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0730" windowHeight="11760"/>
  </bookViews>
  <sheets>
    <sheet name="2020 Unidades" sheetId="5" r:id="rId1"/>
    <sheet name="Plan1" sheetId="6" r:id="rId2"/>
  </sheets>
  <definedNames>
    <definedName name="_xlnm._FilterDatabase" localSheetId="0" hidden="1">'2020 Unidades'!$A$7:$L$46</definedName>
  </definedNames>
  <calcPr calcId="144525"/>
</workbook>
</file>

<file path=xl/calcChain.xml><?xml version="1.0" encoding="utf-8"?>
<calcChain xmlns="http://schemas.openxmlformats.org/spreadsheetml/2006/main">
  <c r="N22" i="5" l="1"/>
  <c r="G18" i="5" l="1"/>
  <c r="G3" i="6"/>
  <c r="G4" i="6"/>
  <c r="G5" i="6"/>
  <c r="G6" i="6"/>
  <c r="G2" i="6"/>
  <c r="G42" i="5"/>
  <c r="F41" i="5"/>
  <c r="E41" i="5"/>
  <c r="G39" i="5"/>
  <c r="F37" i="5"/>
  <c r="G38" i="5"/>
  <c r="E37" i="5"/>
  <c r="G36" i="5"/>
  <c r="G35" i="5"/>
  <c r="E33" i="5"/>
  <c r="G34" i="5"/>
  <c r="G32" i="5"/>
  <c r="G31" i="5"/>
  <c r="F29" i="5"/>
  <c r="G30" i="5"/>
  <c r="E29" i="5"/>
  <c r="G28" i="5"/>
  <c r="G27" i="5"/>
  <c r="G25" i="5"/>
  <c r="G24" i="5"/>
  <c r="F23" i="5"/>
  <c r="E23" i="5"/>
  <c r="G22" i="5"/>
  <c r="G21" i="5"/>
  <c r="G20" i="5"/>
  <c r="F19" i="5"/>
  <c r="G17" i="5"/>
  <c r="G16" i="5"/>
  <c r="G15" i="5"/>
  <c r="F14" i="5"/>
  <c r="E14" i="5"/>
  <c r="G13" i="5"/>
  <c r="G12" i="5"/>
  <c r="G11" i="5"/>
  <c r="G10" i="5"/>
  <c r="E9" i="5"/>
  <c r="E8" i="5" s="1"/>
  <c r="G7" i="6" l="1"/>
  <c r="G23" i="5"/>
  <c r="E26" i="5"/>
  <c r="G37" i="5"/>
  <c r="G14" i="5"/>
  <c r="G41" i="5"/>
  <c r="G29" i="5"/>
  <c r="F9" i="5"/>
  <c r="F33" i="5"/>
  <c r="G33" i="5" s="1"/>
  <c r="E19" i="5"/>
  <c r="G19" i="5" l="1"/>
  <c r="E43" i="5"/>
  <c r="F8" i="5"/>
  <c r="G9" i="5"/>
  <c r="F26" i="5"/>
  <c r="G8" i="5" l="1"/>
  <c r="F43" i="5"/>
  <c r="G43" i="5" s="1"/>
  <c r="G26" i="5"/>
</calcChain>
</file>

<file path=xl/sharedStrings.xml><?xml version="1.0" encoding="utf-8"?>
<sst xmlns="http://schemas.openxmlformats.org/spreadsheetml/2006/main" count="124" uniqueCount="102">
  <si>
    <t>UNIVERSIDADE DE PERNAMBUCO</t>
  </si>
  <si>
    <t>Programa / Ação / Subação</t>
  </si>
  <si>
    <t>0061</t>
  </si>
  <si>
    <t>Promoção da Saúde</t>
  </si>
  <si>
    <t>0076</t>
  </si>
  <si>
    <t>Atendimento Ambulatorial e Hospitalar</t>
  </si>
  <si>
    <t>0000</t>
  </si>
  <si>
    <t xml:space="preserve">Atendimento Ambulatorial e Hospitalar </t>
  </si>
  <si>
    <t>2055</t>
  </si>
  <si>
    <t>Atendimento Ambulatorial e Hospitalar - CISAM</t>
  </si>
  <si>
    <t>2056</t>
  </si>
  <si>
    <t>Atendimento Ambulatorial e Hospitalar - HUOC</t>
  </si>
  <si>
    <t>2057</t>
  </si>
  <si>
    <t>Atendimento Ambulatorial e Hospitalar - PROCAPE</t>
  </si>
  <si>
    <t>0065</t>
  </si>
  <si>
    <t>Conservação e Ampliação das Unidades de Ensino e Saúde da UPE</t>
  </si>
  <si>
    <t>0072</t>
  </si>
  <si>
    <t>Conservação e Adaptação de Unidades de Saúde</t>
  </si>
  <si>
    <t>0073</t>
  </si>
  <si>
    <t>Construção e Ampliação de Unidades de Ensino</t>
  </si>
  <si>
    <t>0074</t>
  </si>
  <si>
    <t>Construção e Ampliação de Unidades de Saude</t>
  </si>
  <si>
    <t>0078</t>
  </si>
  <si>
    <t>Conservação e Adaptação de Unidades de Ensino</t>
  </si>
  <si>
    <t>0917</t>
  </si>
  <si>
    <t>Ampliação do Acesso ao Ensino Superior</t>
  </si>
  <si>
    <t>0075</t>
  </si>
  <si>
    <t>Promoção e Expansão do Ensino da Graduação</t>
  </si>
  <si>
    <t>0095</t>
  </si>
  <si>
    <t>Promoção e Expansão do Ensino de Pós-Graduação</t>
  </si>
  <si>
    <t>4314</t>
  </si>
  <si>
    <t>Promoção e Expansão da Educação à Distância</t>
  </si>
  <si>
    <t>0069</t>
  </si>
  <si>
    <t>Desenvolvimento de Pesquisa e Extensão Universitária</t>
  </si>
  <si>
    <t>0094</t>
  </si>
  <si>
    <t xml:space="preserve">Promoção da Pesquisa </t>
  </si>
  <si>
    <t>0785</t>
  </si>
  <si>
    <t>Promoção da Extensão</t>
  </si>
  <si>
    <t>0444</t>
  </si>
  <si>
    <t>Apoio Gerencial e Tecnológico às Ações Governamentais</t>
  </si>
  <si>
    <t>1583</t>
  </si>
  <si>
    <t>Pagamento de Obrigações Patronais das Unidades de Saúde ao FUNAFIN</t>
  </si>
  <si>
    <t>1585</t>
  </si>
  <si>
    <t>Pagamento de Obrigações Patronais das Unidades de Ensino ao FUNAFIN</t>
  </si>
  <si>
    <t>2205</t>
  </si>
  <si>
    <t>Operacionalização do Acesso à Rede Digital Corporativa de Governo da UPE</t>
  </si>
  <si>
    <t>Demais gastos com a Operacionalização da Rede Gigital</t>
  </si>
  <si>
    <t>0158</t>
  </si>
  <si>
    <t>Manutenção de Rede Digital Corporativa de Governo - UPE</t>
  </si>
  <si>
    <t>1094</t>
  </si>
  <si>
    <t>2519</t>
  </si>
  <si>
    <t>Gestão Administrativa da Reitoria</t>
  </si>
  <si>
    <t>2054</t>
  </si>
  <si>
    <t>Ressarcimento sobre Pessoal a Disposição da UPE</t>
  </si>
  <si>
    <t>4399</t>
  </si>
  <si>
    <t>3208</t>
  </si>
  <si>
    <t>Encargos Gerais da UPE</t>
  </si>
  <si>
    <t>Pagamento de Obrigações Patronais das Unidades de Saúde ao FUNAPREV</t>
  </si>
  <si>
    <t>Pagamento de Obrigações Patronais das Unidades de Ensino ao FUNAPREV</t>
  </si>
  <si>
    <t>1077</t>
  </si>
  <si>
    <t>Manutenção da Ouvidoria da Universidade de Pernambuco</t>
  </si>
  <si>
    <t>4595</t>
  </si>
  <si>
    <t>Manutenção da Ouvidoria da UPE</t>
  </si>
  <si>
    <t>TOTAL GERAL</t>
  </si>
  <si>
    <t>Gestão das atividades da Reitoria da UPE</t>
  </si>
  <si>
    <t>Manutenção de Rede Digital Corporativa de Governo - Reitoria</t>
  </si>
  <si>
    <t>RESOLUÇÃO TC 65 DE 04 DE DEZEMBRO DE 2019</t>
  </si>
  <si>
    <t>ANEXO XIX</t>
  </si>
  <si>
    <t>Despesa Liquidada</t>
  </si>
  <si>
    <t>Produto</t>
  </si>
  <si>
    <t>% Exe cução</t>
  </si>
  <si>
    <t>Comentários</t>
  </si>
  <si>
    <t>Indicador do Programa</t>
  </si>
  <si>
    <t>Demais Encargos Gerias</t>
  </si>
  <si>
    <t>2113</t>
  </si>
  <si>
    <t>2114</t>
  </si>
  <si>
    <t>Sem incluir Emendas Estaduais Parlamentares</t>
  </si>
  <si>
    <t>Aluno Matriculado</t>
  </si>
  <si>
    <t>Pesquida Desenvolvida</t>
  </si>
  <si>
    <t>Projeto Desenvolvido</t>
  </si>
  <si>
    <t>Atendimento Realizado</t>
  </si>
  <si>
    <t>Unidade Mantida</t>
  </si>
  <si>
    <t>Ação Executada</t>
  </si>
  <si>
    <t>Rede Mantida</t>
  </si>
  <si>
    <t>Ouvidoria Mantida</t>
  </si>
  <si>
    <t>Unidade Construída</t>
  </si>
  <si>
    <t>Contribuição Efetuada</t>
  </si>
  <si>
    <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  Construído</t>
    </r>
  </si>
  <si>
    <t>RELATÓRIO DE DESEMPENHO DA GESTÃO UPE - EXÉRCIO 2020</t>
  </si>
  <si>
    <t>Meta Física</t>
  </si>
  <si>
    <t>Prevista</t>
  </si>
  <si>
    <t>Executada</t>
  </si>
  <si>
    <t>Gestão das atividades das Unidades de Ensino da UPE</t>
  </si>
  <si>
    <t>Sem Indicador</t>
  </si>
  <si>
    <t>Dotação Autorizada</t>
  </si>
  <si>
    <t>A metodologia adotada para elaboração do PPA, define os indicadores por objetivos estratégicos e não diretamente por programa. Sendo que os programas estão associados aos objetivos estratégicos, indiretamente há um rebatimento nos programas a eles vinculados. A SEPLAG, órgão coordenador da elaboração do PPA, está empenhada em aprimorar, a cada ano, a questão dos indicadores por programa e futuramente irá criar um indicador para os principais programas de governo.</t>
  </si>
  <si>
    <t>UNIDADE GESTORA: ESEF/UPE</t>
  </si>
  <si>
    <t>PREDIO</t>
  </si>
  <si>
    <t>Total</t>
  </si>
  <si>
    <t>LIQUIDADO</t>
  </si>
  <si>
    <t>DISPONIVEL</t>
  </si>
  <si>
    <t>PROG.RECEBIDA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</si>
</sst>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11"/>
      <color rgb="FF0000CC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F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rgb="FFD3D3D5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D3D3D5"/>
      </right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indexed="64"/>
      </left>
      <right style="medium">
        <color rgb="FFD3D3D5"/>
      </right>
      <top/>
      <bottom/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indexed="64"/>
      </bottom>
      <diagonal/>
    </border>
    <border>
      <left style="thick">
        <color rgb="FFFFFFFF"/>
      </left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3" borderId="1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3" fontId="2" fillId="2" borderId="1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vertical="center"/>
    </xf>
    <xf numFmtId="0" fontId="3" fillId="4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4" fillId="0" borderId="0" xfId="1" applyFont="1"/>
    <xf numFmtId="43" fontId="4" fillId="0" borderId="0" xfId="1" applyFont="1" applyAlignment="1">
      <alignment horizontal="center" wrapText="1"/>
    </xf>
    <xf numFmtId="0" fontId="12" fillId="5" borderId="32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left" vertical="center" wrapText="1"/>
    </xf>
    <xf numFmtId="0" fontId="13" fillId="7" borderId="30" xfId="0" applyFont="1" applyFill="1" applyBorder="1" applyAlignment="1">
      <alignment horizontal="left" vertical="top" wrapText="1"/>
    </xf>
    <xf numFmtId="0" fontId="13" fillId="5" borderId="30" xfId="0" applyFont="1" applyFill="1" applyBorder="1" applyAlignment="1">
      <alignment horizontal="left" vertical="top" wrapText="1"/>
    </xf>
    <xf numFmtId="0" fontId="13" fillId="6" borderId="30" xfId="0" applyFont="1" applyFill="1" applyBorder="1" applyAlignment="1">
      <alignment horizontal="left" vertical="top" wrapText="1"/>
    </xf>
    <xf numFmtId="4" fontId="13" fillId="8" borderId="36" xfId="0" applyNumberFormat="1" applyFont="1" applyFill="1" applyBorder="1" applyAlignment="1">
      <alignment horizontal="right" vertical="center" wrapText="1"/>
    </xf>
    <xf numFmtId="0" fontId="13" fillId="6" borderId="35" xfId="0" applyFont="1" applyFill="1" applyBorder="1" applyAlignment="1">
      <alignment horizontal="left" vertical="center" wrapText="1"/>
    </xf>
    <xf numFmtId="0" fontId="13" fillId="6" borderId="30" xfId="0" applyFont="1" applyFill="1" applyBorder="1" applyAlignment="1">
      <alignment horizontal="left" vertical="center" wrapText="1"/>
    </xf>
    <xf numFmtId="0" fontId="13" fillId="5" borderId="35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3" fillId="8" borderId="36" xfId="0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left" vertical="center" wrapText="1"/>
    </xf>
    <xf numFmtId="0" fontId="13" fillId="7" borderId="30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7" borderId="37" xfId="0" applyFont="1" applyFill="1" applyBorder="1" applyAlignment="1">
      <alignment horizontal="left" vertical="top" wrapText="1"/>
    </xf>
    <xf numFmtId="43" fontId="11" fillId="9" borderId="22" xfId="1" applyFont="1" applyFill="1" applyBorder="1" applyAlignment="1">
      <alignment vertical="center"/>
    </xf>
    <xf numFmtId="0" fontId="13" fillId="5" borderId="37" xfId="0" applyFont="1" applyFill="1" applyBorder="1" applyAlignment="1">
      <alignment horizontal="left" vertical="top" wrapText="1"/>
    </xf>
    <xf numFmtId="0" fontId="13" fillId="6" borderId="37" xfId="0" applyFont="1" applyFill="1" applyBorder="1" applyAlignment="1">
      <alignment horizontal="left" vertical="top" wrapText="1"/>
    </xf>
    <xf numFmtId="4" fontId="14" fillId="8" borderId="40" xfId="0" applyNumberFormat="1" applyFont="1" applyFill="1" applyBorder="1" applyAlignment="1">
      <alignment horizontal="right" vertical="center" wrapText="1"/>
    </xf>
    <xf numFmtId="43" fontId="11" fillId="9" borderId="42" xfId="1" applyFont="1" applyFill="1" applyBorder="1" applyAlignment="1">
      <alignment vertical="center"/>
    </xf>
    <xf numFmtId="43" fontId="11" fillId="4" borderId="22" xfId="1" applyFont="1" applyFill="1" applyBorder="1" applyAlignment="1">
      <alignment vertical="center"/>
    </xf>
    <xf numFmtId="0" fontId="0" fillId="0" borderId="0" xfId="0" applyAlignment="1"/>
    <xf numFmtId="49" fontId="7" fillId="0" borderId="17" xfId="0" applyNumberFormat="1" applyFont="1" applyBorder="1" applyAlignment="1">
      <alignment vertical="center" wrapText="1"/>
    </xf>
    <xf numFmtId="43" fontId="11" fillId="0" borderId="0" xfId="1" applyFont="1" applyAlignment="1"/>
    <xf numFmtId="43" fontId="0" fillId="0" borderId="0" xfId="0" applyNumberFormat="1" applyAlignment="1"/>
    <xf numFmtId="0" fontId="7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4" fillId="7" borderId="38" xfId="0" applyFont="1" applyFill="1" applyBorder="1" applyAlignment="1">
      <alignment horizontal="right" vertical="center" wrapText="1"/>
    </xf>
    <xf numFmtId="0" fontId="14" fillId="7" borderId="39" xfId="0" applyFont="1" applyFill="1" applyBorder="1" applyAlignment="1">
      <alignment horizontal="right" vertical="center" wrapText="1"/>
    </xf>
    <xf numFmtId="0" fontId="12" fillId="5" borderId="33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47625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47625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66675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266700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76200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control" Target="../activeX/activeX1.xml"/><Relationship Id="rId7" Type="http://schemas.openxmlformats.org/officeDocument/2006/relationships/image" Target="../media/image2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A4" workbookViewId="0">
      <pane xSplit="4" ySplit="4" topLeftCell="G23" activePane="bottomRight" state="frozen"/>
      <selection activeCell="A4" sqref="A4"/>
      <selection pane="topRight" activeCell="E4" sqref="E4"/>
      <selection pane="bottomLeft" activeCell="A8" sqref="A8"/>
      <selection pane="bottomRight" activeCell="I29" sqref="I29:I30"/>
    </sheetView>
  </sheetViews>
  <sheetFormatPr defaultRowHeight="15" x14ac:dyDescent="0.25"/>
  <cols>
    <col min="1" max="1" width="6.140625" style="1" customWidth="1"/>
    <col min="2" max="2" width="6.42578125" style="1" bestFit="1" customWidth="1"/>
    <col min="3" max="3" width="7.7109375" style="16" customWidth="1"/>
    <col min="4" max="4" width="66" style="1" customWidth="1"/>
    <col min="5" max="5" width="13.7109375" style="1" customWidth="1"/>
    <col min="6" max="6" width="12.42578125" style="1" customWidth="1"/>
    <col min="7" max="7" width="20" style="30" customWidth="1"/>
    <col min="8" max="8" width="17.5703125" style="25" customWidth="1"/>
    <col min="9" max="9" width="13.28515625" style="113" customWidth="1"/>
    <col min="10" max="10" width="12.7109375" style="113" customWidth="1"/>
    <col min="11" max="11" width="33.42578125" customWidth="1"/>
    <col min="12" max="12" width="16.85546875" customWidth="1"/>
    <col min="13" max="14" width="11.140625" bestFit="1" customWidth="1"/>
  </cols>
  <sheetData>
    <row r="1" spans="1:14" ht="26.25" x14ac:dyDescent="0.25">
      <c r="A1" s="42" t="s">
        <v>0</v>
      </c>
    </row>
    <row r="2" spans="1:14" ht="23.25" x14ac:dyDescent="0.25">
      <c r="A2" s="119" t="s">
        <v>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x14ac:dyDescent="0.25">
      <c r="A3" s="119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4" ht="23.25" x14ac:dyDescent="0.25">
      <c r="A4" s="119" t="s">
        <v>88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4" ht="24" thickBot="1" x14ac:dyDescent="0.3">
      <c r="A5" s="134" t="s">
        <v>96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4" s="31" customFormat="1" ht="18" customHeight="1" thickBot="1" x14ac:dyDescent="0.35">
      <c r="A6" s="121" t="s">
        <v>1</v>
      </c>
      <c r="B6" s="122"/>
      <c r="C6" s="122"/>
      <c r="D6" s="123"/>
      <c r="E6" s="127" t="s">
        <v>94</v>
      </c>
      <c r="F6" s="127" t="s">
        <v>68</v>
      </c>
      <c r="G6" s="127" t="s">
        <v>70</v>
      </c>
      <c r="H6" s="127" t="s">
        <v>69</v>
      </c>
      <c r="I6" s="129" t="s">
        <v>89</v>
      </c>
      <c r="J6" s="130"/>
      <c r="K6" s="127" t="s">
        <v>71</v>
      </c>
      <c r="L6" s="127" t="s">
        <v>72</v>
      </c>
    </row>
    <row r="7" spans="1:14" s="31" customFormat="1" ht="33.75" thickBot="1" x14ac:dyDescent="0.35">
      <c r="A7" s="124"/>
      <c r="B7" s="125"/>
      <c r="C7" s="125"/>
      <c r="D7" s="126"/>
      <c r="E7" s="128"/>
      <c r="F7" s="128"/>
      <c r="G7" s="128"/>
      <c r="H7" s="128"/>
      <c r="I7" s="114" t="s">
        <v>90</v>
      </c>
      <c r="J7" s="114" t="s">
        <v>91</v>
      </c>
      <c r="K7" s="128"/>
      <c r="L7" s="128"/>
    </row>
    <row r="8" spans="1:14" ht="15.75" customHeight="1" thickBot="1" x14ac:dyDescent="0.3">
      <c r="A8" s="78" t="s">
        <v>2</v>
      </c>
      <c r="B8" s="120" t="s">
        <v>3</v>
      </c>
      <c r="C8" s="120"/>
      <c r="D8" s="120"/>
      <c r="E8" s="79">
        <f t="shared" ref="E8:F8" si="0">E9</f>
        <v>0</v>
      </c>
      <c r="F8" s="79">
        <f t="shared" si="0"/>
        <v>0</v>
      </c>
      <c r="G8" s="80" t="e">
        <f t="shared" ref="G8:G9" si="1">F8*100/E8</f>
        <v>#DIV/0!</v>
      </c>
      <c r="H8" s="81"/>
      <c r="I8" s="79"/>
      <c r="J8" s="79"/>
      <c r="K8" s="82"/>
      <c r="L8" s="32" t="s">
        <v>93</v>
      </c>
      <c r="M8" s="24"/>
      <c r="N8" s="24"/>
    </row>
    <row r="9" spans="1:14" ht="15.75" x14ac:dyDescent="0.25">
      <c r="A9" s="58"/>
      <c r="B9" s="59" t="s">
        <v>4</v>
      </c>
      <c r="C9" s="118" t="s">
        <v>5</v>
      </c>
      <c r="D9" s="118"/>
      <c r="E9" s="60">
        <f>SUM(E10:E13)</f>
        <v>0</v>
      </c>
      <c r="F9" s="60">
        <f t="shared" ref="F9" si="2">SUM(F10:F13)</f>
        <v>0</v>
      </c>
      <c r="G9" s="61" t="e">
        <f t="shared" si="1"/>
        <v>#DIV/0!</v>
      </c>
      <c r="H9" s="62"/>
      <c r="I9" s="60"/>
      <c r="J9" s="60"/>
      <c r="K9" s="63"/>
      <c r="L9" s="64"/>
      <c r="M9" s="24"/>
      <c r="N9" s="24"/>
    </row>
    <row r="10" spans="1:14" ht="31.5" x14ac:dyDescent="0.25">
      <c r="A10" s="2"/>
      <c r="B10" s="3"/>
      <c r="C10" s="4" t="s">
        <v>6</v>
      </c>
      <c r="D10" s="5" t="s">
        <v>7</v>
      </c>
      <c r="E10" s="12"/>
      <c r="F10" s="12"/>
      <c r="G10" s="21" t="e">
        <f>F10*100/E10</f>
        <v>#DIV/0!</v>
      </c>
      <c r="H10" s="27" t="s">
        <v>80</v>
      </c>
      <c r="I10" s="12"/>
      <c r="J10" s="12"/>
      <c r="K10" s="18"/>
      <c r="L10" s="33"/>
      <c r="M10" s="24"/>
      <c r="N10" s="24"/>
    </row>
    <row r="11" spans="1:14" ht="31.5" x14ac:dyDescent="0.25">
      <c r="A11" s="2"/>
      <c r="B11" s="3"/>
      <c r="C11" s="3" t="s">
        <v>8</v>
      </c>
      <c r="D11" s="5" t="s">
        <v>9</v>
      </c>
      <c r="E11" s="12"/>
      <c r="F11" s="12"/>
      <c r="G11" s="21" t="e">
        <f t="shared" ref="G11:G43" si="3">F11*100/E11</f>
        <v>#DIV/0!</v>
      </c>
      <c r="H11" s="27" t="s">
        <v>80</v>
      </c>
      <c r="I11" s="13"/>
      <c r="J11" s="13"/>
      <c r="K11" s="19"/>
      <c r="L11" s="34"/>
      <c r="M11" s="24"/>
      <c r="N11" s="24"/>
    </row>
    <row r="12" spans="1:14" ht="31.5" x14ac:dyDescent="0.25">
      <c r="A12" s="2"/>
      <c r="B12" s="3"/>
      <c r="C12" s="3" t="s">
        <v>10</v>
      </c>
      <c r="D12" s="6" t="s">
        <v>11</v>
      </c>
      <c r="E12" s="12"/>
      <c r="F12" s="12"/>
      <c r="G12" s="21" t="e">
        <f t="shared" si="3"/>
        <v>#DIV/0!</v>
      </c>
      <c r="H12" s="27" t="s">
        <v>80</v>
      </c>
      <c r="I12" s="13"/>
      <c r="J12" s="13"/>
      <c r="L12" s="34"/>
      <c r="M12" s="24"/>
      <c r="N12" s="24"/>
    </row>
    <row r="13" spans="1:14" ht="32.25" thickBot="1" x14ac:dyDescent="0.3">
      <c r="A13" s="43"/>
      <c r="B13" s="44"/>
      <c r="C13" s="44" t="s">
        <v>12</v>
      </c>
      <c r="D13" s="45" t="s">
        <v>13</v>
      </c>
      <c r="E13" s="46"/>
      <c r="F13" s="46"/>
      <c r="G13" s="47" t="e">
        <f t="shared" si="3"/>
        <v>#DIV/0!</v>
      </c>
      <c r="H13" s="48" t="s">
        <v>80</v>
      </c>
      <c r="I13" s="49"/>
      <c r="J13" s="49"/>
      <c r="K13" s="19"/>
      <c r="L13" s="35"/>
      <c r="M13" s="24"/>
      <c r="N13" s="24"/>
    </row>
    <row r="14" spans="1:14" ht="15.75" customHeight="1" thickBot="1" x14ac:dyDescent="0.3">
      <c r="A14" s="83" t="s">
        <v>14</v>
      </c>
      <c r="B14" s="132" t="s">
        <v>15</v>
      </c>
      <c r="C14" s="132"/>
      <c r="D14" s="132"/>
      <c r="E14" s="79">
        <f t="shared" ref="E14:F14" si="4">SUM(E15:E18)</f>
        <v>56059</v>
      </c>
      <c r="F14" s="79">
        <f t="shared" si="4"/>
        <v>56059</v>
      </c>
      <c r="G14" s="80">
        <f t="shared" si="3"/>
        <v>100</v>
      </c>
      <c r="H14" s="81"/>
      <c r="I14" s="79"/>
      <c r="J14" s="79"/>
      <c r="K14" s="82"/>
      <c r="L14" s="32" t="s">
        <v>93</v>
      </c>
      <c r="M14" s="24"/>
      <c r="N14" s="24"/>
    </row>
    <row r="15" spans="1:14" ht="31.5" x14ac:dyDescent="0.25">
      <c r="A15" s="58"/>
      <c r="B15" s="59" t="s">
        <v>16</v>
      </c>
      <c r="C15" s="118" t="s">
        <v>17</v>
      </c>
      <c r="D15" s="118"/>
      <c r="E15" s="65"/>
      <c r="F15" s="65"/>
      <c r="G15" s="61" t="e">
        <f t="shared" si="3"/>
        <v>#DIV/0!</v>
      </c>
      <c r="H15" s="66" t="s">
        <v>81</v>
      </c>
      <c r="I15" s="67"/>
      <c r="J15" s="67"/>
      <c r="K15" s="63"/>
      <c r="L15" s="68"/>
      <c r="M15" s="24"/>
      <c r="N15" s="24"/>
    </row>
    <row r="16" spans="1:14" ht="34.5" x14ac:dyDescent="0.25">
      <c r="A16" s="2"/>
      <c r="B16" s="3" t="s">
        <v>18</v>
      </c>
      <c r="C16" s="133" t="s">
        <v>19</v>
      </c>
      <c r="D16" s="133"/>
      <c r="E16" s="12"/>
      <c r="F16" s="12"/>
      <c r="G16" s="21" t="e">
        <f t="shared" si="3"/>
        <v>#DIV/0!</v>
      </c>
      <c r="H16" s="26" t="s">
        <v>87</v>
      </c>
      <c r="I16" s="14"/>
      <c r="J16" s="14"/>
      <c r="K16" s="17"/>
      <c r="L16" s="36"/>
      <c r="M16" s="24"/>
      <c r="N16" s="24"/>
    </row>
    <row r="17" spans="1:14" ht="31.5" x14ac:dyDescent="0.25">
      <c r="A17" s="2"/>
      <c r="B17" s="3" t="s">
        <v>20</v>
      </c>
      <c r="C17" s="133" t="s">
        <v>21</v>
      </c>
      <c r="D17" s="133"/>
      <c r="E17" s="12"/>
      <c r="F17" s="12"/>
      <c r="G17" s="21" t="e">
        <f t="shared" si="3"/>
        <v>#DIV/0!</v>
      </c>
      <c r="H17" s="26" t="s">
        <v>85</v>
      </c>
      <c r="I17" s="14"/>
      <c r="J17" s="14"/>
      <c r="K17" s="17"/>
      <c r="L17" s="36"/>
      <c r="M17" s="24"/>
      <c r="N17" s="24"/>
    </row>
    <row r="18" spans="1:14" ht="28.5" customHeight="1" thickBot="1" x14ac:dyDescent="0.3">
      <c r="A18" s="43"/>
      <c r="B18" s="44" t="s">
        <v>22</v>
      </c>
      <c r="C18" s="131" t="s">
        <v>23</v>
      </c>
      <c r="D18" s="131"/>
      <c r="E18" s="65">
        <v>56059</v>
      </c>
      <c r="F18" s="46">
        <v>56059</v>
      </c>
      <c r="G18" s="47">
        <f t="shared" si="3"/>
        <v>100</v>
      </c>
      <c r="H18" s="51" t="s">
        <v>97</v>
      </c>
      <c r="I18" s="52">
        <v>1</v>
      </c>
      <c r="J18" s="52">
        <v>1</v>
      </c>
      <c r="K18" s="53"/>
      <c r="L18" s="37"/>
      <c r="M18" s="24"/>
      <c r="N18" s="24"/>
    </row>
    <row r="19" spans="1:14" ht="15.75" customHeight="1" thickBot="1" x14ac:dyDescent="0.3">
      <c r="A19" s="78" t="s">
        <v>24</v>
      </c>
      <c r="B19" s="120" t="s">
        <v>25</v>
      </c>
      <c r="C19" s="120"/>
      <c r="D19" s="120"/>
      <c r="E19" s="79">
        <f t="shared" ref="E19:F19" si="5">SUM(E20:E22)</f>
        <v>192000</v>
      </c>
      <c r="F19" s="79">
        <f t="shared" si="5"/>
        <v>145770.03</v>
      </c>
      <c r="G19" s="80">
        <f t="shared" si="3"/>
        <v>75.921890625000003</v>
      </c>
      <c r="H19" s="81"/>
      <c r="I19" s="79"/>
      <c r="J19" s="79"/>
      <c r="K19" s="82"/>
      <c r="L19" s="32" t="s">
        <v>93</v>
      </c>
      <c r="M19" s="24"/>
      <c r="N19" s="24"/>
    </row>
    <row r="20" spans="1:14" ht="31.5" x14ac:dyDescent="0.25">
      <c r="A20" s="58"/>
      <c r="B20" s="59" t="s">
        <v>26</v>
      </c>
      <c r="C20" s="118" t="s">
        <v>27</v>
      </c>
      <c r="D20" s="118"/>
      <c r="E20" s="65">
        <v>47000</v>
      </c>
      <c r="F20" s="65">
        <v>44734.43</v>
      </c>
      <c r="G20" s="61">
        <f t="shared" si="3"/>
        <v>95.179638297872344</v>
      </c>
      <c r="H20" s="66" t="s">
        <v>77</v>
      </c>
      <c r="I20" s="67">
        <v>834</v>
      </c>
      <c r="J20" s="67">
        <v>830</v>
      </c>
      <c r="K20" s="63"/>
      <c r="L20" s="68"/>
      <c r="M20" s="24"/>
      <c r="N20" s="24">
        <v>820</v>
      </c>
    </row>
    <row r="21" spans="1:14" ht="31.5" x14ac:dyDescent="0.25">
      <c r="A21" s="2"/>
      <c r="B21" s="3" t="s">
        <v>28</v>
      </c>
      <c r="C21" s="133" t="s">
        <v>29</v>
      </c>
      <c r="D21" s="133"/>
      <c r="E21" s="12">
        <v>145000</v>
      </c>
      <c r="F21" s="12">
        <v>101035.6</v>
      </c>
      <c r="G21" s="21">
        <f t="shared" si="3"/>
        <v>69.679724137931032</v>
      </c>
      <c r="H21" s="26" t="s">
        <v>77</v>
      </c>
      <c r="I21" s="14">
        <v>120</v>
      </c>
      <c r="J21" s="13">
        <v>115</v>
      </c>
      <c r="K21" s="17"/>
      <c r="L21" s="36"/>
      <c r="M21" s="24"/>
      <c r="N21" s="24">
        <v>-834</v>
      </c>
    </row>
    <row r="22" spans="1:14" ht="32.25" thickBot="1" x14ac:dyDescent="0.3">
      <c r="A22" s="43"/>
      <c r="B22" s="44" t="s">
        <v>30</v>
      </c>
      <c r="C22" s="131" t="s">
        <v>31</v>
      </c>
      <c r="D22" s="131"/>
      <c r="E22" s="46"/>
      <c r="F22" s="46"/>
      <c r="G22" s="47" t="e">
        <f t="shared" si="3"/>
        <v>#DIV/0!</v>
      </c>
      <c r="H22" s="51" t="s">
        <v>77</v>
      </c>
      <c r="I22" s="52"/>
      <c r="J22" s="52"/>
      <c r="K22" s="53"/>
      <c r="L22" s="37"/>
      <c r="M22" s="24"/>
      <c r="N22" s="24">
        <f>SUM(N20:N21)</f>
        <v>-14</v>
      </c>
    </row>
    <row r="23" spans="1:14" ht="15.75" customHeight="1" thickBot="1" x14ac:dyDescent="0.3">
      <c r="A23" s="78" t="s">
        <v>32</v>
      </c>
      <c r="B23" s="136" t="s">
        <v>33</v>
      </c>
      <c r="C23" s="136"/>
      <c r="D23" s="136"/>
      <c r="E23" s="79">
        <f t="shared" ref="E23:F23" si="6">E24+E25</f>
        <v>0</v>
      </c>
      <c r="F23" s="79">
        <f t="shared" si="6"/>
        <v>0</v>
      </c>
      <c r="G23" s="80" t="e">
        <f t="shared" si="3"/>
        <v>#DIV/0!</v>
      </c>
      <c r="H23" s="81"/>
      <c r="I23" s="79"/>
      <c r="J23" s="79"/>
      <c r="K23" s="82"/>
      <c r="L23" s="32" t="s">
        <v>93</v>
      </c>
      <c r="M23" s="24"/>
      <c r="N23" s="24"/>
    </row>
    <row r="24" spans="1:14" ht="31.5" x14ac:dyDescent="0.25">
      <c r="A24" s="58"/>
      <c r="B24" s="59" t="s">
        <v>34</v>
      </c>
      <c r="C24" s="118" t="s">
        <v>35</v>
      </c>
      <c r="D24" s="118"/>
      <c r="E24" s="65">
        <v>0</v>
      </c>
      <c r="F24" s="65">
        <v>0</v>
      </c>
      <c r="G24" s="61" t="e">
        <f t="shared" si="3"/>
        <v>#DIV/0!</v>
      </c>
      <c r="H24" s="66" t="s">
        <v>78</v>
      </c>
      <c r="I24" s="67">
        <v>130</v>
      </c>
      <c r="J24" s="67">
        <v>0</v>
      </c>
      <c r="K24" s="63"/>
      <c r="L24" s="68"/>
      <c r="M24" s="24"/>
      <c r="N24" s="24"/>
    </row>
    <row r="25" spans="1:14" ht="32.25" thickBot="1" x14ac:dyDescent="0.3">
      <c r="A25" s="43"/>
      <c r="B25" s="44" t="s">
        <v>36</v>
      </c>
      <c r="C25" s="131" t="s">
        <v>37</v>
      </c>
      <c r="D25" s="131"/>
      <c r="E25" s="46">
        <v>0</v>
      </c>
      <c r="F25" s="46">
        <v>0</v>
      </c>
      <c r="G25" s="47" t="e">
        <f t="shared" si="3"/>
        <v>#DIV/0!</v>
      </c>
      <c r="H25" s="51" t="s">
        <v>79</v>
      </c>
      <c r="I25" s="52">
        <v>11</v>
      </c>
      <c r="J25" s="52">
        <v>0</v>
      </c>
      <c r="K25" s="63"/>
      <c r="L25" s="37"/>
      <c r="M25" s="24"/>
      <c r="N25" s="24"/>
    </row>
    <row r="26" spans="1:14" ht="15.75" customHeight="1" thickBot="1" x14ac:dyDescent="0.3">
      <c r="A26" s="78" t="s">
        <v>38</v>
      </c>
      <c r="B26" s="136" t="s">
        <v>39</v>
      </c>
      <c r="C26" s="136"/>
      <c r="D26" s="136"/>
      <c r="E26" s="79">
        <f>E27+E28+E29+E33+E36+E37</f>
        <v>672642.27</v>
      </c>
      <c r="F26" s="79">
        <f>F27+F28+F29+F33+F36+F37</f>
        <v>625048.05000000005</v>
      </c>
      <c r="G26" s="80">
        <f t="shared" si="3"/>
        <v>92.924289459239617</v>
      </c>
      <c r="H26" s="81"/>
      <c r="I26" s="79"/>
      <c r="J26" s="79"/>
      <c r="K26" s="82"/>
      <c r="L26" s="32" t="s">
        <v>93</v>
      </c>
      <c r="M26" s="24"/>
      <c r="N26" s="24"/>
    </row>
    <row r="27" spans="1:14" ht="31.5" x14ac:dyDescent="0.25">
      <c r="A27" s="69"/>
      <c r="B27" s="70" t="s">
        <v>40</v>
      </c>
      <c r="C27" s="142" t="s">
        <v>41</v>
      </c>
      <c r="D27" s="142"/>
      <c r="E27" s="71"/>
      <c r="F27" s="71"/>
      <c r="G27" s="61" t="e">
        <f t="shared" si="3"/>
        <v>#DIV/0!</v>
      </c>
      <c r="H27" s="66" t="s">
        <v>82</v>
      </c>
      <c r="I27" s="67"/>
      <c r="J27" s="67"/>
      <c r="K27" s="63"/>
      <c r="L27" s="68"/>
      <c r="M27" s="24"/>
      <c r="N27" s="24"/>
    </row>
    <row r="28" spans="1:14" ht="31.5" x14ac:dyDescent="0.25">
      <c r="A28" s="7"/>
      <c r="B28" s="8" t="s">
        <v>42</v>
      </c>
      <c r="C28" s="135" t="s">
        <v>43</v>
      </c>
      <c r="D28" s="135"/>
      <c r="E28" s="23"/>
      <c r="F28" s="23"/>
      <c r="G28" s="21" t="e">
        <f t="shared" si="3"/>
        <v>#DIV/0!</v>
      </c>
      <c r="H28" s="26" t="s">
        <v>82</v>
      </c>
      <c r="I28" s="14"/>
      <c r="J28" s="14"/>
      <c r="K28" s="17"/>
      <c r="L28" s="36"/>
      <c r="M28" s="24"/>
      <c r="N28" s="24"/>
    </row>
    <row r="29" spans="1:14" ht="15.75" x14ac:dyDescent="0.25">
      <c r="A29" s="7"/>
      <c r="B29" s="8" t="s">
        <v>44</v>
      </c>
      <c r="C29" s="143" t="s">
        <v>45</v>
      </c>
      <c r="D29" s="143"/>
      <c r="E29" s="11">
        <f>E30+E31+E32</f>
        <v>14972.9</v>
      </c>
      <c r="F29" s="11">
        <f t="shared" ref="F29" si="7">F30+F31+F32</f>
        <v>12139.13</v>
      </c>
      <c r="G29" s="21">
        <f t="shared" si="3"/>
        <v>81.074007039384483</v>
      </c>
      <c r="H29" s="26"/>
      <c r="I29" s="11"/>
      <c r="J29" s="11"/>
      <c r="K29" s="17"/>
      <c r="L29" s="38"/>
      <c r="M29" s="24"/>
      <c r="N29" s="24"/>
    </row>
    <row r="30" spans="1:14" ht="15.75" x14ac:dyDescent="0.25">
      <c r="A30" s="7"/>
      <c r="B30" s="8"/>
      <c r="C30" s="4" t="s">
        <v>6</v>
      </c>
      <c r="D30" s="5" t="s">
        <v>46</v>
      </c>
      <c r="E30" s="12"/>
      <c r="F30" s="12"/>
      <c r="G30" s="21" t="e">
        <f t="shared" si="3"/>
        <v>#DIV/0!</v>
      </c>
      <c r="H30" s="26" t="s">
        <v>83</v>
      </c>
      <c r="I30" s="14"/>
      <c r="J30" s="14"/>
      <c r="K30" s="17"/>
      <c r="L30" s="36"/>
      <c r="M30" s="24"/>
      <c r="N30" s="24"/>
    </row>
    <row r="31" spans="1:14" ht="15.75" x14ac:dyDescent="0.25">
      <c r="A31" s="7"/>
      <c r="B31" s="8"/>
      <c r="C31" s="4" t="s">
        <v>47</v>
      </c>
      <c r="D31" s="5" t="s">
        <v>48</v>
      </c>
      <c r="E31" s="12">
        <v>14972.9</v>
      </c>
      <c r="F31" s="12">
        <v>12139.13</v>
      </c>
      <c r="G31" s="21">
        <f t="shared" si="3"/>
        <v>81.074007039384483</v>
      </c>
      <c r="H31" s="26" t="s">
        <v>83</v>
      </c>
      <c r="I31" s="14">
        <v>1</v>
      </c>
      <c r="J31" s="14">
        <v>1</v>
      </c>
      <c r="K31" s="17"/>
      <c r="L31" s="36"/>
      <c r="M31" s="24"/>
      <c r="N31" s="24"/>
    </row>
    <row r="32" spans="1:14" ht="15.75" x14ac:dyDescent="0.25">
      <c r="A32" s="7"/>
      <c r="B32" s="8"/>
      <c r="C32" s="9" t="s">
        <v>49</v>
      </c>
      <c r="D32" s="5" t="s">
        <v>65</v>
      </c>
      <c r="E32" s="12"/>
      <c r="F32" s="12"/>
      <c r="G32" s="21" t="e">
        <f t="shared" si="3"/>
        <v>#DIV/0!</v>
      </c>
      <c r="H32" s="26" t="s">
        <v>83</v>
      </c>
      <c r="I32" s="14"/>
      <c r="J32" s="14"/>
      <c r="K32" s="17"/>
      <c r="L32" s="36"/>
      <c r="M32" s="24"/>
      <c r="N32" s="24"/>
    </row>
    <row r="33" spans="1:14" ht="15.75" x14ac:dyDescent="0.25">
      <c r="A33" s="7"/>
      <c r="B33" s="8" t="s">
        <v>50</v>
      </c>
      <c r="C33" s="135" t="s">
        <v>64</v>
      </c>
      <c r="D33" s="135"/>
      <c r="E33" s="11">
        <f>E35+E34</f>
        <v>0</v>
      </c>
      <c r="F33" s="11">
        <f t="shared" ref="F33" si="8">F35+F34</f>
        <v>0</v>
      </c>
      <c r="G33" s="21" t="e">
        <f t="shared" si="3"/>
        <v>#DIV/0!</v>
      </c>
      <c r="H33" s="26"/>
      <c r="I33" s="11"/>
      <c r="J33" s="11"/>
      <c r="K33" s="17"/>
      <c r="L33" s="38"/>
      <c r="M33" s="24"/>
      <c r="N33" s="24"/>
    </row>
    <row r="34" spans="1:14" ht="31.5" x14ac:dyDescent="0.25">
      <c r="A34" s="7"/>
      <c r="B34" s="8"/>
      <c r="C34" s="4" t="s">
        <v>6</v>
      </c>
      <c r="D34" s="5" t="s">
        <v>51</v>
      </c>
      <c r="E34" s="12"/>
      <c r="F34" s="12"/>
      <c r="G34" s="21" t="e">
        <f t="shared" si="3"/>
        <v>#DIV/0!</v>
      </c>
      <c r="H34" s="26" t="s">
        <v>82</v>
      </c>
      <c r="I34" s="14"/>
      <c r="J34" s="14"/>
      <c r="K34" s="17"/>
      <c r="L34" s="36"/>
      <c r="M34" s="24"/>
      <c r="N34" s="24"/>
    </row>
    <row r="35" spans="1:14" ht="31.5" x14ac:dyDescent="0.25">
      <c r="A35" s="7"/>
      <c r="B35" s="8"/>
      <c r="C35" s="9" t="s">
        <v>52</v>
      </c>
      <c r="D35" s="10" t="s">
        <v>53</v>
      </c>
      <c r="E35" s="12"/>
      <c r="F35" s="12"/>
      <c r="G35" s="21" t="e">
        <f t="shared" si="3"/>
        <v>#DIV/0!</v>
      </c>
      <c r="H35" s="26" t="s">
        <v>82</v>
      </c>
      <c r="I35" s="14"/>
      <c r="J35" s="14"/>
      <c r="K35" s="17"/>
      <c r="L35" s="36"/>
      <c r="M35" s="24"/>
      <c r="N35" s="24"/>
    </row>
    <row r="36" spans="1:14" ht="31.5" x14ac:dyDescent="0.25">
      <c r="A36" s="7"/>
      <c r="B36" s="8" t="s">
        <v>54</v>
      </c>
      <c r="C36" s="135" t="s">
        <v>92</v>
      </c>
      <c r="D36" s="135"/>
      <c r="E36" s="112">
        <v>657669.37</v>
      </c>
      <c r="F36" s="12">
        <v>612908.92000000004</v>
      </c>
      <c r="G36" s="21">
        <f t="shared" si="3"/>
        <v>93.194080180440835</v>
      </c>
      <c r="H36" s="27" t="s">
        <v>82</v>
      </c>
      <c r="I36" s="11">
        <v>1</v>
      </c>
      <c r="J36" s="11">
        <v>1</v>
      </c>
      <c r="K36" s="17"/>
      <c r="L36" s="38"/>
      <c r="M36" s="24"/>
      <c r="N36" s="24"/>
    </row>
    <row r="37" spans="1:14" ht="15.75" x14ac:dyDescent="0.25">
      <c r="A37" s="7"/>
      <c r="B37" s="8" t="s">
        <v>55</v>
      </c>
      <c r="C37" s="135" t="s">
        <v>56</v>
      </c>
      <c r="D37" s="135"/>
      <c r="E37" s="11">
        <f>SUM(E38:E40)</f>
        <v>0</v>
      </c>
      <c r="F37" s="11">
        <f>SUM(F38:F40)</f>
        <v>0</v>
      </c>
      <c r="G37" s="21" t="e">
        <f t="shared" si="3"/>
        <v>#DIV/0!</v>
      </c>
      <c r="H37" s="26"/>
      <c r="I37" s="11"/>
      <c r="J37" s="11"/>
      <c r="K37" s="17"/>
      <c r="L37" s="38"/>
      <c r="M37" s="24"/>
      <c r="N37" s="24"/>
    </row>
    <row r="38" spans="1:14" ht="31.5" x14ac:dyDescent="0.25">
      <c r="A38" s="7"/>
      <c r="B38" s="8"/>
      <c r="C38" s="4" t="s">
        <v>6</v>
      </c>
      <c r="D38" s="5" t="s">
        <v>73</v>
      </c>
      <c r="E38" s="12"/>
      <c r="F38" s="12"/>
      <c r="G38" s="21" t="e">
        <f t="shared" si="3"/>
        <v>#DIV/0!</v>
      </c>
      <c r="H38" s="26" t="s">
        <v>82</v>
      </c>
      <c r="I38" s="12"/>
      <c r="J38" s="12"/>
      <c r="K38" s="18"/>
      <c r="L38" s="33"/>
      <c r="M38" s="24"/>
      <c r="N38" s="24"/>
    </row>
    <row r="39" spans="1:14" ht="31.5" x14ac:dyDescent="0.25">
      <c r="A39" s="7"/>
      <c r="B39" s="8"/>
      <c r="C39" s="9" t="s">
        <v>74</v>
      </c>
      <c r="D39" s="10" t="s">
        <v>57</v>
      </c>
      <c r="E39" s="12"/>
      <c r="F39" s="12"/>
      <c r="G39" s="21" t="e">
        <f t="shared" si="3"/>
        <v>#DIV/0!</v>
      </c>
      <c r="H39" s="27" t="s">
        <v>86</v>
      </c>
      <c r="I39" s="13"/>
      <c r="J39" s="13"/>
      <c r="K39" s="19"/>
      <c r="L39" s="34"/>
      <c r="M39" s="24"/>
      <c r="N39" s="24"/>
    </row>
    <row r="40" spans="1:14" ht="32.25" thickBot="1" x14ac:dyDescent="0.3">
      <c r="A40" s="54"/>
      <c r="B40" s="55"/>
      <c r="C40" s="56" t="s">
        <v>75</v>
      </c>
      <c r="D40" s="57" t="s">
        <v>58</v>
      </c>
      <c r="E40" s="46"/>
      <c r="F40" s="46"/>
      <c r="G40" s="47"/>
      <c r="H40" s="48" t="s">
        <v>86</v>
      </c>
      <c r="I40" s="49"/>
      <c r="J40" s="49"/>
      <c r="K40" s="50"/>
      <c r="L40" s="35"/>
      <c r="M40" s="24"/>
      <c r="N40" s="24"/>
    </row>
    <row r="41" spans="1:14" ht="15.75" customHeight="1" thickBot="1" x14ac:dyDescent="0.3">
      <c r="A41" s="78" t="s">
        <v>59</v>
      </c>
      <c r="B41" s="136" t="s">
        <v>60</v>
      </c>
      <c r="C41" s="136"/>
      <c r="D41" s="137"/>
      <c r="E41" s="79">
        <f t="shared" ref="E41:F41" si="9">E42</f>
        <v>0</v>
      </c>
      <c r="F41" s="79">
        <f t="shared" si="9"/>
        <v>0</v>
      </c>
      <c r="G41" s="80" t="e">
        <f t="shared" si="3"/>
        <v>#DIV/0!</v>
      </c>
      <c r="H41" s="81"/>
      <c r="I41" s="79"/>
      <c r="J41" s="79"/>
      <c r="K41" s="82"/>
      <c r="L41" s="32" t="s">
        <v>93</v>
      </c>
      <c r="M41" s="24"/>
      <c r="N41" s="24"/>
    </row>
    <row r="42" spans="1:14" ht="32.25" thickBot="1" x14ac:dyDescent="0.3">
      <c r="A42" s="72"/>
      <c r="B42" s="73" t="s">
        <v>61</v>
      </c>
      <c r="C42" s="138" t="s">
        <v>62</v>
      </c>
      <c r="D42" s="138"/>
      <c r="E42" s="65"/>
      <c r="F42" s="65"/>
      <c r="G42" s="74" t="e">
        <f t="shared" si="3"/>
        <v>#DIV/0!</v>
      </c>
      <c r="H42" s="75" t="s">
        <v>84</v>
      </c>
      <c r="I42" s="76"/>
      <c r="J42" s="76"/>
      <c r="K42" s="77"/>
      <c r="L42" s="39"/>
      <c r="M42" s="24"/>
      <c r="N42" s="24"/>
    </row>
    <row r="43" spans="1:14" ht="16.5" thickBot="1" x14ac:dyDescent="0.3">
      <c r="A43" s="139" t="s">
        <v>63</v>
      </c>
      <c r="B43" s="140"/>
      <c r="C43" s="140"/>
      <c r="D43" s="141"/>
      <c r="E43" s="15">
        <f>E8+E14+E19+E23+E26+E41</f>
        <v>920701.27</v>
      </c>
      <c r="F43" s="15">
        <f>F8+F14+F19+F23+F26+F41</f>
        <v>826877.08000000007</v>
      </c>
      <c r="G43" s="22">
        <f t="shared" si="3"/>
        <v>89.809486197406898</v>
      </c>
      <c r="H43" s="28"/>
      <c r="I43" s="15"/>
      <c r="J43" s="15"/>
      <c r="K43" s="20"/>
      <c r="L43" s="40"/>
      <c r="M43" s="24"/>
      <c r="N43" s="24"/>
    </row>
    <row r="44" spans="1:14" x14ac:dyDescent="0.25">
      <c r="A44" s="117" t="s">
        <v>95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4" ht="42" customHeight="1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4" ht="16.5" x14ac:dyDescent="0.25">
      <c r="A46" s="41" t="s">
        <v>76</v>
      </c>
      <c r="L46" s="29"/>
    </row>
    <row r="47" spans="1:14" ht="15.75" x14ac:dyDescent="0.25">
      <c r="A47" s="84"/>
      <c r="F47" s="85"/>
      <c r="G47" s="86"/>
      <c r="H47" s="87"/>
      <c r="I47" s="115"/>
    </row>
    <row r="48" spans="1:14" x14ac:dyDescent="0.25">
      <c r="I48" s="116"/>
    </row>
  </sheetData>
  <autoFilter ref="A7:L46">
    <filterColumn colId="0" showButton="0"/>
    <filterColumn colId="1" showButton="0"/>
    <filterColumn colId="2" showButton="0"/>
  </autoFilter>
  <mergeCells count="37">
    <mergeCell ref="A5:L5"/>
    <mergeCell ref="C37:D37"/>
    <mergeCell ref="B41:D41"/>
    <mergeCell ref="C42:D42"/>
    <mergeCell ref="A43:D43"/>
    <mergeCell ref="B26:D26"/>
    <mergeCell ref="C27:D27"/>
    <mergeCell ref="C28:D28"/>
    <mergeCell ref="C29:D29"/>
    <mergeCell ref="C33:D33"/>
    <mergeCell ref="C36:D36"/>
    <mergeCell ref="C20:D20"/>
    <mergeCell ref="C21:D21"/>
    <mergeCell ref="C22:D22"/>
    <mergeCell ref="B23:D23"/>
    <mergeCell ref="C24:D24"/>
    <mergeCell ref="C15:D15"/>
    <mergeCell ref="C16:D16"/>
    <mergeCell ref="C17:D17"/>
    <mergeCell ref="C18:D18"/>
    <mergeCell ref="B19:D19"/>
    <mergeCell ref="A44:L45"/>
    <mergeCell ref="C9:D9"/>
    <mergeCell ref="A2:L2"/>
    <mergeCell ref="A3:L3"/>
    <mergeCell ref="A4:L4"/>
    <mergeCell ref="B8:D8"/>
    <mergeCell ref="A6:D7"/>
    <mergeCell ref="F6:F7"/>
    <mergeCell ref="E6:E7"/>
    <mergeCell ref="G6:G7"/>
    <mergeCell ref="H6:H7"/>
    <mergeCell ref="I6:J6"/>
    <mergeCell ref="K6:K7"/>
    <mergeCell ref="L6:L7"/>
    <mergeCell ref="C25:D25"/>
    <mergeCell ref="B14:D14"/>
  </mergeCells>
  <pageMargins left="0.39370078740157483" right="0.62992125984251968" top="0.39370078740157483" bottom="0.39370078740157483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14"/>
  <sheetViews>
    <sheetView workbookViewId="0">
      <selection activeCell="F15" sqref="F15"/>
    </sheetView>
  </sheetViews>
  <sheetFormatPr defaultRowHeight="15" x14ac:dyDescent="0.25"/>
  <cols>
    <col min="2" max="2" width="7.5703125" customWidth="1"/>
    <col min="3" max="3" width="13.42578125" customWidth="1"/>
    <col min="4" max="4" width="7.5703125" customWidth="1"/>
    <col min="5" max="5" width="12.7109375" customWidth="1"/>
    <col min="6" max="6" width="17.28515625" customWidth="1"/>
    <col min="7" max="7" width="15.5703125" customWidth="1"/>
    <col min="8" max="8" width="15.7109375" customWidth="1"/>
    <col min="9" max="9" width="14.85546875" customWidth="1"/>
  </cols>
  <sheetData>
    <row r="1" spans="1:7" ht="19.5" customHeight="1" x14ac:dyDescent="0.25">
      <c r="A1" s="101"/>
      <c r="B1" s="102"/>
      <c r="C1" s="103" t="s">
        <v>99</v>
      </c>
      <c r="D1" s="104"/>
      <c r="E1" s="104"/>
      <c r="F1" s="103" t="s">
        <v>100</v>
      </c>
      <c r="G1" s="105" t="s">
        <v>101</v>
      </c>
    </row>
    <row r="2" spans="1:7" ht="15.75" x14ac:dyDescent="0.25">
      <c r="A2" s="106">
        <v>75</v>
      </c>
      <c r="B2" s="90">
        <v>0</v>
      </c>
      <c r="C2" s="93">
        <v>44734.43</v>
      </c>
      <c r="D2" s="94">
        <v>75</v>
      </c>
      <c r="E2" s="95">
        <v>0</v>
      </c>
      <c r="F2" s="93">
        <v>2265.5700000000002</v>
      </c>
      <c r="G2" s="107">
        <f>C2+F2</f>
        <v>47000</v>
      </c>
    </row>
    <row r="3" spans="1:7" ht="15.75" x14ac:dyDescent="0.25">
      <c r="A3" s="108">
        <v>78</v>
      </c>
      <c r="B3" s="91">
        <v>0</v>
      </c>
      <c r="C3" s="93">
        <v>56059</v>
      </c>
      <c r="D3" s="96">
        <v>78</v>
      </c>
      <c r="E3" s="97">
        <v>0</v>
      </c>
      <c r="F3" s="98">
        <v>0</v>
      </c>
      <c r="G3" s="107">
        <f t="shared" ref="G3:G6" si="0">C3+F3</f>
        <v>56059</v>
      </c>
    </row>
    <row r="4" spans="1:7" ht="15.75" x14ac:dyDescent="0.25">
      <c r="A4" s="109">
        <v>95</v>
      </c>
      <c r="B4" s="92">
        <v>0</v>
      </c>
      <c r="C4" s="93">
        <v>101035.6</v>
      </c>
      <c r="D4" s="99">
        <v>95</v>
      </c>
      <c r="E4" s="100">
        <v>0</v>
      </c>
      <c r="F4" s="93">
        <v>43964.4</v>
      </c>
      <c r="G4" s="107">
        <f t="shared" si="0"/>
        <v>145000</v>
      </c>
    </row>
    <row r="5" spans="1:7" ht="15.75" x14ac:dyDescent="0.25">
      <c r="A5" s="108">
        <v>2205</v>
      </c>
      <c r="B5" s="91">
        <v>158</v>
      </c>
      <c r="C5" s="93">
        <v>12139.13</v>
      </c>
      <c r="D5" s="96">
        <v>2205</v>
      </c>
      <c r="E5" s="97">
        <v>158</v>
      </c>
      <c r="F5" s="93">
        <v>2833.77</v>
      </c>
      <c r="G5" s="107">
        <f t="shared" si="0"/>
        <v>14972.9</v>
      </c>
    </row>
    <row r="6" spans="1:7" ht="16.5" thickBot="1" x14ac:dyDescent="0.3">
      <c r="A6" s="109">
        <v>4399</v>
      </c>
      <c r="B6" s="92">
        <v>0</v>
      </c>
      <c r="C6" s="93">
        <v>612908.92000000004</v>
      </c>
      <c r="D6" s="94">
        <v>4399</v>
      </c>
      <c r="E6" s="95">
        <v>0</v>
      </c>
      <c r="F6" s="93">
        <v>44760.45</v>
      </c>
      <c r="G6" s="107">
        <f t="shared" si="0"/>
        <v>657669.37</v>
      </c>
    </row>
    <row r="7" spans="1:7" ht="16.5" thickBot="1" x14ac:dyDescent="0.3">
      <c r="A7" s="144" t="s">
        <v>98</v>
      </c>
      <c r="B7" s="145"/>
      <c r="C7" s="110">
        <v>826877.08</v>
      </c>
      <c r="D7" s="148" t="s">
        <v>98</v>
      </c>
      <c r="E7" s="145"/>
      <c r="F7" s="110">
        <v>93824.19</v>
      </c>
      <c r="G7" s="111">
        <f>SUM(G2:G6)</f>
        <v>920701.27</v>
      </c>
    </row>
    <row r="8" spans="1:7" ht="15.75" thickBot="1" x14ac:dyDescent="0.3"/>
    <row r="9" spans="1:7" ht="26.25" customHeight="1" thickBot="1" x14ac:dyDescent="0.3">
      <c r="A9" s="88"/>
      <c r="B9" s="89"/>
      <c r="C9" s="146"/>
    </row>
    <row r="10" spans="1:7" ht="15.75" thickBot="1" x14ac:dyDescent="0.3">
      <c r="A10" s="88"/>
      <c r="B10" s="89"/>
      <c r="C10" s="147"/>
    </row>
    <row r="14" spans="1:7" ht="15.75" customHeight="1" x14ac:dyDescent="0.25"/>
  </sheetData>
  <mergeCells count="3">
    <mergeCell ref="A7:B7"/>
    <mergeCell ref="C9:C10"/>
    <mergeCell ref="D7:E7"/>
  </mergeCells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autoPict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47625</xdr:rowOff>
              </to>
            </anchor>
          </controlPr>
        </control>
      </mc:Choice>
      <mc:Fallback>
        <control shapeId="2049" r:id="rId3" name="Control 1"/>
      </mc:Fallback>
    </mc:AlternateContent>
    <mc:AlternateContent xmlns:mc="http://schemas.openxmlformats.org/markup-compatibility/2006">
      <mc:Choice Requires="x14">
        <control shapeId="2050" r:id="rId5" name="Control 2">
          <controlPr defaultSize="0" autoPict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47625</xdr:rowOff>
              </to>
            </anchor>
          </controlPr>
        </control>
      </mc:Choice>
      <mc:Fallback>
        <control shapeId="2050" r:id="rId5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66675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266700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9" name="Control 5">
          <controlPr defaultSize="0" r:id="rId7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76200</xdr:rowOff>
              </to>
            </anchor>
          </controlPr>
        </control>
      </mc:Choice>
      <mc:Fallback>
        <control shapeId="2053" r:id="rId9" name="Control 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 Unidades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Teles</dc:creator>
  <cp:lastModifiedBy>Ednaldo Vasconcelos</cp:lastModifiedBy>
  <cp:lastPrinted>2021-03-19T18:21:39Z</cp:lastPrinted>
  <dcterms:created xsi:type="dcterms:W3CDTF">2021-02-03T19:07:35Z</dcterms:created>
  <dcterms:modified xsi:type="dcterms:W3CDTF">2021-04-01T16:13:12Z</dcterms:modified>
</cp:coreProperties>
</file>