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75" windowWidth="9120" windowHeight="4125" tabRatio="499"/>
  </bookViews>
  <sheets>
    <sheet name="Detalhamento" sheetId="160" r:id="rId1"/>
    <sheet name="Resumo" sheetId="159" r:id="rId2"/>
    <sheet name="Pessoal" sheetId="161" r:id="rId3"/>
  </sheets>
  <definedNames>
    <definedName name="_xlnm._FilterDatabase" localSheetId="1" hidden="1">Resumo!$A$6:$P$6</definedName>
  </definedNames>
  <calcPr calcId="144525"/>
</workbook>
</file>

<file path=xl/calcChain.xml><?xml version="1.0" encoding="utf-8"?>
<calcChain xmlns="http://schemas.openxmlformats.org/spreadsheetml/2006/main">
  <c r="Q13" i="160" l="1"/>
  <c r="Q12" i="160"/>
  <c r="Q11" i="160"/>
  <c r="Q10" i="160"/>
  <c r="Q9" i="160"/>
  <c r="Q8" i="160"/>
  <c r="E31" i="159"/>
  <c r="F31" i="159"/>
  <c r="G31" i="159"/>
  <c r="H31" i="159"/>
  <c r="I31" i="159"/>
  <c r="J31" i="159"/>
  <c r="K31" i="159"/>
  <c r="L31" i="159"/>
  <c r="M31" i="159"/>
  <c r="N31" i="159"/>
  <c r="O31" i="159"/>
  <c r="E32" i="159"/>
  <c r="E33" i="159" s="1"/>
  <c r="F32" i="159"/>
  <c r="G32" i="159"/>
  <c r="G33" i="159" s="1"/>
  <c r="H32" i="159"/>
  <c r="I32" i="159"/>
  <c r="J32" i="159"/>
  <c r="J33" i="159" s="1"/>
  <c r="K32" i="159"/>
  <c r="K33" i="159" s="1"/>
  <c r="L32" i="159"/>
  <c r="L33" i="159" s="1"/>
  <c r="M32" i="159"/>
  <c r="N32" i="159"/>
  <c r="O32" i="159"/>
  <c r="D32" i="159"/>
  <c r="D31" i="159"/>
  <c r="O27" i="159"/>
  <c r="N27" i="159"/>
  <c r="M27" i="159"/>
  <c r="L27" i="159"/>
  <c r="K27" i="159"/>
  <c r="J27" i="159"/>
  <c r="I27" i="159"/>
  <c r="H27" i="159"/>
  <c r="G27" i="159"/>
  <c r="F27" i="159"/>
  <c r="E27" i="159"/>
  <c r="D27" i="159"/>
  <c r="P26" i="159"/>
  <c r="Q26" i="159"/>
  <c r="P25" i="159"/>
  <c r="Q25" i="159"/>
  <c r="AA9" i="161"/>
  <c r="AB9" i="161"/>
  <c r="AC9" i="161"/>
  <c r="AD9" i="161"/>
  <c r="AE9" i="161"/>
  <c r="AB7" i="161"/>
  <c r="AC7" i="161"/>
  <c r="AD7" i="161"/>
  <c r="AE7" i="161"/>
  <c r="AB8" i="161"/>
  <c r="AC8" i="161"/>
  <c r="AD8" i="161"/>
  <c r="AE8" i="161"/>
  <c r="AB10" i="161"/>
  <c r="AC10" i="161"/>
  <c r="AD10" i="161"/>
  <c r="AE10" i="161"/>
  <c r="AB11" i="161"/>
  <c r="AC11" i="161"/>
  <c r="AD11" i="161"/>
  <c r="AE11" i="161"/>
  <c r="AB12" i="161"/>
  <c r="AC12" i="161"/>
  <c r="AD12" i="161"/>
  <c r="AE12" i="161"/>
  <c r="AB13" i="161"/>
  <c r="AC13" i="161"/>
  <c r="AD13" i="161"/>
  <c r="AE13" i="161"/>
  <c r="AB14" i="161"/>
  <c r="AC14" i="161"/>
  <c r="AD14" i="161"/>
  <c r="AE14" i="161"/>
  <c r="AB15" i="161"/>
  <c r="AC15" i="161"/>
  <c r="AD15" i="161"/>
  <c r="AE15" i="161"/>
  <c r="AB16" i="161"/>
  <c r="AC16" i="161"/>
  <c r="AD16" i="161"/>
  <c r="AE16" i="161"/>
  <c r="AB17" i="161"/>
  <c r="AC17" i="161"/>
  <c r="AD17" i="161"/>
  <c r="AE17" i="161"/>
  <c r="AB18" i="161"/>
  <c r="AC18" i="161"/>
  <c r="AD18" i="161"/>
  <c r="AE18" i="161"/>
  <c r="AB19" i="161"/>
  <c r="AC19" i="161"/>
  <c r="AD19" i="161"/>
  <c r="AE19" i="161"/>
  <c r="AB20" i="161"/>
  <c r="AC20" i="161"/>
  <c r="AD20" i="161"/>
  <c r="AE20" i="161"/>
  <c r="AB21" i="161"/>
  <c r="AC21" i="161"/>
  <c r="AD21" i="161"/>
  <c r="AE21" i="161"/>
  <c r="AB22" i="161"/>
  <c r="AC22" i="161"/>
  <c r="AD22" i="161"/>
  <c r="AE22" i="161"/>
  <c r="AB23" i="161"/>
  <c r="AC23" i="161"/>
  <c r="AD23" i="161"/>
  <c r="AE23" i="161"/>
  <c r="AB24" i="161"/>
  <c r="AC24" i="161"/>
  <c r="AD24" i="161"/>
  <c r="AE24" i="161"/>
  <c r="O45" i="159"/>
  <c r="N45" i="159"/>
  <c r="M45" i="159"/>
  <c r="L45" i="159"/>
  <c r="K45" i="159"/>
  <c r="J45" i="159"/>
  <c r="I45" i="159"/>
  <c r="H45" i="159"/>
  <c r="G45" i="159"/>
  <c r="F45" i="159"/>
  <c r="E45" i="159"/>
  <c r="D45" i="159"/>
  <c r="P44" i="159"/>
  <c r="P43" i="159"/>
  <c r="Q43" i="159" s="1"/>
  <c r="O41" i="159"/>
  <c r="O42" i="159"/>
  <c r="N41" i="159"/>
  <c r="M41" i="159"/>
  <c r="L41" i="159"/>
  <c r="L42" i="159" s="1"/>
  <c r="K41" i="159"/>
  <c r="K42" i="159"/>
  <c r="J41" i="159"/>
  <c r="J42" i="159" s="1"/>
  <c r="I41" i="159"/>
  <c r="I42" i="159" s="1"/>
  <c r="H41" i="159"/>
  <c r="H42" i="159"/>
  <c r="G41" i="159"/>
  <c r="G42" i="159" s="1"/>
  <c r="F41" i="159"/>
  <c r="E41" i="159"/>
  <c r="E42" i="159"/>
  <c r="D41" i="159"/>
  <c r="P41" i="159" s="1"/>
  <c r="O40" i="159"/>
  <c r="N40" i="159"/>
  <c r="N42" i="159" s="1"/>
  <c r="M40" i="159"/>
  <c r="L40" i="159"/>
  <c r="K40" i="159"/>
  <c r="J40" i="159"/>
  <c r="I40" i="159"/>
  <c r="H40" i="159"/>
  <c r="G40" i="159"/>
  <c r="F40" i="159"/>
  <c r="P40" i="159" s="1"/>
  <c r="Q40" i="159" s="1"/>
  <c r="F42" i="159"/>
  <c r="E40" i="159"/>
  <c r="D40" i="159"/>
  <c r="O39" i="159"/>
  <c r="N39" i="159"/>
  <c r="M39" i="159"/>
  <c r="L39" i="159"/>
  <c r="K39" i="159"/>
  <c r="J39" i="159"/>
  <c r="I39" i="159"/>
  <c r="H39" i="159"/>
  <c r="G39" i="159"/>
  <c r="F39" i="159"/>
  <c r="E39" i="159"/>
  <c r="D39" i="159"/>
  <c r="P38" i="159"/>
  <c r="P39" i="159" s="1"/>
  <c r="P37" i="159"/>
  <c r="O36" i="159"/>
  <c r="N36" i="159"/>
  <c r="M36" i="159"/>
  <c r="L36" i="159"/>
  <c r="K36" i="159"/>
  <c r="J36" i="159"/>
  <c r="I36" i="159"/>
  <c r="H36" i="159"/>
  <c r="G36" i="159"/>
  <c r="F36" i="159"/>
  <c r="E36" i="159"/>
  <c r="D36" i="159"/>
  <c r="P35" i="159"/>
  <c r="Q35" i="159" s="1"/>
  <c r="P36" i="159"/>
  <c r="P34" i="159"/>
  <c r="Q34" i="159" s="1"/>
  <c r="M33" i="159"/>
  <c r="H33" i="159"/>
  <c r="N33" i="159"/>
  <c r="O30" i="159"/>
  <c r="N30" i="159"/>
  <c r="M30" i="159"/>
  <c r="L30" i="159"/>
  <c r="K30" i="159"/>
  <c r="J30" i="159"/>
  <c r="I30" i="159"/>
  <c r="H30" i="159"/>
  <c r="G30" i="159"/>
  <c r="F30" i="159"/>
  <c r="E30" i="159"/>
  <c r="D30" i="159"/>
  <c r="P29" i="159"/>
  <c r="Q29" i="159" s="1"/>
  <c r="P28" i="159"/>
  <c r="P30" i="159" s="1"/>
  <c r="O24" i="159"/>
  <c r="N24" i="159"/>
  <c r="M24" i="159"/>
  <c r="L24" i="159"/>
  <c r="K24" i="159"/>
  <c r="J24" i="159"/>
  <c r="I24" i="159"/>
  <c r="H24" i="159"/>
  <c r="G24" i="159"/>
  <c r="F24" i="159"/>
  <c r="E24" i="159"/>
  <c r="D24" i="159"/>
  <c r="P23" i="159"/>
  <c r="Q23" i="159" s="1"/>
  <c r="P24" i="159"/>
  <c r="P22" i="159"/>
  <c r="Q22" i="159" s="1"/>
  <c r="O20" i="159"/>
  <c r="N20" i="159"/>
  <c r="N47" i="159" s="1"/>
  <c r="M20" i="159"/>
  <c r="M47" i="159" s="1"/>
  <c r="L20" i="159"/>
  <c r="K20" i="159"/>
  <c r="J20" i="159"/>
  <c r="J47" i="159" s="1"/>
  <c r="I20" i="159"/>
  <c r="H20" i="159"/>
  <c r="H47" i="159" s="1"/>
  <c r="G20" i="159"/>
  <c r="F20" i="159"/>
  <c r="F47" i="159" s="1"/>
  <c r="E20" i="159"/>
  <c r="E47" i="159" s="1"/>
  <c r="D20" i="159"/>
  <c r="O19" i="159"/>
  <c r="N19" i="159"/>
  <c r="N21" i="159" s="1"/>
  <c r="M19" i="159"/>
  <c r="M46" i="159" s="1"/>
  <c r="L19" i="159"/>
  <c r="K19" i="159"/>
  <c r="J19" i="159"/>
  <c r="J21" i="159" s="1"/>
  <c r="I19" i="159"/>
  <c r="I21" i="159" s="1"/>
  <c r="H19" i="159"/>
  <c r="G19" i="159"/>
  <c r="G21" i="159" s="1"/>
  <c r="F19" i="159"/>
  <c r="F46" i="159" s="1"/>
  <c r="E19" i="159"/>
  <c r="D19" i="159"/>
  <c r="D46" i="159" s="1"/>
  <c r="O18" i="159"/>
  <c r="N18" i="159"/>
  <c r="M18" i="159"/>
  <c r="L18" i="159"/>
  <c r="K18" i="159"/>
  <c r="J18" i="159"/>
  <c r="I18" i="159"/>
  <c r="H18" i="159"/>
  <c r="G18" i="159"/>
  <c r="F18" i="159"/>
  <c r="E18" i="159"/>
  <c r="D18" i="159"/>
  <c r="P17" i="159"/>
  <c r="Q17" i="159"/>
  <c r="Q16" i="159"/>
  <c r="P16" i="159"/>
  <c r="P18" i="159"/>
  <c r="O15" i="159"/>
  <c r="N15" i="159"/>
  <c r="M15" i="159"/>
  <c r="L15" i="159"/>
  <c r="K15" i="159"/>
  <c r="J15" i="159"/>
  <c r="I15" i="159"/>
  <c r="H15" i="159"/>
  <c r="G15" i="159"/>
  <c r="F15" i="159"/>
  <c r="E15" i="159"/>
  <c r="D15" i="159"/>
  <c r="P14" i="159"/>
  <c r="P13" i="159"/>
  <c r="Q13" i="159" s="1"/>
  <c r="O12" i="159"/>
  <c r="N12" i="159"/>
  <c r="M12" i="159"/>
  <c r="L12" i="159"/>
  <c r="K12" i="159"/>
  <c r="J12" i="159"/>
  <c r="I12" i="159"/>
  <c r="H12" i="159"/>
  <c r="G12" i="159"/>
  <c r="F12" i="159"/>
  <c r="E12" i="159"/>
  <c r="D12" i="159"/>
  <c r="P11" i="159"/>
  <c r="P10" i="159"/>
  <c r="P12" i="159" s="1"/>
  <c r="O9" i="159"/>
  <c r="N9" i="159"/>
  <c r="M9" i="159"/>
  <c r="L9" i="159"/>
  <c r="K9" i="159"/>
  <c r="J9" i="159"/>
  <c r="I9" i="159"/>
  <c r="H9" i="159"/>
  <c r="G9" i="159"/>
  <c r="F9" i="159"/>
  <c r="E9" i="159"/>
  <c r="D9" i="159"/>
  <c r="P8" i="159"/>
  <c r="P7" i="159"/>
  <c r="Q7" i="159" s="1"/>
  <c r="AA8" i="161"/>
  <c r="AA10" i="161"/>
  <c r="Z25" i="161"/>
  <c r="Z26" i="161" s="1"/>
  <c r="Y25" i="161"/>
  <c r="X25" i="161"/>
  <c r="W25" i="161"/>
  <c r="X26" i="161" s="1"/>
  <c r="V25" i="161"/>
  <c r="U25" i="161"/>
  <c r="Q27" i="161" s="1"/>
  <c r="T25" i="161"/>
  <c r="T26" i="161" s="1"/>
  <c r="S25" i="161"/>
  <c r="S26" i="161" s="1"/>
  <c r="R25" i="161"/>
  <c r="Q25" i="161"/>
  <c r="R26" i="161" s="1"/>
  <c r="P25" i="161"/>
  <c r="O25" i="161"/>
  <c r="N25" i="161"/>
  <c r="M25" i="161"/>
  <c r="M26" i="161" s="1"/>
  <c r="L25" i="161"/>
  <c r="K25" i="161"/>
  <c r="J25" i="161"/>
  <c r="K26" i="161" s="1"/>
  <c r="I25" i="161"/>
  <c r="I26" i="161" s="1"/>
  <c r="H25" i="161"/>
  <c r="G25" i="161"/>
  <c r="F25" i="161"/>
  <c r="E25" i="161"/>
  <c r="E26" i="161" s="1"/>
  <c r="D25" i="161"/>
  <c r="C25" i="161"/>
  <c r="B25" i="161"/>
  <c r="AA24" i="161"/>
  <c r="AA23" i="161"/>
  <c r="AA22" i="161"/>
  <c r="AA21" i="161"/>
  <c r="AA20" i="161"/>
  <c r="AA19" i="161"/>
  <c r="AA18" i="161"/>
  <c r="AA17" i="161"/>
  <c r="AA16" i="161"/>
  <c r="AA15" i="161"/>
  <c r="AA14" i="161"/>
  <c r="AA13" i="161"/>
  <c r="AA12" i="161"/>
  <c r="AA11" i="161"/>
  <c r="AA7" i="161"/>
  <c r="Q38" i="159"/>
  <c r="Q37" i="159"/>
  <c r="O47" i="159"/>
  <c r="P32" i="159"/>
  <c r="D33" i="159"/>
  <c r="P27" i="159"/>
  <c r="V27" i="161"/>
  <c r="Y26" i="161"/>
  <c r="L27" i="161"/>
  <c r="AD25" i="161"/>
  <c r="P26" i="161"/>
  <c r="I33" i="159"/>
  <c r="I46" i="159"/>
  <c r="Q28" i="159"/>
  <c r="O33" i="159"/>
  <c r="H46" i="159"/>
  <c r="P31" i="159"/>
  <c r="Q31" i="159"/>
  <c r="G47" i="159"/>
  <c r="F33" i="159"/>
  <c r="L46" i="159"/>
  <c r="K46" i="159"/>
  <c r="F21" i="159"/>
  <c r="I47" i="159"/>
  <c r="I48" i="159" s="1"/>
  <c r="K47" i="159"/>
  <c r="O46" i="159"/>
  <c r="D42" i="159"/>
  <c r="M42" i="159"/>
  <c r="P33" i="159"/>
  <c r="Q32" i="159"/>
  <c r="P42" i="159" l="1"/>
  <c r="Q41" i="159"/>
  <c r="U26" i="161"/>
  <c r="Q10" i="159"/>
  <c r="AA25" i="161"/>
  <c r="AB26" i="161" s="1"/>
  <c r="G27" i="161"/>
  <c r="O26" i="161"/>
  <c r="L47" i="159"/>
  <c r="AE25" i="161"/>
  <c r="AE26" i="161" s="1"/>
  <c r="Q11" i="159"/>
  <c r="W26" i="161"/>
  <c r="P9" i="159"/>
  <c r="Q8" i="159"/>
  <c r="M48" i="159"/>
  <c r="AC25" i="161"/>
  <c r="AD26" i="161" s="1"/>
  <c r="F26" i="161"/>
  <c r="J26" i="161"/>
  <c r="N26" i="161"/>
  <c r="O21" i="159"/>
  <c r="AB25" i="161"/>
  <c r="H26" i="161"/>
  <c r="AC26" i="161"/>
  <c r="G26" i="161"/>
  <c r="D26" i="161"/>
  <c r="C26" i="161"/>
  <c r="AA27" i="161"/>
  <c r="B27" i="161"/>
  <c r="F48" i="159"/>
  <c r="P45" i="159"/>
  <c r="Q44" i="159"/>
  <c r="O48" i="159"/>
  <c r="L48" i="159"/>
  <c r="H21" i="159"/>
  <c r="L21" i="159"/>
  <c r="H48" i="159"/>
  <c r="K48" i="159"/>
  <c r="K21" i="159"/>
  <c r="E21" i="159"/>
  <c r="P20" i="159"/>
  <c r="D47" i="159"/>
  <c r="P47" i="159" s="1"/>
  <c r="D21" i="159"/>
  <c r="G46" i="159"/>
  <c r="G48" i="159" s="1"/>
  <c r="M21" i="159"/>
  <c r="J46" i="159"/>
  <c r="J48" i="159" s="1"/>
  <c r="N46" i="159"/>
  <c r="N48" i="159" s="1"/>
  <c r="Q14" i="159"/>
  <c r="P15" i="159"/>
  <c r="P19" i="159"/>
  <c r="E46" i="159"/>
  <c r="E48" i="159" s="1"/>
  <c r="D48" i="159" l="1"/>
  <c r="P46" i="159"/>
  <c r="P48" i="159" s="1"/>
  <c r="Q19" i="159"/>
  <c r="Q20" i="159"/>
  <c r="P21" i="159"/>
  <c r="Q46" i="159"/>
  <c r="Q47" i="159" l="1"/>
</calcChain>
</file>

<file path=xl/comments1.xml><?xml version="1.0" encoding="utf-8"?>
<comments xmlns="http://schemas.openxmlformats.org/spreadsheetml/2006/main">
  <authors>
    <author>acpd</author>
    <author>FopUpe10</author>
  </authors>
  <commentList>
    <comment ref="B14" authorId="0">
      <text>
        <r>
          <rPr>
            <sz val="9"/>
            <color indexed="81"/>
            <rFont val="Tahoma"/>
            <family val="2"/>
          </rPr>
          <t>Foi 12 até julho, a partir de agosto caiu pra 10 com nova empresa</t>
        </r>
      </text>
    </comment>
    <comment ref="N14" authorId="1">
      <text>
        <r>
          <rPr>
            <sz val="9"/>
            <color indexed="81"/>
            <rFont val="Segoe UI"/>
            <family val="2"/>
          </rPr>
          <t xml:space="preserve">Foram 7 estagiários até outubro. De novembro a dezembro aumentou 1.
</t>
        </r>
      </text>
    </comment>
  </commentList>
</comments>
</file>

<file path=xl/sharedStrings.xml><?xml version="1.0" encoding="utf-8"?>
<sst xmlns="http://schemas.openxmlformats.org/spreadsheetml/2006/main" count="241" uniqueCount="158">
  <si>
    <t>Limpeza e Conservação</t>
  </si>
  <si>
    <t>UNIVERSIDADE DE PERNAMBUCO</t>
  </si>
  <si>
    <t>COORDENADORIA GERAL DE ORÇAMENTO</t>
  </si>
  <si>
    <t>PRÓ-REITORIA DE ADMINISTRAÇÃO</t>
  </si>
  <si>
    <t>FICHA FINANCEIRA</t>
  </si>
  <si>
    <t>Apoio Administrativo</t>
  </si>
  <si>
    <t>OBSERVAÇÃO</t>
  </si>
  <si>
    <t>TOTAL</t>
  </si>
  <si>
    <t>JUN</t>
  </si>
  <si>
    <t>JUL</t>
  </si>
  <si>
    <t>AGO</t>
  </si>
  <si>
    <t>SET</t>
  </si>
  <si>
    <t>OUT</t>
  </si>
  <si>
    <t>NOV</t>
  </si>
  <si>
    <t>DEZ</t>
  </si>
  <si>
    <t>MAI</t>
  </si>
  <si>
    <t>FUNÇÃO</t>
  </si>
  <si>
    <t>JAN</t>
  </si>
  <si>
    <t>FEV</t>
  </si>
  <si>
    <t>MAR</t>
  </si>
  <si>
    <t>ABR</t>
  </si>
  <si>
    <t xml:space="preserve"> Porteiro</t>
  </si>
  <si>
    <t>Recepcionista</t>
  </si>
  <si>
    <t xml:space="preserve"> Auxiliar de Escritório/ Administrativo</t>
  </si>
  <si>
    <t>Motorista e Motoqueiro</t>
  </si>
  <si>
    <t>Eletricista</t>
  </si>
  <si>
    <t>Manutenção Predial</t>
  </si>
  <si>
    <t>Segurança</t>
  </si>
  <si>
    <t>Circuito Interno</t>
  </si>
  <si>
    <t>Vigilância Ostensiva</t>
  </si>
  <si>
    <t>Cresc</t>
  </si>
  <si>
    <t>ANO</t>
  </si>
  <si>
    <t>2019</t>
  </si>
  <si>
    <t>UGE</t>
  </si>
  <si>
    <t>LICITAÇÃO</t>
  </si>
  <si>
    <t>AUTORIZAÇÃO SAD</t>
  </si>
  <si>
    <t>CREDOR</t>
  </si>
  <si>
    <t>CNPJ</t>
  </si>
  <si>
    <t>AÇÃO</t>
  </si>
  <si>
    <t>SUB AÇÃO</t>
  </si>
  <si>
    <t>OBJETO RESUMIDO</t>
  </si>
  <si>
    <t>CONTRATO</t>
  </si>
  <si>
    <t>DATA PREVISTA DISSÍDIO</t>
  </si>
  <si>
    <t>OBSERVAÇÕES</t>
  </si>
  <si>
    <t>TIPO</t>
  </si>
  <si>
    <t>Nº /ANO</t>
  </si>
  <si>
    <t>Nº</t>
  </si>
  <si>
    <t>DATA</t>
  </si>
  <si>
    <t>DATA INICIO</t>
  </si>
  <si>
    <t>DATA FINAL</t>
  </si>
  <si>
    <t>MENSAL</t>
  </si>
  <si>
    <t>TOTAL ANO</t>
  </si>
  <si>
    <r>
      <t xml:space="preserve">VALOR </t>
    </r>
    <r>
      <rPr>
        <b/>
        <sz val="11"/>
        <color indexed="10"/>
        <rFont val="Arial"/>
        <family val="2"/>
      </rPr>
      <t>INICIAL</t>
    </r>
  </si>
  <si>
    <t>LEVANTAMENTO CONTRATAÇÃO PESSOAL FORA DA FOLHA PESSOAL</t>
  </si>
  <si>
    <t>UNIDADE</t>
  </si>
  <si>
    <t>APOIO ADMINISTRATIVO</t>
  </si>
  <si>
    <t>LIMPEZA E CONSERVAÇÃO</t>
  </si>
  <si>
    <t>ESTAGIÁRIO</t>
  </si>
  <si>
    <t>ELETRICISTA/PEDREIRO</t>
  </si>
  <si>
    <t>SEGURANÇA</t>
  </si>
  <si>
    <t>440702 REITORIA</t>
  </si>
  <si>
    <t>440703 ESEF</t>
  </si>
  <si>
    <t>440704 FCAP</t>
  </si>
  <si>
    <t>440705 FCM</t>
  </si>
  <si>
    <t>440706 FENSG</t>
  </si>
  <si>
    <t>440707 FOP</t>
  </si>
  <si>
    <t>440708 ICB</t>
  </si>
  <si>
    <t>440709 POLI</t>
  </si>
  <si>
    <t>440710 FFPG</t>
  </si>
  <si>
    <t>Arcoverde</t>
  </si>
  <si>
    <t>Caruaru</t>
  </si>
  <si>
    <t>Salgueiro</t>
  </si>
  <si>
    <t>Serra Talhada</t>
  </si>
  <si>
    <t>440711 - FFPNM</t>
  </si>
  <si>
    <t>Palmares</t>
  </si>
  <si>
    <t>440712 FFPP</t>
  </si>
  <si>
    <t>%</t>
  </si>
  <si>
    <t>Seguranção colocar o quantitativo de pessoal, se for circuito interno colocar observação</t>
  </si>
  <si>
    <t>VALOR</t>
  </si>
  <si>
    <t>No campo Observações colocar a situação de cada contrato, se a SAD já autorizou os dissídios (nos enviar cópia da autorização), se existe nova licitação a ser concluída e se possível o novo valor solicitado, enfim, informações que nos ajude a enviar ao Estado a solicitação de aumento de Programação.</t>
  </si>
  <si>
    <t>IIT</t>
  </si>
  <si>
    <t>Confucio</t>
  </si>
  <si>
    <t>Jardineiro</t>
  </si>
  <si>
    <t>LEVANTAMENTO DOS CONTRATOS TERCEIRIZAÇÃO 2020</t>
  </si>
  <si>
    <t>2020</t>
  </si>
  <si>
    <t>Média 2019 e    % Aum</t>
  </si>
  <si>
    <t>VALOR LIQUIDADO 2019</t>
  </si>
  <si>
    <t>VALOR DEA 2019 (se houver)</t>
  </si>
  <si>
    <t>VALOR PARA 2020</t>
  </si>
  <si>
    <t>A FFPG deverá preencher um formulário pra cada campus</t>
  </si>
  <si>
    <t>A FFNM deverá preencher um formulário pra cada campus, um pra Nazaré e o outro de Palmares</t>
  </si>
  <si>
    <t>Pedreiro</t>
  </si>
  <si>
    <t>UNIDADE:      440707 - FOP</t>
  </si>
  <si>
    <t xml:space="preserve">Pregão </t>
  </si>
  <si>
    <t>01/2018</t>
  </si>
  <si>
    <t>106.2017.XII.PE.108.SAD</t>
  </si>
  <si>
    <t>LEMON TERCEIRIZAÇÃO E SERVIÇOS EIRELI EPP</t>
  </si>
  <si>
    <t>10.627.870/0001-49</t>
  </si>
  <si>
    <t>4399</t>
  </si>
  <si>
    <t>B628</t>
  </si>
  <si>
    <t>Apoio Administrativo - 10 recepcionista (1º Termo Aditivo)</t>
  </si>
  <si>
    <t>janeiro</t>
  </si>
  <si>
    <t>440707- FOP/UPE</t>
  </si>
  <si>
    <t>1028.2017.CCPLE-IV.PE.1010.SADFOP-UPE</t>
  </si>
  <si>
    <t>TRATTO SERVIÇOS EMPRESARIAIS EIRELI</t>
  </si>
  <si>
    <t>13.493.557/0001-53</t>
  </si>
  <si>
    <t>Prestação de Serviços de Limpeza - 7 prestadores (1º Termo Aditivo)</t>
  </si>
  <si>
    <t xml:space="preserve">Estamos aguardando autorização da SAD, para liberar os valores da Repactuação, que está acumulada de fev/2018 à dez/2020, que está em tramitação na SAD. Dez/2019 </t>
  </si>
  <si>
    <t>B625</t>
  </si>
  <si>
    <t>_</t>
  </si>
  <si>
    <t>FADE/UFPE - Fundação de Apoio ao Desenvolvimento da UFPE.</t>
  </si>
  <si>
    <t>11.735.586/0001-59</t>
  </si>
  <si>
    <t>0000</t>
  </si>
  <si>
    <t>x</t>
  </si>
  <si>
    <t>Decorrente do Contrato nº 82/2014 nº103/2016 b, que é faturado em 04 parcelas trimestrais, porém em 2019 só houve faturamento parcial de 02(dois), últimos trimestre.</t>
  </si>
  <si>
    <t xml:space="preserve">Contrato de Prestação de Serviço obrigatório, para Proteção Radiológica, na Monitoração de Radiações,  tipo Raio- X ou Gama, no Laboratorio de Radiologia </t>
  </si>
  <si>
    <t>Pregão  presencial</t>
  </si>
  <si>
    <t>022/2013</t>
  </si>
  <si>
    <t>001/SAD/SEADM/2014</t>
  </si>
  <si>
    <t>Maxifrota Serviços de Manutenção de Frota Ltda</t>
  </si>
  <si>
    <t>27.284.516/0001-61</t>
  </si>
  <si>
    <t>B623</t>
  </si>
  <si>
    <t>Combustível</t>
  </si>
  <si>
    <t>Contrato atualizado com vigência até 21 de setembro 2020 -Termo aditivo nº006 ao ADENDO termo de adesão nº 001-2014.036.FOP.001 , firmado 22/09/2019</t>
  </si>
  <si>
    <t>Pregão Eletrônico</t>
  </si>
  <si>
    <t>001/2019</t>
  </si>
  <si>
    <t>0260.2018.CCPLE-X.PE.0168.2018.SAD</t>
  </si>
  <si>
    <t>Centro de Integração Empresa Escola de Pernambuco - CIEE</t>
  </si>
  <si>
    <t>10.998.292/0001-57</t>
  </si>
  <si>
    <t>B621</t>
  </si>
  <si>
    <t>Contratação de Bolsa Estágio</t>
  </si>
  <si>
    <t>Através da Resolução CPP Nº 006/2019 da SAD de 29/03/2019, foi homologado através do Ato Nº 5416  publicado no DOE de 11/05/2019, o reajuste do do auxilio Vale Transporte, passando o valor de R$ 132,40 para R$ 151,80 a partir  de 11/05/2019.</t>
  </si>
  <si>
    <t xml:space="preserve">Dispensa de Licitação </t>
  </si>
  <si>
    <t>002/2019</t>
  </si>
  <si>
    <t>26.893.667/0001-54</t>
  </si>
  <si>
    <t>RENOVE PE TRATAMENTO DE RESÍDUOS LTDA.</t>
  </si>
  <si>
    <t>Coleta de Lixo Hospitalar</t>
  </si>
  <si>
    <t>Contrato de Prestação de Serviços firmado em 10 de Maio de 2019.</t>
  </si>
  <si>
    <t>Dispensa de Licitação nº 0169.2019.CEL.PEC.DL.0029.SAD</t>
  </si>
  <si>
    <t>0169/2019</t>
  </si>
  <si>
    <t>001/SAD/SEADM/2019 PE CONECTADO I</t>
  </si>
  <si>
    <t xml:space="preserve">Telemar Norte Lesta S/A </t>
  </si>
  <si>
    <t>33.000.118/0001-79</t>
  </si>
  <si>
    <t xml:space="preserve">Telemar Norte Leste S/A </t>
  </si>
  <si>
    <t>2205</t>
  </si>
  <si>
    <t>0158</t>
  </si>
  <si>
    <t>Telefonia/Rede de dados (ADC - PRTMs-PRICINCIPAL + P.V FIXO e Tráfego Exrtra-Rede  Pe-conectado (Fixo))</t>
  </si>
  <si>
    <t>Processo Licitatório 0226/2018.CEL.PE.0146.SAD</t>
  </si>
  <si>
    <t>0226/2018</t>
  </si>
  <si>
    <t>CONTRAQTO MARTE Nº 002/SAD/SEADM/2019- PE CONECTADO II</t>
  </si>
  <si>
    <t>Telefonia/Rede de dados (Serviço de Telefonia Fixa - Tráfego Extra-Rede)</t>
  </si>
  <si>
    <t>12/10</t>
  </si>
  <si>
    <t>07/08</t>
  </si>
  <si>
    <t>Houve a repactuação a partir do mês de fevereiro/2019,  que passou de R$ 22.701,70 para R$ 23.609,50 , o Seu Termo aditivo vem sendo elaborado anualmente</t>
  </si>
  <si>
    <r>
      <t xml:space="preserve">ADENDO, ao Termo de Adesão Nº 002.2019.FOP.001 - </t>
    </r>
    <r>
      <rPr>
        <b/>
        <sz val="11"/>
        <color rgb="FFFF0000"/>
        <rFont val="Arial"/>
        <family val="2"/>
      </rPr>
      <t xml:space="preserve">PECONECTADO II, </t>
    </r>
    <r>
      <rPr>
        <b/>
        <sz val="11"/>
        <rFont val="Arial"/>
        <family val="2"/>
      </rPr>
      <t>sua vigência vai até 30 de novembro/2021, ADENDO, que foi elaborado e enviado pela SAD/PE para cumprimento</t>
    </r>
  </si>
  <si>
    <r>
      <t xml:space="preserve">ADENDO , ao Termo de Adesão Nº 001/2019.FOP.001 - </t>
    </r>
    <r>
      <rPr>
        <b/>
        <sz val="11"/>
        <color rgb="FFFF0000"/>
        <rFont val="Arial"/>
        <family val="2"/>
      </rPr>
      <t>PECONECTADO I</t>
    </r>
    <r>
      <rPr>
        <b/>
        <sz val="11"/>
        <rFont val="Arial"/>
        <family val="2"/>
      </rPr>
      <t xml:space="preserve"> , sua vigência vai até 21 de fevereiro de 2020 , ADENDO, que foi elaborado e enviado pela SAD/PE, para cumprimento.</t>
    </r>
  </si>
  <si>
    <t>JULHO 2020</t>
  </si>
  <si>
    <t>Setembro Outubro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</si>
</sst>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dd/mm/yy;@"/>
    <numFmt numFmtId="166" formatCode="#,##0.0_ ;[Red]\-#,##0.0\ "/>
  </numFmts>
  <fonts count="4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2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 Black"/>
      <family val="2"/>
    </font>
    <font>
      <sz val="12"/>
      <color theme="1"/>
      <name val="Arial Black"/>
      <family val="2"/>
    </font>
    <font>
      <b/>
      <sz val="13"/>
      <color theme="1"/>
      <name val="Arial"/>
      <family val="2"/>
    </font>
    <font>
      <b/>
      <sz val="13"/>
      <color rgb="FF000000"/>
      <name val="Arial"/>
      <family val="2"/>
    </font>
    <font>
      <b/>
      <sz val="15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20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name val="Times New Roman"/>
      <family val="1"/>
    </font>
    <font>
      <sz val="9"/>
      <color theme="1"/>
      <name val="Arial"/>
      <family val="2"/>
    </font>
    <font>
      <sz val="9"/>
      <color indexed="81"/>
      <name val="Tahoma"/>
      <family val="2"/>
    </font>
    <font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</borders>
  <cellStyleXfs count="2">
    <xf numFmtId="0" fontId="0" fillId="0" borderId="0"/>
    <xf numFmtId="0" fontId="17" fillId="0" borderId="0"/>
  </cellStyleXfs>
  <cellXfs count="228">
    <xf numFmtId="0" fontId="0" fillId="0" borderId="0" xfId="0"/>
    <xf numFmtId="49" fontId="3" fillId="0" borderId="0" xfId="0" applyNumberFormat="1" applyFont="1"/>
    <xf numFmtId="49" fontId="2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164" fontId="9" fillId="0" borderId="0" xfId="0" applyNumberFormat="1" applyFont="1"/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4" fillId="0" borderId="0" xfId="0" applyFont="1"/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/>
    <xf numFmtId="164" fontId="10" fillId="0" borderId="2" xfId="0" applyNumberFormat="1" applyFont="1" applyBorder="1" applyAlignment="1">
      <alignment horizontal="right"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5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4" borderId="2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7" fillId="2" borderId="0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vertical="center" wrapText="1"/>
    </xf>
    <xf numFmtId="164" fontId="4" fillId="0" borderId="0" xfId="0" applyNumberFormat="1" applyFont="1" applyAlignment="1">
      <alignment horizontal="left" wrapText="1"/>
    </xf>
    <xf numFmtId="164" fontId="4" fillId="0" borderId="0" xfId="0" applyNumberFormat="1" applyFont="1"/>
    <xf numFmtId="4" fontId="18" fillId="0" borderId="0" xfId="0" applyNumberFormat="1" applyFont="1" applyAlignment="1">
      <alignment vertical="center"/>
    </xf>
    <xf numFmtId="49" fontId="18" fillId="0" borderId="1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9" fontId="19" fillId="2" borderId="6" xfId="0" applyNumberFormat="1" applyFont="1" applyFill="1" applyBorder="1" applyAlignment="1">
      <alignment horizontal="center" vertical="center" wrapText="1"/>
    </xf>
    <xf numFmtId="49" fontId="20" fillId="2" borderId="6" xfId="0" applyNumberFormat="1" applyFont="1" applyFill="1" applyBorder="1" applyAlignment="1">
      <alignment horizontal="center" vertical="center" wrapText="1"/>
    </xf>
    <xf numFmtId="49" fontId="20" fillId="2" borderId="6" xfId="0" applyNumberFormat="1" applyFont="1" applyFill="1" applyBorder="1" applyAlignment="1">
      <alignment horizontal="center" vertical="center"/>
    </xf>
    <xf numFmtId="165" fontId="13" fillId="2" borderId="6" xfId="0" applyNumberFormat="1" applyFont="1" applyFill="1" applyBorder="1" applyAlignment="1">
      <alignment horizontal="center" vertical="center"/>
    </xf>
    <xf numFmtId="49" fontId="19" fillId="3" borderId="6" xfId="0" applyNumberFormat="1" applyFont="1" applyFill="1" applyBorder="1" applyAlignment="1">
      <alignment horizontal="center" vertical="center"/>
    </xf>
    <xf numFmtId="165" fontId="20" fillId="2" borderId="6" xfId="0" applyNumberFormat="1" applyFont="1" applyFill="1" applyBorder="1" applyAlignment="1">
      <alignment horizontal="center" vertical="center" wrapText="1"/>
    </xf>
    <xf numFmtId="4" fontId="13" fillId="2" borderId="6" xfId="0" applyNumberFormat="1" applyFont="1" applyFill="1" applyBorder="1" applyAlignment="1">
      <alignment horizontal="right" vertical="center"/>
    </xf>
    <xf numFmtId="4" fontId="20" fillId="2" borderId="6" xfId="0" applyNumberFormat="1" applyFont="1" applyFill="1" applyBorder="1" applyAlignment="1">
      <alignment horizontal="right" vertical="center"/>
    </xf>
    <xf numFmtId="165" fontId="13" fillId="2" borderId="6" xfId="0" applyNumberFormat="1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vertical="center"/>
    </xf>
    <xf numFmtId="165" fontId="13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center" wrapText="1"/>
    </xf>
    <xf numFmtId="49" fontId="19" fillId="3" borderId="2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left" vertical="center" wrapText="1"/>
    </xf>
    <xf numFmtId="165" fontId="20" fillId="2" borderId="2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right" vertical="center"/>
    </xf>
    <xf numFmtId="4" fontId="20" fillId="2" borderId="2" xfId="0" applyNumberFormat="1" applyFont="1" applyFill="1" applyBorder="1" applyAlignment="1">
      <alignment horizontal="right" vertical="center"/>
    </xf>
    <xf numFmtId="165" fontId="13" fillId="2" borderId="2" xfId="0" applyNumberFormat="1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left" vertical="center" wrapText="1"/>
    </xf>
    <xf numFmtId="165" fontId="20" fillId="2" borderId="2" xfId="0" applyNumberFormat="1" applyFont="1" applyFill="1" applyBorder="1" applyAlignment="1">
      <alignment horizontal="center" vertical="center"/>
    </xf>
    <xf numFmtId="49" fontId="20" fillId="2" borderId="2" xfId="0" applyNumberFormat="1" applyFont="1" applyFill="1" applyBorder="1" applyAlignment="1">
      <alignment vertical="center" wrapText="1"/>
    </xf>
    <xf numFmtId="0" fontId="20" fillId="2" borderId="2" xfId="0" applyFont="1" applyFill="1" applyBorder="1" applyAlignment="1">
      <alignment horizontal="center" vertical="center"/>
    </xf>
    <xf numFmtId="49" fontId="19" fillId="2" borderId="5" xfId="0" applyNumberFormat="1" applyFont="1" applyFill="1" applyBorder="1" applyAlignment="1">
      <alignment horizontal="center" vertical="center" wrapText="1"/>
    </xf>
    <xf numFmtId="49" fontId="20" fillId="2" borderId="5" xfId="0" applyNumberFormat="1" applyFont="1" applyFill="1" applyBorder="1" applyAlignment="1">
      <alignment horizontal="center" vertical="center" wrapText="1"/>
    </xf>
    <xf numFmtId="165" fontId="20" fillId="2" borderId="5" xfId="0" applyNumberFormat="1" applyFont="1" applyFill="1" applyBorder="1" applyAlignment="1">
      <alignment horizontal="center" vertical="center" wrapText="1"/>
    </xf>
    <xf numFmtId="49" fontId="20" fillId="2" borderId="5" xfId="0" applyNumberFormat="1" applyFont="1" applyFill="1" applyBorder="1" applyAlignment="1">
      <alignment vertical="center" wrapText="1"/>
    </xf>
    <xf numFmtId="49" fontId="20" fillId="2" borderId="5" xfId="0" applyNumberFormat="1" applyFont="1" applyFill="1" applyBorder="1" applyAlignment="1">
      <alignment horizontal="center" vertical="center"/>
    </xf>
    <xf numFmtId="49" fontId="19" fillId="3" borderId="5" xfId="0" applyNumberFormat="1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left" vertical="center" wrapText="1"/>
    </xf>
    <xf numFmtId="4" fontId="20" fillId="2" borderId="5" xfId="0" applyNumberFormat="1" applyFont="1" applyFill="1" applyBorder="1" applyAlignment="1">
      <alignment vertical="center"/>
    </xf>
    <xf numFmtId="4" fontId="20" fillId="2" borderId="5" xfId="0" applyNumberFormat="1" applyFont="1" applyFill="1" applyBorder="1" applyAlignment="1">
      <alignment horizontal="right" vertical="center"/>
    </xf>
    <xf numFmtId="49" fontId="20" fillId="2" borderId="5" xfId="0" applyNumberFormat="1" applyFont="1" applyFill="1" applyBorder="1" applyAlignment="1">
      <alignment horizontal="left" vertical="center" wrapText="1"/>
    </xf>
    <xf numFmtId="165" fontId="20" fillId="2" borderId="5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 wrapText="1"/>
    </xf>
    <xf numFmtId="165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 wrapText="1"/>
    </xf>
    <xf numFmtId="49" fontId="18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165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0" fontId="22" fillId="0" borderId="0" xfId="0" applyFont="1"/>
    <xf numFmtId="0" fontId="19" fillId="2" borderId="1" xfId="0" applyFont="1" applyFill="1" applyBorder="1" applyAlignment="1">
      <alignment horizontal="center" vertical="center"/>
    </xf>
    <xf numFmtId="0" fontId="23" fillId="0" borderId="0" xfId="0" applyFont="1"/>
    <xf numFmtId="0" fontId="24" fillId="2" borderId="6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166" fontId="19" fillId="2" borderId="1" xfId="0" applyNumberFormat="1" applyFont="1" applyFill="1" applyBorder="1" applyAlignment="1">
      <alignment horizontal="center" vertical="center"/>
    </xf>
    <xf numFmtId="166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left" vertical="center"/>
    </xf>
    <xf numFmtId="0" fontId="26" fillId="2" borderId="3" xfId="0" applyFont="1" applyFill="1" applyBorder="1" applyAlignment="1">
      <alignment horizontal="left" vertical="center"/>
    </xf>
    <xf numFmtId="0" fontId="26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49" fontId="30" fillId="2" borderId="6" xfId="0" applyNumberFormat="1" applyFont="1" applyFill="1" applyBorder="1" applyAlignment="1">
      <alignment horizontal="left" vertical="center" wrapText="1"/>
    </xf>
    <xf numFmtId="49" fontId="18" fillId="2" borderId="6" xfId="0" applyNumberFormat="1" applyFont="1" applyFill="1" applyBorder="1" applyAlignment="1">
      <alignment horizontal="left" vertical="center" wrapText="1"/>
    </xf>
    <xf numFmtId="49" fontId="21" fillId="2" borderId="2" xfId="0" applyNumberFormat="1" applyFont="1" applyFill="1" applyBorder="1" applyAlignment="1">
      <alignment horizontal="center" vertical="center"/>
    </xf>
    <xf numFmtId="49" fontId="30" fillId="2" borderId="2" xfId="0" applyNumberFormat="1" applyFont="1" applyFill="1" applyBorder="1" applyAlignment="1">
      <alignment horizontal="left" vertical="center" wrapText="1"/>
    </xf>
    <xf numFmtId="49" fontId="31" fillId="2" borderId="2" xfId="0" applyNumberFormat="1" applyFont="1" applyFill="1" applyBorder="1" applyAlignment="1">
      <alignment horizontal="left" vertical="center" wrapText="1"/>
    </xf>
    <xf numFmtId="165" fontId="13" fillId="2" borderId="18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left" vertical="center" wrapText="1"/>
    </xf>
    <xf numFmtId="49" fontId="30" fillId="2" borderId="2" xfId="0" applyNumberFormat="1" applyFont="1" applyFill="1" applyBorder="1" applyAlignment="1">
      <alignment horizontal="left" vertical="center" wrapText="1" shrinkToFit="1"/>
    </xf>
    <xf numFmtId="0" fontId="34" fillId="5" borderId="20" xfId="0" applyFont="1" applyFill="1" applyBorder="1" applyAlignment="1">
      <alignment horizontal="center"/>
    </xf>
    <xf numFmtId="49" fontId="20" fillId="2" borderId="18" xfId="0" applyNumberFormat="1" applyFont="1" applyFill="1" applyBorder="1" applyAlignment="1">
      <alignment horizontal="center" vertical="center" wrapText="1"/>
    </xf>
    <xf numFmtId="0" fontId="32" fillId="5" borderId="19" xfId="0" applyFont="1" applyFill="1" applyBorder="1" applyAlignment="1">
      <alignment horizontal="center"/>
    </xf>
    <xf numFmtId="165" fontId="13" fillId="2" borderId="21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vertical="center" wrapText="1"/>
    </xf>
    <xf numFmtId="0" fontId="34" fillId="5" borderId="22" xfId="0" applyFont="1" applyFill="1" applyBorder="1" applyAlignment="1">
      <alignment horizontal="center"/>
    </xf>
    <xf numFmtId="4" fontId="35" fillId="2" borderId="2" xfId="0" applyNumberFormat="1" applyFont="1" applyFill="1" applyBorder="1" applyAlignment="1">
      <alignment horizontal="right" vertical="center"/>
    </xf>
    <xf numFmtId="49" fontId="16" fillId="2" borderId="2" xfId="0" applyNumberFormat="1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vertical="center" wrapText="1"/>
    </xf>
    <xf numFmtId="0" fontId="36" fillId="2" borderId="19" xfId="0" applyFont="1" applyFill="1" applyBorder="1" applyAlignment="1">
      <alignment wrapText="1"/>
    </xf>
    <xf numFmtId="0" fontId="36" fillId="2" borderId="2" xfId="0" applyFont="1" applyFill="1" applyBorder="1" applyAlignment="1">
      <alignment wrapText="1"/>
    </xf>
    <xf numFmtId="0" fontId="36" fillId="2" borderId="0" xfId="0" applyFont="1" applyFill="1" applyAlignment="1">
      <alignment wrapText="1"/>
    </xf>
    <xf numFmtId="0" fontId="34" fillId="5" borderId="2" xfId="0" applyFont="1" applyFill="1" applyBorder="1" applyAlignment="1">
      <alignment horizontal="center"/>
    </xf>
    <xf numFmtId="49" fontId="33" fillId="2" borderId="2" xfId="0" applyNumberFormat="1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37" fillId="2" borderId="2" xfId="0" applyNumberFormat="1" applyFont="1" applyFill="1" applyBorder="1" applyAlignment="1">
      <alignment horizontal="center" vertical="center"/>
    </xf>
    <xf numFmtId="0" fontId="34" fillId="5" borderId="23" xfId="0" applyFont="1" applyFill="1" applyBorder="1" applyAlignment="1">
      <alignment horizontal="center"/>
    </xf>
    <xf numFmtId="49" fontId="16" fillId="6" borderId="2" xfId="1" applyNumberFormat="1" applyFont="1" applyFill="1" applyBorder="1" applyAlignment="1">
      <alignment horizontal="center" vertical="center"/>
    </xf>
    <xf numFmtId="49" fontId="27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28" fillId="0" borderId="8" xfId="0" applyFont="1" applyBorder="1" applyAlignment="1">
      <alignment horizontal="left" wrapText="1"/>
    </xf>
    <xf numFmtId="49" fontId="18" fillId="3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center"/>
    </xf>
    <xf numFmtId="49" fontId="18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49" fontId="5" fillId="4" borderId="8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left"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49" fontId="2" fillId="4" borderId="11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9" borderId="3" xfId="0" applyNumberFormat="1" applyFont="1" applyFill="1" applyBorder="1" applyAlignment="1">
      <alignment horizontal="center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left" vertical="center" wrapText="1"/>
    </xf>
    <xf numFmtId="49" fontId="2" fillId="3" borderId="10" xfId="0" applyNumberFormat="1" applyFont="1" applyFill="1" applyBorder="1" applyAlignment="1">
      <alignment horizontal="left" vertical="center" wrapText="1"/>
    </xf>
    <xf numFmtId="49" fontId="2" fillId="3" borderId="11" xfId="0" applyNumberFormat="1" applyFont="1" applyFill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9" borderId="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166" fontId="19" fillId="2" borderId="15" xfId="0" applyNumberFormat="1" applyFont="1" applyFill="1" applyBorder="1" applyAlignment="1">
      <alignment horizontal="center" vertical="center"/>
    </xf>
    <xf numFmtId="166" fontId="19" fillId="2" borderId="16" xfId="0" applyNumberFormat="1" applyFont="1" applyFill="1" applyBorder="1" applyAlignment="1">
      <alignment horizontal="center" vertical="center"/>
    </xf>
    <xf numFmtId="166" fontId="19" fillId="2" borderId="17" xfId="0" applyNumberFormat="1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26" fillId="8" borderId="15" xfId="0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/>
    </xf>
    <xf numFmtId="0" fontId="26" fillId="8" borderId="17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topLeftCell="A4" zoomScale="80" zoomScaleNormal="80" workbookViewId="0">
      <pane xSplit="1" ySplit="4" topLeftCell="H8" activePane="bottomRight" state="frozen"/>
      <selection activeCell="A4" sqref="A4"/>
      <selection pane="topRight" activeCell="C4" sqref="C4"/>
      <selection pane="bottomLeft" activeCell="A6" sqref="A6"/>
      <selection pane="bottomRight" activeCell="N5" sqref="N5"/>
    </sheetView>
  </sheetViews>
  <sheetFormatPr defaultRowHeight="15" x14ac:dyDescent="0.2"/>
  <cols>
    <col min="1" max="1" width="31" style="90" customWidth="1"/>
    <col min="2" max="2" width="12.42578125" style="90" customWidth="1"/>
    <col min="3" max="3" width="9.85546875" style="91" customWidth="1"/>
    <col min="4" max="4" width="10.5703125" style="90" customWidth="1"/>
    <col min="5" max="5" width="10.140625" style="92" customWidth="1"/>
    <col min="6" max="6" width="23.140625" style="93" customWidth="1"/>
    <col min="7" max="7" width="22.5703125" style="90" customWidth="1"/>
    <col min="8" max="8" width="9" style="94" customWidth="1"/>
    <col min="9" max="9" width="8.5703125" style="94" customWidth="1"/>
    <col min="10" max="10" width="29" style="93" customWidth="1"/>
    <col min="11" max="11" width="10.28515625" style="93" customWidth="1"/>
    <col min="12" max="12" width="10.5703125" style="95" customWidth="1"/>
    <col min="13" max="13" width="12.28515625" style="96" customWidth="1"/>
    <col min="14" max="14" width="13.28515625" style="96" customWidth="1"/>
    <col min="15" max="15" width="14.140625" style="96" customWidth="1"/>
    <col min="16" max="17" width="13" style="97" customWidth="1"/>
    <col min="18" max="18" width="12.5703125" style="98" customWidth="1"/>
    <col min="19" max="19" width="31.140625" style="51" customWidth="1"/>
  </cols>
  <sheetData>
    <row r="1" spans="1:19" ht="18" x14ac:dyDescent="0.2">
      <c r="A1" s="170" t="s">
        <v>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spans="1:19" ht="18" x14ac:dyDescent="0.2">
      <c r="A2" s="170" t="s">
        <v>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1:19" ht="18" x14ac:dyDescent="0.2">
      <c r="A3" s="170" t="s">
        <v>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</row>
    <row r="4" spans="1:19" ht="18" x14ac:dyDescent="0.2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1:19" ht="18.75" thickBot="1" x14ac:dyDescent="0.2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 t="s">
        <v>157</v>
      </c>
      <c r="O5" s="163"/>
      <c r="P5" s="163"/>
      <c r="Q5" s="163"/>
      <c r="R5" s="163"/>
    </row>
    <row r="6" spans="1:19" s="1" customFormat="1" ht="31.5" customHeight="1" thickBot="1" x14ac:dyDescent="0.4">
      <c r="A6" s="169" t="s">
        <v>33</v>
      </c>
      <c r="B6" s="169" t="s">
        <v>34</v>
      </c>
      <c r="C6" s="169"/>
      <c r="D6" s="169" t="s">
        <v>35</v>
      </c>
      <c r="E6" s="169"/>
      <c r="F6" s="169" t="s">
        <v>36</v>
      </c>
      <c r="G6" s="169" t="s">
        <v>37</v>
      </c>
      <c r="H6" s="168" t="s">
        <v>38</v>
      </c>
      <c r="I6" s="168" t="s">
        <v>39</v>
      </c>
      <c r="J6" s="169" t="s">
        <v>40</v>
      </c>
      <c r="K6" s="169" t="s">
        <v>41</v>
      </c>
      <c r="L6" s="169"/>
      <c r="M6" s="54" t="s">
        <v>52</v>
      </c>
      <c r="N6" s="166" t="s">
        <v>86</v>
      </c>
      <c r="O6" s="165" t="s">
        <v>87</v>
      </c>
      <c r="P6" s="166" t="s">
        <v>88</v>
      </c>
      <c r="Q6" s="166"/>
      <c r="R6" s="171" t="s">
        <v>42</v>
      </c>
      <c r="S6" s="165" t="s">
        <v>43</v>
      </c>
    </row>
    <row r="7" spans="1:19" s="3" customFormat="1" ht="30.75" thickBot="1" x14ac:dyDescent="0.35">
      <c r="A7" s="169"/>
      <c r="B7" s="52" t="s">
        <v>44</v>
      </c>
      <c r="C7" s="52" t="s">
        <v>45</v>
      </c>
      <c r="D7" s="52" t="s">
        <v>46</v>
      </c>
      <c r="E7" s="53" t="s">
        <v>47</v>
      </c>
      <c r="F7" s="169"/>
      <c r="G7" s="169"/>
      <c r="H7" s="168"/>
      <c r="I7" s="168"/>
      <c r="J7" s="169"/>
      <c r="K7" s="52" t="s">
        <v>48</v>
      </c>
      <c r="L7" s="52" t="s">
        <v>49</v>
      </c>
      <c r="M7" s="54" t="s">
        <v>50</v>
      </c>
      <c r="N7" s="166"/>
      <c r="O7" s="165"/>
      <c r="P7" s="54" t="s">
        <v>50</v>
      </c>
      <c r="Q7" s="54" t="s">
        <v>51</v>
      </c>
      <c r="R7" s="171"/>
      <c r="S7" s="165"/>
    </row>
    <row r="8" spans="1:19" s="9" customFormat="1" ht="92.25" customHeight="1" x14ac:dyDescent="0.25">
      <c r="A8" s="55" t="s">
        <v>102</v>
      </c>
      <c r="B8" s="56" t="s">
        <v>93</v>
      </c>
      <c r="C8" s="57" t="s">
        <v>94</v>
      </c>
      <c r="D8" s="157" t="s">
        <v>95</v>
      </c>
      <c r="E8" s="58">
        <v>43192</v>
      </c>
      <c r="F8" s="153" t="s">
        <v>96</v>
      </c>
      <c r="G8" s="57" t="s">
        <v>97</v>
      </c>
      <c r="H8" s="59" t="s">
        <v>98</v>
      </c>
      <c r="I8" s="59" t="s">
        <v>99</v>
      </c>
      <c r="J8" s="134" t="s">
        <v>100</v>
      </c>
      <c r="K8" s="60">
        <v>43557</v>
      </c>
      <c r="L8" s="63">
        <v>43921</v>
      </c>
      <c r="M8" s="61">
        <v>23609.5</v>
      </c>
      <c r="N8" s="61">
        <v>282406.2</v>
      </c>
      <c r="O8" s="62">
        <v>0</v>
      </c>
      <c r="P8" s="61">
        <v>25200</v>
      </c>
      <c r="Q8" s="61">
        <f t="shared" ref="Q8:Q13" si="0">P8*12</f>
        <v>302400</v>
      </c>
      <c r="R8" s="63" t="s">
        <v>101</v>
      </c>
      <c r="S8" s="135" t="s">
        <v>153</v>
      </c>
    </row>
    <row r="9" spans="1:19" s="9" customFormat="1" ht="115.5" customHeight="1" x14ac:dyDescent="0.25">
      <c r="A9" s="55" t="s">
        <v>102</v>
      </c>
      <c r="B9" s="65" t="s">
        <v>93</v>
      </c>
      <c r="C9" s="57" t="s">
        <v>94</v>
      </c>
      <c r="D9" s="158" t="s">
        <v>103</v>
      </c>
      <c r="E9" s="67">
        <v>43132</v>
      </c>
      <c r="F9" s="152" t="s">
        <v>104</v>
      </c>
      <c r="G9" s="66" t="s">
        <v>105</v>
      </c>
      <c r="H9" s="69" t="s">
        <v>98</v>
      </c>
      <c r="I9" s="69" t="s">
        <v>108</v>
      </c>
      <c r="J9" s="137" t="s">
        <v>106</v>
      </c>
      <c r="K9" s="71">
        <v>43497</v>
      </c>
      <c r="L9" s="74">
        <v>43861</v>
      </c>
      <c r="M9" s="72">
        <v>18641.080000000002</v>
      </c>
      <c r="N9" s="61">
        <v>223692.96</v>
      </c>
      <c r="O9" s="72">
        <v>0</v>
      </c>
      <c r="P9" s="72">
        <v>26000</v>
      </c>
      <c r="Q9" s="72">
        <f t="shared" si="0"/>
        <v>312000</v>
      </c>
      <c r="R9" s="74" t="s">
        <v>101</v>
      </c>
      <c r="S9" s="138" t="s">
        <v>107</v>
      </c>
    </row>
    <row r="10" spans="1:19" s="9" customFormat="1" ht="112.5" customHeight="1" x14ac:dyDescent="0.25">
      <c r="A10" s="55" t="s">
        <v>102</v>
      </c>
      <c r="B10" s="65" t="s">
        <v>109</v>
      </c>
      <c r="C10" s="66" t="s">
        <v>109</v>
      </c>
      <c r="D10" s="66" t="s">
        <v>109</v>
      </c>
      <c r="E10" s="139" t="s">
        <v>109</v>
      </c>
      <c r="F10" s="151" t="s">
        <v>110</v>
      </c>
      <c r="G10" s="142" t="s">
        <v>111</v>
      </c>
      <c r="H10" s="69" t="s">
        <v>98</v>
      </c>
      <c r="I10" s="69" t="s">
        <v>112</v>
      </c>
      <c r="J10" s="141" t="s">
        <v>115</v>
      </c>
      <c r="K10" s="71">
        <v>41913</v>
      </c>
      <c r="L10" s="71">
        <v>44196</v>
      </c>
      <c r="M10" s="72">
        <v>330</v>
      </c>
      <c r="N10" s="72">
        <v>594</v>
      </c>
      <c r="O10" s="73">
        <v>0</v>
      </c>
      <c r="P10" s="72">
        <v>360</v>
      </c>
      <c r="Q10" s="72">
        <f t="shared" si="0"/>
        <v>4320</v>
      </c>
      <c r="R10" s="74" t="s">
        <v>113</v>
      </c>
      <c r="S10" s="140" t="s">
        <v>114</v>
      </c>
    </row>
    <row r="11" spans="1:19" s="9" customFormat="1" ht="102.75" customHeight="1" x14ac:dyDescent="0.25">
      <c r="A11" s="55" t="s">
        <v>102</v>
      </c>
      <c r="B11" s="143" t="s">
        <v>116</v>
      </c>
      <c r="C11" s="144" t="s">
        <v>117</v>
      </c>
      <c r="D11" s="156" t="s">
        <v>118</v>
      </c>
      <c r="E11" s="145">
        <v>43346</v>
      </c>
      <c r="F11" s="146" t="s">
        <v>119</v>
      </c>
      <c r="G11" s="147" t="s">
        <v>120</v>
      </c>
      <c r="H11" s="69" t="s">
        <v>98</v>
      </c>
      <c r="I11" s="69" t="s">
        <v>121</v>
      </c>
      <c r="J11" s="149" t="s">
        <v>122</v>
      </c>
      <c r="K11" s="71">
        <v>43730</v>
      </c>
      <c r="L11" s="71">
        <v>44095</v>
      </c>
      <c r="M11" s="72">
        <v>483.17</v>
      </c>
      <c r="N11" s="72">
        <v>5022.63</v>
      </c>
      <c r="O11" s="148">
        <v>416.5</v>
      </c>
      <c r="P11" s="72">
        <v>483.17</v>
      </c>
      <c r="Q11" s="72">
        <f t="shared" si="0"/>
        <v>5798.04</v>
      </c>
      <c r="R11" s="74" t="s">
        <v>113</v>
      </c>
      <c r="S11" s="140" t="s">
        <v>123</v>
      </c>
    </row>
    <row r="12" spans="1:19" s="9" customFormat="1" ht="161.25" customHeight="1" x14ac:dyDescent="0.25">
      <c r="A12" s="55" t="s">
        <v>102</v>
      </c>
      <c r="B12" s="143" t="s">
        <v>124</v>
      </c>
      <c r="C12" s="144" t="s">
        <v>125</v>
      </c>
      <c r="D12" s="156" t="s">
        <v>126</v>
      </c>
      <c r="E12" s="145">
        <v>43426</v>
      </c>
      <c r="F12" s="150" t="s">
        <v>127</v>
      </c>
      <c r="G12" s="154" t="s">
        <v>128</v>
      </c>
      <c r="H12" s="69" t="s">
        <v>98</v>
      </c>
      <c r="I12" s="69" t="s">
        <v>129</v>
      </c>
      <c r="J12" s="149" t="s">
        <v>130</v>
      </c>
      <c r="K12" s="71">
        <v>43556</v>
      </c>
      <c r="L12" s="74">
        <v>43921</v>
      </c>
      <c r="M12" s="72">
        <v>2538.8000000000002</v>
      </c>
      <c r="N12" s="72">
        <v>29476.02</v>
      </c>
      <c r="O12" s="73">
        <v>0</v>
      </c>
      <c r="P12" s="72">
        <v>2674.6</v>
      </c>
      <c r="Q12" s="72">
        <f t="shared" si="0"/>
        <v>32095.199999999997</v>
      </c>
      <c r="R12" s="74" t="s">
        <v>113</v>
      </c>
      <c r="S12" s="140" t="s">
        <v>131</v>
      </c>
    </row>
    <row r="13" spans="1:19" s="9" customFormat="1" ht="60" customHeight="1" x14ac:dyDescent="0.25">
      <c r="A13" s="55" t="s">
        <v>102</v>
      </c>
      <c r="B13" s="65" t="s">
        <v>132</v>
      </c>
      <c r="C13" s="136" t="s">
        <v>133</v>
      </c>
      <c r="D13" s="66" t="s">
        <v>109</v>
      </c>
      <c r="E13" s="67" t="s">
        <v>109</v>
      </c>
      <c r="F13" s="150" t="s">
        <v>135</v>
      </c>
      <c r="G13" s="147" t="s">
        <v>134</v>
      </c>
      <c r="H13" s="69" t="s">
        <v>98</v>
      </c>
      <c r="I13" s="69" t="s">
        <v>112</v>
      </c>
      <c r="J13" s="149" t="s">
        <v>136</v>
      </c>
      <c r="K13" s="71">
        <v>43595</v>
      </c>
      <c r="L13" s="71">
        <v>43961</v>
      </c>
      <c r="M13" s="72">
        <v>256</v>
      </c>
      <c r="N13" s="72">
        <v>1472</v>
      </c>
      <c r="O13" s="73">
        <v>0</v>
      </c>
      <c r="P13" s="72">
        <v>256</v>
      </c>
      <c r="Q13" s="72">
        <f t="shared" si="0"/>
        <v>3072</v>
      </c>
      <c r="R13" s="74" t="s">
        <v>113</v>
      </c>
      <c r="S13" s="140" t="s">
        <v>137</v>
      </c>
    </row>
    <row r="14" spans="1:19" s="9" customFormat="1" ht="121.5" customHeight="1" x14ac:dyDescent="0.25">
      <c r="A14" s="55" t="s">
        <v>102</v>
      </c>
      <c r="B14" s="65" t="s">
        <v>138</v>
      </c>
      <c r="C14" s="136" t="s">
        <v>139</v>
      </c>
      <c r="D14" s="157" t="s">
        <v>140</v>
      </c>
      <c r="E14" s="67">
        <v>43733</v>
      </c>
      <c r="F14" s="150" t="s">
        <v>143</v>
      </c>
      <c r="G14" s="154" t="s">
        <v>142</v>
      </c>
      <c r="H14" s="69" t="s">
        <v>144</v>
      </c>
      <c r="I14" s="69" t="s">
        <v>145</v>
      </c>
      <c r="J14" s="149" t="s">
        <v>146</v>
      </c>
      <c r="K14" s="71">
        <v>43770</v>
      </c>
      <c r="L14" s="74">
        <v>43882</v>
      </c>
      <c r="M14" s="72">
        <v>1310.27</v>
      </c>
      <c r="N14" s="72">
        <v>1870.58</v>
      </c>
      <c r="O14" s="148">
        <v>617.22</v>
      </c>
      <c r="P14" s="72">
        <v>1310.27</v>
      </c>
      <c r="Q14" s="72">
        <v>4848</v>
      </c>
      <c r="R14" s="74" t="s">
        <v>113</v>
      </c>
      <c r="S14" s="137" t="s">
        <v>155</v>
      </c>
    </row>
    <row r="15" spans="1:19" s="9" customFormat="1" ht="105.75" customHeight="1" x14ac:dyDescent="0.25">
      <c r="A15" s="55" t="s">
        <v>102</v>
      </c>
      <c r="B15" s="155" t="s">
        <v>147</v>
      </c>
      <c r="C15" s="159" t="s">
        <v>148</v>
      </c>
      <c r="D15" s="160" t="s">
        <v>149</v>
      </c>
      <c r="E15" s="67">
        <v>43739</v>
      </c>
      <c r="F15" s="150" t="s">
        <v>141</v>
      </c>
      <c r="G15" s="161" t="s">
        <v>142</v>
      </c>
      <c r="H15" s="69" t="s">
        <v>144</v>
      </c>
      <c r="I15" s="69" t="s">
        <v>145</v>
      </c>
      <c r="J15" s="149" t="s">
        <v>150</v>
      </c>
      <c r="K15" s="71">
        <v>43815</v>
      </c>
      <c r="L15" s="71">
        <v>44530</v>
      </c>
      <c r="M15" s="72">
        <v>64.78</v>
      </c>
      <c r="N15" s="72">
        <v>0</v>
      </c>
      <c r="O15" s="73">
        <v>0</v>
      </c>
      <c r="P15" s="72">
        <v>64.78</v>
      </c>
      <c r="Q15" s="72">
        <v>777.37</v>
      </c>
      <c r="R15" s="74" t="s">
        <v>113</v>
      </c>
      <c r="S15" s="140" t="s">
        <v>154</v>
      </c>
    </row>
    <row r="16" spans="1:19" s="9" customFormat="1" ht="20.25" customHeight="1" x14ac:dyDescent="0.25">
      <c r="A16" s="64"/>
      <c r="B16" s="65"/>
      <c r="C16" s="66"/>
      <c r="D16" s="66"/>
      <c r="E16" s="67"/>
      <c r="F16" s="68"/>
      <c r="G16" s="66"/>
      <c r="H16" s="69"/>
      <c r="I16" s="69"/>
      <c r="J16" s="70"/>
      <c r="K16" s="71"/>
      <c r="L16" s="71"/>
      <c r="M16" s="72"/>
      <c r="N16" s="72"/>
      <c r="O16" s="73"/>
      <c r="P16" s="72"/>
      <c r="Q16" s="72"/>
      <c r="R16" s="74"/>
      <c r="S16" s="75"/>
    </row>
    <row r="17" spans="1:19" s="9" customFormat="1" ht="18" customHeight="1" x14ac:dyDescent="0.25">
      <c r="A17" s="64"/>
      <c r="B17" s="65"/>
      <c r="C17" s="66"/>
      <c r="D17" s="66"/>
      <c r="E17" s="67"/>
      <c r="F17" s="68"/>
      <c r="G17" s="66"/>
      <c r="H17" s="69"/>
      <c r="I17" s="69"/>
      <c r="J17" s="70"/>
      <c r="K17" s="71"/>
      <c r="L17" s="71"/>
      <c r="M17" s="72"/>
      <c r="N17" s="72"/>
      <c r="O17" s="73"/>
      <c r="P17" s="72"/>
      <c r="Q17" s="72"/>
      <c r="R17" s="74"/>
      <c r="S17" s="75"/>
    </row>
    <row r="18" spans="1:19" s="9" customFormat="1" ht="18.75" customHeight="1" x14ac:dyDescent="0.25">
      <c r="A18" s="64"/>
      <c r="B18" s="65"/>
      <c r="C18" s="66"/>
      <c r="D18" s="66"/>
      <c r="E18" s="67"/>
      <c r="F18" s="68"/>
      <c r="G18" s="66"/>
      <c r="H18" s="69"/>
      <c r="I18" s="69"/>
      <c r="J18" s="70"/>
      <c r="K18" s="71"/>
      <c r="L18" s="71"/>
      <c r="M18" s="72"/>
      <c r="N18" s="72"/>
      <c r="O18" s="73"/>
      <c r="P18" s="72"/>
      <c r="Q18" s="72"/>
      <c r="R18" s="74"/>
      <c r="S18" s="75"/>
    </row>
    <row r="19" spans="1:19" s="9" customFormat="1" ht="18.75" customHeight="1" x14ac:dyDescent="0.25">
      <c r="A19" s="64"/>
      <c r="B19" s="65"/>
      <c r="C19" s="66"/>
      <c r="D19" s="66"/>
      <c r="E19" s="67"/>
      <c r="F19" s="68"/>
      <c r="G19" s="66"/>
      <c r="H19" s="69"/>
      <c r="I19" s="69"/>
      <c r="J19" s="70"/>
      <c r="K19" s="71"/>
      <c r="L19" s="71"/>
      <c r="M19" s="72"/>
      <c r="N19" s="72"/>
      <c r="O19" s="73"/>
      <c r="P19" s="72"/>
      <c r="Q19" s="72"/>
      <c r="R19" s="74"/>
      <c r="S19" s="75"/>
    </row>
    <row r="20" spans="1:19" s="9" customFormat="1" ht="18.75" customHeight="1" x14ac:dyDescent="0.25">
      <c r="A20" s="64"/>
      <c r="B20" s="65"/>
      <c r="C20" s="66"/>
      <c r="D20" s="66"/>
      <c r="E20" s="67"/>
      <c r="F20" s="68"/>
      <c r="G20" s="66"/>
      <c r="H20" s="69"/>
      <c r="I20" s="69"/>
      <c r="J20" s="70"/>
      <c r="K20" s="71"/>
      <c r="L20" s="71"/>
      <c r="M20" s="72"/>
      <c r="N20" s="72"/>
      <c r="O20" s="73"/>
      <c r="P20" s="72"/>
      <c r="Q20" s="72"/>
      <c r="R20" s="74"/>
      <c r="S20" s="75"/>
    </row>
    <row r="21" spans="1:19" s="9" customFormat="1" ht="18.75" customHeight="1" x14ac:dyDescent="0.25">
      <c r="A21" s="64"/>
      <c r="B21" s="65"/>
      <c r="C21" s="66"/>
      <c r="D21" s="66"/>
      <c r="E21" s="67"/>
      <c r="F21" s="68"/>
      <c r="G21" s="66"/>
      <c r="H21" s="69"/>
      <c r="I21" s="69"/>
      <c r="J21" s="70"/>
      <c r="K21" s="71"/>
      <c r="L21" s="71"/>
      <c r="M21" s="72"/>
      <c r="N21" s="72"/>
      <c r="O21" s="73"/>
      <c r="P21" s="72"/>
      <c r="Q21" s="72"/>
      <c r="R21" s="74"/>
      <c r="S21" s="75"/>
    </row>
    <row r="22" spans="1:19" s="10" customFormat="1" ht="20.25" customHeight="1" x14ac:dyDescent="0.25">
      <c r="A22" s="64"/>
      <c r="B22" s="65"/>
      <c r="C22" s="66"/>
      <c r="D22" s="66"/>
      <c r="E22" s="67"/>
      <c r="F22" s="68"/>
      <c r="G22" s="66"/>
      <c r="H22" s="69"/>
      <c r="I22" s="69"/>
      <c r="J22" s="70"/>
      <c r="K22" s="71"/>
      <c r="L22" s="71"/>
      <c r="M22" s="72"/>
      <c r="N22" s="72"/>
      <c r="O22" s="73"/>
      <c r="P22" s="72"/>
      <c r="Q22" s="72"/>
      <c r="R22" s="74"/>
      <c r="S22" s="75"/>
    </row>
    <row r="23" spans="1:19" s="10" customFormat="1" ht="20.25" customHeight="1" x14ac:dyDescent="0.25">
      <c r="A23" s="64"/>
      <c r="B23" s="65"/>
      <c r="C23" s="66"/>
      <c r="D23" s="66"/>
      <c r="E23" s="67"/>
      <c r="F23" s="68"/>
      <c r="G23" s="66"/>
      <c r="H23" s="69"/>
      <c r="I23" s="69"/>
      <c r="J23" s="70"/>
      <c r="K23" s="71"/>
      <c r="L23" s="71"/>
      <c r="M23" s="72"/>
      <c r="N23" s="72"/>
      <c r="O23" s="73"/>
      <c r="P23" s="72"/>
      <c r="Q23" s="72"/>
      <c r="R23" s="74"/>
      <c r="S23" s="75"/>
    </row>
    <row r="24" spans="1:19" s="10" customFormat="1" ht="20.25" customHeight="1" x14ac:dyDescent="0.25">
      <c r="A24" s="64"/>
      <c r="B24" s="65"/>
      <c r="C24" s="66"/>
      <c r="D24" s="66"/>
      <c r="E24" s="67"/>
      <c r="F24" s="68"/>
      <c r="G24" s="66"/>
      <c r="H24" s="69"/>
      <c r="I24" s="69"/>
      <c r="J24" s="70"/>
      <c r="K24" s="71"/>
      <c r="L24" s="71"/>
      <c r="M24" s="72"/>
      <c r="N24" s="72"/>
      <c r="O24" s="73"/>
      <c r="P24" s="72"/>
      <c r="Q24" s="72"/>
      <c r="R24" s="74"/>
      <c r="S24" s="75"/>
    </row>
    <row r="25" spans="1:19" s="9" customFormat="1" ht="18.75" customHeight="1" x14ac:dyDescent="0.25">
      <c r="A25" s="64"/>
      <c r="B25" s="65"/>
      <c r="C25" s="66"/>
      <c r="D25" s="66"/>
      <c r="E25" s="67"/>
      <c r="F25" s="68"/>
      <c r="G25" s="66"/>
      <c r="H25" s="69"/>
      <c r="I25" s="69"/>
      <c r="J25" s="70"/>
      <c r="K25" s="71"/>
      <c r="L25" s="71"/>
      <c r="M25" s="72"/>
      <c r="N25" s="72"/>
      <c r="O25" s="73"/>
      <c r="P25" s="72"/>
      <c r="Q25" s="72"/>
      <c r="R25" s="74"/>
      <c r="S25" s="75"/>
    </row>
    <row r="26" spans="1:19" ht="33.75" customHeight="1" x14ac:dyDescent="0.2">
      <c r="A26" s="64"/>
      <c r="B26" s="65"/>
      <c r="C26" s="66"/>
      <c r="D26" s="66"/>
      <c r="E26" s="67"/>
      <c r="F26" s="68"/>
      <c r="G26" s="66"/>
      <c r="H26" s="69"/>
      <c r="I26" s="69"/>
      <c r="J26" s="70"/>
      <c r="K26" s="71"/>
      <c r="L26" s="71"/>
      <c r="M26" s="72"/>
      <c r="N26" s="72"/>
      <c r="O26" s="73"/>
      <c r="P26" s="72"/>
      <c r="Q26" s="72"/>
      <c r="R26" s="74"/>
      <c r="S26" s="75"/>
    </row>
    <row r="27" spans="1:19" ht="12" customHeight="1" x14ac:dyDescent="0.2">
      <c r="A27" s="64"/>
      <c r="B27" s="65"/>
      <c r="C27" s="66"/>
      <c r="D27" s="66"/>
      <c r="E27" s="67"/>
      <c r="F27" s="68"/>
      <c r="G27" s="66"/>
      <c r="H27" s="69"/>
      <c r="I27" s="69"/>
      <c r="J27" s="70"/>
      <c r="K27" s="71"/>
      <c r="L27" s="71"/>
      <c r="M27" s="72"/>
      <c r="N27" s="72"/>
      <c r="O27" s="73"/>
      <c r="P27" s="72"/>
      <c r="Q27" s="72"/>
      <c r="R27" s="74"/>
      <c r="S27" s="75"/>
    </row>
    <row r="28" spans="1:19" ht="18" customHeight="1" x14ac:dyDescent="0.2">
      <c r="A28" s="64"/>
      <c r="B28" s="65"/>
      <c r="C28" s="66"/>
      <c r="D28" s="66"/>
      <c r="E28" s="67"/>
      <c r="F28" s="68"/>
      <c r="G28" s="66"/>
      <c r="H28" s="69"/>
      <c r="I28" s="69"/>
      <c r="J28" s="70"/>
      <c r="K28" s="71"/>
      <c r="L28" s="71"/>
      <c r="M28" s="72"/>
      <c r="N28" s="72"/>
      <c r="O28" s="73"/>
      <c r="P28" s="72"/>
      <c r="Q28" s="72"/>
      <c r="R28" s="74"/>
      <c r="S28" s="75"/>
    </row>
    <row r="29" spans="1:19" ht="8.25" customHeight="1" x14ac:dyDescent="0.2">
      <c r="A29" s="64"/>
      <c r="B29" s="65"/>
      <c r="C29" s="66"/>
      <c r="D29" s="66"/>
      <c r="E29" s="67"/>
      <c r="F29" s="68"/>
      <c r="G29" s="66"/>
      <c r="H29" s="69"/>
      <c r="I29" s="69"/>
      <c r="J29" s="70"/>
      <c r="K29" s="71"/>
      <c r="L29" s="71"/>
      <c r="M29" s="72"/>
      <c r="N29" s="72"/>
      <c r="O29" s="73"/>
      <c r="P29" s="72"/>
      <c r="Q29" s="72"/>
      <c r="R29" s="74"/>
      <c r="S29" s="75"/>
    </row>
    <row r="30" spans="1:19" ht="18" customHeight="1" x14ac:dyDescent="0.2">
      <c r="A30" s="64"/>
      <c r="B30" s="65"/>
      <c r="C30" s="65"/>
      <c r="D30" s="66"/>
      <c r="E30" s="76"/>
      <c r="F30" s="77"/>
      <c r="G30" s="78"/>
      <c r="H30" s="69"/>
      <c r="I30" s="69"/>
      <c r="J30" s="70"/>
      <c r="K30" s="71"/>
      <c r="L30" s="71"/>
      <c r="M30" s="72"/>
      <c r="N30" s="72"/>
      <c r="O30" s="73"/>
      <c r="P30" s="72"/>
      <c r="Q30" s="72"/>
      <c r="R30" s="76"/>
      <c r="S30" s="75"/>
    </row>
    <row r="31" spans="1:19" ht="16.5" thickBot="1" x14ac:dyDescent="0.25">
      <c r="A31" s="79"/>
      <c r="B31" s="80"/>
      <c r="C31" s="80"/>
      <c r="D31" s="80"/>
      <c r="E31" s="81"/>
      <c r="F31" s="82"/>
      <c r="G31" s="83"/>
      <c r="H31" s="84"/>
      <c r="I31" s="84"/>
      <c r="J31" s="85"/>
      <c r="K31" s="81"/>
      <c r="L31" s="81"/>
      <c r="M31" s="86"/>
      <c r="N31" s="86"/>
      <c r="O31" s="87"/>
      <c r="P31" s="86"/>
      <c r="Q31" s="86"/>
      <c r="R31" s="89"/>
      <c r="S31" s="88"/>
    </row>
    <row r="32" spans="1:19" ht="33.75" customHeight="1" x14ac:dyDescent="0.25">
      <c r="A32" s="167" t="s">
        <v>79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</row>
    <row r="33" spans="1:19" ht="12" customHeight="1" x14ac:dyDescent="0.25">
      <c r="A33" s="24"/>
      <c r="B33" s="25"/>
      <c r="C33" s="26"/>
      <c r="D33" s="27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8"/>
      <c r="P33" s="24"/>
      <c r="Q33" s="24"/>
      <c r="R33" s="50"/>
      <c r="S33" s="21"/>
    </row>
    <row r="34" spans="1:19" ht="18" x14ac:dyDescent="0.25">
      <c r="A34" s="164" t="s">
        <v>89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49"/>
      <c r="S34" s="21"/>
    </row>
    <row r="35" spans="1:19" ht="18" x14ac:dyDescent="0.25">
      <c r="A35" s="164" t="s">
        <v>90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</row>
    <row r="37" spans="1:19" x14ac:dyDescent="0.2">
      <c r="A37" s="94" t="s">
        <v>156</v>
      </c>
    </row>
  </sheetData>
  <mergeCells count="20">
    <mergeCell ref="A1:R1"/>
    <mergeCell ref="A2:R2"/>
    <mergeCell ref="A3:R3"/>
    <mergeCell ref="A6:A7"/>
    <mergeCell ref="R6:R7"/>
    <mergeCell ref="B6:C6"/>
    <mergeCell ref="D6:E6"/>
    <mergeCell ref="A35:Q35"/>
    <mergeCell ref="O6:O7"/>
    <mergeCell ref="P6:Q6"/>
    <mergeCell ref="A32:S32"/>
    <mergeCell ref="A34:Q34"/>
    <mergeCell ref="H6:H7"/>
    <mergeCell ref="I6:I7"/>
    <mergeCell ref="J6:J7"/>
    <mergeCell ref="K6:L6"/>
    <mergeCell ref="N6:N7"/>
    <mergeCell ref="F6:F7"/>
    <mergeCell ref="G6:G7"/>
    <mergeCell ref="S6:S7"/>
  </mergeCells>
  <pageMargins left="0.59055118110236227" right="0.62992125984251968" top="0.39370078740157483" bottom="0.39370078740157483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4" zoomScale="80" zoomScaleNormal="80" workbookViewId="0">
      <pane xSplit="1" ySplit="3" topLeftCell="B7" activePane="bottomRight" state="frozen"/>
      <selection activeCell="A4" sqref="A4"/>
      <selection pane="topRight" activeCell="C4" sqref="C4"/>
      <selection pane="bottomLeft" activeCell="A6" sqref="A6"/>
      <selection pane="bottomRight" activeCell="C40" sqref="C40"/>
    </sheetView>
  </sheetViews>
  <sheetFormatPr defaultRowHeight="20.25" x14ac:dyDescent="0.2"/>
  <cols>
    <col min="1" max="1" width="21.85546875" style="2" customWidth="1"/>
    <col min="2" max="2" width="20.5703125" style="6" customWidth="1"/>
    <col min="3" max="3" width="13.5703125" style="7" bestFit="1" customWidth="1"/>
    <col min="4" max="15" width="14.5703125" style="127" bestFit="1" customWidth="1"/>
    <col min="16" max="16" width="14.5703125" style="127" customWidth="1"/>
    <col min="17" max="17" width="15" style="128" customWidth="1"/>
    <col min="18" max="18" width="47.28515625" style="21" customWidth="1"/>
  </cols>
  <sheetData>
    <row r="1" spans="1:18" x14ac:dyDescent="0.2">
      <c r="A1" s="5" t="s">
        <v>1</v>
      </c>
    </row>
    <row r="2" spans="1:18" x14ac:dyDescent="0.2">
      <c r="A2" s="5" t="s">
        <v>3</v>
      </c>
    </row>
    <row r="3" spans="1:18" x14ac:dyDescent="0.2">
      <c r="A3" s="5" t="s">
        <v>2</v>
      </c>
    </row>
    <row r="4" spans="1:18" s="1" customFormat="1" ht="31.5" thickBot="1" x14ac:dyDescent="0.4">
      <c r="A4" s="206" t="s">
        <v>83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39"/>
      <c r="R4" s="22"/>
    </row>
    <row r="5" spans="1:18" s="1" customFormat="1" ht="27" thickBot="1" x14ac:dyDescent="0.4">
      <c r="A5" s="210" t="s">
        <v>92</v>
      </c>
      <c r="B5" s="210"/>
      <c r="C5" s="210"/>
      <c r="D5" s="204" t="s">
        <v>78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12" t="s">
        <v>7</v>
      </c>
      <c r="Q5" s="202" t="s">
        <v>85</v>
      </c>
      <c r="R5" s="205" t="s">
        <v>6</v>
      </c>
    </row>
    <row r="6" spans="1:18" s="3" customFormat="1" ht="39.75" thickBot="1" x14ac:dyDescent="0.35">
      <c r="A6" s="37" t="s">
        <v>4</v>
      </c>
      <c r="B6" s="4" t="s">
        <v>16</v>
      </c>
      <c r="C6" s="8" t="s">
        <v>31</v>
      </c>
      <c r="D6" s="8" t="s">
        <v>17</v>
      </c>
      <c r="E6" s="8" t="s">
        <v>18</v>
      </c>
      <c r="F6" s="8" t="s">
        <v>19</v>
      </c>
      <c r="G6" s="8" t="s">
        <v>20</v>
      </c>
      <c r="H6" s="8" t="s">
        <v>15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212"/>
      <c r="Q6" s="203"/>
      <c r="R6" s="205"/>
    </row>
    <row r="7" spans="1:18" s="9" customFormat="1" ht="18.75" thickBot="1" x14ac:dyDescent="0.3">
      <c r="A7" s="191" t="s">
        <v>5</v>
      </c>
      <c r="B7" s="207" t="s">
        <v>21</v>
      </c>
      <c r="C7" s="11" t="s">
        <v>32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5">
        <f>SUM(D7:O7)</f>
        <v>0</v>
      </c>
      <c r="Q7" s="40">
        <f>P7/12</f>
        <v>0</v>
      </c>
      <c r="R7" s="188"/>
    </row>
    <row r="8" spans="1:18" s="9" customFormat="1" ht="18.75" thickBot="1" x14ac:dyDescent="0.3">
      <c r="A8" s="191"/>
      <c r="B8" s="208"/>
      <c r="C8" s="12" t="s">
        <v>84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5">
        <f>SUM(D8:O8)</f>
        <v>0</v>
      </c>
      <c r="Q8" s="41" t="e">
        <f>P8*100/P7-100</f>
        <v>#DIV/0!</v>
      </c>
      <c r="R8" s="189"/>
    </row>
    <row r="9" spans="1:18" s="9" customFormat="1" ht="18.75" thickBot="1" x14ac:dyDescent="0.3">
      <c r="A9" s="191"/>
      <c r="B9" s="208"/>
      <c r="C9" s="13" t="s">
        <v>30</v>
      </c>
      <c r="D9" s="31">
        <f>D8-D7</f>
        <v>0</v>
      </c>
      <c r="E9" s="31">
        <f t="shared" ref="E9:P9" si="0">E8-E7</f>
        <v>0</v>
      </c>
      <c r="F9" s="31">
        <f t="shared" si="0"/>
        <v>0</v>
      </c>
      <c r="G9" s="31">
        <f t="shared" si="0"/>
        <v>0</v>
      </c>
      <c r="H9" s="31">
        <f t="shared" si="0"/>
        <v>0</v>
      </c>
      <c r="I9" s="31">
        <f t="shared" si="0"/>
        <v>0</v>
      </c>
      <c r="J9" s="31">
        <f t="shared" si="0"/>
        <v>0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31">
        <f t="shared" si="0"/>
        <v>0</v>
      </c>
      <c r="P9" s="36">
        <f t="shared" si="0"/>
        <v>0</v>
      </c>
      <c r="Q9" s="42"/>
      <c r="R9" s="190"/>
    </row>
    <row r="10" spans="1:18" s="9" customFormat="1" ht="18.75" thickBot="1" x14ac:dyDescent="0.3">
      <c r="A10" s="191"/>
      <c r="B10" s="208" t="s">
        <v>22</v>
      </c>
      <c r="C10" s="11" t="s">
        <v>32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5">
        <f>SUM(D10:O10)</f>
        <v>0</v>
      </c>
      <c r="Q10" s="40">
        <f>P10/12</f>
        <v>0</v>
      </c>
      <c r="R10" s="188"/>
    </row>
    <row r="11" spans="1:18" s="9" customFormat="1" ht="18.75" thickBot="1" x14ac:dyDescent="0.3">
      <c r="A11" s="191"/>
      <c r="B11" s="208"/>
      <c r="C11" s="12" t="s">
        <v>84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5">
        <f>SUM(D11:O11)</f>
        <v>0</v>
      </c>
      <c r="Q11" s="41" t="e">
        <f>P11*100/P10-100</f>
        <v>#DIV/0!</v>
      </c>
      <c r="R11" s="189"/>
    </row>
    <row r="12" spans="1:18" s="9" customFormat="1" ht="18.75" thickBot="1" x14ac:dyDescent="0.3">
      <c r="A12" s="191"/>
      <c r="B12" s="208"/>
      <c r="C12" s="13" t="s">
        <v>30</v>
      </c>
      <c r="D12" s="31">
        <f t="shared" ref="D12:P12" si="1">D11-D10</f>
        <v>0</v>
      </c>
      <c r="E12" s="31">
        <f t="shared" si="1"/>
        <v>0</v>
      </c>
      <c r="F12" s="31">
        <f t="shared" si="1"/>
        <v>0</v>
      </c>
      <c r="G12" s="31">
        <f t="shared" si="1"/>
        <v>0</v>
      </c>
      <c r="H12" s="31">
        <f t="shared" si="1"/>
        <v>0</v>
      </c>
      <c r="I12" s="31">
        <f t="shared" si="1"/>
        <v>0</v>
      </c>
      <c r="J12" s="31">
        <f t="shared" si="1"/>
        <v>0</v>
      </c>
      <c r="K12" s="31">
        <f t="shared" si="1"/>
        <v>0</v>
      </c>
      <c r="L12" s="31">
        <f t="shared" si="1"/>
        <v>0</v>
      </c>
      <c r="M12" s="31">
        <f t="shared" si="1"/>
        <v>0</v>
      </c>
      <c r="N12" s="31">
        <f t="shared" si="1"/>
        <v>0</v>
      </c>
      <c r="O12" s="31">
        <f t="shared" si="1"/>
        <v>0</v>
      </c>
      <c r="P12" s="36">
        <f t="shared" si="1"/>
        <v>0</v>
      </c>
      <c r="Q12" s="42"/>
      <c r="R12" s="190"/>
    </row>
    <row r="13" spans="1:18" s="9" customFormat="1" ht="18.75" thickBot="1" x14ac:dyDescent="0.3">
      <c r="A13" s="191"/>
      <c r="B13" s="209" t="s">
        <v>23</v>
      </c>
      <c r="C13" s="11" t="s">
        <v>32</v>
      </c>
      <c r="D13" s="29">
        <v>22701.7</v>
      </c>
      <c r="E13" s="29">
        <v>23609.5</v>
      </c>
      <c r="F13" s="29">
        <v>23609.5</v>
      </c>
      <c r="G13" s="29">
        <v>23609.5</v>
      </c>
      <c r="H13" s="29">
        <v>23609.5</v>
      </c>
      <c r="I13" s="29">
        <v>23609.5</v>
      </c>
      <c r="J13" s="29">
        <v>23609.5</v>
      </c>
      <c r="K13" s="29">
        <v>23609.5</v>
      </c>
      <c r="L13" s="29">
        <v>23609.5</v>
      </c>
      <c r="M13" s="29">
        <v>23609.5</v>
      </c>
      <c r="N13" s="29">
        <v>23609.5</v>
      </c>
      <c r="O13" s="29">
        <v>23609.5</v>
      </c>
      <c r="P13" s="35">
        <f>SUM(D13:O13)</f>
        <v>282406.2</v>
      </c>
      <c r="Q13" s="40">
        <f>P13/12</f>
        <v>23533.850000000002</v>
      </c>
      <c r="R13" s="188"/>
    </row>
    <row r="14" spans="1:18" s="9" customFormat="1" ht="18.75" thickBot="1" x14ac:dyDescent="0.3">
      <c r="A14" s="191"/>
      <c r="B14" s="209"/>
      <c r="C14" s="12" t="s">
        <v>84</v>
      </c>
      <c r="D14" s="30">
        <v>23609.5</v>
      </c>
      <c r="E14" s="30">
        <v>25200</v>
      </c>
      <c r="F14" s="30">
        <v>25200</v>
      </c>
      <c r="G14" s="30">
        <v>25200</v>
      </c>
      <c r="H14" s="30">
        <v>25200</v>
      </c>
      <c r="I14" s="30">
        <v>25200</v>
      </c>
      <c r="J14" s="30">
        <v>25200</v>
      </c>
      <c r="K14" s="30">
        <v>25200</v>
      </c>
      <c r="L14" s="30">
        <v>25200</v>
      </c>
      <c r="M14" s="30">
        <v>25200</v>
      </c>
      <c r="N14" s="30">
        <v>25200</v>
      </c>
      <c r="O14" s="30">
        <v>25200</v>
      </c>
      <c r="P14" s="35">
        <f>SUM(D14:O14)</f>
        <v>300809.5</v>
      </c>
      <c r="Q14" s="41">
        <f>P14*100/P13-100</f>
        <v>6.5166062218180656</v>
      </c>
      <c r="R14" s="189"/>
    </row>
    <row r="15" spans="1:18" s="9" customFormat="1" ht="18.75" thickBot="1" x14ac:dyDescent="0.3">
      <c r="A15" s="191"/>
      <c r="B15" s="209"/>
      <c r="C15" s="13" t="s">
        <v>30</v>
      </c>
      <c r="D15" s="31">
        <f>D14-D13</f>
        <v>907.79999999999927</v>
      </c>
      <c r="E15" s="31">
        <f t="shared" ref="E15:P15" si="2">E14-E13</f>
        <v>1590.5</v>
      </c>
      <c r="F15" s="31">
        <f t="shared" si="2"/>
        <v>1590.5</v>
      </c>
      <c r="G15" s="31">
        <f t="shared" si="2"/>
        <v>1590.5</v>
      </c>
      <c r="H15" s="31">
        <f t="shared" si="2"/>
        <v>1590.5</v>
      </c>
      <c r="I15" s="31">
        <f t="shared" si="2"/>
        <v>1590.5</v>
      </c>
      <c r="J15" s="31">
        <f t="shared" si="2"/>
        <v>1590.5</v>
      </c>
      <c r="K15" s="31">
        <f t="shared" si="2"/>
        <v>1590.5</v>
      </c>
      <c r="L15" s="31">
        <f t="shared" si="2"/>
        <v>1590.5</v>
      </c>
      <c r="M15" s="31">
        <f t="shared" si="2"/>
        <v>1590.5</v>
      </c>
      <c r="N15" s="31">
        <f t="shared" si="2"/>
        <v>1590.5</v>
      </c>
      <c r="O15" s="31">
        <f>O14-O13</f>
        <v>1590.5</v>
      </c>
      <c r="P15" s="36">
        <f t="shared" si="2"/>
        <v>18403.299999999988</v>
      </c>
      <c r="Q15" s="42"/>
      <c r="R15" s="190"/>
    </row>
    <row r="16" spans="1:18" s="9" customFormat="1" ht="18.75" customHeight="1" thickBot="1" x14ac:dyDescent="0.3">
      <c r="A16" s="191"/>
      <c r="B16" s="197" t="s">
        <v>24</v>
      </c>
      <c r="C16" s="11" t="s">
        <v>32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5">
        <f>SUM(D16:O16)</f>
        <v>0</v>
      </c>
      <c r="Q16" s="40">
        <f>P16/12</f>
        <v>0</v>
      </c>
      <c r="R16" s="188"/>
    </row>
    <row r="17" spans="1:18" s="10" customFormat="1" ht="18.75" thickBot="1" x14ac:dyDescent="0.3">
      <c r="A17" s="191"/>
      <c r="B17" s="180"/>
      <c r="C17" s="12" t="s">
        <v>84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5">
        <f>SUM(D17:O17)</f>
        <v>0</v>
      </c>
      <c r="Q17" s="41" t="e">
        <f>P17*100/P16-100</f>
        <v>#DIV/0!</v>
      </c>
      <c r="R17" s="189"/>
    </row>
    <row r="18" spans="1:18" s="10" customFormat="1" ht="18.75" thickBot="1" x14ac:dyDescent="0.3">
      <c r="A18" s="191"/>
      <c r="B18" s="180"/>
      <c r="C18" s="13" t="s">
        <v>30</v>
      </c>
      <c r="D18" s="31">
        <f t="shared" ref="D18:O18" si="3">D17-D16</f>
        <v>0</v>
      </c>
      <c r="E18" s="31">
        <f t="shared" si="3"/>
        <v>0</v>
      </c>
      <c r="F18" s="31">
        <f t="shared" si="3"/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1">
        <f t="shared" si="3"/>
        <v>0</v>
      </c>
      <c r="O18" s="31">
        <f t="shared" si="3"/>
        <v>0</v>
      </c>
      <c r="P18" s="36">
        <f>SUM(P16:P17)</f>
        <v>0</v>
      </c>
      <c r="Q18" s="42"/>
      <c r="R18" s="190"/>
    </row>
    <row r="19" spans="1:18" s="10" customFormat="1" ht="18.75" thickBot="1" x14ac:dyDescent="0.3">
      <c r="A19" s="191"/>
      <c r="B19" s="194" t="s">
        <v>7</v>
      </c>
      <c r="C19" s="15" t="s">
        <v>32</v>
      </c>
      <c r="D19" s="32">
        <f>D7+D10+D13+D16</f>
        <v>22701.7</v>
      </c>
      <c r="E19" s="32">
        <f t="shared" ref="E19:O20" si="4">E7+E10+E13+E16</f>
        <v>23609.5</v>
      </c>
      <c r="F19" s="32">
        <f t="shared" si="4"/>
        <v>23609.5</v>
      </c>
      <c r="G19" s="32">
        <f t="shared" si="4"/>
        <v>23609.5</v>
      </c>
      <c r="H19" s="32">
        <f t="shared" si="4"/>
        <v>23609.5</v>
      </c>
      <c r="I19" s="32">
        <f t="shared" si="4"/>
        <v>23609.5</v>
      </c>
      <c r="J19" s="32">
        <f t="shared" si="4"/>
        <v>23609.5</v>
      </c>
      <c r="K19" s="32">
        <f t="shared" si="4"/>
        <v>23609.5</v>
      </c>
      <c r="L19" s="32">
        <f t="shared" si="4"/>
        <v>23609.5</v>
      </c>
      <c r="M19" s="32">
        <f t="shared" si="4"/>
        <v>23609.5</v>
      </c>
      <c r="N19" s="32">
        <f t="shared" si="4"/>
        <v>23609.5</v>
      </c>
      <c r="O19" s="32">
        <f t="shared" si="4"/>
        <v>23609.5</v>
      </c>
      <c r="P19" s="35">
        <f>SUM(D19:O19)</f>
        <v>282406.2</v>
      </c>
      <c r="Q19" s="43">
        <f>P19/12</f>
        <v>23533.850000000002</v>
      </c>
      <c r="R19" s="199"/>
    </row>
    <row r="20" spans="1:18" s="10" customFormat="1" ht="18.75" thickBot="1" x14ac:dyDescent="0.3">
      <c r="A20" s="191"/>
      <c r="B20" s="195"/>
      <c r="C20" s="16" t="s">
        <v>84</v>
      </c>
      <c r="D20" s="33">
        <f>D8+D11+D14+D17</f>
        <v>23609.5</v>
      </c>
      <c r="E20" s="33">
        <f t="shared" si="4"/>
        <v>25200</v>
      </c>
      <c r="F20" s="33">
        <f t="shared" si="4"/>
        <v>25200</v>
      </c>
      <c r="G20" s="33">
        <f t="shared" si="4"/>
        <v>25200</v>
      </c>
      <c r="H20" s="33">
        <f t="shared" si="4"/>
        <v>25200</v>
      </c>
      <c r="I20" s="33">
        <f t="shared" si="4"/>
        <v>25200</v>
      </c>
      <c r="J20" s="33">
        <f t="shared" si="4"/>
        <v>25200</v>
      </c>
      <c r="K20" s="33">
        <f t="shared" si="4"/>
        <v>25200</v>
      </c>
      <c r="L20" s="33">
        <f t="shared" si="4"/>
        <v>25200</v>
      </c>
      <c r="M20" s="33">
        <f t="shared" si="4"/>
        <v>25200</v>
      </c>
      <c r="N20" s="33">
        <f t="shared" si="4"/>
        <v>25200</v>
      </c>
      <c r="O20" s="33">
        <f>O8+O11+O14+O17</f>
        <v>25200</v>
      </c>
      <c r="P20" s="35">
        <f>SUM(D20:O20)</f>
        <v>300809.5</v>
      </c>
      <c r="Q20" s="44">
        <f>P20*100/P19-100</f>
        <v>6.5166062218180656</v>
      </c>
      <c r="R20" s="200"/>
    </row>
    <row r="21" spans="1:18" s="10" customFormat="1" ht="24.75" customHeight="1" thickBot="1" x14ac:dyDescent="0.3">
      <c r="A21" s="191"/>
      <c r="B21" s="196"/>
      <c r="C21" s="14" t="s">
        <v>30</v>
      </c>
      <c r="D21" s="34">
        <f>D20-D19</f>
        <v>907.79999999999927</v>
      </c>
      <c r="E21" s="34">
        <f t="shared" ref="E21:O21" si="5">E20-E19</f>
        <v>1590.5</v>
      </c>
      <c r="F21" s="34">
        <f t="shared" si="5"/>
        <v>1590.5</v>
      </c>
      <c r="G21" s="34">
        <f t="shared" si="5"/>
        <v>1590.5</v>
      </c>
      <c r="H21" s="34">
        <f t="shared" si="5"/>
        <v>1590.5</v>
      </c>
      <c r="I21" s="34">
        <f t="shared" si="5"/>
        <v>1590.5</v>
      </c>
      <c r="J21" s="34">
        <f t="shared" si="5"/>
        <v>1590.5</v>
      </c>
      <c r="K21" s="34">
        <f t="shared" si="5"/>
        <v>1590.5</v>
      </c>
      <c r="L21" s="34">
        <f t="shared" si="5"/>
        <v>1590.5</v>
      </c>
      <c r="M21" s="34">
        <f t="shared" si="5"/>
        <v>1590.5</v>
      </c>
      <c r="N21" s="34">
        <f t="shared" si="5"/>
        <v>1590.5</v>
      </c>
      <c r="O21" s="34">
        <f t="shared" si="5"/>
        <v>1590.5</v>
      </c>
      <c r="P21" s="36">
        <f>P20-P19</f>
        <v>18403.299999999988</v>
      </c>
      <c r="Q21" s="45"/>
      <c r="R21" s="201"/>
    </row>
    <row r="22" spans="1:18" s="10" customFormat="1" ht="18.75" thickBot="1" x14ac:dyDescent="0.3">
      <c r="A22" s="191" t="s">
        <v>26</v>
      </c>
      <c r="B22" s="207" t="s">
        <v>25</v>
      </c>
      <c r="C22" s="11" t="s">
        <v>32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>
        <f>SUM(D22:O22)</f>
        <v>0</v>
      </c>
      <c r="Q22" s="40">
        <f>P22/12</f>
        <v>0</v>
      </c>
      <c r="R22" s="188"/>
    </row>
    <row r="23" spans="1:18" s="10" customFormat="1" ht="18.75" thickBot="1" x14ac:dyDescent="0.3">
      <c r="A23" s="191"/>
      <c r="B23" s="208"/>
      <c r="C23" s="12" t="s">
        <v>84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5">
        <f>SUM(D23:O23)</f>
        <v>0</v>
      </c>
      <c r="Q23" s="41" t="e">
        <f>P23*100/P22-100</f>
        <v>#DIV/0!</v>
      </c>
      <c r="R23" s="189"/>
    </row>
    <row r="24" spans="1:18" s="9" customFormat="1" ht="18.75" thickBot="1" x14ac:dyDescent="0.3">
      <c r="A24" s="191"/>
      <c r="B24" s="208"/>
      <c r="C24" s="13" t="s">
        <v>30</v>
      </c>
      <c r="D24" s="31">
        <f t="shared" ref="D24:P24" si="6">D23-D22</f>
        <v>0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si="6"/>
        <v>0</v>
      </c>
      <c r="P24" s="36">
        <f t="shared" si="6"/>
        <v>0</v>
      </c>
      <c r="Q24" s="42"/>
      <c r="R24" s="190"/>
    </row>
    <row r="25" spans="1:18" s="9" customFormat="1" ht="18.75" thickBot="1" x14ac:dyDescent="0.3">
      <c r="A25" s="191"/>
      <c r="B25" s="208" t="s">
        <v>91</v>
      </c>
      <c r="C25" s="11" t="s">
        <v>32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5">
        <f>SUM(D25:O25)</f>
        <v>0</v>
      </c>
      <c r="Q25" s="40">
        <f>P25/12</f>
        <v>0</v>
      </c>
      <c r="R25" s="188"/>
    </row>
    <row r="26" spans="1:18" s="9" customFormat="1" ht="18.75" thickBot="1" x14ac:dyDescent="0.3">
      <c r="A26" s="191"/>
      <c r="B26" s="208"/>
      <c r="C26" s="12" t="s">
        <v>84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5">
        <f>SUM(D26:O26)</f>
        <v>0</v>
      </c>
      <c r="Q26" s="41" t="e">
        <f>P26*100/P25-100</f>
        <v>#DIV/0!</v>
      </c>
      <c r="R26" s="189"/>
    </row>
    <row r="27" spans="1:18" s="9" customFormat="1" ht="18.75" thickBot="1" x14ac:dyDescent="0.3">
      <c r="A27" s="191"/>
      <c r="B27" s="211"/>
      <c r="C27" s="13" t="s">
        <v>30</v>
      </c>
      <c r="D27" s="31">
        <f t="shared" ref="D27:O27" si="7">D26-D25</f>
        <v>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si="7"/>
        <v>0</v>
      </c>
      <c r="P27" s="36">
        <f>SUM(P25:P26)</f>
        <v>0</v>
      </c>
      <c r="Q27" s="42"/>
      <c r="R27" s="190"/>
    </row>
    <row r="28" spans="1:18" s="9" customFormat="1" ht="18.75" thickBot="1" x14ac:dyDescent="0.3">
      <c r="A28" s="191"/>
      <c r="B28" s="208" t="s">
        <v>82</v>
      </c>
      <c r="C28" s="11" t="s">
        <v>32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5">
        <f>SUM(D28:O28)</f>
        <v>0</v>
      </c>
      <c r="Q28" s="40">
        <f>P28/12</f>
        <v>0</v>
      </c>
      <c r="R28" s="188"/>
    </row>
    <row r="29" spans="1:18" s="9" customFormat="1" ht="18.75" thickBot="1" x14ac:dyDescent="0.3">
      <c r="A29" s="191"/>
      <c r="B29" s="208"/>
      <c r="C29" s="12" t="s">
        <v>84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5">
        <f>SUM(D29:O29)</f>
        <v>0</v>
      </c>
      <c r="Q29" s="41" t="e">
        <f>P29*100/P28-100</f>
        <v>#DIV/0!</v>
      </c>
      <c r="R29" s="189"/>
    </row>
    <row r="30" spans="1:18" s="9" customFormat="1" ht="18.75" thickBot="1" x14ac:dyDescent="0.3">
      <c r="A30" s="191"/>
      <c r="B30" s="211"/>
      <c r="C30" s="13" t="s">
        <v>30</v>
      </c>
      <c r="D30" s="31">
        <f t="shared" ref="D30:O30" si="8">D29-D28</f>
        <v>0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8"/>
        <v>0</v>
      </c>
      <c r="O30" s="31">
        <f t="shared" si="8"/>
        <v>0</v>
      </c>
      <c r="P30" s="36">
        <f>SUM(P28:P29)</f>
        <v>0</v>
      </c>
      <c r="Q30" s="42"/>
      <c r="R30" s="190"/>
    </row>
    <row r="31" spans="1:18" s="9" customFormat="1" ht="18.75" thickBot="1" x14ac:dyDescent="0.3">
      <c r="A31" s="191"/>
      <c r="B31" s="194" t="s">
        <v>7</v>
      </c>
      <c r="C31" s="15" t="s">
        <v>32</v>
      </c>
      <c r="D31" s="32">
        <f>SUM(D22+D28+D25)</f>
        <v>0</v>
      </c>
      <c r="E31" s="32">
        <f t="shared" ref="E31:O31" si="9">SUM(E22+E28+E25)</f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9"/>
        <v>0</v>
      </c>
      <c r="O31" s="32">
        <f t="shared" si="9"/>
        <v>0</v>
      </c>
      <c r="P31" s="35">
        <f>SUM(D31:O31)</f>
        <v>0</v>
      </c>
      <c r="Q31" s="43">
        <f>P31/12</f>
        <v>0</v>
      </c>
      <c r="R31" s="199"/>
    </row>
    <row r="32" spans="1:18" s="9" customFormat="1" ht="18.75" thickBot="1" x14ac:dyDescent="0.3">
      <c r="A32" s="191"/>
      <c r="B32" s="195"/>
      <c r="C32" s="16" t="s">
        <v>84</v>
      </c>
      <c r="D32" s="33">
        <f>D23+D29+D26</f>
        <v>0</v>
      </c>
      <c r="E32" s="33">
        <f t="shared" ref="E32:O32" si="10">E23+E29+E26</f>
        <v>0</v>
      </c>
      <c r="F32" s="33">
        <f t="shared" si="10"/>
        <v>0</v>
      </c>
      <c r="G32" s="33">
        <f t="shared" si="10"/>
        <v>0</v>
      </c>
      <c r="H32" s="33">
        <f t="shared" si="10"/>
        <v>0</v>
      </c>
      <c r="I32" s="33">
        <f t="shared" si="10"/>
        <v>0</v>
      </c>
      <c r="J32" s="33">
        <f t="shared" si="10"/>
        <v>0</v>
      </c>
      <c r="K32" s="33">
        <f t="shared" si="10"/>
        <v>0</v>
      </c>
      <c r="L32" s="33">
        <f t="shared" si="10"/>
        <v>0</v>
      </c>
      <c r="M32" s="33">
        <f t="shared" si="10"/>
        <v>0</v>
      </c>
      <c r="N32" s="33">
        <f t="shared" si="10"/>
        <v>0</v>
      </c>
      <c r="O32" s="33">
        <f t="shared" si="10"/>
        <v>0</v>
      </c>
      <c r="P32" s="35">
        <f>SUM(D32:O32)</f>
        <v>0</v>
      </c>
      <c r="Q32" s="44" t="e">
        <f>P32*100/P31-100</f>
        <v>#DIV/0!</v>
      </c>
      <c r="R32" s="200"/>
    </row>
    <row r="33" spans="1:18" s="9" customFormat="1" ht="18.75" thickBot="1" x14ac:dyDescent="0.3">
      <c r="A33" s="191"/>
      <c r="B33" s="196"/>
      <c r="C33" s="14" t="s">
        <v>30</v>
      </c>
      <c r="D33" s="34">
        <f t="shared" ref="D33:P33" si="11">D32-D31</f>
        <v>0</v>
      </c>
      <c r="E33" s="34">
        <f t="shared" si="11"/>
        <v>0</v>
      </c>
      <c r="F33" s="34">
        <f t="shared" si="11"/>
        <v>0</v>
      </c>
      <c r="G33" s="34">
        <f t="shared" si="11"/>
        <v>0</v>
      </c>
      <c r="H33" s="34">
        <f t="shared" si="11"/>
        <v>0</v>
      </c>
      <c r="I33" s="34">
        <f t="shared" si="11"/>
        <v>0</v>
      </c>
      <c r="J33" s="34">
        <f t="shared" si="11"/>
        <v>0</v>
      </c>
      <c r="K33" s="34">
        <f t="shared" si="11"/>
        <v>0</v>
      </c>
      <c r="L33" s="34">
        <f t="shared" si="11"/>
        <v>0</v>
      </c>
      <c r="M33" s="34">
        <f t="shared" si="11"/>
        <v>0</v>
      </c>
      <c r="N33" s="34">
        <f t="shared" si="11"/>
        <v>0</v>
      </c>
      <c r="O33" s="34">
        <f t="shared" si="11"/>
        <v>0</v>
      </c>
      <c r="P33" s="36">
        <f t="shared" si="11"/>
        <v>0</v>
      </c>
      <c r="Q33" s="45"/>
      <c r="R33" s="201"/>
    </row>
    <row r="34" spans="1:18" s="9" customFormat="1" ht="19.5" customHeight="1" x14ac:dyDescent="0.25">
      <c r="A34" s="182" t="s">
        <v>29</v>
      </c>
      <c r="B34" s="179" t="s">
        <v>27</v>
      </c>
      <c r="C34" s="11" t="s">
        <v>32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5">
        <f>SUM(D34:O34)</f>
        <v>0</v>
      </c>
      <c r="Q34" s="40">
        <f>P34/12</f>
        <v>0</v>
      </c>
      <c r="R34" s="188"/>
    </row>
    <row r="35" spans="1:18" s="9" customFormat="1" ht="20.25" customHeight="1" thickBot="1" x14ac:dyDescent="0.3">
      <c r="A35" s="183"/>
      <c r="B35" s="180"/>
      <c r="C35" s="12" t="s">
        <v>84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5">
        <f>SUM(D35:O35)</f>
        <v>0</v>
      </c>
      <c r="Q35" s="41" t="e">
        <f>P35*100/P34-100</f>
        <v>#DIV/0!</v>
      </c>
      <c r="R35" s="189"/>
    </row>
    <row r="36" spans="1:18" s="9" customFormat="1" ht="20.25" customHeight="1" thickBot="1" x14ac:dyDescent="0.3">
      <c r="A36" s="183"/>
      <c r="B36" s="181"/>
      <c r="C36" s="13" t="s">
        <v>30</v>
      </c>
      <c r="D36" s="31">
        <f t="shared" ref="D36:P36" si="12">D35-D34</f>
        <v>0</v>
      </c>
      <c r="E36" s="31">
        <f t="shared" si="12"/>
        <v>0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2"/>
        <v>0</v>
      </c>
      <c r="O36" s="31">
        <f t="shared" si="12"/>
        <v>0</v>
      </c>
      <c r="P36" s="36">
        <f t="shared" si="12"/>
        <v>0</v>
      </c>
      <c r="Q36" s="42"/>
      <c r="R36" s="190"/>
    </row>
    <row r="37" spans="1:18" s="9" customFormat="1" ht="20.25" customHeight="1" x14ac:dyDescent="0.25">
      <c r="A37" s="183"/>
      <c r="B37" s="197" t="s">
        <v>28</v>
      </c>
      <c r="C37" s="11" t="s">
        <v>32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5">
        <f>SUM(D37:O37)</f>
        <v>0</v>
      </c>
      <c r="Q37" s="40">
        <f>P37/12</f>
        <v>0</v>
      </c>
      <c r="R37" s="188"/>
    </row>
    <row r="38" spans="1:18" s="9" customFormat="1" ht="20.25" customHeight="1" thickBot="1" x14ac:dyDescent="0.3">
      <c r="A38" s="183"/>
      <c r="B38" s="180"/>
      <c r="C38" s="12" t="s">
        <v>84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5">
        <f>SUM(D38:O38)</f>
        <v>0</v>
      </c>
      <c r="Q38" s="41" t="e">
        <f>P38*100/P37-100</f>
        <v>#DIV/0!</v>
      </c>
      <c r="R38" s="189"/>
    </row>
    <row r="39" spans="1:18" s="9" customFormat="1" ht="20.25" customHeight="1" thickBot="1" x14ac:dyDescent="0.3">
      <c r="A39" s="183"/>
      <c r="B39" s="198"/>
      <c r="C39" s="13" t="s">
        <v>30</v>
      </c>
      <c r="D39" s="31">
        <f t="shared" ref="D39:P39" si="13">D38-D37</f>
        <v>0</v>
      </c>
      <c r="E39" s="31">
        <f t="shared" si="13"/>
        <v>0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3"/>
        <v>0</v>
      </c>
      <c r="O39" s="31">
        <f t="shared" si="13"/>
        <v>0</v>
      </c>
      <c r="P39" s="36">
        <f t="shared" si="13"/>
        <v>0</v>
      </c>
      <c r="Q39" s="42"/>
      <c r="R39" s="190"/>
    </row>
    <row r="40" spans="1:18" s="9" customFormat="1" ht="18" x14ac:dyDescent="0.25">
      <c r="A40" s="183"/>
      <c r="B40" s="194" t="s">
        <v>7</v>
      </c>
      <c r="C40" s="15" t="s">
        <v>32</v>
      </c>
      <c r="D40" s="32">
        <f>SUM(D34+D37)</f>
        <v>0</v>
      </c>
      <c r="E40" s="32">
        <f t="shared" ref="E40:O40" si="14">SUM(E34+E37)</f>
        <v>0</v>
      </c>
      <c r="F40" s="32">
        <f t="shared" si="14"/>
        <v>0</v>
      </c>
      <c r="G40" s="32">
        <f t="shared" si="14"/>
        <v>0</v>
      </c>
      <c r="H40" s="32">
        <f t="shared" si="14"/>
        <v>0</v>
      </c>
      <c r="I40" s="32">
        <f t="shared" si="14"/>
        <v>0</v>
      </c>
      <c r="J40" s="32">
        <f t="shared" si="14"/>
        <v>0</v>
      </c>
      <c r="K40" s="32">
        <f t="shared" si="14"/>
        <v>0</v>
      </c>
      <c r="L40" s="32">
        <f t="shared" si="14"/>
        <v>0</v>
      </c>
      <c r="M40" s="32">
        <f t="shared" si="14"/>
        <v>0</v>
      </c>
      <c r="N40" s="32">
        <f t="shared" si="14"/>
        <v>0</v>
      </c>
      <c r="O40" s="32">
        <f t="shared" si="14"/>
        <v>0</v>
      </c>
      <c r="P40" s="35">
        <f>SUM(D40:O40)</f>
        <v>0</v>
      </c>
      <c r="Q40" s="43">
        <f>P40/12</f>
        <v>0</v>
      </c>
      <c r="R40" s="199"/>
    </row>
    <row r="41" spans="1:18" s="9" customFormat="1" ht="18.75" thickBot="1" x14ac:dyDescent="0.3">
      <c r="A41" s="183"/>
      <c r="B41" s="195"/>
      <c r="C41" s="16" t="s">
        <v>84</v>
      </c>
      <c r="D41" s="33">
        <f>D35+D38</f>
        <v>0</v>
      </c>
      <c r="E41" s="33">
        <f t="shared" ref="E41:O41" si="15">E35+E38</f>
        <v>0</v>
      </c>
      <c r="F41" s="33">
        <f t="shared" si="15"/>
        <v>0</v>
      </c>
      <c r="G41" s="33">
        <f t="shared" si="15"/>
        <v>0</v>
      </c>
      <c r="H41" s="33">
        <f t="shared" si="15"/>
        <v>0</v>
      </c>
      <c r="I41" s="33">
        <f t="shared" si="15"/>
        <v>0</v>
      </c>
      <c r="J41" s="33">
        <f t="shared" si="15"/>
        <v>0</v>
      </c>
      <c r="K41" s="33">
        <f t="shared" si="15"/>
        <v>0</v>
      </c>
      <c r="L41" s="33">
        <f t="shared" si="15"/>
        <v>0</v>
      </c>
      <c r="M41" s="33">
        <f t="shared" si="15"/>
        <v>0</v>
      </c>
      <c r="N41" s="33">
        <f t="shared" si="15"/>
        <v>0</v>
      </c>
      <c r="O41" s="33">
        <f t="shared" si="15"/>
        <v>0</v>
      </c>
      <c r="P41" s="35">
        <f>SUM(D41:O41)</f>
        <v>0</v>
      </c>
      <c r="Q41" s="44" t="e">
        <f>P41*100/P40-100</f>
        <v>#DIV/0!</v>
      </c>
      <c r="R41" s="200"/>
    </row>
    <row r="42" spans="1:18" s="9" customFormat="1" ht="18.75" thickBot="1" x14ac:dyDescent="0.3">
      <c r="A42" s="184"/>
      <c r="B42" s="196"/>
      <c r="C42" s="14" t="s">
        <v>30</v>
      </c>
      <c r="D42" s="34">
        <f t="shared" ref="D42:P42" si="16">D41-D40</f>
        <v>0</v>
      </c>
      <c r="E42" s="34">
        <f t="shared" si="16"/>
        <v>0</v>
      </c>
      <c r="F42" s="34">
        <f t="shared" si="16"/>
        <v>0</v>
      </c>
      <c r="G42" s="34">
        <f t="shared" si="16"/>
        <v>0</v>
      </c>
      <c r="H42" s="34">
        <f t="shared" si="16"/>
        <v>0</v>
      </c>
      <c r="I42" s="34">
        <f t="shared" si="16"/>
        <v>0</v>
      </c>
      <c r="J42" s="34">
        <f t="shared" si="16"/>
        <v>0</v>
      </c>
      <c r="K42" s="34">
        <f t="shared" si="16"/>
        <v>0</v>
      </c>
      <c r="L42" s="34">
        <f t="shared" si="16"/>
        <v>0</v>
      </c>
      <c r="M42" s="34">
        <f t="shared" si="16"/>
        <v>0</v>
      </c>
      <c r="N42" s="34">
        <f t="shared" si="16"/>
        <v>0</v>
      </c>
      <c r="O42" s="34">
        <f t="shared" si="16"/>
        <v>0</v>
      </c>
      <c r="P42" s="36">
        <f t="shared" si="16"/>
        <v>0</v>
      </c>
      <c r="Q42" s="45"/>
      <c r="R42" s="201"/>
    </row>
    <row r="43" spans="1:18" s="9" customFormat="1" ht="18.75" thickBot="1" x14ac:dyDescent="0.3">
      <c r="A43" s="191" t="s">
        <v>0</v>
      </c>
      <c r="B43" s="192" t="s">
        <v>0</v>
      </c>
      <c r="C43" s="11" t="s">
        <v>32</v>
      </c>
      <c r="D43" s="29">
        <v>18641.080000000002</v>
      </c>
      <c r="E43" s="29">
        <v>18641.080000000002</v>
      </c>
      <c r="F43" s="29">
        <v>18641.080000000002</v>
      </c>
      <c r="G43" s="29">
        <v>18641.080000000002</v>
      </c>
      <c r="H43" s="29">
        <v>18641.080000000002</v>
      </c>
      <c r="I43" s="29">
        <v>18641.080000000002</v>
      </c>
      <c r="J43" s="29">
        <v>18641.080000000002</v>
      </c>
      <c r="K43" s="29">
        <v>18641.080000000002</v>
      </c>
      <c r="L43" s="29">
        <v>18641.080000000002</v>
      </c>
      <c r="M43" s="29">
        <v>18641.080000000002</v>
      </c>
      <c r="N43" s="29">
        <v>18641.080000000002</v>
      </c>
      <c r="O43" s="29">
        <v>18641.080000000002</v>
      </c>
      <c r="P43" s="35">
        <f>SUM(D43:O43)</f>
        <v>223692.96000000008</v>
      </c>
      <c r="Q43" s="40">
        <f>P43/12</f>
        <v>18641.080000000005</v>
      </c>
      <c r="R43" s="188"/>
    </row>
    <row r="44" spans="1:18" s="9" customFormat="1" ht="18.75" thickBot="1" x14ac:dyDescent="0.3">
      <c r="A44" s="191"/>
      <c r="B44" s="193"/>
      <c r="C44" s="12" t="s">
        <v>84</v>
      </c>
      <c r="D44" s="30">
        <v>26000</v>
      </c>
      <c r="E44" s="30">
        <v>26000</v>
      </c>
      <c r="F44" s="30">
        <v>26000</v>
      </c>
      <c r="G44" s="30">
        <v>26000</v>
      </c>
      <c r="H44" s="30">
        <v>26000</v>
      </c>
      <c r="I44" s="30">
        <v>26000</v>
      </c>
      <c r="J44" s="30">
        <v>26000</v>
      </c>
      <c r="K44" s="30">
        <v>26000</v>
      </c>
      <c r="L44" s="30">
        <v>26000</v>
      </c>
      <c r="M44" s="30">
        <v>26000</v>
      </c>
      <c r="N44" s="30">
        <v>26000</v>
      </c>
      <c r="O44" s="30">
        <v>26000</v>
      </c>
      <c r="P44" s="35">
        <f>SUM(D44:O44)</f>
        <v>312000</v>
      </c>
      <c r="Q44" s="41">
        <f>P44*100/P43-100</f>
        <v>39.476897261317418</v>
      </c>
      <c r="R44" s="190"/>
    </row>
    <row r="45" spans="1:18" s="10" customFormat="1" ht="20.25" customHeight="1" thickBot="1" x14ac:dyDescent="0.3">
      <c r="A45" s="182"/>
      <c r="B45" s="193"/>
      <c r="C45" s="14" t="s">
        <v>30</v>
      </c>
      <c r="D45" s="34">
        <f t="shared" ref="D45:P45" si="17">D44-D43</f>
        <v>7358.9199999999983</v>
      </c>
      <c r="E45" s="34">
        <f t="shared" si="17"/>
        <v>7358.9199999999983</v>
      </c>
      <c r="F45" s="34">
        <f t="shared" si="17"/>
        <v>7358.9199999999983</v>
      </c>
      <c r="G45" s="34">
        <f t="shared" si="17"/>
        <v>7358.9199999999983</v>
      </c>
      <c r="H45" s="34">
        <f t="shared" si="17"/>
        <v>7358.9199999999983</v>
      </c>
      <c r="I45" s="34">
        <f t="shared" si="17"/>
        <v>7358.9199999999983</v>
      </c>
      <c r="J45" s="34">
        <f t="shared" si="17"/>
        <v>7358.9199999999983</v>
      </c>
      <c r="K45" s="34">
        <f t="shared" si="17"/>
        <v>7358.9199999999983</v>
      </c>
      <c r="L45" s="34">
        <f t="shared" si="17"/>
        <v>7358.9199999999983</v>
      </c>
      <c r="M45" s="34">
        <f t="shared" si="17"/>
        <v>7358.9199999999983</v>
      </c>
      <c r="N45" s="34">
        <f t="shared" si="17"/>
        <v>7358.9199999999983</v>
      </c>
      <c r="O45" s="34">
        <f t="shared" si="17"/>
        <v>7358.9199999999983</v>
      </c>
      <c r="P45" s="36">
        <f t="shared" si="17"/>
        <v>88307.039999999921</v>
      </c>
      <c r="Q45" s="45"/>
      <c r="R45" s="23"/>
    </row>
    <row r="46" spans="1:18" s="10" customFormat="1" ht="20.25" customHeight="1" x14ac:dyDescent="0.25">
      <c r="A46" s="173" t="s">
        <v>7</v>
      </c>
      <c r="B46" s="174"/>
      <c r="C46" s="17" t="s">
        <v>32</v>
      </c>
      <c r="D46" s="35">
        <f t="shared" ref="D46:O46" si="18">D19+D31+D40+D43</f>
        <v>41342.78</v>
      </c>
      <c r="E46" s="35">
        <f t="shared" si="18"/>
        <v>42250.58</v>
      </c>
      <c r="F46" s="35">
        <f t="shared" si="18"/>
        <v>42250.58</v>
      </c>
      <c r="G46" s="35">
        <f t="shared" si="18"/>
        <v>42250.58</v>
      </c>
      <c r="H46" s="35">
        <f t="shared" si="18"/>
        <v>42250.58</v>
      </c>
      <c r="I46" s="35">
        <f t="shared" si="18"/>
        <v>42250.58</v>
      </c>
      <c r="J46" s="35">
        <f t="shared" si="18"/>
        <v>42250.58</v>
      </c>
      <c r="K46" s="35">
        <f t="shared" si="18"/>
        <v>42250.58</v>
      </c>
      <c r="L46" s="35">
        <f t="shared" si="18"/>
        <v>42250.58</v>
      </c>
      <c r="M46" s="35">
        <f t="shared" si="18"/>
        <v>42250.58</v>
      </c>
      <c r="N46" s="35">
        <f t="shared" si="18"/>
        <v>42250.58</v>
      </c>
      <c r="O46" s="35">
        <f t="shared" si="18"/>
        <v>42250.58</v>
      </c>
      <c r="P46" s="35">
        <f>SUM(D46:O46)</f>
        <v>506099.16000000015</v>
      </c>
      <c r="Q46" s="46">
        <f>P46/12</f>
        <v>42174.930000000015</v>
      </c>
      <c r="R46" s="185"/>
    </row>
    <row r="47" spans="1:18" s="10" customFormat="1" ht="20.25" customHeight="1" thickBot="1" x14ac:dyDescent="0.3">
      <c r="A47" s="175"/>
      <c r="B47" s="176"/>
      <c r="C47" s="18" t="s">
        <v>84</v>
      </c>
      <c r="D47" s="35">
        <f t="shared" ref="D47:O47" si="19">D20+D32+D41+D44</f>
        <v>49609.5</v>
      </c>
      <c r="E47" s="35">
        <f t="shared" si="19"/>
        <v>51200</v>
      </c>
      <c r="F47" s="35">
        <f t="shared" si="19"/>
        <v>51200</v>
      </c>
      <c r="G47" s="35">
        <f t="shared" si="19"/>
        <v>51200</v>
      </c>
      <c r="H47" s="35">
        <f t="shared" si="19"/>
        <v>51200</v>
      </c>
      <c r="I47" s="35">
        <f t="shared" si="19"/>
        <v>51200</v>
      </c>
      <c r="J47" s="35">
        <f t="shared" si="19"/>
        <v>51200</v>
      </c>
      <c r="K47" s="35">
        <f t="shared" si="19"/>
        <v>51200</v>
      </c>
      <c r="L47" s="35">
        <f t="shared" si="19"/>
        <v>51200</v>
      </c>
      <c r="M47" s="35">
        <f t="shared" si="19"/>
        <v>51200</v>
      </c>
      <c r="N47" s="35">
        <f t="shared" si="19"/>
        <v>51200</v>
      </c>
      <c r="O47" s="35">
        <f t="shared" si="19"/>
        <v>51200</v>
      </c>
      <c r="P47" s="35">
        <f>SUM(D47:O47)</f>
        <v>612809.5</v>
      </c>
      <c r="Q47" s="47">
        <f>P47*100/P46-100</f>
        <v>21.084868032580772</v>
      </c>
      <c r="R47" s="186"/>
    </row>
    <row r="48" spans="1:18" s="9" customFormat="1" ht="18.75" customHeight="1" thickBot="1" x14ac:dyDescent="0.3">
      <c r="A48" s="177"/>
      <c r="B48" s="178"/>
      <c r="C48" s="19" t="s">
        <v>30</v>
      </c>
      <c r="D48" s="36">
        <f>D47-D46</f>
        <v>8266.7200000000012</v>
      </c>
      <c r="E48" s="36">
        <f t="shared" ref="E48:P48" si="20">E47-E46</f>
        <v>8949.4199999999983</v>
      </c>
      <c r="F48" s="36">
        <f t="shared" si="20"/>
        <v>8949.4199999999983</v>
      </c>
      <c r="G48" s="36">
        <f t="shared" si="20"/>
        <v>8949.4199999999983</v>
      </c>
      <c r="H48" s="36">
        <f t="shared" si="20"/>
        <v>8949.4199999999983</v>
      </c>
      <c r="I48" s="36">
        <f t="shared" si="20"/>
        <v>8949.4199999999983</v>
      </c>
      <c r="J48" s="36">
        <f t="shared" si="20"/>
        <v>8949.4199999999983</v>
      </c>
      <c r="K48" s="36">
        <f t="shared" si="20"/>
        <v>8949.4199999999983</v>
      </c>
      <c r="L48" s="36">
        <f t="shared" si="20"/>
        <v>8949.4199999999983</v>
      </c>
      <c r="M48" s="36">
        <f t="shared" si="20"/>
        <v>8949.4199999999983</v>
      </c>
      <c r="N48" s="36">
        <f t="shared" si="20"/>
        <v>8949.4199999999983</v>
      </c>
      <c r="O48" s="36">
        <f t="shared" si="20"/>
        <v>8949.4199999999983</v>
      </c>
      <c r="P48" s="36">
        <f t="shared" si="20"/>
        <v>106710.33999999985</v>
      </c>
      <c r="Q48" s="48"/>
      <c r="R48" s="187"/>
    </row>
    <row r="49" spans="1:18" ht="18" x14ac:dyDescent="0.2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29"/>
    </row>
    <row r="50" spans="1:18" ht="18" x14ac:dyDescent="0.2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29"/>
    </row>
    <row r="51" spans="1:18" ht="18" x14ac:dyDescent="0.2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</row>
    <row r="52" spans="1:18" ht="18" x14ac:dyDescent="0.2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</row>
  </sheetData>
  <autoFilter ref="A6:P6"/>
  <mergeCells count="41">
    <mergeCell ref="A22:A33"/>
    <mergeCell ref="A4:P4"/>
    <mergeCell ref="B7:B9"/>
    <mergeCell ref="B10:B12"/>
    <mergeCell ref="B13:B15"/>
    <mergeCell ref="A5:C5"/>
    <mergeCell ref="B22:B24"/>
    <mergeCell ref="B31:B33"/>
    <mergeCell ref="B25:B27"/>
    <mergeCell ref="B28:B30"/>
    <mergeCell ref="A7:A21"/>
    <mergeCell ref="P5:P6"/>
    <mergeCell ref="B16:B18"/>
    <mergeCell ref="B19:B21"/>
    <mergeCell ref="R16:R18"/>
    <mergeCell ref="R10:R12"/>
    <mergeCell ref="R13:R15"/>
    <mergeCell ref="Q5:Q6"/>
    <mergeCell ref="D5:O5"/>
    <mergeCell ref="R7:R9"/>
    <mergeCell ref="R5:R6"/>
    <mergeCell ref="R19:R21"/>
    <mergeCell ref="R22:R24"/>
    <mergeCell ref="R31:R33"/>
    <mergeCell ref="R25:R27"/>
    <mergeCell ref="R28:R30"/>
    <mergeCell ref="A51:R51"/>
    <mergeCell ref="A52:R52"/>
    <mergeCell ref="A46:B48"/>
    <mergeCell ref="B34:B36"/>
    <mergeCell ref="A34:A42"/>
    <mergeCell ref="R46:R48"/>
    <mergeCell ref="A49:P49"/>
    <mergeCell ref="R34:R36"/>
    <mergeCell ref="R43:R44"/>
    <mergeCell ref="R37:R39"/>
    <mergeCell ref="A43:A45"/>
    <mergeCell ref="B43:B45"/>
    <mergeCell ref="B40:B42"/>
    <mergeCell ref="B37:B39"/>
    <mergeCell ref="R40:R42"/>
  </mergeCells>
  <pageMargins left="0.59055118110236227" right="0.62992125984251968" top="0.39370078740157483" bottom="0.39370078740157483" header="0" footer="0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31"/>
  <sheetViews>
    <sheetView topLeftCell="A4" zoomScale="80" zoomScaleNormal="80" workbookViewId="0">
      <pane xSplit="1" ySplit="3" topLeftCell="B7" activePane="bottomRight" state="frozen"/>
      <selection activeCell="A4" sqref="A4"/>
      <selection pane="topRight" activeCell="B4" sqref="B4"/>
      <selection pane="bottomLeft" activeCell="A7" sqref="A7"/>
      <selection pane="bottomRight" activeCell="I10" sqref="I10"/>
    </sheetView>
  </sheetViews>
  <sheetFormatPr defaultRowHeight="20.25" x14ac:dyDescent="0.2"/>
  <cols>
    <col min="1" max="1" width="25.28515625" style="2" customWidth="1"/>
    <col min="2" max="2" width="9.7109375" style="6" customWidth="1"/>
    <col min="3" max="3" width="9.7109375" style="20" customWidth="1"/>
    <col min="4" max="14" width="9.7109375" customWidth="1"/>
    <col min="15" max="15" width="9.7109375" style="38" customWidth="1"/>
    <col min="16" max="16" width="9.7109375" style="21" customWidth="1"/>
    <col min="17" max="31" width="9.7109375" customWidth="1"/>
  </cols>
  <sheetData>
    <row r="1" spans="1:31" x14ac:dyDescent="0.2">
      <c r="A1" s="5" t="s">
        <v>1</v>
      </c>
    </row>
    <row r="2" spans="1:31" x14ac:dyDescent="0.2">
      <c r="A2" s="5" t="s">
        <v>3</v>
      </c>
    </row>
    <row r="3" spans="1:31" x14ac:dyDescent="0.2">
      <c r="A3" s="5" t="s">
        <v>2</v>
      </c>
    </row>
    <row r="4" spans="1:31" ht="27" thickBot="1" x14ac:dyDescent="0.25">
      <c r="A4" s="218" t="s">
        <v>53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</row>
    <row r="5" spans="1:31" s="99" customFormat="1" ht="24.75" customHeight="1" thickBot="1" x14ac:dyDescent="0.45">
      <c r="A5" s="219" t="s">
        <v>54</v>
      </c>
      <c r="B5" s="221" t="s">
        <v>55</v>
      </c>
      <c r="C5" s="221"/>
      <c r="D5" s="221"/>
      <c r="E5" s="221"/>
      <c r="F5" s="221"/>
      <c r="G5" s="222" t="s">
        <v>56</v>
      </c>
      <c r="H5" s="223"/>
      <c r="I5" s="223"/>
      <c r="J5" s="223"/>
      <c r="K5" s="224"/>
      <c r="L5" s="225" t="s">
        <v>57</v>
      </c>
      <c r="M5" s="226"/>
      <c r="N5" s="226"/>
      <c r="O5" s="226"/>
      <c r="P5" s="227"/>
      <c r="Q5" s="225" t="s">
        <v>58</v>
      </c>
      <c r="R5" s="226"/>
      <c r="S5" s="226"/>
      <c r="T5" s="226"/>
      <c r="U5" s="227"/>
      <c r="V5" s="225" t="s">
        <v>59</v>
      </c>
      <c r="W5" s="226"/>
      <c r="X5" s="226"/>
      <c r="Y5" s="226"/>
      <c r="Z5" s="227"/>
      <c r="AA5" s="225" t="s">
        <v>7</v>
      </c>
      <c r="AB5" s="226"/>
      <c r="AC5" s="226"/>
      <c r="AD5" s="226"/>
      <c r="AE5" s="227"/>
    </row>
    <row r="6" spans="1:31" s="101" customFormat="1" ht="27" customHeight="1" thickBot="1" x14ac:dyDescent="0.45">
      <c r="A6" s="220"/>
      <c r="B6" s="133">
        <v>2016</v>
      </c>
      <c r="C6" s="133">
        <v>2017</v>
      </c>
      <c r="D6" s="133">
        <v>2018</v>
      </c>
      <c r="E6" s="133">
        <v>2019</v>
      </c>
      <c r="F6" s="123">
        <v>2020</v>
      </c>
      <c r="G6" s="133">
        <v>2016</v>
      </c>
      <c r="H6" s="133">
        <v>2017</v>
      </c>
      <c r="I6" s="133">
        <v>2018</v>
      </c>
      <c r="J6" s="133">
        <v>2019</v>
      </c>
      <c r="K6" s="133">
        <v>2020</v>
      </c>
      <c r="L6" s="133">
        <v>2016</v>
      </c>
      <c r="M6" s="133">
        <v>2017</v>
      </c>
      <c r="N6" s="133">
        <v>2018</v>
      </c>
      <c r="O6" s="133">
        <v>2019</v>
      </c>
      <c r="P6" s="133">
        <v>2020</v>
      </c>
      <c r="Q6" s="133">
        <v>2016</v>
      </c>
      <c r="R6" s="133">
        <v>2017</v>
      </c>
      <c r="S6" s="133">
        <v>2018</v>
      </c>
      <c r="T6" s="133">
        <v>2019</v>
      </c>
      <c r="U6" s="133">
        <v>2020</v>
      </c>
      <c r="V6" s="133">
        <v>2016</v>
      </c>
      <c r="W6" s="133">
        <v>2017</v>
      </c>
      <c r="X6" s="133">
        <v>2018</v>
      </c>
      <c r="Y6" s="133">
        <v>2019</v>
      </c>
      <c r="Z6" s="133">
        <v>2020</v>
      </c>
      <c r="AA6" s="123">
        <v>2014</v>
      </c>
      <c r="AB6" s="123">
        <v>2016</v>
      </c>
      <c r="AC6" s="123">
        <v>2017</v>
      </c>
      <c r="AD6" s="123">
        <v>2018</v>
      </c>
      <c r="AE6" s="123">
        <v>2019</v>
      </c>
    </row>
    <row r="7" spans="1:31" s="101" customFormat="1" ht="19.5" x14ac:dyDescent="0.4">
      <c r="A7" s="124" t="s">
        <v>60</v>
      </c>
      <c r="B7" s="132"/>
      <c r="C7" s="132"/>
      <c r="D7" s="132"/>
      <c r="E7" s="132"/>
      <c r="F7" s="132"/>
      <c r="G7" s="13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3">
        <f t="shared" ref="AA7:AA24" si="0">B7+G7+L7+Q7+V7</f>
        <v>0</v>
      </c>
      <c r="AB7" s="103">
        <f t="shared" ref="AB7:AE8" si="1">C7+H7+M7+R7+W7</f>
        <v>0</v>
      </c>
      <c r="AC7" s="103">
        <f t="shared" si="1"/>
        <v>0</v>
      </c>
      <c r="AD7" s="103">
        <f t="shared" si="1"/>
        <v>0</v>
      </c>
      <c r="AE7" s="103">
        <f t="shared" si="1"/>
        <v>0</v>
      </c>
    </row>
    <row r="8" spans="1:31" s="101" customFormat="1" ht="19.5" x14ac:dyDescent="0.4">
      <c r="A8" s="124" t="s">
        <v>80</v>
      </c>
      <c r="B8" s="131"/>
      <c r="C8" s="131"/>
      <c r="D8" s="131"/>
      <c r="E8" s="131"/>
      <c r="F8" s="131"/>
      <c r="G8" s="131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3">
        <f t="shared" si="0"/>
        <v>0</v>
      </c>
      <c r="AB8" s="103">
        <f t="shared" si="1"/>
        <v>0</v>
      </c>
      <c r="AC8" s="103">
        <f t="shared" si="1"/>
        <v>0</v>
      </c>
      <c r="AD8" s="103">
        <f t="shared" si="1"/>
        <v>0</v>
      </c>
      <c r="AE8" s="103">
        <f t="shared" si="1"/>
        <v>0</v>
      </c>
    </row>
    <row r="9" spans="1:31" s="101" customFormat="1" ht="19.5" x14ac:dyDescent="0.4">
      <c r="A9" s="124" t="s">
        <v>81</v>
      </c>
      <c r="B9" s="131"/>
      <c r="C9" s="131"/>
      <c r="D9" s="131"/>
      <c r="E9" s="131"/>
      <c r="F9" s="131"/>
      <c r="G9" s="13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3">
        <f t="shared" si="0"/>
        <v>0</v>
      </c>
      <c r="AB9" s="103">
        <f>C9+H9+M9+R9+W9</f>
        <v>0</v>
      </c>
      <c r="AC9" s="103">
        <f>D9+I9+N9+S9+X9</f>
        <v>0</v>
      </c>
      <c r="AD9" s="103">
        <f>E9+J9+O9+T9+Y9</f>
        <v>0</v>
      </c>
      <c r="AE9" s="103">
        <f>F9+K9+P9+U9+Z9</f>
        <v>0</v>
      </c>
    </row>
    <row r="10" spans="1:31" s="101" customFormat="1" ht="19.5" x14ac:dyDescent="0.4">
      <c r="A10" s="124" t="s">
        <v>61</v>
      </c>
      <c r="B10" s="104"/>
      <c r="C10" s="104"/>
      <c r="D10" s="104"/>
      <c r="E10" s="104"/>
      <c r="F10" s="104"/>
      <c r="G10" s="105"/>
      <c r="H10" s="103"/>
      <c r="I10" s="103"/>
      <c r="J10" s="103"/>
      <c r="K10" s="106"/>
      <c r="L10" s="103"/>
      <c r="M10" s="103"/>
      <c r="N10" s="103"/>
      <c r="O10" s="103"/>
      <c r="P10" s="106"/>
      <c r="Q10" s="103"/>
      <c r="R10" s="103"/>
      <c r="S10" s="103"/>
      <c r="T10" s="103"/>
      <c r="U10" s="106"/>
      <c r="V10" s="103"/>
      <c r="W10" s="103"/>
      <c r="X10" s="103"/>
      <c r="Y10" s="103"/>
      <c r="Z10" s="106"/>
      <c r="AA10" s="103">
        <f t="shared" si="0"/>
        <v>0</v>
      </c>
      <c r="AB10" s="103">
        <f t="shared" ref="AB10:AE24" si="2">C10+H10+M10+R10+W10</f>
        <v>0</v>
      </c>
      <c r="AC10" s="103">
        <f t="shared" si="2"/>
        <v>0</v>
      </c>
      <c r="AD10" s="103">
        <f t="shared" si="2"/>
        <v>0</v>
      </c>
      <c r="AE10" s="103">
        <f t="shared" si="2"/>
        <v>0</v>
      </c>
    </row>
    <row r="11" spans="1:31" s="101" customFormat="1" ht="19.5" x14ac:dyDescent="0.4">
      <c r="A11" s="124" t="s">
        <v>62</v>
      </c>
      <c r="B11" s="104"/>
      <c r="C11" s="104"/>
      <c r="D11" s="104"/>
      <c r="E11" s="104"/>
      <c r="F11" s="104"/>
      <c r="G11" s="105"/>
      <c r="H11" s="103"/>
      <c r="I11" s="103"/>
      <c r="J11" s="103"/>
      <c r="K11" s="106"/>
      <c r="L11" s="103"/>
      <c r="M11" s="103"/>
      <c r="N11" s="103"/>
      <c r="O11" s="103"/>
      <c r="P11" s="106"/>
      <c r="Q11" s="103"/>
      <c r="R11" s="103"/>
      <c r="S11" s="103"/>
      <c r="T11" s="103"/>
      <c r="U11" s="106"/>
      <c r="V11" s="103"/>
      <c r="W11" s="103"/>
      <c r="X11" s="103"/>
      <c r="Y11" s="103"/>
      <c r="Z11" s="106"/>
      <c r="AA11" s="103">
        <f t="shared" si="0"/>
        <v>0</v>
      </c>
      <c r="AB11" s="103">
        <f t="shared" si="2"/>
        <v>0</v>
      </c>
      <c r="AC11" s="103">
        <f t="shared" si="2"/>
        <v>0</v>
      </c>
      <c r="AD11" s="103">
        <f t="shared" si="2"/>
        <v>0</v>
      </c>
      <c r="AE11" s="103">
        <f t="shared" si="2"/>
        <v>0</v>
      </c>
    </row>
    <row r="12" spans="1:31" s="101" customFormat="1" ht="19.5" x14ac:dyDescent="0.4">
      <c r="A12" s="124" t="s">
        <v>63</v>
      </c>
      <c r="B12" s="107"/>
      <c r="C12" s="104"/>
      <c r="D12" s="104"/>
      <c r="E12" s="104"/>
      <c r="F12" s="104"/>
      <c r="G12" s="107"/>
      <c r="H12" s="108"/>
      <c r="I12" s="108"/>
      <c r="J12" s="108"/>
      <c r="K12" s="106"/>
      <c r="L12" s="108"/>
      <c r="M12" s="108"/>
      <c r="N12" s="108"/>
      <c r="O12" s="108"/>
      <c r="P12" s="106"/>
      <c r="Q12" s="108"/>
      <c r="R12" s="108"/>
      <c r="S12" s="108"/>
      <c r="T12" s="108"/>
      <c r="U12" s="106"/>
      <c r="V12" s="108"/>
      <c r="W12" s="108"/>
      <c r="X12" s="108"/>
      <c r="Y12" s="108"/>
      <c r="Z12" s="106"/>
      <c r="AA12" s="103">
        <f t="shared" si="0"/>
        <v>0</v>
      </c>
      <c r="AB12" s="103">
        <f t="shared" si="2"/>
        <v>0</v>
      </c>
      <c r="AC12" s="103">
        <f t="shared" si="2"/>
        <v>0</v>
      </c>
      <c r="AD12" s="103">
        <f t="shared" si="2"/>
        <v>0</v>
      </c>
      <c r="AE12" s="103">
        <f t="shared" si="2"/>
        <v>0</v>
      </c>
    </row>
    <row r="13" spans="1:31" s="101" customFormat="1" ht="19.5" x14ac:dyDescent="0.4">
      <c r="A13" s="124" t="s">
        <v>64</v>
      </c>
      <c r="B13" s="104"/>
      <c r="C13" s="104"/>
      <c r="D13" s="104"/>
      <c r="E13" s="104"/>
      <c r="F13" s="104"/>
      <c r="G13" s="105"/>
      <c r="H13" s="103"/>
      <c r="I13" s="103"/>
      <c r="J13" s="103"/>
      <c r="K13" s="106"/>
      <c r="L13" s="103"/>
      <c r="M13" s="103"/>
      <c r="N13" s="103"/>
      <c r="O13" s="103"/>
      <c r="P13" s="106"/>
      <c r="Q13" s="103"/>
      <c r="R13" s="103"/>
      <c r="S13" s="103"/>
      <c r="T13" s="103"/>
      <c r="U13" s="106"/>
      <c r="V13" s="103"/>
      <c r="W13" s="103"/>
      <c r="X13" s="103"/>
      <c r="Y13" s="103"/>
      <c r="Z13" s="106"/>
      <c r="AA13" s="103">
        <f t="shared" si="0"/>
        <v>0</v>
      </c>
      <c r="AB13" s="103">
        <f t="shared" si="2"/>
        <v>0</v>
      </c>
      <c r="AC13" s="103">
        <f t="shared" si="2"/>
        <v>0</v>
      </c>
      <c r="AD13" s="103">
        <f t="shared" si="2"/>
        <v>0</v>
      </c>
      <c r="AE13" s="103">
        <f t="shared" si="2"/>
        <v>0</v>
      </c>
    </row>
    <row r="14" spans="1:31" s="101" customFormat="1" ht="19.5" x14ac:dyDescent="0.4">
      <c r="A14" s="124" t="s">
        <v>65</v>
      </c>
      <c r="B14" s="162" t="s">
        <v>151</v>
      </c>
      <c r="C14" s="105">
        <v>10</v>
      </c>
      <c r="D14" s="105">
        <v>10</v>
      </c>
      <c r="E14" s="105">
        <v>10</v>
      </c>
      <c r="F14" s="105">
        <v>10</v>
      </c>
      <c r="G14" s="106">
        <v>12</v>
      </c>
      <c r="H14" s="106">
        <v>0</v>
      </c>
      <c r="I14" s="106">
        <v>7</v>
      </c>
      <c r="J14" s="103">
        <v>7</v>
      </c>
      <c r="K14" s="103">
        <v>7</v>
      </c>
      <c r="L14" s="106">
        <v>7</v>
      </c>
      <c r="M14" s="106">
        <v>7</v>
      </c>
      <c r="N14" s="162" t="s">
        <v>152</v>
      </c>
      <c r="O14" s="103">
        <v>7</v>
      </c>
      <c r="P14" s="103">
        <v>7</v>
      </c>
      <c r="Q14" s="109"/>
      <c r="R14" s="106"/>
      <c r="S14" s="106"/>
      <c r="T14" s="106"/>
      <c r="U14" s="103"/>
      <c r="V14" s="109"/>
      <c r="W14" s="106"/>
      <c r="X14" s="106"/>
      <c r="Y14" s="106"/>
      <c r="Z14" s="103"/>
      <c r="AA14" s="103">
        <f t="shared" si="0"/>
        <v>44135</v>
      </c>
      <c r="AB14" s="103">
        <f t="shared" si="2"/>
        <v>17</v>
      </c>
      <c r="AC14" s="103">
        <f t="shared" si="2"/>
        <v>44067</v>
      </c>
      <c r="AD14" s="103">
        <f t="shared" si="2"/>
        <v>24</v>
      </c>
      <c r="AE14" s="103">
        <f t="shared" si="2"/>
        <v>24</v>
      </c>
    </row>
    <row r="15" spans="1:31" s="101" customFormat="1" ht="19.5" x14ac:dyDescent="0.4">
      <c r="A15" s="124" t="s">
        <v>66</v>
      </c>
      <c r="B15" s="105"/>
      <c r="C15" s="105"/>
      <c r="D15" s="105"/>
      <c r="E15" s="105"/>
      <c r="F15" s="105"/>
      <c r="G15" s="105"/>
      <c r="H15" s="103"/>
      <c r="I15" s="103"/>
      <c r="J15" s="103"/>
      <c r="K15" s="103"/>
      <c r="L15" s="109"/>
      <c r="M15" s="103"/>
      <c r="N15" s="103"/>
      <c r="O15" s="103"/>
      <c r="P15" s="103"/>
      <c r="Q15" s="109"/>
      <c r="R15" s="103"/>
      <c r="S15" s="103"/>
      <c r="T15" s="103"/>
      <c r="U15" s="103"/>
      <c r="V15" s="109"/>
      <c r="W15" s="103"/>
      <c r="X15" s="103"/>
      <c r="Y15" s="103"/>
      <c r="Z15" s="103"/>
      <c r="AA15" s="103">
        <f t="shared" si="0"/>
        <v>0</v>
      </c>
      <c r="AB15" s="103">
        <f t="shared" si="2"/>
        <v>0</v>
      </c>
      <c r="AC15" s="103">
        <f t="shared" si="2"/>
        <v>0</v>
      </c>
      <c r="AD15" s="103">
        <f t="shared" si="2"/>
        <v>0</v>
      </c>
      <c r="AE15" s="103">
        <f t="shared" si="2"/>
        <v>0</v>
      </c>
    </row>
    <row r="16" spans="1:31" s="101" customFormat="1" ht="19.5" x14ac:dyDescent="0.4">
      <c r="A16" s="124" t="s">
        <v>67</v>
      </c>
      <c r="B16" s="104"/>
      <c r="C16" s="104"/>
      <c r="D16" s="104"/>
      <c r="E16" s="104"/>
      <c r="F16" s="104"/>
      <c r="G16" s="105"/>
      <c r="H16" s="103"/>
      <c r="I16" s="103"/>
      <c r="J16" s="103"/>
      <c r="K16" s="106"/>
      <c r="L16" s="106"/>
      <c r="M16" s="110"/>
      <c r="N16" s="110"/>
      <c r="O16" s="110"/>
      <c r="P16" s="106"/>
      <c r="Q16" s="106"/>
      <c r="R16" s="110"/>
      <c r="S16" s="110"/>
      <c r="T16" s="110"/>
      <c r="U16" s="106"/>
      <c r="V16" s="106"/>
      <c r="W16" s="110"/>
      <c r="X16" s="110"/>
      <c r="Y16" s="110"/>
      <c r="Z16" s="106"/>
      <c r="AA16" s="103">
        <f t="shared" si="0"/>
        <v>0</v>
      </c>
      <c r="AB16" s="103">
        <f t="shared" si="2"/>
        <v>0</v>
      </c>
      <c r="AC16" s="103">
        <f t="shared" si="2"/>
        <v>0</v>
      </c>
      <c r="AD16" s="103">
        <f t="shared" si="2"/>
        <v>0</v>
      </c>
      <c r="AE16" s="103">
        <f t="shared" si="2"/>
        <v>0</v>
      </c>
    </row>
    <row r="17" spans="1:31" s="101" customFormat="1" ht="19.5" x14ac:dyDescent="0.4">
      <c r="A17" s="124" t="s">
        <v>68</v>
      </c>
      <c r="B17" s="107"/>
      <c r="C17" s="107"/>
      <c r="D17" s="107"/>
      <c r="E17" s="107"/>
      <c r="F17" s="107"/>
      <c r="G17" s="105"/>
      <c r="H17" s="103"/>
      <c r="I17" s="103"/>
      <c r="J17" s="103"/>
      <c r="K17" s="108"/>
      <c r="L17" s="103"/>
      <c r="M17" s="103"/>
      <c r="N17" s="103"/>
      <c r="O17" s="103"/>
      <c r="P17" s="108"/>
      <c r="Q17" s="103"/>
      <c r="R17" s="103"/>
      <c r="S17" s="103"/>
      <c r="T17" s="103"/>
      <c r="U17" s="108"/>
      <c r="V17" s="103"/>
      <c r="W17" s="103"/>
      <c r="X17" s="103"/>
      <c r="Y17" s="103"/>
      <c r="Z17" s="103"/>
      <c r="AA17" s="103">
        <f t="shared" si="0"/>
        <v>0</v>
      </c>
      <c r="AB17" s="103">
        <f t="shared" si="2"/>
        <v>0</v>
      </c>
      <c r="AC17" s="103">
        <f t="shared" si="2"/>
        <v>0</v>
      </c>
      <c r="AD17" s="103">
        <f t="shared" si="2"/>
        <v>0</v>
      </c>
      <c r="AE17" s="103">
        <f t="shared" si="2"/>
        <v>0</v>
      </c>
    </row>
    <row r="18" spans="1:31" s="101" customFormat="1" ht="19.5" x14ac:dyDescent="0.4">
      <c r="A18" s="124" t="s">
        <v>69</v>
      </c>
      <c r="B18" s="107"/>
      <c r="C18" s="107"/>
      <c r="D18" s="107"/>
      <c r="E18" s="107"/>
      <c r="F18" s="107"/>
      <c r="G18" s="105"/>
      <c r="H18" s="103"/>
      <c r="I18" s="103"/>
      <c r="J18" s="103"/>
      <c r="K18" s="108"/>
      <c r="L18" s="103"/>
      <c r="M18" s="103"/>
      <c r="N18" s="103"/>
      <c r="O18" s="103"/>
      <c r="P18" s="108"/>
      <c r="Q18" s="103"/>
      <c r="R18" s="103"/>
      <c r="S18" s="103"/>
      <c r="T18" s="103"/>
      <c r="U18" s="108"/>
      <c r="V18" s="103"/>
      <c r="W18" s="103"/>
      <c r="X18" s="103"/>
      <c r="Y18" s="103"/>
      <c r="Z18" s="103"/>
      <c r="AA18" s="103">
        <f t="shared" si="0"/>
        <v>0</v>
      </c>
      <c r="AB18" s="103">
        <f t="shared" si="2"/>
        <v>0</v>
      </c>
      <c r="AC18" s="103">
        <f t="shared" si="2"/>
        <v>0</v>
      </c>
      <c r="AD18" s="103">
        <f t="shared" si="2"/>
        <v>0</v>
      </c>
      <c r="AE18" s="103">
        <f t="shared" si="2"/>
        <v>0</v>
      </c>
    </row>
    <row r="19" spans="1:31" s="101" customFormat="1" ht="19.5" x14ac:dyDescent="0.4">
      <c r="A19" s="124" t="s">
        <v>70</v>
      </c>
      <c r="B19" s="107"/>
      <c r="C19" s="107"/>
      <c r="D19" s="107"/>
      <c r="E19" s="107"/>
      <c r="F19" s="107"/>
      <c r="G19" s="105"/>
      <c r="H19" s="103"/>
      <c r="I19" s="103"/>
      <c r="J19" s="103"/>
      <c r="K19" s="108"/>
      <c r="L19" s="103"/>
      <c r="M19" s="103"/>
      <c r="N19" s="103"/>
      <c r="O19" s="103"/>
      <c r="P19" s="108"/>
      <c r="Q19" s="103"/>
      <c r="R19" s="103"/>
      <c r="S19" s="103"/>
      <c r="T19" s="103"/>
      <c r="U19" s="108"/>
      <c r="V19" s="103"/>
      <c r="W19" s="103"/>
      <c r="X19" s="103"/>
      <c r="Y19" s="103"/>
      <c r="Z19" s="103"/>
      <c r="AA19" s="103">
        <f t="shared" si="0"/>
        <v>0</v>
      </c>
      <c r="AB19" s="103">
        <f t="shared" si="2"/>
        <v>0</v>
      </c>
      <c r="AC19" s="103">
        <f t="shared" si="2"/>
        <v>0</v>
      </c>
      <c r="AD19" s="103">
        <f t="shared" si="2"/>
        <v>0</v>
      </c>
      <c r="AE19" s="103">
        <f t="shared" si="2"/>
        <v>0</v>
      </c>
    </row>
    <row r="20" spans="1:31" s="101" customFormat="1" ht="19.5" x14ac:dyDescent="0.4">
      <c r="A20" s="124" t="s">
        <v>71</v>
      </c>
      <c r="B20" s="107"/>
      <c r="C20" s="107"/>
      <c r="D20" s="107"/>
      <c r="E20" s="107"/>
      <c r="F20" s="107"/>
      <c r="G20" s="105"/>
      <c r="H20" s="103"/>
      <c r="I20" s="103"/>
      <c r="J20" s="103"/>
      <c r="K20" s="108"/>
      <c r="L20" s="103"/>
      <c r="M20" s="103"/>
      <c r="N20" s="103"/>
      <c r="O20" s="103"/>
      <c r="P20" s="108"/>
      <c r="Q20" s="103"/>
      <c r="R20" s="103"/>
      <c r="S20" s="103"/>
      <c r="T20" s="103"/>
      <c r="U20" s="108"/>
      <c r="V20" s="103"/>
      <c r="W20" s="103"/>
      <c r="X20" s="103"/>
      <c r="Y20" s="103"/>
      <c r="Z20" s="103"/>
      <c r="AA20" s="103">
        <f t="shared" si="0"/>
        <v>0</v>
      </c>
      <c r="AB20" s="103">
        <f t="shared" si="2"/>
        <v>0</v>
      </c>
      <c r="AC20" s="103">
        <f t="shared" si="2"/>
        <v>0</v>
      </c>
      <c r="AD20" s="103">
        <f t="shared" si="2"/>
        <v>0</v>
      </c>
      <c r="AE20" s="103">
        <f t="shared" si="2"/>
        <v>0</v>
      </c>
    </row>
    <row r="21" spans="1:31" s="101" customFormat="1" ht="19.5" x14ac:dyDescent="0.4">
      <c r="A21" s="124" t="s">
        <v>72</v>
      </c>
      <c r="B21" s="107"/>
      <c r="C21" s="107"/>
      <c r="D21" s="107"/>
      <c r="E21" s="107"/>
      <c r="F21" s="107"/>
      <c r="G21" s="105"/>
      <c r="H21" s="103"/>
      <c r="I21" s="103"/>
      <c r="J21" s="103"/>
      <c r="K21" s="108"/>
      <c r="L21" s="103"/>
      <c r="M21" s="103"/>
      <c r="N21" s="103"/>
      <c r="O21" s="103"/>
      <c r="P21" s="108"/>
      <c r="Q21" s="103"/>
      <c r="R21" s="103"/>
      <c r="S21" s="103"/>
      <c r="T21" s="103"/>
      <c r="U21" s="108"/>
      <c r="V21" s="103"/>
      <c r="W21" s="103"/>
      <c r="X21" s="103"/>
      <c r="Y21" s="103"/>
      <c r="Z21" s="108"/>
      <c r="AA21" s="103">
        <f t="shared" si="0"/>
        <v>0</v>
      </c>
      <c r="AB21" s="103">
        <f t="shared" si="2"/>
        <v>0</v>
      </c>
      <c r="AC21" s="103">
        <f t="shared" si="2"/>
        <v>0</v>
      </c>
      <c r="AD21" s="103">
        <f t="shared" si="2"/>
        <v>0</v>
      </c>
      <c r="AE21" s="103">
        <f t="shared" si="2"/>
        <v>0</v>
      </c>
    </row>
    <row r="22" spans="1:31" s="101" customFormat="1" ht="19.5" x14ac:dyDescent="0.4">
      <c r="A22" s="124" t="s">
        <v>73</v>
      </c>
      <c r="B22" s="107"/>
      <c r="C22" s="107"/>
      <c r="D22" s="107"/>
      <c r="E22" s="107"/>
      <c r="F22" s="107"/>
      <c r="G22" s="105"/>
      <c r="H22" s="103"/>
      <c r="I22" s="103"/>
      <c r="J22" s="103"/>
      <c r="K22" s="108"/>
      <c r="L22" s="103"/>
      <c r="M22" s="103"/>
      <c r="N22" s="103"/>
      <c r="O22" s="103"/>
      <c r="P22" s="108"/>
      <c r="Q22" s="103"/>
      <c r="R22" s="103"/>
      <c r="S22" s="103"/>
      <c r="T22" s="103"/>
      <c r="U22" s="108"/>
      <c r="V22" s="103"/>
      <c r="W22" s="103"/>
      <c r="X22" s="103"/>
      <c r="Y22" s="103"/>
      <c r="Z22" s="108"/>
      <c r="AA22" s="103">
        <f t="shared" si="0"/>
        <v>0</v>
      </c>
      <c r="AB22" s="103">
        <f t="shared" si="2"/>
        <v>0</v>
      </c>
      <c r="AC22" s="103">
        <f t="shared" si="2"/>
        <v>0</v>
      </c>
      <c r="AD22" s="103">
        <f t="shared" si="2"/>
        <v>0</v>
      </c>
      <c r="AE22" s="103">
        <f t="shared" si="2"/>
        <v>0</v>
      </c>
    </row>
    <row r="23" spans="1:31" s="101" customFormat="1" ht="19.5" x14ac:dyDescent="0.4">
      <c r="A23" s="125" t="s">
        <v>74</v>
      </c>
      <c r="B23" s="111"/>
      <c r="C23" s="111"/>
      <c r="D23" s="111"/>
      <c r="E23" s="111"/>
      <c r="F23" s="111"/>
      <c r="G23" s="112"/>
      <c r="H23" s="113"/>
      <c r="I23" s="113"/>
      <c r="J23" s="113"/>
      <c r="K23" s="114"/>
      <c r="L23" s="113"/>
      <c r="M23" s="113"/>
      <c r="N23" s="113"/>
      <c r="O23" s="113"/>
      <c r="P23" s="114"/>
      <c r="Q23" s="113"/>
      <c r="R23" s="113"/>
      <c r="S23" s="113"/>
      <c r="T23" s="113"/>
      <c r="U23" s="114"/>
      <c r="V23" s="113"/>
      <c r="W23" s="113"/>
      <c r="X23" s="113"/>
      <c r="Y23" s="113"/>
      <c r="Z23" s="114"/>
      <c r="AA23" s="103">
        <f t="shared" si="0"/>
        <v>0</v>
      </c>
      <c r="AB23" s="103">
        <f t="shared" si="2"/>
        <v>0</v>
      </c>
      <c r="AC23" s="103">
        <f t="shared" si="2"/>
        <v>0</v>
      </c>
      <c r="AD23" s="103">
        <f t="shared" si="2"/>
        <v>0</v>
      </c>
      <c r="AE23" s="103">
        <f t="shared" si="2"/>
        <v>0</v>
      </c>
    </row>
    <row r="24" spans="1:31" s="101" customFormat="1" thickBot="1" x14ac:dyDescent="0.45">
      <c r="A24" s="125" t="s">
        <v>75</v>
      </c>
      <c r="B24" s="111"/>
      <c r="C24" s="115"/>
      <c r="D24" s="115"/>
      <c r="E24" s="115"/>
      <c r="F24" s="115"/>
      <c r="G24" s="111"/>
      <c r="H24" s="114"/>
      <c r="I24" s="114"/>
      <c r="J24" s="114"/>
      <c r="K24" s="116"/>
      <c r="L24" s="114"/>
      <c r="M24" s="114"/>
      <c r="N24" s="114"/>
      <c r="O24" s="114"/>
      <c r="P24" s="116"/>
      <c r="Q24" s="114"/>
      <c r="R24" s="114"/>
      <c r="S24" s="114"/>
      <c r="T24" s="114"/>
      <c r="U24" s="116"/>
      <c r="V24" s="114"/>
      <c r="W24" s="114"/>
      <c r="X24" s="114"/>
      <c r="Y24" s="114"/>
      <c r="Z24" s="116"/>
      <c r="AA24" s="103">
        <f t="shared" si="0"/>
        <v>0</v>
      </c>
      <c r="AB24" s="103">
        <f t="shared" si="2"/>
        <v>0</v>
      </c>
      <c r="AC24" s="103">
        <f t="shared" si="2"/>
        <v>0</v>
      </c>
      <c r="AD24" s="103">
        <f t="shared" si="2"/>
        <v>0</v>
      </c>
      <c r="AE24" s="103">
        <f t="shared" si="2"/>
        <v>0</v>
      </c>
    </row>
    <row r="25" spans="1:31" s="101" customFormat="1" ht="24.75" customHeight="1" thickBot="1" x14ac:dyDescent="0.45">
      <c r="A25" s="126" t="s">
        <v>7</v>
      </c>
      <c r="B25" s="117">
        <f>SUM(B7:B24)</f>
        <v>0</v>
      </c>
      <c r="C25" s="117">
        <f t="shared" ref="C25:AE25" si="3">SUM(C7:C24)</f>
        <v>10</v>
      </c>
      <c r="D25" s="117">
        <f t="shared" si="3"/>
        <v>10</v>
      </c>
      <c r="E25" s="117">
        <f t="shared" si="3"/>
        <v>10</v>
      </c>
      <c r="F25" s="117">
        <f t="shared" si="3"/>
        <v>10</v>
      </c>
      <c r="G25" s="117">
        <f t="shared" si="3"/>
        <v>12</v>
      </c>
      <c r="H25" s="118">
        <f t="shared" si="3"/>
        <v>0</v>
      </c>
      <c r="I25" s="118">
        <f t="shared" si="3"/>
        <v>7</v>
      </c>
      <c r="J25" s="118">
        <f t="shared" si="3"/>
        <v>7</v>
      </c>
      <c r="K25" s="118">
        <f t="shared" si="3"/>
        <v>7</v>
      </c>
      <c r="L25" s="118">
        <f t="shared" si="3"/>
        <v>7</v>
      </c>
      <c r="M25" s="118">
        <f t="shared" si="3"/>
        <v>7</v>
      </c>
      <c r="N25" s="118">
        <f t="shared" si="3"/>
        <v>0</v>
      </c>
      <c r="O25" s="118">
        <f t="shared" si="3"/>
        <v>7</v>
      </c>
      <c r="P25" s="118">
        <f t="shared" si="3"/>
        <v>7</v>
      </c>
      <c r="Q25" s="118">
        <f t="shared" si="3"/>
        <v>0</v>
      </c>
      <c r="R25" s="118">
        <f t="shared" si="3"/>
        <v>0</v>
      </c>
      <c r="S25" s="118">
        <f t="shared" si="3"/>
        <v>0</v>
      </c>
      <c r="T25" s="118">
        <f t="shared" si="3"/>
        <v>0</v>
      </c>
      <c r="U25" s="118">
        <f t="shared" si="3"/>
        <v>0</v>
      </c>
      <c r="V25" s="118">
        <f t="shared" si="3"/>
        <v>0</v>
      </c>
      <c r="W25" s="118">
        <f t="shared" si="3"/>
        <v>0</v>
      </c>
      <c r="X25" s="118">
        <f t="shared" si="3"/>
        <v>0</v>
      </c>
      <c r="Y25" s="118">
        <f t="shared" si="3"/>
        <v>0</v>
      </c>
      <c r="Z25" s="118">
        <f t="shared" si="3"/>
        <v>0</v>
      </c>
      <c r="AA25" s="118">
        <f t="shared" si="3"/>
        <v>44135</v>
      </c>
      <c r="AB25" s="118">
        <f t="shared" si="3"/>
        <v>17</v>
      </c>
      <c r="AC25" s="118">
        <f t="shared" si="3"/>
        <v>44067</v>
      </c>
      <c r="AD25" s="118">
        <f t="shared" si="3"/>
        <v>24</v>
      </c>
      <c r="AE25" s="118">
        <f t="shared" si="3"/>
        <v>24</v>
      </c>
    </row>
    <row r="26" spans="1:31" s="101" customFormat="1" ht="24.75" customHeight="1" thickBot="1" x14ac:dyDescent="0.45">
      <c r="A26" s="123" t="s">
        <v>76</v>
      </c>
      <c r="B26" s="100"/>
      <c r="C26" s="119" t="e">
        <f t="shared" ref="C26:K26" si="4">C25*100/B25-100</f>
        <v>#DIV/0!</v>
      </c>
      <c r="D26" s="119">
        <f t="shared" si="4"/>
        <v>0</v>
      </c>
      <c r="E26" s="119">
        <f t="shared" si="4"/>
        <v>0</v>
      </c>
      <c r="F26" s="119">
        <f t="shared" si="4"/>
        <v>0</v>
      </c>
      <c r="G26" s="120">
        <f t="shared" si="4"/>
        <v>20</v>
      </c>
      <c r="H26" s="120">
        <f t="shared" si="4"/>
        <v>-100</v>
      </c>
      <c r="I26" s="120" t="e">
        <f t="shared" si="4"/>
        <v>#DIV/0!</v>
      </c>
      <c r="J26" s="120">
        <f t="shared" si="4"/>
        <v>0</v>
      </c>
      <c r="K26" s="120">
        <f t="shared" si="4"/>
        <v>0</v>
      </c>
      <c r="L26" s="121"/>
      <c r="M26" s="120">
        <f>M25*100/L25-100</f>
        <v>0</v>
      </c>
      <c r="N26" s="120">
        <f>N25*100/M25-100</f>
        <v>-100</v>
      </c>
      <c r="O26" s="120" t="e">
        <f>O25*100/N25-100</f>
        <v>#DIV/0!</v>
      </c>
      <c r="P26" s="120">
        <f>P25*100/O25-100</f>
        <v>0</v>
      </c>
      <c r="Q26" s="121"/>
      <c r="R26" s="120" t="e">
        <f>R25*100/Q25-100</f>
        <v>#DIV/0!</v>
      </c>
      <c r="S26" s="120" t="e">
        <f>S25*100/R25-100</f>
        <v>#DIV/0!</v>
      </c>
      <c r="T26" s="120" t="e">
        <f>T25*100/S25-100</f>
        <v>#DIV/0!</v>
      </c>
      <c r="U26" s="120" t="e">
        <f>U25*100/T25-100</f>
        <v>#DIV/0!</v>
      </c>
      <c r="V26" s="121"/>
      <c r="W26" s="120" t="e">
        <f>W25*100/V25-100</f>
        <v>#DIV/0!</v>
      </c>
      <c r="X26" s="120" t="e">
        <f>X25*100/W25-100</f>
        <v>#DIV/0!</v>
      </c>
      <c r="Y26" s="120" t="e">
        <f>Y25*100/X25-100</f>
        <v>#DIV/0!</v>
      </c>
      <c r="Z26" s="120" t="e">
        <f>Z25*100/Y25-100</f>
        <v>#DIV/0!</v>
      </c>
      <c r="AA26" s="121"/>
      <c r="AB26" s="120">
        <f>AB25*100/AA25-100</f>
        <v>-99.96148181715192</v>
      </c>
      <c r="AC26" s="120">
        <f>AC25*100/AB25-100</f>
        <v>259117.64705882352</v>
      </c>
      <c r="AD26" s="120">
        <f>AD25*100/AC25-100</f>
        <v>-99.94553747702362</v>
      </c>
      <c r="AE26" s="120">
        <f>AE25*100/AD25-100</f>
        <v>0</v>
      </c>
    </row>
    <row r="27" spans="1:31" s="101" customFormat="1" ht="24.75" customHeight="1" thickBot="1" x14ac:dyDescent="0.45">
      <c r="A27" s="123" t="s">
        <v>76</v>
      </c>
      <c r="B27" s="215" t="e">
        <f>F25*100/B25-100</f>
        <v>#DIV/0!</v>
      </c>
      <c r="C27" s="216"/>
      <c r="D27" s="216"/>
      <c r="E27" s="216"/>
      <c r="F27" s="217"/>
      <c r="G27" s="215">
        <f>K25*100/G25-100</f>
        <v>-41.666666666666664</v>
      </c>
      <c r="H27" s="216"/>
      <c r="I27" s="216"/>
      <c r="J27" s="216"/>
      <c r="K27" s="217"/>
      <c r="L27" s="215">
        <f>P25*100/L25-100</f>
        <v>0</v>
      </c>
      <c r="M27" s="216"/>
      <c r="N27" s="216"/>
      <c r="O27" s="216"/>
      <c r="P27" s="217"/>
      <c r="Q27" s="215" t="e">
        <f>U25*100/Q25-100</f>
        <v>#DIV/0!</v>
      </c>
      <c r="R27" s="216"/>
      <c r="S27" s="216"/>
      <c r="T27" s="216"/>
      <c r="U27" s="217"/>
      <c r="V27" s="215" t="e">
        <f>Z25*100/V25-100</f>
        <v>#DIV/0!</v>
      </c>
      <c r="W27" s="216"/>
      <c r="X27" s="216"/>
      <c r="Y27" s="216"/>
      <c r="Z27" s="217"/>
      <c r="AA27" s="215">
        <f>AE25*100/AA25-100</f>
        <v>-99.945621388920358</v>
      </c>
      <c r="AB27" s="216"/>
      <c r="AC27" s="216"/>
      <c r="AD27" s="216"/>
      <c r="AE27" s="217"/>
    </row>
    <row r="28" spans="1:31" ht="17.25" customHeight="1" x14ac:dyDescent="0.2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213" t="s">
        <v>77</v>
      </c>
      <c r="W28" s="213"/>
      <c r="X28" s="213"/>
      <c r="Y28" s="213"/>
      <c r="Z28" s="213"/>
      <c r="AA28" s="122"/>
      <c r="AB28" s="122"/>
      <c r="AC28" s="122"/>
      <c r="AD28" s="122"/>
      <c r="AE28" s="122"/>
    </row>
    <row r="29" spans="1:31" ht="21" customHeight="1" x14ac:dyDescent="0.2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214"/>
      <c r="W29" s="214"/>
      <c r="X29" s="214"/>
      <c r="Y29" s="214"/>
      <c r="Z29" s="214"/>
      <c r="AA29" s="122"/>
      <c r="AB29" s="122"/>
      <c r="AC29" s="122"/>
      <c r="AD29" s="122"/>
      <c r="AE29" s="122"/>
    </row>
    <row r="30" spans="1:31" ht="14.25" x14ac:dyDescent="0.2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</row>
    <row r="31" spans="1:31" ht="14.25" x14ac:dyDescent="0.2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</sheetData>
  <mergeCells count="15">
    <mergeCell ref="V28:Z29"/>
    <mergeCell ref="B27:F27"/>
    <mergeCell ref="A4:AE4"/>
    <mergeCell ref="A5:A6"/>
    <mergeCell ref="B5:F5"/>
    <mergeCell ref="G5:K5"/>
    <mergeCell ref="L5:P5"/>
    <mergeCell ref="Q5:U5"/>
    <mergeCell ref="V5:Z5"/>
    <mergeCell ref="AA5:AE5"/>
    <mergeCell ref="G27:K27"/>
    <mergeCell ref="L27:P27"/>
    <mergeCell ref="Q27:U27"/>
    <mergeCell ref="V27:Z27"/>
    <mergeCell ref="AA27:AE27"/>
  </mergeCells>
  <pageMargins left="0.59055118110236227" right="0.62992125984251968" top="0.39370078740157483" bottom="0.39370078740157483" header="0" footer="0"/>
  <pageSetup paperSize="9" scale="3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Detalhamento</vt:lpstr>
      <vt:lpstr>Resumo</vt:lpstr>
      <vt:lpstr>Pessoal</vt:lpstr>
    </vt:vector>
  </TitlesOfParts>
  <Company>GRAFITÁ MULTIMÍDIA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Torres Filho</dc:creator>
  <cp:lastModifiedBy>Ednaldo Vasconcelos</cp:lastModifiedBy>
  <cp:lastPrinted>2019-01-07T17:09:58Z</cp:lastPrinted>
  <dcterms:created xsi:type="dcterms:W3CDTF">1998-05-18T07:48:37Z</dcterms:created>
  <dcterms:modified xsi:type="dcterms:W3CDTF">2020-11-14T17:26:19Z</dcterms:modified>
</cp:coreProperties>
</file>