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5" windowWidth="9120" windowHeight="4125" tabRatio="499" activeTab="0"/>
  </bookViews>
  <sheets>
    <sheet name="Detalhamento" sheetId="1" r:id="rId1"/>
    <sheet name="Resumo" sheetId="2" r:id="rId2"/>
    <sheet name="Pessoal" sheetId="3" r:id="rId3"/>
    <sheet name="Plan1" sheetId="4" r:id="rId4"/>
  </sheets>
  <definedNames>
    <definedName name="_xlnm._FilterDatabase" localSheetId="1" hidden="1">'Resumo'!$A$6:$P$6</definedName>
  </definedNames>
  <calcPr fullCalcOnLoad="1"/>
</workbook>
</file>

<file path=xl/sharedStrings.xml><?xml version="1.0" encoding="utf-8"?>
<sst xmlns="http://schemas.openxmlformats.org/spreadsheetml/2006/main" count="254" uniqueCount="166">
  <si>
    <t>Limpeza e Conservação</t>
  </si>
  <si>
    <t>UNIVERSIDADE DE PERNAMBUCO</t>
  </si>
  <si>
    <t>COORDENADORIA GERAL DE ORÇAMENTO</t>
  </si>
  <si>
    <t>PRÓ-REITORIA DE ADMINISTRAÇÃO</t>
  </si>
  <si>
    <t>FICHA FINANCEIRA</t>
  </si>
  <si>
    <t>Apoio Administrativo</t>
  </si>
  <si>
    <t>OBSERVAÇÃO</t>
  </si>
  <si>
    <t>TOTAL</t>
  </si>
  <si>
    <t>JUN</t>
  </si>
  <si>
    <t>JUL</t>
  </si>
  <si>
    <t>AGO</t>
  </si>
  <si>
    <t>SET</t>
  </si>
  <si>
    <t>OUT</t>
  </si>
  <si>
    <t>NOV</t>
  </si>
  <si>
    <t>DEZ</t>
  </si>
  <si>
    <t>MAI</t>
  </si>
  <si>
    <t>FUNÇÃO</t>
  </si>
  <si>
    <t>JAN</t>
  </si>
  <si>
    <t>FEV</t>
  </si>
  <si>
    <t>MAR</t>
  </si>
  <si>
    <t>ABR</t>
  </si>
  <si>
    <t xml:space="preserve"> Porteiro</t>
  </si>
  <si>
    <t>Recepcionista</t>
  </si>
  <si>
    <t xml:space="preserve"> Auxiliar de Escritório/ Administrativo</t>
  </si>
  <si>
    <t>Motorista e Motoqueiro</t>
  </si>
  <si>
    <t>Eletricista</t>
  </si>
  <si>
    <t>Manutenção Predial</t>
  </si>
  <si>
    <t>Segurança</t>
  </si>
  <si>
    <t>Circuito Interno</t>
  </si>
  <si>
    <t>Vigilância Ostensiva</t>
  </si>
  <si>
    <t>Cresc</t>
  </si>
  <si>
    <t>ANO</t>
  </si>
  <si>
    <t>2019</t>
  </si>
  <si>
    <t>UGE</t>
  </si>
  <si>
    <t>LICITAÇÃO</t>
  </si>
  <si>
    <t>AUTORIZAÇÃO SAD</t>
  </si>
  <si>
    <t>CREDOR</t>
  </si>
  <si>
    <t>CNPJ</t>
  </si>
  <si>
    <t>AÇÃO</t>
  </si>
  <si>
    <t>SUB AÇÃO</t>
  </si>
  <si>
    <t>OBJETO RESUMIDO</t>
  </si>
  <si>
    <t>CONTRATO</t>
  </si>
  <si>
    <t>DATA PREVISTA DISSÍDIO</t>
  </si>
  <si>
    <t>OBSERVAÇÕES</t>
  </si>
  <si>
    <t>TIPO</t>
  </si>
  <si>
    <t>Nº /ANO</t>
  </si>
  <si>
    <t>Nº</t>
  </si>
  <si>
    <t>DATA</t>
  </si>
  <si>
    <t>DATA INICIO</t>
  </si>
  <si>
    <t>DATA FINAL</t>
  </si>
  <si>
    <t>MENSAL</t>
  </si>
  <si>
    <t>TOTAL ANO</t>
  </si>
  <si>
    <r>
      <t xml:space="preserve">VALOR </t>
    </r>
    <r>
      <rPr>
        <b/>
        <sz val="11"/>
        <color indexed="10"/>
        <rFont val="Arial"/>
        <family val="2"/>
      </rPr>
      <t>INICIAL</t>
    </r>
  </si>
  <si>
    <t>LEVANTAMENTO CONTRATAÇÃO PESSOAL FORA DA FOLHA PESSOAL</t>
  </si>
  <si>
    <t>UNIDADE</t>
  </si>
  <si>
    <t>APOIO ADMINISTRATIVO</t>
  </si>
  <si>
    <t>LIMPEZA E CONSERVAÇÃO</t>
  </si>
  <si>
    <t>ESTAGIÁRIO</t>
  </si>
  <si>
    <t>ELETRICISTA/PEDREIRO</t>
  </si>
  <si>
    <t>SEGURANÇA</t>
  </si>
  <si>
    <t>440702 REITORIA</t>
  </si>
  <si>
    <t>440703 ESEF</t>
  </si>
  <si>
    <t>440704 FCAP</t>
  </si>
  <si>
    <t>440705 FCM</t>
  </si>
  <si>
    <t>440706 FENSG</t>
  </si>
  <si>
    <t>440707 FOP</t>
  </si>
  <si>
    <t>440708 ICB</t>
  </si>
  <si>
    <t>440709 POLI</t>
  </si>
  <si>
    <t>440710 FFPG</t>
  </si>
  <si>
    <t>Arcoverde</t>
  </si>
  <si>
    <t>Caruaru</t>
  </si>
  <si>
    <t>Salgueiro</t>
  </si>
  <si>
    <t>Serra Talhada</t>
  </si>
  <si>
    <t>440711 - FFPNM</t>
  </si>
  <si>
    <t>Palmares</t>
  </si>
  <si>
    <t>440712 FFPP</t>
  </si>
  <si>
    <t>%</t>
  </si>
  <si>
    <t>Seguranção colocar o quantitativo de pessoal, se for circuito interno colocar observação</t>
  </si>
  <si>
    <t>VALOR</t>
  </si>
  <si>
    <t>No campo Observações colocar a situação de cada contrato, se a SAD já autorizou os dissídios (nos enviar cópia da autorização), se existe nova licitação a ser concluída e se possível o novo valor solicitado, enfim, informações que nos ajude a enviar ao Estado a solicitação de aumento de Programação.</t>
  </si>
  <si>
    <t>IIT</t>
  </si>
  <si>
    <t>Confucio</t>
  </si>
  <si>
    <t>Jardineiro</t>
  </si>
  <si>
    <t>LEVANTAMENTO DOS CONTRATOS TERCEIRIZAÇÃO 2020</t>
  </si>
  <si>
    <t xml:space="preserve">UNIDADE:  </t>
  </si>
  <si>
    <t>2020</t>
  </si>
  <si>
    <t>Média 2019 e    % Aum</t>
  </si>
  <si>
    <t>VALOR LIQUIDADO 2019</t>
  </si>
  <si>
    <t>VALOR DEA 2019 (se houver)</t>
  </si>
  <si>
    <t>VALOR PARA 2020</t>
  </si>
  <si>
    <t>A FFPG deverá preencher um formulário pra cada campus</t>
  </si>
  <si>
    <t>A FFNM deverá preencher um formulário pra cada campus, um pra Nazaré e o outro de Palmares</t>
  </si>
  <si>
    <t>Pedreiro</t>
  </si>
  <si>
    <t>440711</t>
  </si>
  <si>
    <t>PREGÃO ELETRÔNICO</t>
  </si>
  <si>
    <t>064/2014</t>
  </si>
  <si>
    <t>CIEE</t>
  </si>
  <si>
    <t>10.998.292/0001-57</t>
  </si>
  <si>
    <t>ESTÁGIO</t>
  </si>
  <si>
    <t>062/2018</t>
  </si>
  <si>
    <t>RL SERVIÇOS</t>
  </si>
  <si>
    <t>086/2018</t>
  </si>
  <si>
    <t>BBC VIGILÂNCIA</t>
  </si>
  <si>
    <t>03.401.987/0001-44</t>
  </si>
  <si>
    <t>02.363.274/0001-70</t>
  </si>
  <si>
    <t>VIGILÂNCIA ARMADA</t>
  </si>
  <si>
    <t>09.480.880/0001-15</t>
  </si>
  <si>
    <t>BRASLUSO</t>
  </si>
  <si>
    <t>PASSAGENS AÉREA</t>
  </si>
  <si>
    <t>172/2018</t>
  </si>
  <si>
    <t>?</t>
  </si>
  <si>
    <t>094/2019</t>
  </si>
  <si>
    <t>GT SERVIÇOS</t>
  </si>
  <si>
    <t>11.457.039/0001-59</t>
  </si>
  <si>
    <t>LIMPEZA ESCOLAR</t>
  </si>
  <si>
    <t xml:space="preserve"> </t>
  </si>
  <si>
    <t>ASA BRANCA TURISMO</t>
  </si>
  <si>
    <t>02.617.817/0001-39</t>
  </si>
  <si>
    <t>115/2018</t>
  </si>
  <si>
    <t>TRANSPORTE</t>
  </si>
  <si>
    <t>COMPRA DIRETA</t>
  </si>
  <si>
    <t>SAFE ELEVADORES</t>
  </si>
  <si>
    <t>05.818.964/0001-65</t>
  </si>
  <si>
    <t>MANUTENÇÃO DE ELEVADORES</t>
  </si>
  <si>
    <t>MAXFROTA</t>
  </si>
  <si>
    <t>27.284.516/0001-61</t>
  </si>
  <si>
    <t>ABASTECIMENTO DE FROTA</t>
  </si>
  <si>
    <t>PREGÃO PRESENCIAL</t>
  </si>
  <si>
    <t>022/2013</t>
  </si>
  <si>
    <t>33.000.118/0001-79</t>
  </si>
  <si>
    <t>PE CONECTADO II LOTE 2</t>
  </si>
  <si>
    <t>SERVIÇOS DE TELEMÁTICA</t>
  </si>
  <si>
    <t>Realmente vai até 2021</t>
  </si>
  <si>
    <t>146/2018</t>
  </si>
  <si>
    <t>PE CONECTADO (EMERGENCIAL)</t>
  </si>
  <si>
    <t>RM TERCEIRIZAÇÃO</t>
  </si>
  <si>
    <t xml:space="preserve"> 05.465.222/0001-01</t>
  </si>
  <si>
    <t>185/2018</t>
  </si>
  <si>
    <t>MANUTENÇÃO PREDIAL</t>
  </si>
  <si>
    <t>3.616,39 (2019) e 3.073,92 (2020)</t>
  </si>
  <si>
    <t>INEXIGIBILIDAE</t>
  </si>
  <si>
    <t>CELPE</t>
  </si>
  <si>
    <t>10.835.932/0001-08</t>
  </si>
  <si>
    <t>ENERGIA</t>
  </si>
  <si>
    <t>10.000.00</t>
  </si>
  <si>
    <t>COMPESA</t>
  </si>
  <si>
    <t>09.769.035/0001-64</t>
  </si>
  <si>
    <t>ÁGUA</t>
  </si>
  <si>
    <t>RENOVAÇÃO AUTOMÁTICA  A CADA 12 MESES DESDE JULHO DE 2017</t>
  </si>
  <si>
    <t>168/2018</t>
  </si>
  <si>
    <t>101/2018</t>
  </si>
  <si>
    <t>138/2018</t>
  </si>
  <si>
    <t>264/2018</t>
  </si>
  <si>
    <t>136/2019</t>
  </si>
  <si>
    <t>181/2018</t>
  </si>
  <si>
    <t>33/2019</t>
  </si>
  <si>
    <t>NT</t>
  </si>
  <si>
    <t>278/2018</t>
  </si>
  <si>
    <t>DISPENSA</t>
  </si>
  <si>
    <t>169/2019</t>
  </si>
  <si>
    <t>001/2019</t>
  </si>
  <si>
    <t>001/2014</t>
  </si>
  <si>
    <t>001/2018</t>
  </si>
  <si>
    <t>No contrato existe um valor único de 21.796,20 sendo necessário seus devidos apostilamentos para o início de cada ano.</t>
  </si>
  <si>
    <t>No contrato existe um valor único de 17.000,00  sendo necessário seus devidos apostilamentos para o início de cada ano.</t>
  </si>
  <si>
    <t>JULHO 2020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</si>
</sst>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_)"/>
    <numFmt numFmtId="185" formatCode="#,##0.00;[Red]#,##0.00"/>
    <numFmt numFmtId="186" formatCode="#,##0;[Red]#,##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#,##0.0"/>
    <numFmt numFmtId="192" formatCode="#,##0_ ;[Red]\-#,##0\ "/>
    <numFmt numFmtId="193" formatCode="#,##0.00_ ;[Red]\-#,##0.00\ "/>
    <numFmt numFmtId="194" formatCode="&quot;Ativado&quot;;&quot;Ativado&quot;;&quot;Desativado&quot;"/>
    <numFmt numFmtId="195" formatCode="#,##0.0000000000"/>
    <numFmt numFmtId="196" formatCode="#,##0.000;[Red]#,##0.000"/>
    <numFmt numFmtId="197" formatCode="_(* #,##0.000_);_(* \(#,##0.000\);_(* &quot;-&quot;??_);_(@_)"/>
    <numFmt numFmtId="198" formatCode="#,##0.00_ ;\-#,##0.00\ "/>
    <numFmt numFmtId="199" formatCode="0.00;[Red]0.00"/>
    <numFmt numFmtId="200" formatCode="0.00_ ;[Red]\-0.00\ "/>
    <numFmt numFmtId="201" formatCode="_(* #,##0.0_);_(* \(#,##0.0\);_(* &quot;-&quot;??_);_(@_)"/>
    <numFmt numFmtId="202" formatCode="[$-416]dddd\,\ d&quot; de &quot;mmmm&quot; de &quot;yyyy"/>
    <numFmt numFmtId="203" formatCode="dd/mm/yy;@"/>
    <numFmt numFmtId="204" formatCode="#,##0.0_ ;[Red]\-#,##0.0\ "/>
    <numFmt numFmtId="205" formatCode="&quot;R$&quot;\ #,##0.00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2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Black"/>
      <family val="2"/>
    </font>
    <font>
      <sz val="12"/>
      <color indexed="8"/>
      <name val="Arial Black"/>
      <family val="2"/>
    </font>
    <font>
      <b/>
      <sz val="13"/>
      <color indexed="8"/>
      <name val="Arial"/>
      <family val="2"/>
    </font>
    <font>
      <b/>
      <sz val="15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 Black"/>
      <family val="2"/>
    </font>
    <font>
      <sz val="12"/>
      <color theme="1"/>
      <name val="Arial Black"/>
      <family val="2"/>
    </font>
    <font>
      <b/>
      <sz val="13"/>
      <color theme="1"/>
      <name val="Arial"/>
      <family val="2"/>
    </font>
    <font>
      <b/>
      <sz val="13"/>
      <color rgb="FF000000"/>
      <name val="Arial"/>
      <family val="2"/>
    </font>
    <font>
      <b/>
      <sz val="15"/>
      <color theme="1"/>
      <name val="Arial"/>
      <family val="2"/>
    </font>
    <font>
      <sz val="7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16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49" fontId="6" fillId="0" borderId="0" xfId="0" applyNumberFormat="1" applyFont="1" applyAlignment="1">
      <alignment/>
    </xf>
    <xf numFmtId="49" fontId="1" fillId="33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193" fontId="9" fillId="0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/>
    </xf>
    <xf numFmtId="193" fontId="8" fillId="0" borderId="0" xfId="0" applyNumberFormat="1" applyFont="1" applyAlignment="1">
      <alignment horizontal="right" vertical="center"/>
    </xf>
    <xf numFmtId="193" fontId="9" fillId="0" borderId="0" xfId="0" applyNumberFormat="1" applyFont="1" applyAlignment="1">
      <alignment vertical="center"/>
    </xf>
    <xf numFmtId="193" fontId="9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193" fontId="12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horizontal="center" vertical="center" wrapText="1"/>
    </xf>
    <xf numFmtId="49" fontId="7" fillId="6" borderId="11" xfId="0" applyNumberFormat="1" applyFont="1" applyFill="1" applyBorder="1" applyAlignment="1">
      <alignment horizontal="center" vertical="center" wrapText="1"/>
    </xf>
    <xf numFmtId="49" fontId="7" fillId="6" borderId="12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1" fillId="6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193" fontId="7" fillId="0" borderId="0" xfId="0" applyNumberFormat="1" applyFont="1" applyAlignment="1">
      <alignment horizontal="right" vertical="center"/>
    </xf>
    <xf numFmtId="19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193" fontId="13" fillId="0" borderId="11" xfId="0" applyNumberFormat="1" applyFont="1" applyBorder="1" applyAlignment="1">
      <alignment horizontal="right" vertical="center" wrapText="1"/>
    </xf>
    <xf numFmtId="193" fontId="13" fillId="0" borderId="12" xfId="0" applyNumberFormat="1" applyFont="1" applyBorder="1" applyAlignment="1">
      <alignment horizontal="right" vertical="center" wrapText="1"/>
    </xf>
    <xf numFmtId="193" fontId="7" fillId="0" borderId="10" xfId="0" applyNumberFormat="1" applyFont="1" applyBorder="1" applyAlignment="1">
      <alignment horizontal="right" vertical="center" wrapText="1"/>
    </xf>
    <xf numFmtId="193" fontId="7" fillId="6" borderId="13" xfId="0" applyNumberFormat="1" applyFont="1" applyFill="1" applyBorder="1" applyAlignment="1">
      <alignment horizontal="right" vertical="center" wrapText="1"/>
    </xf>
    <xf numFmtId="193" fontId="7" fillId="6" borderId="14" xfId="0" applyNumberFormat="1" applyFont="1" applyFill="1" applyBorder="1" applyAlignment="1">
      <alignment horizontal="right" vertical="center" wrapText="1"/>
    </xf>
    <xf numFmtId="193" fontId="7" fillId="6" borderId="10" xfId="0" applyNumberFormat="1" applyFont="1" applyFill="1" applyBorder="1" applyAlignment="1">
      <alignment horizontal="right" vertical="center" wrapText="1"/>
    </xf>
    <xf numFmtId="193" fontId="7" fillId="34" borderId="11" xfId="0" applyNumberFormat="1" applyFont="1" applyFill="1" applyBorder="1" applyAlignment="1">
      <alignment horizontal="right" vertical="center" wrapText="1"/>
    </xf>
    <xf numFmtId="193" fontId="7" fillId="34" borderId="10" xfId="0" applyNumberFormat="1" applyFont="1" applyFill="1" applyBorder="1" applyAlignment="1">
      <alignment horizontal="righ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93" fontId="0" fillId="0" borderId="0" xfId="0" applyNumberFormat="1" applyAlignment="1">
      <alignment/>
    </xf>
    <xf numFmtId="193" fontId="10" fillId="33" borderId="0" xfId="0" applyNumberFormat="1" applyFont="1" applyFill="1" applyBorder="1" applyAlignment="1">
      <alignment horizontal="center" vertical="center"/>
    </xf>
    <xf numFmtId="193" fontId="7" fillId="0" borderId="12" xfId="0" applyNumberFormat="1" applyFont="1" applyBorder="1" applyAlignment="1">
      <alignment vertical="center" wrapText="1"/>
    </xf>
    <xf numFmtId="193" fontId="7" fillId="0" borderId="12" xfId="0" applyNumberFormat="1" applyFont="1" applyBorder="1" applyAlignment="1">
      <alignment horizontal="center" vertical="center" wrapText="1"/>
    </xf>
    <xf numFmtId="193" fontId="7" fillId="0" borderId="10" xfId="0" applyNumberFormat="1" applyFont="1" applyBorder="1" applyAlignment="1">
      <alignment vertical="center" wrapText="1"/>
    </xf>
    <xf numFmtId="193" fontId="7" fillId="6" borderId="12" xfId="0" applyNumberFormat="1" applyFont="1" applyFill="1" applyBorder="1" applyAlignment="1">
      <alignment vertical="center" wrapText="1"/>
    </xf>
    <xf numFmtId="193" fontId="7" fillId="6" borderId="12" xfId="0" applyNumberFormat="1" applyFont="1" applyFill="1" applyBorder="1" applyAlignment="1">
      <alignment horizontal="center" vertical="center" wrapText="1"/>
    </xf>
    <xf numFmtId="193" fontId="7" fillId="6" borderId="10" xfId="0" applyNumberFormat="1" applyFont="1" applyFill="1" applyBorder="1" applyAlignment="1">
      <alignment vertical="center" wrapText="1"/>
    </xf>
    <xf numFmtId="193" fontId="7" fillId="34" borderId="12" xfId="0" applyNumberFormat="1" applyFont="1" applyFill="1" applyBorder="1" applyAlignment="1">
      <alignment vertical="center" wrapText="1"/>
    </xf>
    <xf numFmtId="193" fontId="7" fillId="34" borderId="12" xfId="0" applyNumberFormat="1" applyFont="1" applyFill="1" applyBorder="1" applyAlignment="1">
      <alignment horizontal="center" vertical="center" wrapText="1"/>
    </xf>
    <xf numFmtId="193" fontId="7" fillId="34" borderId="10" xfId="0" applyNumberFormat="1" applyFont="1" applyFill="1" applyBorder="1" applyAlignment="1">
      <alignment vertical="center" wrapText="1"/>
    </xf>
    <xf numFmtId="193" fontId="7" fillId="0" borderId="0" xfId="0" applyNumberFormat="1" applyFont="1" applyAlignment="1">
      <alignment horizontal="left" wrapText="1"/>
    </xf>
    <xf numFmtId="193" fontId="7" fillId="0" borderId="0" xfId="0" applyNumberFormat="1" applyFont="1" applyAlignment="1">
      <alignment/>
    </xf>
    <xf numFmtId="4" fontId="71" fillId="0" borderId="0" xfId="0" applyNumberFormat="1" applyFont="1" applyAlignment="1">
      <alignment vertical="center"/>
    </xf>
    <xf numFmtId="49" fontId="71" fillId="0" borderId="10" xfId="0" applyNumberFormat="1" applyFont="1" applyBorder="1" applyAlignment="1">
      <alignment horizontal="center" vertical="center" wrapText="1"/>
    </xf>
    <xf numFmtId="203" fontId="71" fillId="0" borderId="10" xfId="0" applyNumberFormat="1" applyFont="1" applyBorder="1" applyAlignment="1">
      <alignment horizontal="center" vertical="center" wrapText="1"/>
    </xf>
    <xf numFmtId="4" fontId="71" fillId="0" borderId="10" xfId="0" applyNumberFormat="1" applyFont="1" applyBorder="1" applyAlignment="1">
      <alignment horizontal="center" vertical="center" wrapText="1"/>
    </xf>
    <xf numFmtId="49" fontId="72" fillId="33" borderId="11" xfId="0" applyNumberFormat="1" applyFont="1" applyFill="1" applyBorder="1" applyAlignment="1">
      <alignment horizontal="center" vertical="center" wrapText="1"/>
    </xf>
    <xf numFmtId="49" fontId="73" fillId="33" borderId="11" xfId="0" applyNumberFormat="1" applyFont="1" applyFill="1" applyBorder="1" applyAlignment="1">
      <alignment horizontal="center" vertical="center" wrapText="1"/>
    </xf>
    <xf numFmtId="49" fontId="73" fillId="33" borderId="11" xfId="0" applyNumberFormat="1" applyFont="1" applyFill="1" applyBorder="1" applyAlignment="1">
      <alignment horizontal="center" vertical="center"/>
    </xf>
    <xf numFmtId="203" fontId="16" fillId="33" borderId="11" xfId="0" applyNumberFormat="1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vertical="center" wrapText="1"/>
    </xf>
    <xf numFmtId="49" fontId="72" fillId="6" borderId="11" xfId="0" applyNumberFormat="1" applyFont="1" applyFill="1" applyBorder="1" applyAlignment="1">
      <alignment horizontal="center" vertical="center"/>
    </xf>
    <xf numFmtId="49" fontId="17" fillId="33" borderId="11" xfId="0" applyNumberFormat="1" applyFont="1" applyFill="1" applyBorder="1" applyAlignment="1">
      <alignment horizontal="left" vertical="center" wrapText="1"/>
    </xf>
    <xf numFmtId="203" fontId="73" fillId="33" borderId="11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right" vertical="center"/>
    </xf>
    <xf numFmtId="4" fontId="73" fillId="33" borderId="11" xfId="0" applyNumberFormat="1" applyFont="1" applyFill="1" applyBorder="1" applyAlignment="1">
      <alignment horizontal="right" vertical="center"/>
    </xf>
    <xf numFmtId="203" fontId="16" fillId="33" borderId="11" xfId="0" applyNumberFormat="1" applyFont="1" applyFill="1" applyBorder="1" applyAlignment="1">
      <alignment horizontal="center" vertical="center" wrapText="1"/>
    </xf>
    <xf numFmtId="49" fontId="72" fillId="33" borderId="11" xfId="0" applyNumberFormat="1" applyFont="1" applyFill="1" applyBorder="1" applyAlignment="1">
      <alignment horizontal="left" vertical="center" wrapText="1"/>
    </xf>
    <xf numFmtId="203" fontId="73" fillId="33" borderId="11" xfId="0" applyNumberFormat="1" applyFont="1" applyFill="1" applyBorder="1" applyAlignment="1">
      <alignment horizontal="center" vertical="center"/>
    </xf>
    <xf numFmtId="49" fontId="73" fillId="33" borderId="11" xfId="0" applyNumberFormat="1" applyFont="1" applyFill="1" applyBorder="1" applyAlignment="1">
      <alignment vertical="center" wrapText="1"/>
    </xf>
    <xf numFmtId="0" fontId="73" fillId="33" borderId="11" xfId="0" applyFont="1" applyFill="1" applyBorder="1" applyAlignment="1">
      <alignment horizontal="center" vertical="center"/>
    </xf>
    <xf numFmtId="49" fontId="72" fillId="33" borderId="14" xfId="0" applyNumberFormat="1" applyFont="1" applyFill="1" applyBorder="1" applyAlignment="1">
      <alignment horizontal="center" vertical="center" wrapText="1"/>
    </xf>
    <xf numFmtId="49" fontId="73" fillId="33" borderId="14" xfId="0" applyNumberFormat="1" applyFont="1" applyFill="1" applyBorder="1" applyAlignment="1">
      <alignment horizontal="center" vertical="center" wrapText="1"/>
    </xf>
    <xf numFmtId="203" fontId="73" fillId="33" borderId="14" xfId="0" applyNumberFormat="1" applyFont="1" applyFill="1" applyBorder="1" applyAlignment="1">
      <alignment horizontal="center" vertical="center" wrapText="1"/>
    </xf>
    <xf numFmtId="49" fontId="73" fillId="33" borderId="14" xfId="0" applyNumberFormat="1" applyFont="1" applyFill="1" applyBorder="1" applyAlignment="1">
      <alignment vertical="center" wrapText="1"/>
    </xf>
    <xf numFmtId="49" fontId="73" fillId="33" borderId="14" xfId="0" applyNumberFormat="1" applyFont="1" applyFill="1" applyBorder="1" applyAlignment="1">
      <alignment horizontal="center" vertical="center"/>
    </xf>
    <xf numFmtId="49" fontId="72" fillId="6" borderId="14" xfId="0" applyNumberFormat="1" applyFont="1" applyFill="1" applyBorder="1" applyAlignment="1">
      <alignment horizontal="center" vertical="center"/>
    </xf>
    <xf numFmtId="0" fontId="74" fillId="33" borderId="14" xfId="0" applyFont="1" applyFill="1" applyBorder="1" applyAlignment="1">
      <alignment horizontal="left" vertical="center" wrapText="1"/>
    </xf>
    <xf numFmtId="4" fontId="73" fillId="33" borderId="14" xfId="0" applyNumberFormat="1" applyFont="1" applyFill="1" applyBorder="1" applyAlignment="1">
      <alignment vertical="center"/>
    </xf>
    <xf numFmtId="4" fontId="73" fillId="33" borderId="14" xfId="0" applyNumberFormat="1" applyFont="1" applyFill="1" applyBorder="1" applyAlignment="1">
      <alignment horizontal="right" vertical="center"/>
    </xf>
    <xf numFmtId="49" fontId="73" fillId="33" borderId="14" xfId="0" applyNumberFormat="1" applyFont="1" applyFill="1" applyBorder="1" applyAlignment="1">
      <alignment horizontal="left" vertical="center" wrapText="1"/>
    </xf>
    <xf numFmtId="203" fontId="73" fillId="33" borderId="14" xfId="0" applyNumberFormat="1" applyFont="1" applyFill="1" applyBorder="1" applyAlignment="1">
      <alignment horizontal="center" vertical="center"/>
    </xf>
    <xf numFmtId="49" fontId="74" fillId="0" borderId="0" xfId="0" applyNumberFormat="1" applyFont="1" applyAlignment="1">
      <alignment vertical="center"/>
    </xf>
    <xf numFmtId="49" fontId="74" fillId="0" borderId="0" xfId="0" applyNumberFormat="1" applyFont="1" applyAlignment="1">
      <alignment horizontal="center" vertical="center" wrapText="1"/>
    </xf>
    <xf numFmtId="203" fontId="74" fillId="0" borderId="0" xfId="0" applyNumberFormat="1" applyFont="1" applyAlignment="1">
      <alignment vertical="center"/>
    </xf>
    <xf numFmtId="49" fontId="74" fillId="0" borderId="0" xfId="0" applyNumberFormat="1" applyFont="1" applyAlignment="1">
      <alignment vertical="center" wrapText="1"/>
    </xf>
    <xf numFmtId="49" fontId="71" fillId="0" borderId="0" xfId="0" applyNumberFormat="1" applyFont="1" applyAlignment="1">
      <alignment vertical="center"/>
    </xf>
    <xf numFmtId="49" fontId="74" fillId="0" borderId="0" xfId="0" applyNumberFormat="1" applyFont="1" applyAlignment="1">
      <alignment horizontal="center" vertical="center"/>
    </xf>
    <xf numFmtId="4" fontId="74" fillId="0" borderId="0" xfId="0" applyNumberFormat="1" applyFont="1" applyAlignment="1">
      <alignment horizontal="right" vertical="center"/>
    </xf>
    <xf numFmtId="203" fontId="74" fillId="0" borderId="0" xfId="0" applyNumberFormat="1" applyFont="1" applyAlignment="1">
      <alignment horizontal="center" vertical="center"/>
    </xf>
    <xf numFmtId="4" fontId="74" fillId="0" borderId="0" xfId="0" applyNumberFormat="1" applyFont="1" applyAlignment="1">
      <alignment horizontal="center" vertical="center"/>
    </xf>
    <xf numFmtId="0" fontId="75" fillId="0" borderId="0" xfId="0" applyFont="1" applyAlignment="1">
      <alignment/>
    </xf>
    <xf numFmtId="0" fontId="72" fillId="33" borderId="10" xfId="0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77" fillId="33" borderId="15" xfId="0" applyFont="1" applyFill="1" applyBorder="1" applyAlignment="1">
      <alignment horizontal="center" vertical="center"/>
    </xf>
    <xf numFmtId="0" fontId="11" fillId="33" borderId="11" xfId="50" applyFont="1" applyFill="1" applyBorder="1" applyAlignment="1">
      <alignment horizontal="center" vertical="center"/>
      <protection/>
    </xf>
    <xf numFmtId="0" fontId="72" fillId="33" borderId="11" xfId="0" applyFont="1" applyFill="1" applyBorder="1" applyAlignment="1">
      <alignment horizontal="center" vertical="center"/>
    </xf>
    <xf numFmtId="0" fontId="19" fillId="33" borderId="11" xfId="50" applyFont="1" applyFill="1" applyBorder="1" applyAlignment="1">
      <alignment horizontal="center" vertical="center"/>
      <protection/>
    </xf>
    <xf numFmtId="0" fontId="77" fillId="33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7" fillId="33" borderId="11" xfId="50" applyFont="1" applyFill="1" applyBorder="1" applyAlignment="1">
      <alignment horizontal="center" vertical="center"/>
      <protection/>
    </xf>
    <xf numFmtId="0" fontId="19" fillId="33" borderId="12" xfId="0" applyFont="1" applyFill="1" applyBorder="1" applyAlignment="1">
      <alignment horizontal="center" vertical="center"/>
    </xf>
    <xf numFmtId="0" fontId="19" fillId="33" borderId="12" xfId="50" applyFont="1" applyFill="1" applyBorder="1" applyAlignment="1">
      <alignment horizontal="center" vertical="center"/>
      <protection/>
    </xf>
    <xf numFmtId="0" fontId="11" fillId="33" borderId="12" xfId="50" applyFont="1" applyFill="1" applyBorder="1" applyAlignment="1">
      <alignment horizontal="center" vertical="center"/>
      <protection/>
    </xf>
    <xf numFmtId="0" fontId="11" fillId="33" borderId="12" xfId="0" applyFont="1" applyFill="1" applyBorder="1" applyAlignment="1">
      <alignment horizontal="center" vertical="center"/>
    </xf>
    <xf numFmtId="0" fontId="72" fillId="33" borderId="12" xfId="0" applyFont="1" applyFill="1" applyBorder="1" applyAlignment="1">
      <alignment horizontal="center" vertical="center"/>
    </xf>
    <xf numFmtId="0" fontId="77" fillId="33" borderId="12" xfId="0" applyFont="1" applyFill="1" applyBorder="1" applyAlignment="1">
      <alignment horizontal="center" vertical="center"/>
    </xf>
    <xf numFmtId="0" fontId="72" fillId="34" borderId="10" xfId="0" applyFont="1" applyFill="1" applyBorder="1" applyAlignment="1">
      <alignment horizontal="center" vertical="center"/>
    </xf>
    <xf numFmtId="0" fontId="77" fillId="34" borderId="10" xfId="0" applyFont="1" applyFill="1" applyBorder="1" applyAlignment="1">
      <alignment horizontal="center" vertical="center"/>
    </xf>
    <xf numFmtId="204" fontId="72" fillId="33" borderId="10" xfId="0" applyNumberFormat="1" applyFont="1" applyFill="1" applyBorder="1" applyAlignment="1">
      <alignment horizontal="center" vertical="center"/>
    </xf>
    <xf numFmtId="204" fontId="77" fillId="33" borderId="10" xfId="0" applyNumberFormat="1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74" fillId="33" borderId="0" xfId="0" applyFont="1" applyFill="1" applyAlignment="1">
      <alignment vertical="center"/>
    </xf>
    <xf numFmtId="0" fontId="79" fillId="33" borderId="10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left" vertical="center"/>
    </xf>
    <xf numFmtId="0" fontId="79" fillId="33" borderId="12" xfId="0" applyFont="1" applyFill="1" applyBorder="1" applyAlignment="1">
      <alignment horizontal="left" vertical="center"/>
    </xf>
    <xf numFmtId="0" fontId="79" fillId="34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93" fontId="0" fillId="0" borderId="0" xfId="0" applyNumberFormat="1" applyAlignment="1">
      <alignment vertical="center"/>
    </xf>
    <xf numFmtId="193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2" fillId="33" borderId="15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49" fontId="80" fillId="33" borderId="11" xfId="0" applyNumberFormat="1" applyFont="1" applyFill="1" applyBorder="1" applyAlignment="1">
      <alignment horizontal="center" vertical="center" wrapText="1"/>
    </xf>
    <xf numFmtId="49" fontId="74" fillId="33" borderId="11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74" fillId="33" borderId="11" xfId="0" applyFont="1" applyFill="1" applyBorder="1" applyAlignment="1">
      <alignment vertical="center" wrapText="1"/>
    </xf>
    <xf numFmtId="0" fontId="81" fillId="0" borderId="0" xfId="0" applyFont="1" applyAlignment="1">
      <alignment vertical="center"/>
    </xf>
    <xf numFmtId="49" fontId="20" fillId="33" borderId="11" xfId="0" applyNumberFormat="1" applyFont="1" applyFill="1" applyBorder="1" applyAlignment="1">
      <alignment horizontal="left" vertical="center" wrapText="1"/>
    </xf>
    <xf numFmtId="0" fontId="81" fillId="0" borderId="18" xfId="0" applyFont="1" applyFill="1" applyBorder="1" applyAlignment="1">
      <alignment vertical="center" wrapText="1"/>
    </xf>
    <xf numFmtId="49" fontId="0" fillId="33" borderId="11" xfId="0" applyNumberFormat="1" applyFont="1" applyFill="1" applyBorder="1" applyAlignment="1">
      <alignment horizontal="left" vertical="center" wrapText="1"/>
    </xf>
    <xf numFmtId="0" fontId="81" fillId="0" borderId="18" xfId="0" applyFont="1" applyFill="1" applyBorder="1" applyAlignment="1">
      <alignment wrapText="1"/>
    </xf>
    <xf numFmtId="0" fontId="82" fillId="33" borderId="11" xfId="0" applyFont="1" applyFill="1" applyBorder="1" applyAlignment="1">
      <alignment vertical="center" wrapText="1"/>
    </xf>
    <xf numFmtId="4" fontId="16" fillId="0" borderId="0" xfId="0" applyNumberFormat="1" applyFont="1" applyAlignment="1">
      <alignment/>
    </xf>
    <xf numFmtId="0" fontId="80" fillId="33" borderId="11" xfId="0" applyFont="1" applyFill="1" applyBorder="1" applyAlignment="1">
      <alignment vertical="center" wrapText="1"/>
    </xf>
    <xf numFmtId="49" fontId="83" fillId="33" borderId="11" xfId="0" applyNumberFormat="1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vertical="center"/>
    </xf>
    <xf numFmtId="49" fontId="80" fillId="33" borderId="11" xfId="0" applyNumberFormat="1" applyFont="1" applyFill="1" applyBorder="1" applyAlignment="1">
      <alignment horizontal="left" vertical="center" wrapText="1"/>
    </xf>
    <xf numFmtId="49" fontId="82" fillId="33" borderId="11" xfId="0" applyNumberFormat="1" applyFont="1" applyFill="1" applyBorder="1" applyAlignment="1">
      <alignment horizontal="center" vertical="center"/>
    </xf>
    <xf numFmtId="203" fontId="0" fillId="33" borderId="11" xfId="0" applyNumberFormat="1" applyFont="1" applyFill="1" applyBorder="1" applyAlignment="1">
      <alignment horizontal="center" vertical="center"/>
    </xf>
    <xf numFmtId="49" fontId="84" fillId="33" borderId="11" xfId="0" applyNumberFormat="1" applyFont="1" applyFill="1" applyBorder="1" applyAlignment="1">
      <alignment horizontal="left" vertical="center" wrapText="1"/>
    </xf>
    <xf numFmtId="49" fontId="85" fillId="0" borderId="0" xfId="0" applyNumberFormat="1" applyFont="1" applyAlignment="1">
      <alignment horizontal="left" vertical="center"/>
    </xf>
    <xf numFmtId="49" fontId="85" fillId="0" borderId="0" xfId="0" applyNumberFormat="1" applyFont="1" applyAlignment="1">
      <alignment horizontal="left" vertical="center"/>
    </xf>
    <xf numFmtId="49" fontId="71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 horizontal="left" wrapText="1"/>
    </xf>
    <xf numFmtId="4" fontId="71" fillId="33" borderId="10" xfId="0" applyNumberFormat="1" applyFont="1" applyFill="1" applyBorder="1" applyAlignment="1">
      <alignment horizontal="center" vertical="center" wrapText="1"/>
    </xf>
    <xf numFmtId="4" fontId="71" fillId="0" borderId="10" xfId="0" applyNumberFormat="1" applyFont="1" applyBorder="1" applyAlignment="1">
      <alignment horizontal="center" vertical="center" wrapText="1"/>
    </xf>
    <xf numFmtId="0" fontId="86" fillId="0" borderId="19" xfId="0" applyFont="1" applyBorder="1" applyAlignment="1">
      <alignment horizontal="left" wrapText="1"/>
    </xf>
    <xf numFmtId="49" fontId="71" fillId="6" borderId="10" xfId="0" applyNumberFormat="1" applyFont="1" applyFill="1" applyBorder="1" applyAlignment="1">
      <alignment horizontal="center" vertical="center" wrapText="1"/>
    </xf>
    <xf numFmtId="49" fontId="71" fillId="33" borderId="10" xfId="0" applyNumberFormat="1" applyFont="1" applyFill="1" applyBorder="1" applyAlignment="1">
      <alignment horizontal="center" vertical="center" wrapText="1"/>
    </xf>
    <xf numFmtId="193" fontId="9" fillId="34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6" borderId="21" xfId="0" applyNumberFormat="1" applyFont="1" applyFill="1" applyBorder="1" applyAlignment="1">
      <alignment horizontal="center" vertical="center" wrapText="1"/>
    </xf>
    <xf numFmtId="49" fontId="7" fillId="6" borderId="20" xfId="0" applyNumberFormat="1" applyFont="1" applyFill="1" applyBorder="1" applyAlignment="1">
      <alignment horizontal="center" vertical="center" wrapText="1"/>
    </xf>
    <xf numFmtId="49" fontId="7" fillId="6" borderId="22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193" fontId="9" fillId="0" borderId="10" xfId="0" applyNumberFormat="1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21" xfId="0" applyNumberFormat="1" applyFont="1" applyFill="1" applyBorder="1" applyAlignment="1">
      <alignment horizontal="center" vertical="center" wrapText="1"/>
    </xf>
    <xf numFmtId="193" fontId="9" fillId="0" borderId="21" xfId="0" applyNumberFormat="1" applyFont="1" applyBorder="1" applyAlignment="1">
      <alignment horizontal="center" vertical="center" wrapText="1"/>
    </xf>
    <xf numFmtId="193" fontId="9" fillId="0" borderId="22" xfId="0" applyNumberFormat="1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1" fillId="6" borderId="21" xfId="0" applyNumberFormat="1" applyFont="1" applyFill="1" applyBorder="1" applyAlignment="1">
      <alignment horizontal="left" vertical="center" wrapText="1"/>
    </xf>
    <xf numFmtId="49" fontId="1" fillId="6" borderId="20" xfId="0" applyNumberFormat="1" applyFont="1" applyFill="1" applyBorder="1" applyAlignment="1">
      <alignment horizontal="left" vertical="center" wrapText="1"/>
    </xf>
    <xf numFmtId="49" fontId="1" fillId="6" borderId="22" xfId="0" applyNumberFormat="1" applyFont="1" applyFill="1" applyBorder="1" applyAlignment="1">
      <alignment horizontal="left" vertical="center" wrapText="1"/>
    </xf>
    <xf numFmtId="49" fontId="8" fillId="34" borderId="24" xfId="0" applyNumberFormat="1" applyFont="1" applyFill="1" applyBorder="1" applyAlignment="1">
      <alignment horizontal="center" vertical="center" wrapText="1"/>
    </xf>
    <xf numFmtId="49" fontId="8" fillId="34" borderId="19" xfId="0" applyNumberFormat="1" applyFont="1" applyFill="1" applyBorder="1" applyAlignment="1">
      <alignment horizontal="center" vertical="center" wrapText="1"/>
    </xf>
    <xf numFmtId="49" fontId="8" fillId="34" borderId="25" xfId="0" applyNumberFormat="1" applyFont="1" applyFill="1" applyBorder="1" applyAlignment="1">
      <alignment horizontal="center"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49" fontId="8" fillId="34" borderId="26" xfId="0" applyNumberFormat="1" applyFont="1" applyFill="1" applyBorder="1" applyAlignment="1">
      <alignment horizontal="center" vertical="center" wrapText="1"/>
    </xf>
    <xf numFmtId="49" fontId="8" fillId="34" borderId="23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49" fontId="9" fillId="33" borderId="22" xfId="0" applyNumberFormat="1" applyFont="1" applyFill="1" applyBorder="1" applyAlignment="1">
      <alignment horizontal="center" vertical="center" wrapText="1"/>
    </xf>
    <xf numFmtId="49" fontId="1" fillId="34" borderId="21" xfId="0" applyNumberFormat="1" applyFont="1" applyFill="1" applyBorder="1" applyAlignment="1">
      <alignment horizontal="left" vertical="center" wrapText="1"/>
    </xf>
    <xf numFmtId="49" fontId="1" fillId="34" borderId="20" xfId="0" applyNumberFormat="1" applyFont="1" applyFill="1" applyBorder="1" applyAlignment="1">
      <alignment horizontal="left" vertical="center" wrapText="1"/>
    </xf>
    <xf numFmtId="49" fontId="1" fillId="34" borderId="22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204" fontId="72" fillId="33" borderId="27" xfId="0" applyNumberFormat="1" applyFont="1" applyFill="1" applyBorder="1" applyAlignment="1">
      <alignment horizontal="center" vertical="center"/>
    </xf>
    <xf numFmtId="204" fontId="72" fillId="33" borderId="28" xfId="0" applyNumberFormat="1" applyFont="1" applyFill="1" applyBorder="1" applyAlignment="1">
      <alignment horizontal="center" vertical="center"/>
    </xf>
    <xf numFmtId="204" fontId="72" fillId="33" borderId="29" xfId="0" applyNumberFormat="1" applyFont="1" applyFill="1" applyBorder="1" applyAlignment="1">
      <alignment horizontal="center" vertical="center"/>
    </xf>
    <xf numFmtId="0" fontId="72" fillId="33" borderId="19" xfId="0" applyFont="1" applyFill="1" applyBorder="1" applyAlignment="1">
      <alignment horizontal="left" vertical="center" wrapText="1"/>
    </xf>
    <xf numFmtId="0" fontId="72" fillId="33" borderId="0" xfId="0" applyFont="1" applyFill="1" applyAlignment="1">
      <alignment horizontal="left" vertical="center" wrapText="1"/>
    </xf>
    <xf numFmtId="0" fontId="87" fillId="33" borderId="23" xfId="0" applyFont="1" applyFill="1" applyBorder="1" applyAlignment="1">
      <alignment horizontal="center" vertical="center"/>
    </xf>
    <xf numFmtId="0" fontId="72" fillId="33" borderId="21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79" fillId="33" borderId="27" xfId="0" applyFont="1" applyFill="1" applyBorder="1" applyAlignment="1">
      <alignment horizontal="center" vertical="center"/>
    </xf>
    <xf numFmtId="0" fontId="79" fillId="33" borderId="28" xfId="0" applyFont="1" applyFill="1" applyBorder="1" applyAlignment="1">
      <alignment horizontal="center" vertical="center"/>
    </xf>
    <xf numFmtId="0" fontId="79" fillId="33" borderId="29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abSelected="1" zoomScale="80" zoomScaleNormal="80" zoomScalePageLayoutView="0" workbookViewId="0" topLeftCell="A4">
      <pane xSplit="1" ySplit="4" topLeftCell="G8" activePane="bottomRight" state="frozen"/>
      <selection pane="topLeft" activeCell="A4" sqref="A4"/>
      <selection pane="topRight" activeCell="C4" sqref="C4"/>
      <selection pane="bottomLeft" activeCell="A6" sqref="A6"/>
      <selection pane="bottomRight" activeCell="L5" sqref="L5"/>
    </sheetView>
  </sheetViews>
  <sheetFormatPr defaultColWidth="9.140625" defaultRowHeight="12.75"/>
  <cols>
    <col min="1" max="1" width="10.8515625" style="81" customWidth="1"/>
    <col min="2" max="2" width="12.421875" style="81" customWidth="1"/>
    <col min="3" max="3" width="9.8515625" style="82" customWidth="1"/>
    <col min="4" max="4" width="9.140625" style="81" customWidth="1"/>
    <col min="5" max="5" width="8.57421875" style="83" customWidth="1"/>
    <col min="6" max="6" width="23.140625" style="84" customWidth="1"/>
    <col min="7" max="7" width="22.57421875" style="81" customWidth="1"/>
    <col min="8" max="8" width="9.00390625" style="85" customWidth="1"/>
    <col min="9" max="9" width="8.57421875" style="85" customWidth="1"/>
    <col min="10" max="10" width="29.00390625" style="84" customWidth="1"/>
    <col min="11" max="11" width="10.28125" style="84" customWidth="1"/>
    <col min="12" max="12" width="10.57421875" style="86" customWidth="1"/>
    <col min="13" max="13" width="12.28125" style="87" customWidth="1"/>
    <col min="14" max="14" width="13.28125" style="87" customWidth="1"/>
    <col min="15" max="15" width="14.140625" style="87" customWidth="1"/>
    <col min="16" max="17" width="13.00390625" style="88" customWidth="1"/>
    <col min="18" max="18" width="12.57421875" style="89" customWidth="1"/>
    <col min="19" max="19" width="31.140625" style="51" customWidth="1"/>
  </cols>
  <sheetData>
    <row r="1" spans="1:18" ht="18">
      <c r="A1" s="147" t="s">
        <v>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18">
      <c r="A2" s="147" t="s">
        <v>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ht="18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 ht="18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</row>
    <row r="5" spans="1:18" ht="18.75" thickBo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 t="s">
        <v>165</v>
      </c>
      <c r="M5" s="146"/>
      <c r="N5" s="146"/>
      <c r="O5" s="146"/>
      <c r="P5" s="146"/>
      <c r="Q5" s="146"/>
      <c r="R5" s="146"/>
    </row>
    <row r="6" spans="1:19" s="1" customFormat="1" ht="31.5" customHeight="1" thickBot="1">
      <c r="A6" s="148" t="s">
        <v>33</v>
      </c>
      <c r="B6" s="148" t="s">
        <v>34</v>
      </c>
      <c r="C6" s="148"/>
      <c r="D6" s="148" t="s">
        <v>35</v>
      </c>
      <c r="E6" s="148"/>
      <c r="F6" s="148" t="s">
        <v>36</v>
      </c>
      <c r="G6" s="148" t="s">
        <v>37</v>
      </c>
      <c r="H6" s="153" t="s">
        <v>38</v>
      </c>
      <c r="I6" s="153" t="s">
        <v>39</v>
      </c>
      <c r="J6" s="148" t="s">
        <v>40</v>
      </c>
      <c r="K6" s="148" t="s">
        <v>41</v>
      </c>
      <c r="L6" s="148"/>
      <c r="M6" s="54" t="s">
        <v>52</v>
      </c>
      <c r="N6" s="151" t="s">
        <v>87</v>
      </c>
      <c r="O6" s="150" t="s">
        <v>88</v>
      </c>
      <c r="P6" s="151" t="s">
        <v>89</v>
      </c>
      <c r="Q6" s="151"/>
      <c r="R6" s="154" t="s">
        <v>42</v>
      </c>
      <c r="S6" s="150" t="s">
        <v>43</v>
      </c>
    </row>
    <row r="7" spans="1:19" s="3" customFormat="1" ht="30.75" thickBot="1">
      <c r="A7" s="148"/>
      <c r="B7" s="52" t="s">
        <v>44</v>
      </c>
      <c r="C7" s="52" t="s">
        <v>45</v>
      </c>
      <c r="D7" s="52" t="s">
        <v>46</v>
      </c>
      <c r="E7" s="53" t="s">
        <v>47</v>
      </c>
      <c r="F7" s="148"/>
      <c r="G7" s="148"/>
      <c r="H7" s="153"/>
      <c r="I7" s="153"/>
      <c r="J7" s="148"/>
      <c r="K7" s="52" t="s">
        <v>48</v>
      </c>
      <c r="L7" s="52" t="s">
        <v>49</v>
      </c>
      <c r="M7" s="54" t="s">
        <v>50</v>
      </c>
      <c r="N7" s="151"/>
      <c r="O7" s="150"/>
      <c r="P7" s="54" t="s">
        <v>50</v>
      </c>
      <c r="Q7" s="54" t="s">
        <v>51</v>
      </c>
      <c r="R7" s="154"/>
      <c r="S7" s="150"/>
    </row>
    <row r="8" spans="1:19" s="9" customFormat="1" ht="18.75" customHeight="1">
      <c r="A8" s="55" t="s">
        <v>93</v>
      </c>
      <c r="B8" s="125" t="s">
        <v>94</v>
      </c>
      <c r="C8" s="126" t="s">
        <v>95</v>
      </c>
      <c r="D8" s="143" t="s">
        <v>149</v>
      </c>
      <c r="E8" s="144">
        <v>43451</v>
      </c>
      <c r="F8" s="59" t="s">
        <v>96</v>
      </c>
      <c r="G8" s="57" t="s">
        <v>97</v>
      </c>
      <c r="H8" s="60"/>
      <c r="I8" s="60"/>
      <c r="J8" s="61" t="s">
        <v>98</v>
      </c>
      <c r="K8" s="62">
        <v>43831</v>
      </c>
      <c r="L8" s="62">
        <v>44196</v>
      </c>
      <c r="M8" s="63">
        <v>4128</v>
      </c>
      <c r="N8" s="63"/>
      <c r="O8" s="64"/>
      <c r="P8" s="63">
        <v>4128</v>
      </c>
      <c r="Q8" s="63">
        <v>49536</v>
      </c>
      <c r="R8" s="65"/>
      <c r="S8" s="66"/>
    </row>
    <row r="9" spans="1:19" s="9" customFormat="1" ht="18.75" customHeight="1">
      <c r="A9" s="55" t="s">
        <v>93</v>
      </c>
      <c r="B9" s="125" t="s">
        <v>94</v>
      </c>
      <c r="C9" s="57" t="s">
        <v>99</v>
      </c>
      <c r="D9" s="143" t="s">
        <v>150</v>
      </c>
      <c r="E9" s="144">
        <v>43341</v>
      </c>
      <c r="F9" s="59" t="s">
        <v>100</v>
      </c>
      <c r="G9" s="57" t="s">
        <v>104</v>
      </c>
      <c r="H9" s="60"/>
      <c r="I9" s="60"/>
      <c r="J9" s="61" t="s">
        <v>55</v>
      </c>
      <c r="K9" s="62">
        <v>43831</v>
      </c>
      <c r="L9" s="62">
        <v>44196</v>
      </c>
      <c r="M9" s="63">
        <v>10504.15</v>
      </c>
      <c r="N9" s="63"/>
      <c r="O9" s="64"/>
      <c r="P9" s="63">
        <v>10504.15</v>
      </c>
      <c r="Q9" s="63">
        <v>126049.8</v>
      </c>
      <c r="R9" s="65"/>
      <c r="S9" s="66"/>
    </row>
    <row r="10" spans="1:19" s="9" customFormat="1" ht="18.75" customHeight="1">
      <c r="A10" s="55" t="s">
        <v>93</v>
      </c>
      <c r="B10" s="125" t="s">
        <v>94</v>
      </c>
      <c r="C10" s="57" t="s">
        <v>101</v>
      </c>
      <c r="D10" s="143" t="s">
        <v>151</v>
      </c>
      <c r="E10" s="144">
        <v>43292</v>
      </c>
      <c r="F10" s="59" t="s">
        <v>102</v>
      </c>
      <c r="G10" s="57" t="s">
        <v>103</v>
      </c>
      <c r="H10" s="60"/>
      <c r="I10" s="60"/>
      <c r="J10" s="61" t="s">
        <v>105</v>
      </c>
      <c r="K10" s="62">
        <v>43831</v>
      </c>
      <c r="L10" s="62">
        <v>44196</v>
      </c>
      <c r="M10" s="63">
        <v>7675.4</v>
      </c>
      <c r="N10" s="63"/>
      <c r="O10" s="64"/>
      <c r="P10" s="63">
        <v>7675.4</v>
      </c>
      <c r="Q10" s="63">
        <v>92104.8</v>
      </c>
      <c r="R10" s="65"/>
      <c r="S10" s="66"/>
    </row>
    <row r="11" spans="1:19" s="9" customFormat="1" ht="18.75" customHeight="1">
      <c r="A11" s="55" t="s">
        <v>93</v>
      </c>
      <c r="B11" s="125" t="s">
        <v>94</v>
      </c>
      <c r="C11" s="57" t="s">
        <v>109</v>
      </c>
      <c r="D11" s="143" t="s">
        <v>152</v>
      </c>
      <c r="E11" s="144">
        <v>43496</v>
      </c>
      <c r="F11" s="59" t="s">
        <v>107</v>
      </c>
      <c r="G11" s="127" t="s">
        <v>106</v>
      </c>
      <c r="H11" s="60"/>
      <c r="I11" s="60"/>
      <c r="J11" s="61" t="s">
        <v>108</v>
      </c>
      <c r="K11" s="62">
        <v>43594</v>
      </c>
      <c r="L11" s="62">
        <v>43959</v>
      </c>
      <c r="M11" s="63" t="s">
        <v>110</v>
      </c>
      <c r="N11" s="63"/>
      <c r="O11" s="64"/>
      <c r="P11" s="63" t="s">
        <v>110</v>
      </c>
      <c r="Q11" s="63" t="s">
        <v>110</v>
      </c>
      <c r="R11" s="65"/>
      <c r="S11" s="145" t="s">
        <v>164</v>
      </c>
    </row>
    <row r="12" spans="1:19" s="9" customFormat="1" ht="18.75" customHeight="1">
      <c r="A12" s="55" t="s">
        <v>93</v>
      </c>
      <c r="B12" s="125" t="s">
        <v>94</v>
      </c>
      <c r="C12" s="57" t="s">
        <v>111</v>
      </c>
      <c r="D12" s="143" t="s">
        <v>153</v>
      </c>
      <c r="E12" s="144">
        <v>43710</v>
      </c>
      <c r="F12" s="59" t="s">
        <v>112</v>
      </c>
      <c r="G12" s="128" t="s">
        <v>113</v>
      </c>
      <c r="H12" s="60"/>
      <c r="I12" s="60"/>
      <c r="J12" s="61" t="s">
        <v>114</v>
      </c>
      <c r="K12" s="62">
        <v>43710</v>
      </c>
      <c r="L12" s="62">
        <v>44075</v>
      </c>
      <c r="M12" s="63">
        <v>20738.93</v>
      </c>
      <c r="O12" s="64"/>
      <c r="P12" s="63">
        <v>20738.93</v>
      </c>
      <c r="Q12" s="63">
        <v>248867.15</v>
      </c>
      <c r="R12" s="65"/>
      <c r="S12" s="66" t="s">
        <v>115</v>
      </c>
    </row>
    <row r="13" spans="1:19" s="9" customFormat="1" ht="18.75" customHeight="1">
      <c r="A13" s="55" t="s">
        <v>93</v>
      </c>
      <c r="B13" s="125" t="s">
        <v>94</v>
      </c>
      <c r="C13" s="57" t="s">
        <v>118</v>
      </c>
      <c r="D13" s="143" t="s">
        <v>154</v>
      </c>
      <c r="E13" s="144">
        <v>43349</v>
      </c>
      <c r="F13" s="129" t="s">
        <v>116</v>
      </c>
      <c r="G13" s="130" t="s">
        <v>117</v>
      </c>
      <c r="H13" s="60"/>
      <c r="I13" s="60"/>
      <c r="J13" s="61" t="s">
        <v>119</v>
      </c>
      <c r="K13" s="62">
        <v>43740</v>
      </c>
      <c r="L13" s="62">
        <v>43739</v>
      </c>
      <c r="M13" s="63" t="s">
        <v>110</v>
      </c>
      <c r="N13" s="63"/>
      <c r="O13" s="64"/>
      <c r="P13" s="63" t="s">
        <v>110</v>
      </c>
      <c r="Q13" s="63" t="s">
        <v>110</v>
      </c>
      <c r="R13" s="65"/>
      <c r="S13" s="145" t="s">
        <v>163</v>
      </c>
    </row>
    <row r="14" spans="1:19" s="9" customFormat="1" ht="18.75" customHeight="1">
      <c r="A14" s="55" t="s">
        <v>93</v>
      </c>
      <c r="B14" s="125" t="s">
        <v>120</v>
      </c>
      <c r="C14" s="57" t="s">
        <v>155</v>
      </c>
      <c r="E14" s="144">
        <v>43747</v>
      </c>
      <c r="F14" s="131" t="s">
        <v>121</v>
      </c>
      <c r="G14" s="132" t="s">
        <v>122</v>
      </c>
      <c r="H14" s="60"/>
      <c r="I14" s="60"/>
      <c r="J14" s="133" t="s">
        <v>123</v>
      </c>
      <c r="K14" s="62">
        <v>43831</v>
      </c>
      <c r="L14" s="62">
        <v>44012</v>
      </c>
      <c r="M14" s="63">
        <v>1300</v>
      </c>
      <c r="N14" s="63"/>
      <c r="O14" s="64"/>
      <c r="P14" s="63">
        <v>1300</v>
      </c>
      <c r="Q14" s="63">
        <v>7800</v>
      </c>
      <c r="R14" s="65"/>
      <c r="S14" s="66"/>
    </row>
    <row r="15" spans="1:19" s="9" customFormat="1" ht="18.75" customHeight="1">
      <c r="A15" s="55" t="s">
        <v>93</v>
      </c>
      <c r="B15" s="125" t="s">
        <v>127</v>
      </c>
      <c r="C15" s="57" t="s">
        <v>128</v>
      </c>
      <c r="D15" s="143" t="s">
        <v>161</v>
      </c>
      <c r="E15" s="144">
        <v>43730</v>
      </c>
      <c r="F15" s="131" t="s">
        <v>124</v>
      </c>
      <c r="G15" s="134" t="s">
        <v>125</v>
      </c>
      <c r="H15" s="60"/>
      <c r="I15" s="60"/>
      <c r="J15" s="135" t="s">
        <v>126</v>
      </c>
      <c r="K15" s="62">
        <v>43730</v>
      </c>
      <c r="L15" s="62">
        <v>44095</v>
      </c>
      <c r="M15" s="63">
        <v>6385.4</v>
      </c>
      <c r="N15" s="63"/>
      <c r="O15" s="64"/>
      <c r="P15" s="63">
        <v>6385.4</v>
      </c>
      <c r="Q15" s="63">
        <v>76624.8</v>
      </c>
      <c r="R15" s="65"/>
      <c r="S15" s="66"/>
    </row>
    <row r="16" spans="1:19" s="9" customFormat="1" ht="18.75" customHeight="1">
      <c r="A16" s="55" t="s">
        <v>93</v>
      </c>
      <c r="B16" s="125" t="s">
        <v>94</v>
      </c>
      <c r="C16" s="57" t="s">
        <v>133</v>
      </c>
      <c r="D16" s="143" t="s">
        <v>162</v>
      </c>
      <c r="E16" s="144">
        <v>43739</v>
      </c>
      <c r="F16" s="137" t="s">
        <v>130</v>
      </c>
      <c r="G16" s="136" t="s">
        <v>129</v>
      </c>
      <c r="H16" s="60"/>
      <c r="I16" s="60"/>
      <c r="J16" s="61" t="s">
        <v>131</v>
      </c>
      <c r="K16" s="62">
        <v>43815</v>
      </c>
      <c r="L16" s="62">
        <v>44530</v>
      </c>
      <c r="M16" s="138">
        <v>1926.3</v>
      </c>
      <c r="N16" s="63"/>
      <c r="O16" s="64"/>
      <c r="P16" s="138">
        <v>1926.3</v>
      </c>
      <c r="Q16" s="63">
        <v>23115.6</v>
      </c>
      <c r="R16" s="65"/>
      <c r="S16" s="66" t="s">
        <v>132</v>
      </c>
    </row>
    <row r="17" spans="1:19" s="9" customFormat="1" ht="18.75" customHeight="1">
      <c r="A17" s="55" t="s">
        <v>93</v>
      </c>
      <c r="B17" s="125" t="s">
        <v>158</v>
      </c>
      <c r="C17" s="57" t="s">
        <v>159</v>
      </c>
      <c r="D17" s="143" t="s">
        <v>160</v>
      </c>
      <c r="E17" s="144">
        <v>43770</v>
      </c>
      <c r="F17" s="139" t="s">
        <v>134</v>
      </c>
      <c r="G17" s="136" t="s">
        <v>129</v>
      </c>
      <c r="H17" s="60"/>
      <c r="I17" s="60"/>
      <c r="J17" s="61" t="s">
        <v>131</v>
      </c>
      <c r="K17" s="62">
        <v>43770</v>
      </c>
      <c r="L17" s="62">
        <v>43882</v>
      </c>
      <c r="M17" s="63">
        <v>1808.19</v>
      </c>
      <c r="N17" s="63"/>
      <c r="O17" s="64"/>
      <c r="P17" s="63">
        <v>1808.19</v>
      </c>
      <c r="Q17" s="63">
        <v>6690.3</v>
      </c>
      <c r="R17" s="65"/>
      <c r="S17" s="140" t="s">
        <v>139</v>
      </c>
    </row>
    <row r="18" spans="1:19" s="10" customFormat="1" ht="18.75" customHeight="1">
      <c r="A18" s="55" t="s">
        <v>93</v>
      </c>
      <c r="B18" s="125" t="s">
        <v>94</v>
      </c>
      <c r="C18" s="57" t="s">
        <v>137</v>
      </c>
      <c r="D18" s="143" t="s">
        <v>157</v>
      </c>
      <c r="E18" s="144">
        <v>43497</v>
      </c>
      <c r="F18" s="131" t="s">
        <v>135</v>
      </c>
      <c r="G18" s="130" t="s">
        <v>136</v>
      </c>
      <c r="H18" s="60"/>
      <c r="I18" s="60"/>
      <c r="J18" s="61" t="s">
        <v>138</v>
      </c>
      <c r="K18" s="62">
        <v>43858</v>
      </c>
      <c r="L18" s="62">
        <v>44196</v>
      </c>
      <c r="M18" s="63">
        <v>3913.2</v>
      </c>
      <c r="N18" s="63"/>
      <c r="O18" s="64"/>
      <c r="P18" s="63">
        <v>3913.2</v>
      </c>
      <c r="Q18" s="138">
        <v>46958.4</v>
      </c>
      <c r="R18" s="65"/>
      <c r="S18" s="66"/>
    </row>
    <row r="19" spans="1:19" s="10" customFormat="1" ht="18.75" customHeight="1">
      <c r="A19" s="55" t="s">
        <v>93</v>
      </c>
      <c r="B19" s="125" t="s">
        <v>140</v>
      </c>
      <c r="C19" s="57"/>
      <c r="D19" s="57" t="s">
        <v>156</v>
      </c>
      <c r="E19" s="58" t="s">
        <v>156</v>
      </c>
      <c r="F19" s="59" t="s">
        <v>141</v>
      </c>
      <c r="G19" s="136" t="s">
        <v>142</v>
      </c>
      <c r="H19" s="60"/>
      <c r="I19" s="60"/>
      <c r="J19" s="61" t="s">
        <v>143</v>
      </c>
      <c r="K19" s="62">
        <v>43647</v>
      </c>
      <c r="L19" s="62">
        <v>44013</v>
      </c>
      <c r="M19" s="63" t="s">
        <v>144</v>
      </c>
      <c r="N19" s="63"/>
      <c r="O19" s="64"/>
      <c r="P19" s="63" t="s">
        <v>144</v>
      </c>
      <c r="Q19" s="63">
        <v>120000</v>
      </c>
      <c r="R19" s="65"/>
      <c r="S19" s="142" t="s">
        <v>148</v>
      </c>
    </row>
    <row r="20" spans="1:19" s="10" customFormat="1" ht="18.75" customHeight="1">
      <c r="A20" s="55" t="s">
        <v>93</v>
      </c>
      <c r="B20" s="125" t="s">
        <v>140</v>
      </c>
      <c r="C20" s="57"/>
      <c r="D20" s="57" t="s">
        <v>156</v>
      </c>
      <c r="E20" s="58" t="s">
        <v>156</v>
      </c>
      <c r="F20" s="59" t="s">
        <v>145</v>
      </c>
      <c r="G20" s="141" t="s">
        <v>146</v>
      </c>
      <c r="H20" s="60"/>
      <c r="I20" s="60"/>
      <c r="J20" s="61" t="s">
        <v>147</v>
      </c>
      <c r="K20" s="62"/>
      <c r="L20" s="62"/>
      <c r="M20" s="63" t="s">
        <v>144</v>
      </c>
      <c r="N20" s="63"/>
      <c r="O20" s="64"/>
      <c r="P20" s="63" t="s">
        <v>144</v>
      </c>
      <c r="Q20" s="63">
        <v>120000</v>
      </c>
      <c r="R20" s="65"/>
      <c r="S20" s="66"/>
    </row>
    <row r="21" spans="1:19" s="10" customFormat="1" ht="18.75" customHeight="1">
      <c r="A21" s="55"/>
      <c r="B21" s="56"/>
      <c r="C21" s="57"/>
      <c r="D21" s="57"/>
      <c r="E21" s="58"/>
      <c r="F21" s="59"/>
      <c r="G21" s="57"/>
      <c r="H21" s="60"/>
      <c r="I21" s="60"/>
      <c r="J21" s="61"/>
      <c r="K21" s="62"/>
      <c r="L21" s="62"/>
      <c r="M21" s="63"/>
      <c r="N21" s="63"/>
      <c r="O21" s="64"/>
      <c r="P21" s="63"/>
      <c r="Q21" s="63"/>
      <c r="R21" s="65"/>
      <c r="S21" s="66"/>
    </row>
    <row r="22" spans="1:19" s="10" customFormat="1" ht="24.75" customHeight="1">
      <c r="A22" s="55"/>
      <c r="B22" s="56"/>
      <c r="C22" s="57"/>
      <c r="D22" s="57"/>
      <c r="E22" s="58"/>
      <c r="F22" s="59"/>
      <c r="G22" s="57"/>
      <c r="H22" s="60"/>
      <c r="I22" s="60"/>
      <c r="J22" s="61"/>
      <c r="K22" s="62"/>
      <c r="L22" s="62"/>
      <c r="M22" s="63"/>
      <c r="N22" s="63"/>
      <c r="O22" s="64"/>
      <c r="P22" s="63"/>
      <c r="Q22" s="63"/>
      <c r="R22" s="65"/>
      <c r="S22" s="66"/>
    </row>
    <row r="23" spans="1:19" s="10" customFormat="1" ht="18.75" customHeight="1">
      <c r="A23" s="55"/>
      <c r="B23" s="56"/>
      <c r="C23" s="57"/>
      <c r="D23" s="57"/>
      <c r="E23" s="58"/>
      <c r="F23" s="59"/>
      <c r="G23" s="57"/>
      <c r="H23" s="60"/>
      <c r="I23" s="60"/>
      <c r="J23" s="61"/>
      <c r="K23" s="65"/>
      <c r="L23" s="65"/>
      <c r="M23" s="63"/>
      <c r="N23" s="63"/>
      <c r="O23" s="64"/>
      <c r="P23" s="63"/>
      <c r="Q23" s="63"/>
      <c r="R23" s="65"/>
      <c r="S23" s="66"/>
    </row>
    <row r="24" spans="1:19" s="10" customFormat="1" ht="18.75" customHeight="1">
      <c r="A24" s="55"/>
      <c r="B24" s="56"/>
      <c r="C24" s="57"/>
      <c r="D24" s="57"/>
      <c r="E24" s="58"/>
      <c r="F24" s="59"/>
      <c r="G24" s="57"/>
      <c r="H24" s="60"/>
      <c r="I24" s="60"/>
      <c r="J24" s="61"/>
      <c r="K24" s="62"/>
      <c r="L24" s="62"/>
      <c r="M24" s="63"/>
      <c r="N24" s="63"/>
      <c r="O24" s="64"/>
      <c r="P24" s="63"/>
      <c r="Q24" s="63"/>
      <c r="R24" s="65"/>
      <c r="S24" s="66"/>
    </row>
    <row r="25" spans="1:19" s="9" customFormat="1" ht="18.75" customHeight="1">
      <c r="A25" s="55"/>
      <c r="B25" s="56"/>
      <c r="C25" s="57"/>
      <c r="D25" s="57"/>
      <c r="E25" s="58"/>
      <c r="F25" s="59"/>
      <c r="G25" s="57"/>
      <c r="H25" s="60"/>
      <c r="I25" s="60"/>
      <c r="J25" s="61"/>
      <c r="K25" s="62"/>
      <c r="L25" s="62"/>
      <c r="M25" s="63"/>
      <c r="N25" s="63"/>
      <c r="O25" s="64"/>
      <c r="P25" s="63"/>
      <c r="Q25" s="63"/>
      <c r="R25" s="65"/>
      <c r="S25" s="66"/>
    </row>
    <row r="26" spans="1:19" s="9" customFormat="1" ht="18.75" customHeight="1">
      <c r="A26" s="55"/>
      <c r="B26" s="56"/>
      <c r="C26" s="57"/>
      <c r="D26" s="57"/>
      <c r="E26" s="58"/>
      <c r="F26" s="59"/>
      <c r="G26" s="57"/>
      <c r="H26" s="60"/>
      <c r="I26" s="60"/>
      <c r="J26" s="61"/>
      <c r="K26" s="62"/>
      <c r="L26" s="62"/>
      <c r="M26" s="63"/>
      <c r="N26" s="63"/>
      <c r="O26" s="64"/>
      <c r="P26" s="63"/>
      <c r="Q26" s="63"/>
      <c r="R26" s="65"/>
      <c r="S26" s="66"/>
    </row>
    <row r="27" spans="1:19" s="9" customFormat="1" ht="18.75" customHeight="1">
      <c r="A27" s="55"/>
      <c r="B27" s="56"/>
      <c r="C27" s="57"/>
      <c r="D27" s="57"/>
      <c r="E27" s="58"/>
      <c r="F27" s="59"/>
      <c r="G27" s="57"/>
      <c r="H27" s="60"/>
      <c r="I27" s="60"/>
      <c r="J27" s="61"/>
      <c r="K27" s="62"/>
      <c r="L27" s="62"/>
      <c r="M27" s="63"/>
      <c r="N27" s="63"/>
      <c r="O27" s="64"/>
      <c r="P27" s="63"/>
      <c r="Q27" s="63"/>
      <c r="R27" s="65"/>
      <c r="S27" s="66"/>
    </row>
    <row r="28" spans="1:19" s="9" customFormat="1" ht="18.75" customHeight="1">
      <c r="A28" s="55"/>
      <c r="B28" s="56"/>
      <c r="C28" s="57"/>
      <c r="D28" s="57"/>
      <c r="E28" s="58"/>
      <c r="F28" s="59"/>
      <c r="G28" s="57"/>
      <c r="H28" s="60"/>
      <c r="I28" s="60"/>
      <c r="J28" s="61"/>
      <c r="K28" s="62"/>
      <c r="L28" s="62"/>
      <c r="M28" s="63"/>
      <c r="N28" s="63"/>
      <c r="O28" s="64"/>
      <c r="P28" s="63"/>
      <c r="Q28" s="63"/>
      <c r="R28" s="65"/>
      <c r="S28" s="66"/>
    </row>
    <row r="29" s="9" customFormat="1" ht="18.75" customHeight="1"/>
    <row r="30" s="9" customFormat="1" ht="18.75" customHeight="1"/>
    <row r="31" s="9" customFormat="1" ht="18.75" customHeight="1"/>
    <row r="32" s="9" customFormat="1" ht="19.5" customHeight="1"/>
    <row r="33" s="9" customFormat="1" ht="20.25" customHeight="1"/>
    <row r="34" s="9" customFormat="1" ht="20.25" customHeight="1"/>
    <row r="35" s="9" customFormat="1" ht="20.25" customHeight="1"/>
    <row r="36" s="9" customFormat="1" ht="20.25" customHeight="1"/>
    <row r="37" spans="1:19" s="9" customFormat="1" ht="20.25" customHeight="1">
      <c r="A37" s="55"/>
      <c r="B37" s="56"/>
      <c r="C37" s="57"/>
      <c r="D37" s="57"/>
      <c r="E37" s="58"/>
      <c r="F37" s="59"/>
      <c r="G37" s="57"/>
      <c r="H37" s="60"/>
      <c r="I37" s="60"/>
      <c r="J37" s="61"/>
      <c r="K37" s="62"/>
      <c r="L37" s="62"/>
      <c r="M37" s="63"/>
      <c r="N37" s="63"/>
      <c r="O37" s="64"/>
      <c r="P37" s="63"/>
      <c r="Q37" s="63"/>
      <c r="R37" s="65"/>
      <c r="S37" s="66"/>
    </row>
    <row r="38" spans="1:19" s="9" customFormat="1" ht="18" customHeight="1">
      <c r="A38" s="55"/>
      <c r="B38" s="56"/>
      <c r="C38" s="57"/>
      <c r="D38" s="57"/>
      <c r="E38" s="58"/>
      <c r="F38" s="59"/>
      <c r="G38" s="57"/>
      <c r="H38" s="60"/>
      <c r="I38" s="60"/>
      <c r="J38" s="61"/>
      <c r="K38" s="62"/>
      <c r="L38" s="62"/>
      <c r="M38" s="63"/>
      <c r="N38" s="63"/>
      <c r="O38" s="64"/>
      <c r="P38" s="63"/>
      <c r="Q38" s="63"/>
      <c r="R38" s="65"/>
      <c r="S38" s="66"/>
    </row>
    <row r="39" spans="1:19" s="9" customFormat="1" ht="18.75" customHeight="1">
      <c r="A39" s="55"/>
      <c r="B39" s="56"/>
      <c r="C39" s="57"/>
      <c r="D39" s="57"/>
      <c r="E39" s="58"/>
      <c r="F39" s="59"/>
      <c r="G39" s="57"/>
      <c r="H39" s="60"/>
      <c r="I39" s="60"/>
      <c r="J39" s="61"/>
      <c r="K39" s="62"/>
      <c r="L39" s="62"/>
      <c r="M39" s="63"/>
      <c r="N39" s="63"/>
      <c r="O39" s="64"/>
      <c r="P39" s="63"/>
      <c r="Q39" s="63"/>
      <c r="R39" s="65"/>
      <c r="S39" s="66"/>
    </row>
    <row r="40" spans="1:19" s="9" customFormat="1" ht="18.75" customHeight="1">
      <c r="A40" s="55"/>
      <c r="B40" s="56"/>
      <c r="C40" s="57"/>
      <c r="D40" s="57"/>
      <c r="E40" s="58"/>
      <c r="F40" s="59"/>
      <c r="G40" s="57"/>
      <c r="H40" s="60"/>
      <c r="I40" s="60"/>
      <c r="J40" s="61"/>
      <c r="K40" s="62"/>
      <c r="L40" s="62"/>
      <c r="M40" s="63"/>
      <c r="N40" s="63"/>
      <c r="O40" s="64"/>
      <c r="P40" s="63"/>
      <c r="Q40" s="63"/>
      <c r="R40" s="65"/>
      <c r="S40" s="66"/>
    </row>
    <row r="41" spans="1:19" s="9" customFormat="1" ht="18.75" customHeight="1">
      <c r="A41" s="55"/>
      <c r="B41" s="56"/>
      <c r="C41" s="57"/>
      <c r="D41" s="57"/>
      <c r="E41" s="58"/>
      <c r="F41" s="59"/>
      <c r="G41" s="57"/>
      <c r="H41" s="60"/>
      <c r="I41" s="60"/>
      <c r="J41" s="61"/>
      <c r="K41" s="62"/>
      <c r="L41" s="62"/>
      <c r="M41" s="63"/>
      <c r="N41" s="63"/>
      <c r="O41" s="64"/>
      <c r="P41" s="63"/>
      <c r="Q41" s="63"/>
      <c r="R41" s="65"/>
      <c r="S41" s="66"/>
    </row>
    <row r="42" spans="1:19" s="9" customFormat="1" ht="18.75" customHeight="1">
      <c r="A42" s="55"/>
      <c r="B42" s="56"/>
      <c r="C42" s="57"/>
      <c r="D42" s="57"/>
      <c r="E42" s="58"/>
      <c r="F42" s="59"/>
      <c r="G42" s="57"/>
      <c r="H42" s="60"/>
      <c r="I42" s="60"/>
      <c r="J42" s="61"/>
      <c r="K42" s="62"/>
      <c r="L42" s="62"/>
      <c r="M42" s="63"/>
      <c r="N42" s="63"/>
      <c r="O42" s="64"/>
      <c r="P42" s="63"/>
      <c r="Q42" s="63"/>
      <c r="R42" s="65"/>
      <c r="S42" s="66"/>
    </row>
    <row r="43" spans="1:19" s="10" customFormat="1" ht="20.25" customHeight="1">
      <c r="A43" s="55"/>
      <c r="B43" s="56"/>
      <c r="C43" s="57"/>
      <c r="D43" s="57"/>
      <c r="E43" s="58"/>
      <c r="F43" s="59"/>
      <c r="G43" s="57"/>
      <c r="H43" s="60"/>
      <c r="I43" s="60"/>
      <c r="J43" s="61"/>
      <c r="K43" s="62"/>
      <c r="L43" s="62"/>
      <c r="M43" s="63"/>
      <c r="N43" s="63"/>
      <c r="O43" s="64"/>
      <c r="P43" s="63"/>
      <c r="Q43" s="63"/>
      <c r="R43" s="65"/>
      <c r="S43" s="66"/>
    </row>
    <row r="44" spans="1:19" s="10" customFormat="1" ht="20.25" customHeight="1">
      <c r="A44" s="55"/>
      <c r="B44" s="56"/>
      <c r="C44" s="57"/>
      <c r="D44" s="57"/>
      <c r="E44" s="58"/>
      <c r="F44" s="59"/>
      <c r="G44" s="57"/>
      <c r="H44" s="60"/>
      <c r="I44" s="60"/>
      <c r="J44" s="61"/>
      <c r="K44" s="62"/>
      <c r="L44" s="62"/>
      <c r="M44" s="63"/>
      <c r="N44" s="63"/>
      <c r="O44" s="64"/>
      <c r="P44" s="63"/>
      <c r="Q44" s="63"/>
      <c r="R44" s="65"/>
      <c r="S44" s="66"/>
    </row>
    <row r="45" spans="1:19" s="10" customFormat="1" ht="20.25" customHeight="1">
      <c r="A45" s="55"/>
      <c r="B45" s="56"/>
      <c r="C45" s="57"/>
      <c r="D45" s="57"/>
      <c r="E45" s="58"/>
      <c r="F45" s="59"/>
      <c r="G45" s="57"/>
      <c r="H45" s="60"/>
      <c r="I45" s="60"/>
      <c r="J45" s="61"/>
      <c r="K45" s="62"/>
      <c r="L45" s="62"/>
      <c r="M45" s="63"/>
      <c r="N45" s="63"/>
      <c r="O45" s="64"/>
      <c r="P45" s="63"/>
      <c r="Q45" s="63"/>
      <c r="R45" s="65"/>
      <c r="S45" s="66"/>
    </row>
    <row r="46" spans="1:19" s="9" customFormat="1" ht="18.75" customHeight="1">
      <c r="A46" s="55"/>
      <c r="B46" s="56"/>
      <c r="C46" s="57"/>
      <c r="D46" s="57"/>
      <c r="E46" s="58"/>
      <c r="F46" s="59"/>
      <c r="G46" s="57"/>
      <c r="H46" s="60"/>
      <c r="I46" s="60"/>
      <c r="J46" s="61"/>
      <c r="K46" s="62"/>
      <c r="L46" s="62"/>
      <c r="M46" s="63"/>
      <c r="N46" s="63"/>
      <c r="O46" s="64"/>
      <c r="P46" s="63"/>
      <c r="Q46" s="63"/>
      <c r="R46" s="65"/>
      <c r="S46" s="66"/>
    </row>
    <row r="47" spans="1:19" ht="33.75" customHeight="1">
      <c r="A47" s="55"/>
      <c r="B47" s="56"/>
      <c r="C47" s="57"/>
      <c r="D47" s="57"/>
      <c r="E47" s="58"/>
      <c r="F47" s="59"/>
      <c r="G47" s="57"/>
      <c r="H47" s="60"/>
      <c r="I47" s="60"/>
      <c r="J47" s="61"/>
      <c r="K47" s="62"/>
      <c r="L47" s="62"/>
      <c r="M47" s="63"/>
      <c r="N47" s="63"/>
      <c r="O47" s="64"/>
      <c r="P47" s="63"/>
      <c r="Q47" s="63"/>
      <c r="R47" s="65"/>
      <c r="S47" s="66"/>
    </row>
    <row r="48" spans="1:19" ht="12" customHeight="1">
      <c r="A48" s="55"/>
      <c r="B48" s="56"/>
      <c r="C48" s="57"/>
      <c r="D48" s="57"/>
      <c r="E48" s="58"/>
      <c r="F48" s="59"/>
      <c r="G48" s="57"/>
      <c r="H48" s="60"/>
      <c r="I48" s="60"/>
      <c r="J48" s="61"/>
      <c r="K48" s="62"/>
      <c r="L48" s="62"/>
      <c r="M48" s="63"/>
      <c r="N48" s="63"/>
      <c r="O48" s="64"/>
      <c r="P48" s="63"/>
      <c r="Q48" s="63"/>
      <c r="R48" s="65"/>
      <c r="S48" s="66"/>
    </row>
    <row r="49" spans="1:19" ht="18" customHeight="1">
      <c r="A49" s="55"/>
      <c r="B49" s="56"/>
      <c r="C49" s="57"/>
      <c r="D49" s="57"/>
      <c r="E49" s="58"/>
      <c r="F49" s="59"/>
      <c r="G49" s="57"/>
      <c r="H49" s="60"/>
      <c r="I49" s="60"/>
      <c r="J49" s="61"/>
      <c r="K49" s="62"/>
      <c r="L49" s="62"/>
      <c r="M49" s="63"/>
      <c r="N49" s="63"/>
      <c r="O49" s="64"/>
      <c r="P49" s="63"/>
      <c r="Q49" s="63"/>
      <c r="R49" s="65"/>
      <c r="S49" s="66"/>
    </row>
    <row r="50" spans="1:19" ht="8.25" customHeight="1">
      <c r="A50" s="55"/>
      <c r="B50" s="56"/>
      <c r="C50" s="57"/>
      <c r="D50" s="57"/>
      <c r="E50" s="58"/>
      <c r="F50" s="59"/>
      <c r="G50" s="57"/>
      <c r="H50" s="60"/>
      <c r="I50" s="60"/>
      <c r="J50" s="61"/>
      <c r="K50" s="62"/>
      <c r="L50" s="62"/>
      <c r="M50" s="63"/>
      <c r="N50" s="63"/>
      <c r="O50" s="64"/>
      <c r="P50" s="63"/>
      <c r="Q50" s="63"/>
      <c r="R50" s="65"/>
      <c r="S50" s="66"/>
    </row>
    <row r="51" spans="1:19" ht="18" customHeight="1">
      <c r="A51" s="55"/>
      <c r="B51" s="56"/>
      <c r="C51" s="56"/>
      <c r="D51" s="57"/>
      <c r="E51" s="67"/>
      <c r="F51" s="68"/>
      <c r="G51" s="69"/>
      <c r="H51" s="60"/>
      <c r="I51" s="60"/>
      <c r="J51" s="61"/>
      <c r="K51" s="62"/>
      <c r="L51" s="62"/>
      <c r="M51" s="63"/>
      <c r="N51" s="63"/>
      <c r="O51" s="64"/>
      <c r="P51" s="63"/>
      <c r="Q51" s="63"/>
      <c r="R51" s="67"/>
      <c r="S51" s="66"/>
    </row>
    <row r="52" spans="1:19" ht="16.5" thickBot="1">
      <c r="A52" s="70"/>
      <c r="B52" s="71"/>
      <c r="C52" s="71"/>
      <c r="D52" s="71"/>
      <c r="E52" s="72"/>
      <c r="F52" s="73"/>
      <c r="G52" s="74"/>
      <c r="H52" s="75"/>
      <c r="I52" s="75"/>
      <c r="J52" s="76"/>
      <c r="K52" s="72"/>
      <c r="L52" s="72"/>
      <c r="M52" s="77"/>
      <c r="N52" s="77"/>
      <c r="O52" s="78"/>
      <c r="P52" s="77"/>
      <c r="Q52" s="77"/>
      <c r="R52" s="80"/>
      <c r="S52" s="79"/>
    </row>
    <row r="53" spans="1:19" ht="33.75" customHeight="1">
      <c r="A53" s="152" t="s">
        <v>79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</row>
    <row r="54" spans="1:19" ht="12" customHeight="1">
      <c r="A54" s="24"/>
      <c r="B54" s="25"/>
      <c r="C54" s="26"/>
      <c r="D54" s="27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8"/>
      <c r="P54" s="24"/>
      <c r="Q54" s="24"/>
      <c r="R54" s="50"/>
      <c r="S54" s="21"/>
    </row>
    <row r="55" spans="1:19" ht="18">
      <c r="A55" s="149" t="s">
        <v>90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49"/>
      <c r="S55" s="21"/>
    </row>
    <row r="56" spans="1:17" ht="18">
      <c r="A56" s="149" t="s">
        <v>91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</row>
  </sheetData>
  <sheetProtection/>
  <mergeCells count="20">
    <mergeCell ref="B6:C6"/>
    <mergeCell ref="N6:N7"/>
    <mergeCell ref="F6:F7"/>
    <mergeCell ref="R6:R7"/>
    <mergeCell ref="I6:I7"/>
    <mergeCell ref="D6:E6"/>
    <mergeCell ref="K6:L6"/>
    <mergeCell ref="G6:G7"/>
    <mergeCell ref="H6:H7"/>
    <mergeCell ref="J6:J7"/>
    <mergeCell ref="A1:R1"/>
    <mergeCell ref="A2:R2"/>
    <mergeCell ref="A3:R3"/>
    <mergeCell ref="A6:A7"/>
    <mergeCell ref="A56:Q56"/>
    <mergeCell ref="O6:O7"/>
    <mergeCell ref="P6:Q6"/>
    <mergeCell ref="A53:S53"/>
    <mergeCell ref="A55:Q55"/>
    <mergeCell ref="S6:S7"/>
  </mergeCells>
  <printOptions/>
  <pageMargins left="0.5905511811023623" right="0.6299212598425197" top="0.3937007874015748" bottom="0.3937007874015748" header="0" footer="0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80" zoomScaleNormal="80" zoomScalePageLayoutView="0" workbookViewId="0" topLeftCell="A4">
      <pane xSplit="1" ySplit="3" topLeftCell="B7" activePane="bottomRight" state="frozen"/>
      <selection pane="topLeft" activeCell="A4" sqref="A4"/>
      <selection pane="topRight" activeCell="C4" sqref="C4"/>
      <selection pane="bottomLeft" activeCell="A6" sqref="A6"/>
      <selection pane="bottomRight" activeCell="B31" sqref="B31:B33"/>
    </sheetView>
  </sheetViews>
  <sheetFormatPr defaultColWidth="9.140625" defaultRowHeight="12.75"/>
  <cols>
    <col min="1" max="1" width="21.8515625" style="2" customWidth="1"/>
    <col min="2" max="2" width="20.57421875" style="6" customWidth="1"/>
    <col min="3" max="3" width="13.57421875" style="7" bestFit="1" customWidth="1"/>
    <col min="4" max="15" width="14.57421875" style="118" bestFit="1" customWidth="1"/>
    <col min="16" max="16" width="14.57421875" style="118" customWidth="1"/>
    <col min="17" max="17" width="15.00390625" style="119" customWidth="1"/>
    <col min="18" max="18" width="47.28125" style="21" customWidth="1"/>
  </cols>
  <sheetData>
    <row r="1" ht="20.25">
      <c r="A1" s="5" t="s">
        <v>1</v>
      </c>
    </row>
    <row r="2" ht="20.25">
      <c r="A2" s="5" t="s">
        <v>3</v>
      </c>
    </row>
    <row r="3" ht="20.25">
      <c r="A3" s="5" t="s">
        <v>2</v>
      </c>
    </row>
    <row r="4" spans="1:18" s="1" customFormat="1" ht="31.5" thickBot="1">
      <c r="A4" s="167" t="s">
        <v>83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39"/>
      <c r="R4" s="22"/>
    </row>
    <row r="5" spans="1:18" s="1" customFormat="1" ht="27" thickBot="1">
      <c r="A5" s="168" t="s">
        <v>84</v>
      </c>
      <c r="B5" s="168"/>
      <c r="C5" s="168"/>
      <c r="D5" s="174" t="s">
        <v>78</v>
      </c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55" t="s">
        <v>7</v>
      </c>
      <c r="Q5" s="172" t="s">
        <v>86</v>
      </c>
      <c r="R5" s="164" t="s">
        <v>6</v>
      </c>
    </row>
    <row r="6" spans="1:18" s="3" customFormat="1" ht="39.75" thickBot="1">
      <c r="A6" s="37" t="s">
        <v>4</v>
      </c>
      <c r="B6" s="4" t="s">
        <v>16</v>
      </c>
      <c r="C6" s="8" t="s">
        <v>31</v>
      </c>
      <c r="D6" s="8" t="s">
        <v>17</v>
      </c>
      <c r="E6" s="8" t="s">
        <v>18</v>
      </c>
      <c r="F6" s="8" t="s">
        <v>19</v>
      </c>
      <c r="G6" s="8" t="s">
        <v>20</v>
      </c>
      <c r="H6" s="8" t="s">
        <v>15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155"/>
      <c r="Q6" s="173"/>
      <c r="R6" s="164"/>
    </row>
    <row r="7" spans="1:18" s="9" customFormat="1" ht="18.75" thickBot="1">
      <c r="A7" s="170" t="s">
        <v>5</v>
      </c>
      <c r="B7" s="165" t="s">
        <v>21</v>
      </c>
      <c r="C7" s="11" t="s">
        <v>32</v>
      </c>
      <c r="D7" s="29"/>
      <c r="E7" s="29"/>
      <c r="F7" s="29"/>
      <c r="G7" s="29"/>
      <c r="H7" s="29"/>
      <c r="I7" s="29"/>
      <c r="J7" s="29"/>
      <c r="K7" s="42">
        <v>2041.62</v>
      </c>
      <c r="L7" s="42">
        <v>2041.62</v>
      </c>
      <c r="M7" s="42">
        <v>2041.62</v>
      </c>
      <c r="N7" s="42">
        <v>2041.62</v>
      </c>
      <c r="O7" s="42">
        <v>2041.62</v>
      </c>
      <c r="P7" s="42">
        <v>10208.1</v>
      </c>
      <c r="Q7" s="40">
        <f>P7/12</f>
        <v>850.6750000000001</v>
      </c>
      <c r="R7" s="161"/>
    </row>
    <row r="8" spans="1:18" s="9" customFormat="1" ht="18.75" thickBot="1">
      <c r="A8" s="170"/>
      <c r="B8" s="166"/>
      <c r="C8" s="12" t="s">
        <v>85</v>
      </c>
      <c r="D8" s="42">
        <v>2041.62</v>
      </c>
      <c r="E8" s="42">
        <v>2041.62</v>
      </c>
      <c r="F8" s="42">
        <v>2041.62</v>
      </c>
      <c r="G8" s="42">
        <v>2041.62</v>
      </c>
      <c r="H8" s="42">
        <v>2041.62</v>
      </c>
      <c r="I8" s="42">
        <v>2041.62</v>
      </c>
      <c r="J8" s="42">
        <v>2041.62</v>
      </c>
      <c r="K8" s="42">
        <v>2041.62</v>
      </c>
      <c r="L8" s="42">
        <v>2041.62</v>
      </c>
      <c r="M8" s="42">
        <v>2041.62</v>
      </c>
      <c r="N8" s="42">
        <v>2041.62</v>
      </c>
      <c r="O8" s="42">
        <v>2041.62</v>
      </c>
      <c r="P8" s="35">
        <f>SUM(D8:O8)</f>
        <v>24499.43999999999</v>
      </c>
      <c r="Q8" s="41">
        <f>P8*100/P7-100</f>
        <v>139.9999999999999</v>
      </c>
      <c r="R8" s="162"/>
    </row>
    <row r="9" spans="1:18" s="9" customFormat="1" ht="18.75" thickBot="1">
      <c r="A9" s="170"/>
      <c r="B9" s="166"/>
      <c r="C9" s="13" t="s">
        <v>30</v>
      </c>
      <c r="D9" s="31">
        <f>D8-D7</f>
        <v>2041.62</v>
      </c>
      <c r="E9" s="31">
        <f aca="true" t="shared" si="0" ref="E9:P9">E8-E7</f>
        <v>2041.62</v>
      </c>
      <c r="F9" s="31">
        <f t="shared" si="0"/>
        <v>2041.62</v>
      </c>
      <c r="G9" s="31">
        <f t="shared" si="0"/>
        <v>2041.62</v>
      </c>
      <c r="H9" s="31">
        <f t="shared" si="0"/>
        <v>2041.62</v>
      </c>
      <c r="I9" s="31">
        <f t="shared" si="0"/>
        <v>2041.62</v>
      </c>
      <c r="J9" s="31">
        <f t="shared" si="0"/>
        <v>2041.62</v>
      </c>
      <c r="K9" s="31">
        <f t="shared" si="0"/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31">
        <f t="shared" si="0"/>
        <v>0</v>
      </c>
      <c r="P9" s="36">
        <f t="shared" si="0"/>
        <v>14291.339999999991</v>
      </c>
      <c r="Q9" s="42"/>
      <c r="R9" s="163"/>
    </row>
    <row r="10" spans="1:18" s="9" customFormat="1" ht="18.75" thickBot="1">
      <c r="A10" s="170"/>
      <c r="B10" s="166" t="s">
        <v>22</v>
      </c>
      <c r="C10" s="11" t="s">
        <v>32</v>
      </c>
      <c r="D10" s="29"/>
      <c r="E10" s="29"/>
      <c r="F10" s="29"/>
      <c r="G10" s="29"/>
      <c r="H10" s="29"/>
      <c r="I10" s="29"/>
      <c r="J10" s="29"/>
      <c r="K10" s="42"/>
      <c r="L10" s="42"/>
      <c r="M10" s="42"/>
      <c r="N10" s="42"/>
      <c r="O10" s="42"/>
      <c r="P10" s="42"/>
      <c r="Q10" s="40"/>
      <c r="R10" s="161"/>
    </row>
    <row r="11" spans="1:18" s="9" customFormat="1" ht="18.75" thickBot="1">
      <c r="A11" s="170"/>
      <c r="B11" s="166"/>
      <c r="C11" s="12" t="s">
        <v>85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35">
        <f>SUM(D11:O11)</f>
        <v>0</v>
      </c>
      <c r="Q11" s="41" t="e">
        <f>P11*100/P10-100</f>
        <v>#DIV/0!</v>
      </c>
      <c r="R11" s="162"/>
    </row>
    <row r="12" spans="1:18" s="9" customFormat="1" ht="18.75" thickBot="1">
      <c r="A12" s="170"/>
      <c r="B12" s="166"/>
      <c r="C12" s="13" t="s">
        <v>30</v>
      </c>
      <c r="D12" s="31">
        <f aca="true" t="shared" si="1" ref="D12:P12">D11-D10</f>
        <v>0</v>
      </c>
      <c r="E12" s="31">
        <f t="shared" si="1"/>
        <v>0</v>
      </c>
      <c r="F12" s="31">
        <f t="shared" si="1"/>
        <v>0</v>
      </c>
      <c r="G12" s="31">
        <f t="shared" si="1"/>
        <v>0</v>
      </c>
      <c r="H12" s="31">
        <f t="shared" si="1"/>
        <v>0</v>
      </c>
      <c r="I12" s="31">
        <f t="shared" si="1"/>
        <v>0</v>
      </c>
      <c r="J12" s="31">
        <f t="shared" si="1"/>
        <v>0</v>
      </c>
      <c r="K12" s="31">
        <f t="shared" si="1"/>
        <v>0</v>
      </c>
      <c r="L12" s="31">
        <f t="shared" si="1"/>
        <v>0</v>
      </c>
      <c r="M12" s="31">
        <f t="shared" si="1"/>
        <v>0</v>
      </c>
      <c r="N12" s="31">
        <f t="shared" si="1"/>
        <v>0</v>
      </c>
      <c r="O12" s="31">
        <f t="shared" si="1"/>
        <v>0</v>
      </c>
      <c r="P12" s="36">
        <f t="shared" si="1"/>
        <v>0</v>
      </c>
      <c r="Q12" s="42"/>
      <c r="R12" s="163"/>
    </row>
    <row r="13" spans="1:18" s="9" customFormat="1" ht="18.75" thickBot="1">
      <c r="A13" s="170"/>
      <c r="B13" s="166" t="s">
        <v>23</v>
      </c>
      <c r="C13" s="11" t="s">
        <v>32</v>
      </c>
      <c r="D13" s="29"/>
      <c r="E13" s="29"/>
      <c r="F13" s="29"/>
      <c r="G13" s="29"/>
      <c r="H13" s="29"/>
      <c r="I13" s="29"/>
      <c r="J13" s="29"/>
      <c r="K13" s="42">
        <v>3062.43</v>
      </c>
      <c r="L13" s="42">
        <v>3062.43</v>
      </c>
      <c r="M13" s="42">
        <v>3062.43</v>
      </c>
      <c r="N13" s="42">
        <v>3062.43</v>
      </c>
      <c r="O13" s="42">
        <v>3062.43</v>
      </c>
      <c r="P13" s="42">
        <v>10208.1</v>
      </c>
      <c r="Q13" s="40">
        <f>P13/12</f>
        <v>850.6750000000001</v>
      </c>
      <c r="R13" s="161"/>
    </row>
    <row r="14" spans="1:18" s="9" customFormat="1" ht="18.75" thickBot="1">
      <c r="A14" s="170"/>
      <c r="B14" s="166"/>
      <c r="C14" s="12" t="s">
        <v>85</v>
      </c>
      <c r="D14" s="42">
        <v>3062.43</v>
      </c>
      <c r="E14" s="42">
        <v>1020.81</v>
      </c>
      <c r="F14" s="42">
        <v>1020.81</v>
      </c>
      <c r="G14" s="42">
        <v>1020.81</v>
      </c>
      <c r="H14" s="42">
        <v>1020.81</v>
      </c>
      <c r="I14" s="42">
        <v>1020.81</v>
      </c>
      <c r="J14" s="42">
        <v>1020.81</v>
      </c>
      <c r="K14" s="42">
        <v>1020.81</v>
      </c>
      <c r="L14" s="42">
        <v>1020.81</v>
      </c>
      <c r="M14" s="42">
        <v>1020.81</v>
      </c>
      <c r="N14" s="42">
        <v>1020.81</v>
      </c>
      <c r="O14" s="42">
        <v>1020.81</v>
      </c>
      <c r="P14" s="35">
        <f>SUM(D14:O14)</f>
        <v>14291.339999999995</v>
      </c>
      <c r="Q14" s="41">
        <f>P14*100/P13-100</f>
        <v>39.99999999999994</v>
      </c>
      <c r="R14" s="162"/>
    </row>
    <row r="15" spans="1:18" s="9" customFormat="1" ht="18.75" thickBot="1">
      <c r="A15" s="170"/>
      <c r="B15" s="166"/>
      <c r="C15" s="13" t="s">
        <v>30</v>
      </c>
      <c r="D15" s="31">
        <f>D14-D13</f>
        <v>3062.43</v>
      </c>
      <c r="E15" s="31">
        <f aca="true" t="shared" si="2" ref="E15:P15">E14-E13</f>
        <v>1020.81</v>
      </c>
      <c r="F15" s="31">
        <f t="shared" si="2"/>
        <v>1020.81</v>
      </c>
      <c r="G15" s="31">
        <f t="shared" si="2"/>
        <v>1020.81</v>
      </c>
      <c r="H15" s="31">
        <f t="shared" si="2"/>
        <v>1020.81</v>
      </c>
      <c r="I15" s="31">
        <f t="shared" si="2"/>
        <v>1020.81</v>
      </c>
      <c r="J15" s="31">
        <f t="shared" si="2"/>
        <v>1020.81</v>
      </c>
      <c r="K15" s="31">
        <f t="shared" si="2"/>
        <v>-2041.62</v>
      </c>
      <c r="L15" s="31">
        <f t="shared" si="2"/>
        <v>-2041.62</v>
      </c>
      <c r="M15" s="42"/>
      <c r="N15" s="42"/>
      <c r="O15" s="31">
        <f>O14-O13</f>
        <v>-2041.62</v>
      </c>
      <c r="P15" s="36">
        <f t="shared" si="2"/>
        <v>4083.2399999999943</v>
      </c>
      <c r="Q15" s="42"/>
      <c r="R15" s="163"/>
    </row>
    <row r="16" spans="1:18" s="9" customFormat="1" ht="18.75" customHeight="1" thickBot="1">
      <c r="A16" s="170"/>
      <c r="B16" s="156" t="s">
        <v>24</v>
      </c>
      <c r="C16" s="11" t="s">
        <v>32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5">
        <f>SUM(D16:O16)</f>
        <v>0</v>
      </c>
      <c r="Q16" s="40">
        <f>P16/12</f>
        <v>0</v>
      </c>
      <c r="R16" s="161"/>
    </row>
    <row r="17" spans="1:18" s="10" customFormat="1" ht="18.75" thickBot="1">
      <c r="A17" s="170"/>
      <c r="B17" s="157"/>
      <c r="C17" s="12" t="s">
        <v>85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5">
        <f>SUM(D17:O17)</f>
        <v>0</v>
      </c>
      <c r="Q17" s="41" t="e">
        <f>P17*100/P16-100</f>
        <v>#DIV/0!</v>
      </c>
      <c r="R17" s="162"/>
    </row>
    <row r="18" spans="1:18" s="10" customFormat="1" ht="18.75" thickBot="1">
      <c r="A18" s="170"/>
      <c r="B18" s="157"/>
      <c r="C18" s="13" t="s">
        <v>30</v>
      </c>
      <c r="D18" s="31">
        <f aca="true" t="shared" si="3" ref="D18:O18">D17-D16</f>
        <v>0</v>
      </c>
      <c r="E18" s="31">
        <f t="shared" si="3"/>
        <v>0</v>
      </c>
      <c r="F18" s="31">
        <f t="shared" si="3"/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1">
        <f t="shared" si="3"/>
        <v>0</v>
      </c>
      <c r="O18" s="31">
        <f t="shared" si="3"/>
        <v>0</v>
      </c>
      <c r="P18" s="36">
        <f>SUM(P16:P17)</f>
        <v>0</v>
      </c>
      <c r="Q18" s="42"/>
      <c r="R18" s="163"/>
    </row>
    <row r="19" spans="1:18" s="10" customFormat="1" ht="18.75" thickBot="1">
      <c r="A19" s="170"/>
      <c r="B19" s="158" t="s">
        <v>7</v>
      </c>
      <c r="C19" s="15" t="s">
        <v>32</v>
      </c>
      <c r="D19" s="32">
        <f>D7+D10+D13+D16</f>
        <v>0</v>
      </c>
      <c r="E19" s="32">
        <f aca="true" t="shared" si="4" ref="E19:O20">E7+E10+E13+E16</f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5104.049999999999</v>
      </c>
      <c r="L19" s="32">
        <f t="shared" si="4"/>
        <v>5104.049999999999</v>
      </c>
      <c r="M19" s="32">
        <f t="shared" si="4"/>
        <v>5104.049999999999</v>
      </c>
      <c r="N19" s="32">
        <f t="shared" si="4"/>
        <v>5104.049999999999</v>
      </c>
      <c r="O19" s="32">
        <f t="shared" si="4"/>
        <v>5104.049999999999</v>
      </c>
      <c r="P19" s="35">
        <f>SUM(D19:O19)</f>
        <v>25520.249999999996</v>
      </c>
      <c r="Q19" s="43">
        <f>P19/12</f>
        <v>2126.6874999999995</v>
      </c>
      <c r="R19" s="176"/>
    </row>
    <row r="20" spans="1:18" s="10" customFormat="1" ht="18.75" thickBot="1">
      <c r="A20" s="170"/>
      <c r="B20" s="159"/>
      <c r="C20" s="16" t="s">
        <v>85</v>
      </c>
      <c r="D20" s="33">
        <f>D8+D11+D14+D17</f>
        <v>5104.049999999999</v>
      </c>
      <c r="E20" s="33">
        <f t="shared" si="4"/>
        <v>3062.43</v>
      </c>
      <c r="F20" s="33">
        <f t="shared" si="4"/>
        <v>3062.43</v>
      </c>
      <c r="G20" s="33">
        <f t="shared" si="4"/>
        <v>3062.43</v>
      </c>
      <c r="H20" s="33">
        <f t="shared" si="4"/>
        <v>3062.43</v>
      </c>
      <c r="I20" s="33">
        <f t="shared" si="4"/>
        <v>3062.43</v>
      </c>
      <c r="J20" s="33">
        <f t="shared" si="4"/>
        <v>3062.43</v>
      </c>
      <c r="K20" s="33">
        <f t="shared" si="4"/>
        <v>3062.43</v>
      </c>
      <c r="L20" s="33">
        <f t="shared" si="4"/>
        <v>3062.43</v>
      </c>
      <c r="M20" s="33">
        <f t="shared" si="4"/>
        <v>3062.43</v>
      </c>
      <c r="N20" s="33">
        <f t="shared" si="4"/>
        <v>3062.43</v>
      </c>
      <c r="O20" s="33">
        <f>O8+O11+O14+O17</f>
        <v>3062.43</v>
      </c>
      <c r="P20" s="35">
        <f>SUM(D20:O20)</f>
        <v>38790.78</v>
      </c>
      <c r="Q20" s="44">
        <f>P20*100/P19-100</f>
        <v>52.00000000000003</v>
      </c>
      <c r="R20" s="177"/>
    </row>
    <row r="21" spans="1:18" s="10" customFormat="1" ht="24.75" customHeight="1" thickBot="1">
      <c r="A21" s="170"/>
      <c r="B21" s="160"/>
      <c r="C21" s="14" t="s">
        <v>30</v>
      </c>
      <c r="D21" s="34">
        <f>D20-D19</f>
        <v>5104.049999999999</v>
      </c>
      <c r="E21" s="34">
        <f aca="true" t="shared" si="5" ref="E21:O21">E20-E19</f>
        <v>3062.43</v>
      </c>
      <c r="F21" s="34">
        <f t="shared" si="5"/>
        <v>3062.43</v>
      </c>
      <c r="G21" s="34">
        <f t="shared" si="5"/>
        <v>3062.43</v>
      </c>
      <c r="H21" s="34">
        <f t="shared" si="5"/>
        <v>3062.43</v>
      </c>
      <c r="I21" s="34">
        <f t="shared" si="5"/>
        <v>3062.43</v>
      </c>
      <c r="J21" s="34">
        <f t="shared" si="5"/>
        <v>3062.43</v>
      </c>
      <c r="K21" s="34">
        <f t="shared" si="5"/>
        <v>-2041.6199999999994</v>
      </c>
      <c r="L21" s="34">
        <f t="shared" si="5"/>
        <v>-2041.6199999999994</v>
      </c>
      <c r="M21" s="34">
        <f t="shared" si="5"/>
        <v>-2041.6199999999994</v>
      </c>
      <c r="N21" s="34">
        <f t="shared" si="5"/>
        <v>-2041.6199999999994</v>
      </c>
      <c r="O21" s="34">
        <f t="shared" si="5"/>
        <v>-2041.6199999999994</v>
      </c>
      <c r="P21" s="36">
        <f>P20-P19</f>
        <v>13270.530000000002</v>
      </c>
      <c r="Q21" s="45"/>
      <c r="R21" s="178"/>
    </row>
    <row r="22" spans="1:18" s="10" customFormat="1" ht="18.75" thickBot="1">
      <c r="A22" s="170" t="s">
        <v>26</v>
      </c>
      <c r="B22" s="165" t="s">
        <v>25</v>
      </c>
      <c r="C22" s="11" t="s">
        <v>32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>
        <f>SUM(D22:O22)</f>
        <v>0</v>
      </c>
      <c r="Q22" s="40">
        <f>P22/12</f>
        <v>0</v>
      </c>
      <c r="R22" s="161"/>
    </row>
    <row r="23" spans="1:18" s="10" customFormat="1" ht="18.75" thickBot="1">
      <c r="A23" s="170"/>
      <c r="B23" s="166"/>
      <c r="C23" s="12" t="s">
        <v>85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5">
        <f>SUM(D23:O23)</f>
        <v>0</v>
      </c>
      <c r="Q23" s="41" t="e">
        <f>P23*100/P22-100</f>
        <v>#DIV/0!</v>
      </c>
      <c r="R23" s="162"/>
    </row>
    <row r="24" spans="1:18" s="9" customFormat="1" ht="18.75" thickBot="1">
      <c r="A24" s="170"/>
      <c r="B24" s="166"/>
      <c r="C24" s="13" t="s">
        <v>30</v>
      </c>
      <c r="D24" s="31">
        <f aca="true" t="shared" si="6" ref="D24:P24">D23-D22</f>
        <v>0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si="6"/>
        <v>0</v>
      </c>
      <c r="P24" s="36">
        <f t="shared" si="6"/>
        <v>0</v>
      </c>
      <c r="Q24" s="42"/>
      <c r="R24" s="163"/>
    </row>
    <row r="25" spans="1:18" s="9" customFormat="1" ht="18.75" thickBot="1">
      <c r="A25" s="170"/>
      <c r="B25" s="166" t="s">
        <v>92</v>
      </c>
      <c r="C25" s="11" t="s">
        <v>32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5">
        <f>SUM(D25:O25)</f>
        <v>0</v>
      </c>
      <c r="Q25" s="40">
        <f>P25/12</f>
        <v>0</v>
      </c>
      <c r="R25" s="161"/>
    </row>
    <row r="26" spans="1:18" s="9" customFormat="1" ht="18.75" thickBot="1">
      <c r="A26" s="170"/>
      <c r="B26" s="166"/>
      <c r="C26" s="12" t="s">
        <v>85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5">
        <f>SUM(D26:O26)</f>
        <v>0</v>
      </c>
      <c r="Q26" s="41" t="e">
        <f>P26*100/P25-100</f>
        <v>#DIV/0!</v>
      </c>
      <c r="R26" s="162"/>
    </row>
    <row r="27" spans="1:18" s="9" customFormat="1" ht="18.75" thickBot="1">
      <c r="A27" s="170"/>
      <c r="B27" s="192"/>
      <c r="C27" s="13" t="s">
        <v>30</v>
      </c>
      <c r="D27" s="31">
        <f aca="true" t="shared" si="7" ref="D27:O27">D26-D25</f>
        <v>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si="7"/>
        <v>0</v>
      </c>
      <c r="P27" s="36">
        <f>SUM(P25:P26)</f>
        <v>0</v>
      </c>
      <c r="Q27" s="42"/>
      <c r="R27" s="163"/>
    </row>
    <row r="28" spans="1:18" s="9" customFormat="1" ht="18.75" thickBot="1">
      <c r="A28" s="170"/>
      <c r="B28" s="166" t="s">
        <v>82</v>
      </c>
      <c r="C28" s="11" t="s">
        <v>32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5">
        <f>SUM(D28:O28)</f>
        <v>0</v>
      </c>
      <c r="Q28" s="40">
        <f>P28/12</f>
        <v>0</v>
      </c>
      <c r="R28" s="161"/>
    </row>
    <row r="29" spans="1:18" s="9" customFormat="1" ht="18.75" thickBot="1">
      <c r="A29" s="170"/>
      <c r="B29" s="166"/>
      <c r="C29" s="12" t="s">
        <v>85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5">
        <f>SUM(D29:O29)</f>
        <v>0</v>
      </c>
      <c r="Q29" s="41" t="e">
        <f>P29*100/P28-100</f>
        <v>#DIV/0!</v>
      </c>
      <c r="R29" s="162"/>
    </row>
    <row r="30" spans="1:18" s="9" customFormat="1" ht="18.75" thickBot="1">
      <c r="A30" s="170"/>
      <c r="B30" s="192"/>
      <c r="C30" s="13" t="s">
        <v>30</v>
      </c>
      <c r="D30" s="31">
        <f aca="true" t="shared" si="8" ref="D30:O30">D29-D28</f>
        <v>0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8"/>
        <v>0</v>
      </c>
      <c r="O30" s="31">
        <f t="shared" si="8"/>
        <v>0</v>
      </c>
      <c r="P30" s="36">
        <f>SUM(P28:P29)</f>
        <v>0</v>
      </c>
      <c r="Q30" s="42"/>
      <c r="R30" s="163"/>
    </row>
    <row r="31" spans="1:18" s="9" customFormat="1" ht="18.75" thickBot="1">
      <c r="A31" s="170"/>
      <c r="B31" s="158" t="s">
        <v>7</v>
      </c>
      <c r="C31" s="15" t="s">
        <v>32</v>
      </c>
      <c r="D31" s="32">
        <f>SUM(D22+D28+D25)</f>
        <v>0</v>
      </c>
      <c r="E31" s="32">
        <f aca="true" t="shared" si="9" ref="E31:O31">SUM(E22+E28+E25)</f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9"/>
        <v>0</v>
      </c>
      <c r="O31" s="32">
        <f t="shared" si="9"/>
        <v>0</v>
      </c>
      <c r="P31" s="35">
        <f>SUM(D31:O31)</f>
        <v>0</v>
      </c>
      <c r="Q31" s="43">
        <f>P31/12</f>
        <v>0</v>
      </c>
      <c r="R31" s="176"/>
    </row>
    <row r="32" spans="1:18" s="9" customFormat="1" ht="18.75" thickBot="1">
      <c r="A32" s="170"/>
      <c r="B32" s="159"/>
      <c r="C32" s="16" t="s">
        <v>85</v>
      </c>
      <c r="D32" s="33">
        <f>D23+D29+D26</f>
        <v>0</v>
      </c>
      <c r="E32" s="33">
        <f aca="true" t="shared" si="10" ref="E32:O32">E23+E29+E26</f>
        <v>0</v>
      </c>
      <c r="F32" s="33">
        <f t="shared" si="10"/>
        <v>0</v>
      </c>
      <c r="G32" s="33">
        <f t="shared" si="10"/>
        <v>0</v>
      </c>
      <c r="H32" s="33">
        <f t="shared" si="10"/>
        <v>0</v>
      </c>
      <c r="I32" s="33">
        <f t="shared" si="10"/>
        <v>0</v>
      </c>
      <c r="J32" s="33">
        <f t="shared" si="10"/>
        <v>0</v>
      </c>
      <c r="K32" s="33">
        <f t="shared" si="10"/>
        <v>0</v>
      </c>
      <c r="L32" s="33">
        <f t="shared" si="10"/>
        <v>0</v>
      </c>
      <c r="M32" s="33">
        <f t="shared" si="10"/>
        <v>0</v>
      </c>
      <c r="N32" s="33">
        <f t="shared" si="10"/>
        <v>0</v>
      </c>
      <c r="O32" s="33">
        <f t="shared" si="10"/>
        <v>0</v>
      </c>
      <c r="P32" s="35">
        <f>SUM(D32:O32)</f>
        <v>0</v>
      </c>
      <c r="Q32" s="44" t="e">
        <f>P32*100/P31-100</f>
        <v>#DIV/0!</v>
      </c>
      <c r="R32" s="177"/>
    </row>
    <row r="33" spans="1:18" s="9" customFormat="1" ht="18.75" thickBot="1">
      <c r="A33" s="170"/>
      <c r="B33" s="160"/>
      <c r="C33" s="14" t="s">
        <v>30</v>
      </c>
      <c r="D33" s="34">
        <f aca="true" t="shared" si="11" ref="D33:P33">D32-D31</f>
        <v>0</v>
      </c>
      <c r="E33" s="34">
        <f t="shared" si="11"/>
        <v>0</v>
      </c>
      <c r="F33" s="34">
        <f t="shared" si="11"/>
        <v>0</v>
      </c>
      <c r="G33" s="34">
        <f t="shared" si="11"/>
        <v>0</v>
      </c>
      <c r="H33" s="34">
        <f t="shared" si="11"/>
        <v>0</v>
      </c>
      <c r="I33" s="34">
        <f t="shared" si="11"/>
        <v>0</v>
      </c>
      <c r="J33" s="34">
        <f t="shared" si="11"/>
        <v>0</v>
      </c>
      <c r="K33" s="34">
        <f t="shared" si="11"/>
        <v>0</v>
      </c>
      <c r="L33" s="34">
        <f t="shared" si="11"/>
        <v>0</v>
      </c>
      <c r="M33" s="34">
        <f t="shared" si="11"/>
        <v>0</v>
      </c>
      <c r="N33" s="34">
        <f t="shared" si="11"/>
        <v>0</v>
      </c>
      <c r="O33" s="34">
        <f t="shared" si="11"/>
        <v>0</v>
      </c>
      <c r="P33" s="36">
        <f t="shared" si="11"/>
        <v>0</v>
      </c>
      <c r="Q33" s="45"/>
      <c r="R33" s="178"/>
    </row>
    <row r="34" spans="1:18" s="9" customFormat="1" ht="19.5" customHeight="1">
      <c r="A34" s="171" t="s">
        <v>29</v>
      </c>
      <c r="B34" s="185" t="s">
        <v>27</v>
      </c>
      <c r="C34" s="11" t="s">
        <v>32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5">
        <f>SUM(D34:O34)</f>
        <v>0</v>
      </c>
      <c r="Q34" s="40">
        <f>P34/12</f>
        <v>0</v>
      </c>
      <c r="R34" s="161"/>
    </row>
    <row r="35" spans="1:18" s="9" customFormat="1" ht="20.25" customHeight="1" thickBot="1">
      <c r="A35" s="187"/>
      <c r="B35" s="157"/>
      <c r="C35" s="12" t="s">
        <v>85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5">
        <f>SUM(D35:O35)</f>
        <v>0</v>
      </c>
      <c r="Q35" s="41" t="e">
        <f>P35*100/P34-100</f>
        <v>#DIV/0!</v>
      </c>
      <c r="R35" s="162"/>
    </row>
    <row r="36" spans="1:18" s="9" customFormat="1" ht="20.25" customHeight="1" thickBot="1">
      <c r="A36" s="187"/>
      <c r="B36" s="186"/>
      <c r="C36" s="13" t="s">
        <v>30</v>
      </c>
      <c r="D36" s="31">
        <f aca="true" t="shared" si="12" ref="D36:P36">D35-D34</f>
        <v>0</v>
      </c>
      <c r="E36" s="31">
        <f t="shared" si="12"/>
        <v>0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2"/>
        <v>0</v>
      </c>
      <c r="O36" s="31">
        <f t="shared" si="12"/>
        <v>0</v>
      </c>
      <c r="P36" s="36">
        <f t="shared" si="12"/>
        <v>0</v>
      </c>
      <c r="Q36" s="42"/>
      <c r="R36" s="163"/>
    </row>
    <row r="37" spans="1:18" s="9" customFormat="1" ht="20.25" customHeight="1">
      <c r="A37" s="187"/>
      <c r="B37" s="156" t="s">
        <v>28</v>
      </c>
      <c r="C37" s="11" t="s">
        <v>32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5">
        <f>SUM(D37:O37)</f>
        <v>0</v>
      </c>
      <c r="Q37" s="40">
        <f>P37/12</f>
        <v>0</v>
      </c>
      <c r="R37" s="161"/>
    </row>
    <row r="38" spans="1:18" s="9" customFormat="1" ht="20.25" customHeight="1" thickBot="1">
      <c r="A38" s="187"/>
      <c r="B38" s="157"/>
      <c r="C38" s="12" t="s">
        <v>85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5">
        <f>SUM(D38:O38)</f>
        <v>0</v>
      </c>
      <c r="Q38" s="41" t="e">
        <f>P38*100/P37-100</f>
        <v>#DIV/0!</v>
      </c>
      <c r="R38" s="162"/>
    </row>
    <row r="39" spans="1:18" s="9" customFormat="1" ht="20.25" customHeight="1" thickBot="1">
      <c r="A39" s="187"/>
      <c r="B39" s="175"/>
      <c r="C39" s="13" t="s">
        <v>30</v>
      </c>
      <c r="D39" s="31">
        <f aca="true" t="shared" si="13" ref="D39:P39">D38-D37</f>
        <v>0</v>
      </c>
      <c r="E39" s="31">
        <f t="shared" si="13"/>
        <v>0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3"/>
        <v>0</v>
      </c>
      <c r="O39" s="31">
        <f t="shared" si="13"/>
        <v>0</v>
      </c>
      <c r="P39" s="36">
        <f t="shared" si="13"/>
        <v>0</v>
      </c>
      <c r="Q39" s="42"/>
      <c r="R39" s="163"/>
    </row>
    <row r="40" spans="1:18" s="9" customFormat="1" ht="18">
      <c r="A40" s="187"/>
      <c r="B40" s="158" t="s">
        <v>7</v>
      </c>
      <c r="C40" s="15" t="s">
        <v>32</v>
      </c>
      <c r="D40" s="32">
        <f>SUM(D34+D37)</f>
        <v>0</v>
      </c>
      <c r="E40" s="32">
        <f aca="true" t="shared" si="14" ref="E40:O40">SUM(E34+E37)</f>
        <v>0</v>
      </c>
      <c r="F40" s="32">
        <f t="shared" si="14"/>
        <v>0</v>
      </c>
      <c r="G40" s="32">
        <f t="shared" si="14"/>
        <v>0</v>
      </c>
      <c r="H40" s="32">
        <f t="shared" si="14"/>
        <v>0</v>
      </c>
      <c r="I40" s="32">
        <f t="shared" si="14"/>
        <v>0</v>
      </c>
      <c r="J40" s="32">
        <f t="shared" si="14"/>
        <v>0</v>
      </c>
      <c r="K40" s="32">
        <f t="shared" si="14"/>
        <v>0</v>
      </c>
      <c r="L40" s="32">
        <f t="shared" si="14"/>
        <v>0</v>
      </c>
      <c r="M40" s="32">
        <f t="shared" si="14"/>
        <v>0</v>
      </c>
      <c r="N40" s="32">
        <f t="shared" si="14"/>
        <v>0</v>
      </c>
      <c r="O40" s="32">
        <f t="shared" si="14"/>
        <v>0</v>
      </c>
      <c r="P40" s="35">
        <f>SUM(D40:O40)</f>
        <v>0</v>
      </c>
      <c r="Q40" s="43">
        <f>P40/12</f>
        <v>0</v>
      </c>
      <c r="R40" s="176"/>
    </row>
    <row r="41" spans="1:18" s="9" customFormat="1" ht="18.75" thickBot="1">
      <c r="A41" s="187"/>
      <c r="B41" s="159"/>
      <c r="C41" s="16" t="s">
        <v>85</v>
      </c>
      <c r="D41" s="33">
        <f>D35+D38</f>
        <v>0</v>
      </c>
      <c r="E41" s="33">
        <f aca="true" t="shared" si="15" ref="E41:O41">E35+E38</f>
        <v>0</v>
      </c>
      <c r="F41" s="33">
        <f t="shared" si="15"/>
        <v>0</v>
      </c>
      <c r="G41" s="33">
        <f t="shared" si="15"/>
        <v>0</v>
      </c>
      <c r="H41" s="33">
        <f t="shared" si="15"/>
        <v>0</v>
      </c>
      <c r="I41" s="33">
        <f t="shared" si="15"/>
        <v>0</v>
      </c>
      <c r="J41" s="33">
        <f t="shared" si="15"/>
        <v>0</v>
      </c>
      <c r="K41" s="33">
        <f t="shared" si="15"/>
        <v>0</v>
      </c>
      <c r="L41" s="33">
        <f t="shared" si="15"/>
        <v>0</v>
      </c>
      <c r="M41" s="33">
        <f t="shared" si="15"/>
        <v>0</v>
      </c>
      <c r="N41" s="33">
        <f t="shared" si="15"/>
        <v>0</v>
      </c>
      <c r="O41" s="33">
        <f t="shared" si="15"/>
        <v>0</v>
      </c>
      <c r="P41" s="35">
        <f>SUM(D41:O41)</f>
        <v>0</v>
      </c>
      <c r="Q41" s="44" t="e">
        <f>P41*100/P40-100</f>
        <v>#DIV/0!</v>
      </c>
      <c r="R41" s="177"/>
    </row>
    <row r="42" spans="1:18" s="9" customFormat="1" ht="18.75" thickBot="1">
      <c r="A42" s="188"/>
      <c r="B42" s="160"/>
      <c r="C42" s="14" t="s">
        <v>30</v>
      </c>
      <c r="D42" s="34">
        <f aca="true" t="shared" si="16" ref="D42:P42">D41-D40</f>
        <v>0</v>
      </c>
      <c r="E42" s="34">
        <f t="shared" si="16"/>
        <v>0</v>
      </c>
      <c r="F42" s="34">
        <f t="shared" si="16"/>
        <v>0</v>
      </c>
      <c r="G42" s="34">
        <f t="shared" si="16"/>
        <v>0</v>
      </c>
      <c r="H42" s="34">
        <f t="shared" si="16"/>
        <v>0</v>
      </c>
      <c r="I42" s="34">
        <f t="shared" si="16"/>
        <v>0</v>
      </c>
      <c r="J42" s="34">
        <f t="shared" si="16"/>
        <v>0</v>
      </c>
      <c r="K42" s="34">
        <f t="shared" si="16"/>
        <v>0</v>
      </c>
      <c r="L42" s="34">
        <f t="shared" si="16"/>
        <v>0</v>
      </c>
      <c r="M42" s="34">
        <f t="shared" si="16"/>
        <v>0</v>
      </c>
      <c r="N42" s="34">
        <f t="shared" si="16"/>
        <v>0</v>
      </c>
      <c r="O42" s="34">
        <f t="shared" si="16"/>
        <v>0</v>
      </c>
      <c r="P42" s="36">
        <f t="shared" si="16"/>
        <v>0</v>
      </c>
      <c r="Q42" s="45"/>
      <c r="R42" s="178"/>
    </row>
    <row r="43" spans="1:18" s="9" customFormat="1" ht="18.75" thickBot="1">
      <c r="A43" s="170" t="s">
        <v>0</v>
      </c>
      <c r="B43" s="193" t="s">
        <v>0</v>
      </c>
      <c r="C43" s="11" t="s">
        <v>32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5">
        <f>SUM(D43:O43)</f>
        <v>0</v>
      </c>
      <c r="Q43" s="40">
        <f>P43/12</f>
        <v>0</v>
      </c>
      <c r="R43" s="161"/>
    </row>
    <row r="44" spans="1:18" s="9" customFormat="1" ht="18.75" thickBot="1">
      <c r="A44" s="170"/>
      <c r="B44" s="194"/>
      <c r="C44" s="12" t="s">
        <v>85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5">
        <f>SUM(D44:O44)</f>
        <v>0</v>
      </c>
      <c r="Q44" s="41" t="e">
        <f>P44*100/P43-100</f>
        <v>#DIV/0!</v>
      </c>
      <c r="R44" s="163"/>
    </row>
    <row r="45" spans="1:18" s="10" customFormat="1" ht="20.25" customHeight="1" thickBot="1">
      <c r="A45" s="171"/>
      <c r="B45" s="194"/>
      <c r="C45" s="14" t="s">
        <v>30</v>
      </c>
      <c r="D45" s="34">
        <f aca="true" t="shared" si="17" ref="D45:P45">D44-D43</f>
        <v>0</v>
      </c>
      <c r="E45" s="34">
        <f t="shared" si="17"/>
        <v>0</v>
      </c>
      <c r="F45" s="34">
        <f t="shared" si="17"/>
        <v>0</v>
      </c>
      <c r="G45" s="34">
        <f t="shared" si="17"/>
        <v>0</v>
      </c>
      <c r="H45" s="34">
        <f t="shared" si="17"/>
        <v>0</v>
      </c>
      <c r="I45" s="34">
        <f t="shared" si="17"/>
        <v>0</v>
      </c>
      <c r="J45" s="34">
        <f t="shared" si="17"/>
        <v>0</v>
      </c>
      <c r="K45" s="34">
        <f t="shared" si="17"/>
        <v>0</v>
      </c>
      <c r="L45" s="34">
        <f t="shared" si="17"/>
        <v>0</v>
      </c>
      <c r="M45" s="34">
        <f t="shared" si="17"/>
        <v>0</v>
      </c>
      <c r="N45" s="34">
        <f t="shared" si="17"/>
        <v>0</v>
      </c>
      <c r="O45" s="34">
        <f t="shared" si="17"/>
        <v>0</v>
      </c>
      <c r="P45" s="36">
        <f t="shared" si="17"/>
        <v>0</v>
      </c>
      <c r="Q45" s="45"/>
      <c r="R45" s="23"/>
    </row>
    <row r="46" spans="1:18" s="10" customFormat="1" ht="20.25" customHeight="1">
      <c r="A46" s="179" t="s">
        <v>7</v>
      </c>
      <c r="B46" s="180"/>
      <c r="C46" s="17" t="s">
        <v>32</v>
      </c>
      <c r="D46" s="35">
        <f aca="true" t="shared" si="18" ref="D46:O46">D19+D31+D40+D43</f>
        <v>0</v>
      </c>
      <c r="E46" s="35">
        <f t="shared" si="18"/>
        <v>0</v>
      </c>
      <c r="F46" s="35">
        <f t="shared" si="18"/>
        <v>0</v>
      </c>
      <c r="G46" s="35">
        <f t="shared" si="18"/>
        <v>0</v>
      </c>
      <c r="H46" s="35">
        <f t="shared" si="18"/>
        <v>0</v>
      </c>
      <c r="I46" s="35">
        <f t="shared" si="18"/>
        <v>0</v>
      </c>
      <c r="J46" s="35">
        <f t="shared" si="18"/>
        <v>0</v>
      </c>
      <c r="K46" s="35">
        <f t="shared" si="18"/>
        <v>5104.049999999999</v>
      </c>
      <c r="L46" s="35">
        <f t="shared" si="18"/>
        <v>5104.049999999999</v>
      </c>
      <c r="M46" s="35">
        <f t="shared" si="18"/>
        <v>5104.049999999999</v>
      </c>
      <c r="N46" s="35">
        <f t="shared" si="18"/>
        <v>5104.049999999999</v>
      </c>
      <c r="O46" s="35">
        <f t="shared" si="18"/>
        <v>5104.049999999999</v>
      </c>
      <c r="P46" s="35">
        <f>SUM(D46:O46)</f>
        <v>25520.249999999996</v>
      </c>
      <c r="Q46" s="46">
        <f>P46/12</f>
        <v>2126.6874999999995</v>
      </c>
      <c r="R46" s="189"/>
    </row>
    <row r="47" spans="1:18" s="10" customFormat="1" ht="20.25" customHeight="1" thickBot="1">
      <c r="A47" s="181"/>
      <c r="B47" s="182"/>
      <c r="C47" s="18" t="s">
        <v>85</v>
      </c>
      <c r="D47" s="35">
        <f aca="true" t="shared" si="19" ref="D47:O47">D20+D32+D41+D44</f>
        <v>5104.049999999999</v>
      </c>
      <c r="E47" s="35">
        <f t="shared" si="19"/>
        <v>3062.43</v>
      </c>
      <c r="F47" s="35">
        <f t="shared" si="19"/>
        <v>3062.43</v>
      </c>
      <c r="G47" s="35">
        <f t="shared" si="19"/>
        <v>3062.43</v>
      </c>
      <c r="H47" s="35">
        <f t="shared" si="19"/>
        <v>3062.43</v>
      </c>
      <c r="I47" s="35">
        <f t="shared" si="19"/>
        <v>3062.43</v>
      </c>
      <c r="J47" s="35">
        <f t="shared" si="19"/>
        <v>3062.43</v>
      </c>
      <c r="K47" s="35">
        <f t="shared" si="19"/>
        <v>3062.43</v>
      </c>
      <c r="L47" s="35">
        <f t="shared" si="19"/>
        <v>3062.43</v>
      </c>
      <c r="M47" s="35">
        <f t="shared" si="19"/>
        <v>3062.43</v>
      </c>
      <c r="N47" s="35">
        <f t="shared" si="19"/>
        <v>3062.43</v>
      </c>
      <c r="O47" s="35">
        <f t="shared" si="19"/>
        <v>3062.43</v>
      </c>
      <c r="P47" s="35">
        <f>SUM(D47:O47)</f>
        <v>38790.78</v>
      </c>
      <c r="Q47" s="47">
        <f>P47*100/P46-100</f>
        <v>52.00000000000003</v>
      </c>
      <c r="R47" s="190"/>
    </row>
    <row r="48" spans="1:18" s="9" customFormat="1" ht="18.75" customHeight="1" thickBot="1">
      <c r="A48" s="183"/>
      <c r="B48" s="184"/>
      <c r="C48" s="19" t="s">
        <v>30</v>
      </c>
      <c r="D48" s="36">
        <f>D47-D46</f>
        <v>5104.049999999999</v>
      </c>
      <c r="E48" s="36">
        <f aca="true" t="shared" si="20" ref="E48:P48">E47-E46</f>
        <v>3062.43</v>
      </c>
      <c r="F48" s="36">
        <f t="shared" si="20"/>
        <v>3062.43</v>
      </c>
      <c r="G48" s="36">
        <f t="shared" si="20"/>
        <v>3062.43</v>
      </c>
      <c r="H48" s="36">
        <f t="shared" si="20"/>
        <v>3062.43</v>
      </c>
      <c r="I48" s="36">
        <f t="shared" si="20"/>
        <v>3062.43</v>
      </c>
      <c r="J48" s="36">
        <f t="shared" si="20"/>
        <v>3062.43</v>
      </c>
      <c r="K48" s="36">
        <f t="shared" si="20"/>
        <v>-2041.6199999999994</v>
      </c>
      <c r="L48" s="36">
        <f t="shared" si="20"/>
        <v>-2041.6199999999994</v>
      </c>
      <c r="M48" s="36">
        <f t="shared" si="20"/>
        <v>-2041.6199999999994</v>
      </c>
      <c r="N48" s="36">
        <f t="shared" si="20"/>
        <v>-2041.6199999999994</v>
      </c>
      <c r="O48" s="36">
        <f t="shared" si="20"/>
        <v>-2041.6199999999994</v>
      </c>
      <c r="P48" s="36">
        <f t="shared" si="20"/>
        <v>13270.530000000002</v>
      </c>
      <c r="Q48" s="48"/>
      <c r="R48" s="191"/>
    </row>
    <row r="49" spans="1:17" ht="18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20"/>
    </row>
    <row r="50" spans="1:17" ht="18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0"/>
    </row>
    <row r="51" spans="1:18" ht="18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</row>
    <row r="52" spans="1:18" ht="18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</row>
  </sheetData>
  <sheetProtection/>
  <autoFilter ref="A6:P6"/>
  <mergeCells count="41">
    <mergeCell ref="R37:R39"/>
    <mergeCell ref="R19:R21"/>
    <mergeCell ref="B28:B30"/>
    <mergeCell ref="B43:B45"/>
    <mergeCell ref="R28:R30"/>
    <mergeCell ref="B25:B27"/>
    <mergeCell ref="A51:R51"/>
    <mergeCell ref="B40:B42"/>
    <mergeCell ref="B37:B39"/>
    <mergeCell ref="R22:R24"/>
    <mergeCell ref="R31:R33"/>
    <mergeCell ref="A52:R52"/>
    <mergeCell ref="A46:B48"/>
    <mergeCell ref="B34:B36"/>
    <mergeCell ref="A34:A42"/>
    <mergeCell ref="R46:R48"/>
    <mergeCell ref="A49:P49"/>
    <mergeCell ref="A43:A45"/>
    <mergeCell ref="R16:R18"/>
    <mergeCell ref="Q5:Q6"/>
    <mergeCell ref="D5:O5"/>
    <mergeCell ref="R34:R36"/>
    <mergeCell ref="A7:A21"/>
    <mergeCell ref="A22:A33"/>
    <mergeCell ref="R40:R42"/>
    <mergeCell ref="R43:R44"/>
    <mergeCell ref="B31:B33"/>
    <mergeCell ref="R25:R27"/>
    <mergeCell ref="A4:P4"/>
    <mergeCell ref="B7:B9"/>
    <mergeCell ref="B10:B12"/>
    <mergeCell ref="B13:B15"/>
    <mergeCell ref="A5:C5"/>
    <mergeCell ref="R10:R12"/>
    <mergeCell ref="R13:R15"/>
    <mergeCell ref="P5:P6"/>
    <mergeCell ref="B16:B18"/>
    <mergeCell ref="B19:B21"/>
    <mergeCell ref="R7:R9"/>
    <mergeCell ref="R5:R6"/>
    <mergeCell ref="B22:B24"/>
  </mergeCells>
  <printOptions/>
  <pageMargins left="0.5905511811023623" right="0.6299212598425197" top="0.3937007874015748" bottom="0.3937007874015748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zoomScale="80" zoomScaleNormal="80" zoomScalePageLayoutView="0" workbookViewId="0" topLeftCell="A4">
      <pane xSplit="1" ySplit="3" topLeftCell="B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G22" sqref="G22"/>
    </sheetView>
  </sheetViews>
  <sheetFormatPr defaultColWidth="9.140625" defaultRowHeight="12.75"/>
  <cols>
    <col min="1" max="1" width="25.28125" style="2" customWidth="1"/>
    <col min="2" max="2" width="9.7109375" style="6" customWidth="1"/>
    <col min="3" max="3" width="9.7109375" style="20" customWidth="1"/>
    <col min="4" max="14" width="9.7109375" style="0" customWidth="1"/>
    <col min="15" max="15" width="9.7109375" style="38" customWidth="1"/>
    <col min="16" max="16" width="9.7109375" style="21" customWidth="1"/>
    <col min="17" max="31" width="9.7109375" style="0" customWidth="1"/>
  </cols>
  <sheetData>
    <row r="1" ht="20.25">
      <c r="A1" s="5" t="s">
        <v>1</v>
      </c>
    </row>
    <row r="2" ht="20.25">
      <c r="A2" s="5" t="s">
        <v>3</v>
      </c>
    </row>
    <row r="3" ht="20.25">
      <c r="A3" s="5" t="s">
        <v>2</v>
      </c>
    </row>
    <row r="4" spans="1:31" ht="27" thickBot="1">
      <c r="A4" s="200" t="s">
        <v>53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</row>
    <row r="5" spans="1:31" s="90" customFormat="1" ht="24.75" customHeight="1" thickBot="1">
      <c r="A5" s="201" t="s">
        <v>54</v>
      </c>
      <c r="B5" s="203" t="s">
        <v>55</v>
      </c>
      <c r="C5" s="203"/>
      <c r="D5" s="203"/>
      <c r="E5" s="203"/>
      <c r="F5" s="203"/>
      <c r="G5" s="204" t="s">
        <v>56</v>
      </c>
      <c r="H5" s="205"/>
      <c r="I5" s="205"/>
      <c r="J5" s="205"/>
      <c r="K5" s="206"/>
      <c r="L5" s="204" t="s">
        <v>57</v>
      </c>
      <c r="M5" s="205"/>
      <c r="N5" s="205"/>
      <c r="O5" s="205"/>
      <c r="P5" s="206"/>
      <c r="Q5" s="204" t="s">
        <v>58</v>
      </c>
      <c r="R5" s="205"/>
      <c r="S5" s="205"/>
      <c r="T5" s="205"/>
      <c r="U5" s="206"/>
      <c r="V5" s="204" t="s">
        <v>59</v>
      </c>
      <c r="W5" s="205"/>
      <c r="X5" s="205"/>
      <c r="Y5" s="205"/>
      <c r="Z5" s="206"/>
      <c r="AA5" s="204" t="s">
        <v>7</v>
      </c>
      <c r="AB5" s="205"/>
      <c r="AC5" s="205"/>
      <c r="AD5" s="205"/>
      <c r="AE5" s="206"/>
    </row>
    <row r="6" spans="1:31" s="92" customFormat="1" ht="27" customHeight="1" thickBot="1">
      <c r="A6" s="202"/>
      <c r="B6" s="124">
        <v>2016</v>
      </c>
      <c r="C6" s="124">
        <v>2017</v>
      </c>
      <c r="D6" s="124">
        <v>2018</v>
      </c>
      <c r="E6" s="124">
        <v>2019</v>
      </c>
      <c r="F6" s="114">
        <v>2020</v>
      </c>
      <c r="G6" s="124">
        <v>2016</v>
      </c>
      <c r="H6" s="124">
        <v>2017</v>
      </c>
      <c r="I6" s="124">
        <v>2018</v>
      </c>
      <c r="J6" s="124">
        <v>2019</v>
      </c>
      <c r="K6" s="124">
        <v>2020</v>
      </c>
      <c r="L6" s="124">
        <v>2016</v>
      </c>
      <c r="M6" s="124">
        <v>2017</v>
      </c>
      <c r="N6" s="124">
        <v>2018</v>
      </c>
      <c r="O6" s="124">
        <v>2019</v>
      </c>
      <c r="P6" s="124">
        <v>2020</v>
      </c>
      <c r="Q6" s="124">
        <v>2016</v>
      </c>
      <c r="R6" s="124">
        <v>2017</v>
      </c>
      <c r="S6" s="124">
        <v>2018</v>
      </c>
      <c r="T6" s="124">
        <v>2019</v>
      </c>
      <c r="U6" s="124">
        <v>2020</v>
      </c>
      <c r="V6" s="124">
        <v>2016</v>
      </c>
      <c r="W6" s="124">
        <v>2017</v>
      </c>
      <c r="X6" s="124">
        <v>2018</v>
      </c>
      <c r="Y6" s="124">
        <v>2019</v>
      </c>
      <c r="Z6" s="124">
        <v>2020</v>
      </c>
      <c r="AA6" s="114">
        <v>2014</v>
      </c>
      <c r="AB6" s="114">
        <v>2016</v>
      </c>
      <c r="AC6" s="114">
        <v>2017</v>
      </c>
      <c r="AD6" s="114">
        <v>2018</v>
      </c>
      <c r="AE6" s="114">
        <v>2019</v>
      </c>
    </row>
    <row r="7" spans="1:31" s="92" customFormat="1" ht="19.5">
      <c r="A7" s="115" t="s">
        <v>60</v>
      </c>
      <c r="B7" s="123"/>
      <c r="C7" s="123"/>
      <c r="D7" s="123"/>
      <c r="E7" s="123"/>
      <c r="F7" s="123"/>
      <c r="G7" s="12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4">
        <f aca="true" t="shared" si="0" ref="AA7:AA24">B7+G7+L7+Q7+V7</f>
        <v>0</v>
      </c>
      <c r="AB7" s="94">
        <f aca="true" t="shared" si="1" ref="AB7:AE8">C7+H7+M7+R7+W7</f>
        <v>0</v>
      </c>
      <c r="AC7" s="94">
        <f t="shared" si="1"/>
        <v>0</v>
      </c>
      <c r="AD7" s="94">
        <f t="shared" si="1"/>
        <v>0</v>
      </c>
      <c r="AE7" s="94">
        <f t="shared" si="1"/>
        <v>0</v>
      </c>
    </row>
    <row r="8" spans="1:31" s="92" customFormat="1" ht="19.5">
      <c r="A8" s="115" t="s">
        <v>80</v>
      </c>
      <c r="B8" s="122"/>
      <c r="C8" s="122"/>
      <c r="D8" s="122"/>
      <c r="E8" s="122"/>
      <c r="F8" s="122"/>
      <c r="G8" s="122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4">
        <f t="shared" si="0"/>
        <v>0</v>
      </c>
      <c r="AB8" s="94">
        <f t="shared" si="1"/>
        <v>0</v>
      </c>
      <c r="AC8" s="94">
        <f t="shared" si="1"/>
        <v>0</v>
      </c>
      <c r="AD8" s="94">
        <f t="shared" si="1"/>
        <v>0</v>
      </c>
      <c r="AE8" s="94">
        <f t="shared" si="1"/>
        <v>0</v>
      </c>
    </row>
    <row r="9" spans="1:31" s="92" customFormat="1" ht="19.5">
      <c r="A9" s="115" t="s">
        <v>81</v>
      </c>
      <c r="B9" s="122"/>
      <c r="C9" s="122"/>
      <c r="D9" s="122"/>
      <c r="E9" s="122"/>
      <c r="F9" s="122"/>
      <c r="G9" s="12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>
        <f t="shared" si="0"/>
        <v>0</v>
      </c>
      <c r="AB9" s="94">
        <f>C9+H9+M9+R9+W9</f>
        <v>0</v>
      </c>
      <c r="AC9" s="94">
        <f>D9+I9+N9+S9+X9</f>
        <v>0</v>
      </c>
      <c r="AD9" s="94">
        <f>E9+J9+O9+T9+Y9</f>
        <v>0</v>
      </c>
      <c r="AE9" s="94">
        <f>F9+K9+P9+U9+Z9</f>
        <v>0</v>
      </c>
    </row>
    <row r="10" spans="1:31" s="92" customFormat="1" ht="19.5">
      <c r="A10" s="115" t="s">
        <v>61</v>
      </c>
      <c r="B10" s="95"/>
      <c r="C10" s="95"/>
      <c r="D10" s="95"/>
      <c r="E10" s="95"/>
      <c r="F10" s="95"/>
      <c r="G10" s="96"/>
      <c r="H10" s="94"/>
      <c r="I10" s="94"/>
      <c r="J10" s="94"/>
      <c r="K10" s="97"/>
      <c r="L10" s="94"/>
      <c r="M10" s="94"/>
      <c r="N10" s="94"/>
      <c r="O10" s="94"/>
      <c r="P10" s="97"/>
      <c r="Q10" s="94"/>
      <c r="R10" s="94"/>
      <c r="S10" s="94"/>
      <c r="T10" s="94"/>
      <c r="U10" s="97"/>
      <c r="V10" s="94"/>
      <c r="W10" s="94"/>
      <c r="X10" s="94"/>
      <c r="Y10" s="94"/>
      <c r="Z10" s="97"/>
      <c r="AA10" s="94">
        <f t="shared" si="0"/>
        <v>0</v>
      </c>
      <c r="AB10" s="94">
        <f aca="true" t="shared" si="2" ref="AB10:AE24">C10+H10+M10+R10+W10</f>
        <v>0</v>
      </c>
      <c r="AC10" s="94">
        <f t="shared" si="2"/>
        <v>0</v>
      </c>
      <c r="AD10" s="94">
        <f t="shared" si="2"/>
        <v>0</v>
      </c>
      <c r="AE10" s="94">
        <f t="shared" si="2"/>
        <v>0</v>
      </c>
    </row>
    <row r="11" spans="1:31" s="92" customFormat="1" ht="19.5">
      <c r="A11" s="115" t="s">
        <v>62</v>
      </c>
      <c r="B11" s="95"/>
      <c r="C11" s="95"/>
      <c r="D11" s="95"/>
      <c r="E11" s="95"/>
      <c r="F11" s="95"/>
      <c r="G11" s="96"/>
      <c r="H11" s="94"/>
      <c r="I11" s="94"/>
      <c r="J11" s="94"/>
      <c r="K11" s="97"/>
      <c r="L11" s="94"/>
      <c r="M11" s="94"/>
      <c r="N11" s="94"/>
      <c r="O11" s="94"/>
      <c r="P11" s="97"/>
      <c r="Q11" s="94"/>
      <c r="R11" s="94"/>
      <c r="S11" s="94"/>
      <c r="T11" s="94"/>
      <c r="U11" s="97"/>
      <c r="V11" s="94"/>
      <c r="W11" s="94"/>
      <c r="X11" s="94"/>
      <c r="Y11" s="94"/>
      <c r="Z11" s="97"/>
      <c r="AA11" s="94">
        <f t="shared" si="0"/>
        <v>0</v>
      </c>
      <c r="AB11" s="94">
        <f t="shared" si="2"/>
        <v>0</v>
      </c>
      <c r="AC11" s="94">
        <f t="shared" si="2"/>
        <v>0</v>
      </c>
      <c r="AD11" s="94">
        <f t="shared" si="2"/>
        <v>0</v>
      </c>
      <c r="AE11" s="94">
        <f t="shared" si="2"/>
        <v>0</v>
      </c>
    </row>
    <row r="12" spans="1:31" s="92" customFormat="1" ht="19.5">
      <c r="A12" s="115" t="s">
        <v>63</v>
      </c>
      <c r="B12" s="98"/>
      <c r="C12" s="95"/>
      <c r="D12" s="95"/>
      <c r="E12" s="95"/>
      <c r="F12" s="95"/>
      <c r="G12" s="98"/>
      <c r="H12" s="99"/>
      <c r="I12" s="99"/>
      <c r="J12" s="99"/>
      <c r="K12" s="97"/>
      <c r="L12" s="99"/>
      <c r="M12" s="99"/>
      <c r="N12" s="99"/>
      <c r="O12" s="99"/>
      <c r="P12" s="97"/>
      <c r="Q12" s="99"/>
      <c r="R12" s="99"/>
      <c r="S12" s="99"/>
      <c r="T12" s="99"/>
      <c r="U12" s="97"/>
      <c r="V12" s="99"/>
      <c r="W12" s="99"/>
      <c r="X12" s="99"/>
      <c r="Y12" s="99"/>
      <c r="Z12" s="97"/>
      <c r="AA12" s="94">
        <f t="shared" si="0"/>
        <v>0</v>
      </c>
      <c r="AB12" s="94">
        <f t="shared" si="2"/>
        <v>0</v>
      </c>
      <c r="AC12" s="94">
        <f t="shared" si="2"/>
        <v>0</v>
      </c>
      <c r="AD12" s="94">
        <f t="shared" si="2"/>
        <v>0</v>
      </c>
      <c r="AE12" s="94">
        <f t="shared" si="2"/>
        <v>0</v>
      </c>
    </row>
    <row r="13" spans="1:31" s="92" customFormat="1" ht="19.5">
      <c r="A13" s="115" t="s">
        <v>64</v>
      </c>
      <c r="B13" s="95"/>
      <c r="C13" s="95"/>
      <c r="D13" s="95"/>
      <c r="E13" s="95"/>
      <c r="F13" s="95"/>
      <c r="G13" s="96"/>
      <c r="H13" s="94"/>
      <c r="I13" s="94"/>
      <c r="J13" s="94"/>
      <c r="K13" s="97"/>
      <c r="L13" s="94"/>
      <c r="M13" s="94"/>
      <c r="N13" s="94"/>
      <c r="O13" s="94"/>
      <c r="P13" s="97"/>
      <c r="Q13" s="94"/>
      <c r="R13" s="94"/>
      <c r="S13" s="94"/>
      <c r="T13" s="94"/>
      <c r="U13" s="97"/>
      <c r="V13" s="94"/>
      <c r="W13" s="94"/>
      <c r="X13" s="94"/>
      <c r="Y13" s="94"/>
      <c r="Z13" s="97"/>
      <c r="AA13" s="94">
        <f t="shared" si="0"/>
        <v>0</v>
      </c>
      <c r="AB13" s="94">
        <f t="shared" si="2"/>
        <v>0</v>
      </c>
      <c r="AC13" s="94">
        <f t="shared" si="2"/>
        <v>0</v>
      </c>
      <c r="AD13" s="94">
        <f t="shared" si="2"/>
        <v>0</v>
      </c>
      <c r="AE13" s="94">
        <f t="shared" si="2"/>
        <v>0</v>
      </c>
    </row>
    <row r="14" spans="1:31" s="92" customFormat="1" ht="19.5">
      <c r="A14" s="115" t="s">
        <v>65</v>
      </c>
      <c r="B14" s="96"/>
      <c r="C14" s="96"/>
      <c r="D14" s="96"/>
      <c r="E14" s="96"/>
      <c r="F14" s="96"/>
      <c r="G14" s="95"/>
      <c r="H14" s="97"/>
      <c r="I14" s="97"/>
      <c r="J14" s="97"/>
      <c r="K14" s="94"/>
      <c r="L14" s="100"/>
      <c r="M14" s="97"/>
      <c r="N14" s="97"/>
      <c r="O14" s="97"/>
      <c r="P14" s="94"/>
      <c r="Q14" s="100"/>
      <c r="R14" s="97"/>
      <c r="S14" s="97"/>
      <c r="T14" s="97"/>
      <c r="U14" s="94"/>
      <c r="V14" s="100"/>
      <c r="W14" s="97"/>
      <c r="X14" s="97"/>
      <c r="Y14" s="97"/>
      <c r="Z14" s="94"/>
      <c r="AA14" s="94">
        <f t="shared" si="0"/>
        <v>0</v>
      </c>
      <c r="AB14" s="94">
        <f t="shared" si="2"/>
        <v>0</v>
      </c>
      <c r="AC14" s="94">
        <f t="shared" si="2"/>
        <v>0</v>
      </c>
      <c r="AD14" s="94">
        <f t="shared" si="2"/>
        <v>0</v>
      </c>
      <c r="AE14" s="94">
        <f t="shared" si="2"/>
        <v>0</v>
      </c>
    </row>
    <row r="15" spans="1:31" s="92" customFormat="1" ht="19.5">
      <c r="A15" s="115" t="s">
        <v>66</v>
      </c>
      <c r="B15" s="96"/>
      <c r="C15" s="96"/>
      <c r="D15" s="96"/>
      <c r="E15" s="96"/>
      <c r="F15" s="96"/>
      <c r="G15" s="96"/>
      <c r="H15" s="94"/>
      <c r="I15" s="94"/>
      <c r="J15" s="94"/>
      <c r="K15" s="94"/>
      <c r="L15" s="100"/>
      <c r="M15" s="94"/>
      <c r="N15" s="94"/>
      <c r="O15" s="94"/>
      <c r="P15" s="94"/>
      <c r="Q15" s="100"/>
      <c r="R15" s="94"/>
      <c r="S15" s="94"/>
      <c r="T15" s="94"/>
      <c r="U15" s="94"/>
      <c r="V15" s="100"/>
      <c r="W15" s="94"/>
      <c r="X15" s="94"/>
      <c r="Y15" s="94"/>
      <c r="Z15" s="94"/>
      <c r="AA15" s="94">
        <f t="shared" si="0"/>
        <v>0</v>
      </c>
      <c r="AB15" s="94">
        <f t="shared" si="2"/>
        <v>0</v>
      </c>
      <c r="AC15" s="94">
        <f t="shared" si="2"/>
        <v>0</v>
      </c>
      <c r="AD15" s="94">
        <f t="shared" si="2"/>
        <v>0</v>
      </c>
      <c r="AE15" s="94">
        <f t="shared" si="2"/>
        <v>0</v>
      </c>
    </row>
    <row r="16" spans="1:31" s="92" customFormat="1" ht="19.5">
      <c r="A16" s="115" t="s">
        <v>67</v>
      </c>
      <c r="B16" s="95"/>
      <c r="C16" s="95"/>
      <c r="D16" s="95"/>
      <c r="E16" s="95"/>
      <c r="F16" s="95"/>
      <c r="G16" s="96"/>
      <c r="H16" s="94"/>
      <c r="I16" s="94"/>
      <c r="J16" s="94"/>
      <c r="K16" s="97"/>
      <c r="L16" s="97"/>
      <c r="M16" s="101"/>
      <c r="N16" s="101"/>
      <c r="O16" s="101"/>
      <c r="P16" s="97"/>
      <c r="Q16" s="97"/>
      <c r="R16" s="101"/>
      <c r="S16" s="101"/>
      <c r="T16" s="101"/>
      <c r="U16" s="97"/>
      <c r="V16" s="97"/>
      <c r="W16" s="101"/>
      <c r="X16" s="101"/>
      <c r="Y16" s="101"/>
      <c r="Z16" s="97"/>
      <c r="AA16" s="94">
        <f t="shared" si="0"/>
        <v>0</v>
      </c>
      <c r="AB16" s="94">
        <f t="shared" si="2"/>
        <v>0</v>
      </c>
      <c r="AC16" s="94">
        <f t="shared" si="2"/>
        <v>0</v>
      </c>
      <c r="AD16" s="94">
        <f t="shared" si="2"/>
        <v>0</v>
      </c>
      <c r="AE16" s="94">
        <f t="shared" si="2"/>
        <v>0</v>
      </c>
    </row>
    <row r="17" spans="1:31" s="92" customFormat="1" ht="19.5">
      <c r="A17" s="115" t="s">
        <v>68</v>
      </c>
      <c r="B17" s="98"/>
      <c r="C17" s="98"/>
      <c r="D17" s="98"/>
      <c r="E17" s="98"/>
      <c r="F17" s="98"/>
      <c r="G17" s="96"/>
      <c r="H17" s="94"/>
      <c r="I17" s="94"/>
      <c r="J17" s="94"/>
      <c r="K17" s="99"/>
      <c r="L17" s="94"/>
      <c r="M17" s="94"/>
      <c r="N17" s="94"/>
      <c r="O17" s="94"/>
      <c r="P17" s="99"/>
      <c r="Q17" s="94"/>
      <c r="R17" s="94"/>
      <c r="S17" s="94"/>
      <c r="T17" s="94"/>
      <c r="U17" s="99"/>
      <c r="V17" s="94"/>
      <c r="W17" s="94"/>
      <c r="X17" s="94"/>
      <c r="Y17" s="94"/>
      <c r="Z17" s="94"/>
      <c r="AA17" s="94">
        <f t="shared" si="0"/>
        <v>0</v>
      </c>
      <c r="AB17" s="94">
        <f t="shared" si="2"/>
        <v>0</v>
      </c>
      <c r="AC17" s="94">
        <f t="shared" si="2"/>
        <v>0</v>
      </c>
      <c r="AD17" s="94">
        <f t="shared" si="2"/>
        <v>0</v>
      </c>
      <c r="AE17" s="94">
        <f t="shared" si="2"/>
        <v>0</v>
      </c>
    </row>
    <row r="18" spans="1:31" s="92" customFormat="1" ht="19.5">
      <c r="A18" s="115" t="s">
        <v>69</v>
      </c>
      <c r="B18" s="98"/>
      <c r="C18" s="98"/>
      <c r="D18" s="98"/>
      <c r="E18" s="98"/>
      <c r="F18" s="98"/>
      <c r="G18" s="96"/>
      <c r="H18" s="94"/>
      <c r="I18" s="94"/>
      <c r="J18" s="94"/>
      <c r="K18" s="99"/>
      <c r="L18" s="94"/>
      <c r="M18" s="94"/>
      <c r="N18" s="94"/>
      <c r="O18" s="94"/>
      <c r="P18" s="99"/>
      <c r="Q18" s="94"/>
      <c r="R18" s="94"/>
      <c r="S18" s="94"/>
      <c r="T18" s="94"/>
      <c r="U18" s="99"/>
      <c r="V18" s="94"/>
      <c r="W18" s="94"/>
      <c r="X18" s="94"/>
      <c r="Y18" s="94"/>
      <c r="Z18" s="94"/>
      <c r="AA18" s="94">
        <f t="shared" si="0"/>
        <v>0</v>
      </c>
      <c r="AB18" s="94">
        <f t="shared" si="2"/>
        <v>0</v>
      </c>
      <c r="AC18" s="94">
        <f t="shared" si="2"/>
        <v>0</v>
      </c>
      <c r="AD18" s="94">
        <f t="shared" si="2"/>
        <v>0</v>
      </c>
      <c r="AE18" s="94">
        <f t="shared" si="2"/>
        <v>0</v>
      </c>
    </row>
    <row r="19" spans="1:31" s="92" customFormat="1" ht="19.5">
      <c r="A19" s="115" t="s">
        <v>70</v>
      </c>
      <c r="B19" s="98"/>
      <c r="C19" s="98"/>
      <c r="D19" s="98"/>
      <c r="E19" s="98"/>
      <c r="F19" s="98"/>
      <c r="G19" s="96"/>
      <c r="H19" s="94"/>
      <c r="I19" s="94"/>
      <c r="J19" s="94"/>
      <c r="K19" s="99"/>
      <c r="L19" s="94"/>
      <c r="M19" s="94"/>
      <c r="N19" s="94"/>
      <c r="O19" s="94"/>
      <c r="P19" s="99"/>
      <c r="Q19" s="94"/>
      <c r="R19" s="94"/>
      <c r="S19" s="94"/>
      <c r="T19" s="94"/>
      <c r="U19" s="99"/>
      <c r="V19" s="94"/>
      <c r="W19" s="94"/>
      <c r="X19" s="94"/>
      <c r="Y19" s="94"/>
      <c r="Z19" s="94"/>
      <c r="AA19" s="94">
        <f t="shared" si="0"/>
        <v>0</v>
      </c>
      <c r="AB19" s="94">
        <f t="shared" si="2"/>
        <v>0</v>
      </c>
      <c r="AC19" s="94">
        <f t="shared" si="2"/>
        <v>0</v>
      </c>
      <c r="AD19" s="94">
        <f t="shared" si="2"/>
        <v>0</v>
      </c>
      <c r="AE19" s="94">
        <f t="shared" si="2"/>
        <v>0</v>
      </c>
    </row>
    <row r="20" spans="1:31" s="92" customFormat="1" ht="19.5">
      <c r="A20" s="115" t="s">
        <v>71</v>
      </c>
      <c r="B20" s="98"/>
      <c r="C20" s="98"/>
      <c r="D20" s="98"/>
      <c r="E20" s="98"/>
      <c r="F20" s="98"/>
      <c r="G20" s="96"/>
      <c r="H20" s="94"/>
      <c r="I20" s="94"/>
      <c r="J20" s="94"/>
      <c r="K20" s="99"/>
      <c r="L20" s="94"/>
      <c r="M20" s="94"/>
      <c r="N20" s="94"/>
      <c r="O20" s="94"/>
      <c r="P20" s="99"/>
      <c r="Q20" s="94"/>
      <c r="R20" s="94"/>
      <c r="S20" s="94"/>
      <c r="T20" s="94"/>
      <c r="U20" s="99"/>
      <c r="V20" s="94"/>
      <c r="W20" s="94"/>
      <c r="X20" s="94"/>
      <c r="Y20" s="94"/>
      <c r="Z20" s="94"/>
      <c r="AA20" s="94">
        <f t="shared" si="0"/>
        <v>0</v>
      </c>
      <c r="AB20" s="94">
        <f t="shared" si="2"/>
        <v>0</v>
      </c>
      <c r="AC20" s="94">
        <f t="shared" si="2"/>
        <v>0</v>
      </c>
      <c r="AD20" s="94">
        <f t="shared" si="2"/>
        <v>0</v>
      </c>
      <c r="AE20" s="94">
        <f t="shared" si="2"/>
        <v>0</v>
      </c>
    </row>
    <row r="21" spans="1:31" s="92" customFormat="1" ht="19.5">
      <c r="A21" s="115" t="s">
        <v>72</v>
      </c>
      <c r="B21" s="98"/>
      <c r="C21" s="98"/>
      <c r="D21" s="98"/>
      <c r="E21" s="98"/>
      <c r="F21" s="98"/>
      <c r="G21" s="96"/>
      <c r="H21" s="94"/>
      <c r="I21" s="94"/>
      <c r="J21" s="94"/>
      <c r="K21" s="99"/>
      <c r="L21" s="94"/>
      <c r="M21" s="94"/>
      <c r="N21" s="94"/>
      <c r="O21" s="94"/>
      <c r="P21" s="99"/>
      <c r="Q21" s="94"/>
      <c r="R21" s="94"/>
      <c r="S21" s="94"/>
      <c r="T21" s="94"/>
      <c r="U21" s="99"/>
      <c r="V21" s="94"/>
      <c r="W21" s="94"/>
      <c r="X21" s="94"/>
      <c r="Y21" s="94"/>
      <c r="Z21" s="99"/>
      <c r="AA21" s="94">
        <f t="shared" si="0"/>
        <v>0</v>
      </c>
      <c r="AB21" s="94">
        <f t="shared" si="2"/>
        <v>0</v>
      </c>
      <c r="AC21" s="94">
        <f t="shared" si="2"/>
        <v>0</v>
      </c>
      <c r="AD21" s="94">
        <f t="shared" si="2"/>
        <v>0</v>
      </c>
      <c r="AE21" s="94">
        <f t="shared" si="2"/>
        <v>0</v>
      </c>
    </row>
    <row r="22" spans="1:31" s="92" customFormat="1" ht="19.5">
      <c r="A22" s="115" t="s">
        <v>73</v>
      </c>
      <c r="B22" s="98"/>
      <c r="C22" s="98"/>
      <c r="D22" s="98"/>
      <c r="E22" s="98"/>
      <c r="F22" s="98"/>
      <c r="G22" s="96"/>
      <c r="H22" s="94"/>
      <c r="I22" s="94"/>
      <c r="J22" s="94"/>
      <c r="K22" s="99"/>
      <c r="L22" s="94"/>
      <c r="M22" s="94"/>
      <c r="N22" s="94"/>
      <c r="O22" s="94"/>
      <c r="P22" s="99"/>
      <c r="Q22" s="94"/>
      <c r="R22" s="94"/>
      <c r="S22" s="94"/>
      <c r="T22" s="94"/>
      <c r="U22" s="99"/>
      <c r="V22" s="94"/>
      <c r="W22" s="94"/>
      <c r="X22" s="94"/>
      <c r="Y22" s="94"/>
      <c r="Z22" s="99"/>
      <c r="AA22" s="94">
        <f t="shared" si="0"/>
        <v>0</v>
      </c>
      <c r="AB22" s="94">
        <f t="shared" si="2"/>
        <v>0</v>
      </c>
      <c r="AC22" s="94">
        <f t="shared" si="2"/>
        <v>0</v>
      </c>
      <c r="AD22" s="94">
        <f t="shared" si="2"/>
        <v>0</v>
      </c>
      <c r="AE22" s="94">
        <f t="shared" si="2"/>
        <v>0</v>
      </c>
    </row>
    <row r="23" spans="1:31" s="92" customFormat="1" ht="19.5">
      <c r="A23" s="116" t="s">
        <v>74</v>
      </c>
      <c r="B23" s="102"/>
      <c r="C23" s="102"/>
      <c r="D23" s="102"/>
      <c r="E23" s="102"/>
      <c r="F23" s="102"/>
      <c r="G23" s="103"/>
      <c r="H23" s="104"/>
      <c r="I23" s="104"/>
      <c r="J23" s="104"/>
      <c r="K23" s="105"/>
      <c r="L23" s="104"/>
      <c r="M23" s="104"/>
      <c r="N23" s="104"/>
      <c r="O23" s="104"/>
      <c r="P23" s="105"/>
      <c r="Q23" s="104"/>
      <c r="R23" s="104"/>
      <c r="S23" s="104"/>
      <c r="T23" s="104"/>
      <c r="U23" s="105"/>
      <c r="V23" s="104"/>
      <c r="W23" s="104"/>
      <c r="X23" s="104"/>
      <c r="Y23" s="104"/>
      <c r="Z23" s="105"/>
      <c r="AA23" s="94">
        <f t="shared" si="0"/>
        <v>0</v>
      </c>
      <c r="AB23" s="94">
        <f t="shared" si="2"/>
        <v>0</v>
      </c>
      <c r="AC23" s="94">
        <f t="shared" si="2"/>
        <v>0</v>
      </c>
      <c r="AD23" s="94">
        <f t="shared" si="2"/>
        <v>0</v>
      </c>
      <c r="AE23" s="94">
        <f t="shared" si="2"/>
        <v>0</v>
      </c>
    </row>
    <row r="24" spans="1:31" s="92" customFormat="1" ht="20.25" thickBot="1">
      <c r="A24" s="116" t="s">
        <v>75</v>
      </c>
      <c r="B24" s="102"/>
      <c r="C24" s="106"/>
      <c r="D24" s="106"/>
      <c r="E24" s="106"/>
      <c r="F24" s="106"/>
      <c r="G24" s="102"/>
      <c r="H24" s="105"/>
      <c r="I24" s="105"/>
      <c r="J24" s="105"/>
      <c r="K24" s="107"/>
      <c r="L24" s="105"/>
      <c r="M24" s="105"/>
      <c r="N24" s="105"/>
      <c r="O24" s="105"/>
      <c r="P24" s="107"/>
      <c r="Q24" s="105"/>
      <c r="R24" s="105"/>
      <c r="S24" s="105"/>
      <c r="T24" s="105"/>
      <c r="U24" s="107"/>
      <c r="V24" s="105"/>
      <c r="W24" s="105"/>
      <c r="X24" s="105"/>
      <c r="Y24" s="105"/>
      <c r="Z24" s="107"/>
      <c r="AA24" s="94">
        <f t="shared" si="0"/>
        <v>0</v>
      </c>
      <c r="AB24" s="94">
        <f t="shared" si="2"/>
        <v>0</v>
      </c>
      <c r="AC24" s="94">
        <f t="shared" si="2"/>
        <v>0</v>
      </c>
      <c r="AD24" s="94">
        <f t="shared" si="2"/>
        <v>0</v>
      </c>
      <c r="AE24" s="94">
        <f t="shared" si="2"/>
        <v>0</v>
      </c>
    </row>
    <row r="25" spans="1:31" s="92" customFormat="1" ht="24.75" customHeight="1" thickBot="1">
      <c r="A25" s="117" t="s">
        <v>7</v>
      </c>
      <c r="B25" s="108">
        <f>SUM(B7:B24)</f>
        <v>0</v>
      </c>
      <c r="C25" s="108">
        <f aca="true" t="shared" si="3" ref="C25:AE25">SUM(C7:C24)</f>
        <v>0</v>
      </c>
      <c r="D25" s="108">
        <f t="shared" si="3"/>
        <v>0</v>
      </c>
      <c r="E25" s="108">
        <f t="shared" si="3"/>
        <v>0</v>
      </c>
      <c r="F25" s="108">
        <f t="shared" si="3"/>
        <v>0</v>
      </c>
      <c r="G25" s="108">
        <f t="shared" si="3"/>
        <v>0</v>
      </c>
      <c r="H25" s="109">
        <f t="shared" si="3"/>
        <v>0</v>
      </c>
      <c r="I25" s="109">
        <f t="shared" si="3"/>
        <v>0</v>
      </c>
      <c r="J25" s="109">
        <f t="shared" si="3"/>
        <v>0</v>
      </c>
      <c r="K25" s="109">
        <f t="shared" si="3"/>
        <v>0</v>
      </c>
      <c r="L25" s="109">
        <f t="shared" si="3"/>
        <v>0</v>
      </c>
      <c r="M25" s="109">
        <f t="shared" si="3"/>
        <v>0</v>
      </c>
      <c r="N25" s="109">
        <f t="shared" si="3"/>
        <v>0</v>
      </c>
      <c r="O25" s="109">
        <f t="shared" si="3"/>
        <v>0</v>
      </c>
      <c r="P25" s="109">
        <f t="shared" si="3"/>
        <v>0</v>
      </c>
      <c r="Q25" s="109">
        <f t="shared" si="3"/>
        <v>0</v>
      </c>
      <c r="R25" s="109">
        <f t="shared" si="3"/>
        <v>0</v>
      </c>
      <c r="S25" s="109">
        <f t="shared" si="3"/>
        <v>0</v>
      </c>
      <c r="T25" s="109">
        <f t="shared" si="3"/>
        <v>0</v>
      </c>
      <c r="U25" s="109">
        <f t="shared" si="3"/>
        <v>0</v>
      </c>
      <c r="V25" s="109">
        <f t="shared" si="3"/>
        <v>0</v>
      </c>
      <c r="W25" s="109">
        <f t="shared" si="3"/>
        <v>0</v>
      </c>
      <c r="X25" s="109">
        <f t="shared" si="3"/>
        <v>0</v>
      </c>
      <c r="Y25" s="109">
        <f t="shared" si="3"/>
        <v>0</v>
      </c>
      <c r="Z25" s="109">
        <f t="shared" si="3"/>
        <v>0</v>
      </c>
      <c r="AA25" s="109">
        <f t="shared" si="3"/>
        <v>0</v>
      </c>
      <c r="AB25" s="109">
        <f t="shared" si="3"/>
        <v>0</v>
      </c>
      <c r="AC25" s="109">
        <f t="shared" si="3"/>
        <v>0</v>
      </c>
      <c r="AD25" s="109">
        <f t="shared" si="3"/>
        <v>0</v>
      </c>
      <c r="AE25" s="109">
        <f t="shared" si="3"/>
        <v>0</v>
      </c>
    </row>
    <row r="26" spans="1:31" s="92" customFormat="1" ht="24.75" customHeight="1" thickBot="1">
      <c r="A26" s="114" t="s">
        <v>76</v>
      </c>
      <c r="B26" s="91"/>
      <c r="C26" s="110" t="e">
        <f aca="true" t="shared" si="4" ref="C26:K26">C25*100/B25-100</f>
        <v>#DIV/0!</v>
      </c>
      <c r="D26" s="110" t="e">
        <f t="shared" si="4"/>
        <v>#DIV/0!</v>
      </c>
      <c r="E26" s="110" t="e">
        <f t="shared" si="4"/>
        <v>#DIV/0!</v>
      </c>
      <c r="F26" s="110" t="e">
        <f t="shared" si="4"/>
        <v>#DIV/0!</v>
      </c>
      <c r="G26" s="111" t="e">
        <f t="shared" si="4"/>
        <v>#DIV/0!</v>
      </c>
      <c r="H26" s="111" t="e">
        <f t="shared" si="4"/>
        <v>#DIV/0!</v>
      </c>
      <c r="I26" s="111" t="e">
        <f t="shared" si="4"/>
        <v>#DIV/0!</v>
      </c>
      <c r="J26" s="111" t="e">
        <f t="shared" si="4"/>
        <v>#DIV/0!</v>
      </c>
      <c r="K26" s="111" t="e">
        <f t="shared" si="4"/>
        <v>#DIV/0!</v>
      </c>
      <c r="L26" s="112"/>
      <c r="M26" s="111" t="e">
        <f>M25*100/L25-100</f>
        <v>#DIV/0!</v>
      </c>
      <c r="N26" s="111" t="e">
        <f>N25*100/M25-100</f>
        <v>#DIV/0!</v>
      </c>
      <c r="O26" s="111" t="e">
        <f>O25*100/N25-100</f>
        <v>#DIV/0!</v>
      </c>
      <c r="P26" s="111" t="e">
        <f>P25*100/O25-100</f>
        <v>#DIV/0!</v>
      </c>
      <c r="Q26" s="112"/>
      <c r="R26" s="111" t="e">
        <f>R25*100/Q25-100</f>
        <v>#DIV/0!</v>
      </c>
      <c r="S26" s="111" t="e">
        <f>S25*100/R25-100</f>
        <v>#DIV/0!</v>
      </c>
      <c r="T26" s="111" t="e">
        <f>T25*100/S25-100</f>
        <v>#DIV/0!</v>
      </c>
      <c r="U26" s="111" t="e">
        <f>U25*100/T25-100</f>
        <v>#DIV/0!</v>
      </c>
      <c r="V26" s="112"/>
      <c r="W26" s="111" t="e">
        <f>W25*100/V25-100</f>
        <v>#DIV/0!</v>
      </c>
      <c r="X26" s="111" t="e">
        <f>X25*100/W25-100</f>
        <v>#DIV/0!</v>
      </c>
      <c r="Y26" s="111" t="e">
        <f>Y25*100/X25-100</f>
        <v>#DIV/0!</v>
      </c>
      <c r="Z26" s="111" t="e">
        <f>Z25*100/Y25-100</f>
        <v>#DIV/0!</v>
      </c>
      <c r="AA26" s="112"/>
      <c r="AB26" s="111" t="e">
        <f>AB25*100/AA25-100</f>
        <v>#DIV/0!</v>
      </c>
      <c r="AC26" s="111" t="e">
        <f>AC25*100/AB25-100</f>
        <v>#DIV/0!</v>
      </c>
      <c r="AD26" s="111" t="e">
        <f>AD25*100/AC25-100</f>
        <v>#DIV/0!</v>
      </c>
      <c r="AE26" s="111" t="e">
        <f>AE25*100/AD25-100</f>
        <v>#DIV/0!</v>
      </c>
    </row>
    <row r="27" spans="1:31" s="92" customFormat="1" ht="24.75" customHeight="1" thickBot="1">
      <c r="A27" s="114" t="s">
        <v>76</v>
      </c>
      <c r="B27" s="195" t="e">
        <f>F25*100/B25-100</f>
        <v>#DIV/0!</v>
      </c>
      <c r="C27" s="196"/>
      <c r="D27" s="196"/>
      <c r="E27" s="196"/>
      <c r="F27" s="197"/>
      <c r="G27" s="195" t="e">
        <f>K25*100/G25-100</f>
        <v>#DIV/0!</v>
      </c>
      <c r="H27" s="196"/>
      <c r="I27" s="196"/>
      <c r="J27" s="196"/>
      <c r="K27" s="197"/>
      <c r="L27" s="195" t="e">
        <f>P25*100/L25-100</f>
        <v>#DIV/0!</v>
      </c>
      <c r="M27" s="196"/>
      <c r="N27" s="196"/>
      <c r="O27" s="196"/>
      <c r="P27" s="197"/>
      <c r="Q27" s="195" t="e">
        <f>U25*100/Q25-100</f>
        <v>#DIV/0!</v>
      </c>
      <c r="R27" s="196"/>
      <c r="S27" s="196"/>
      <c r="T27" s="196"/>
      <c r="U27" s="197"/>
      <c r="V27" s="195" t="e">
        <f>Z25*100/V25-100</f>
        <v>#DIV/0!</v>
      </c>
      <c r="W27" s="196"/>
      <c r="X27" s="196"/>
      <c r="Y27" s="196"/>
      <c r="Z27" s="197"/>
      <c r="AA27" s="195" t="e">
        <f>AE25*100/AA25-100</f>
        <v>#DIV/0!</v>
      </c>
      <c r="AB27" s="196"/>
      <c r="AC27" s="196"/>
      <c r="AD27" s="196"/>
      <c r="AE27" s="197"/>
    </row>
    <row r="28" spans="1:31" ht="17.25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98" t="s">
        <v>77</v>
      </c>
      <c r="W28" s="198"/>
      <c r="X28" s="198"/>
      <c r="Y28" s="198"/>
      <c r="Z28" s="198"/>
      <c r="AA28" s="113"/>
      <c r="AB28" s="113"/>
      <c r="AC28" s="113"/>
      <c r="AD28" s="113"/>
      <c r="AE28" s="113"/>
    </row>
    <row r="29" spans="1:31" ht="21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99"/>
      <c r="W29" s="199"/>
      <c r="X29" s="199"/>
      <c r="Y29" s="199"/>
      <c r="Z29" s="199"/>
      <c r="AA29" s="113"/>
      <c r="AB29" s="113"/>
      <c r="AC29" s="113"/>
      <c r="AD29" s="113"/>
      <c r="AE29" s="113"/>
    </row>
    <row r="30" spans="1:31" ht="14.2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</row>
    <row r="31" spans="1:31" ht="14.2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</row>
  </sheetData>
  <sheetProtection/>
  <mergeCells count="15">
    <mergeCell ref="A4:AE4"/>
    <mergeCell ref="A5:A6"/>
    <mergeCell ref="B5:F5"/>
    <mergeCell ref="G5:K5"/>
    <mergeCell ref="L5:P5"/>
    <mergeCell ref="Q5:U5"/>
    <mergeCell ref="V5:Z5"/>
    <mergeCell ref="AA5:AE5"/>
    <mergeCell ref="L27:P27"/>
    <mergeCell ref="Q27:U27"/>
    <mergeCell ref="V27:Z27"/>
    <mergeCell ref="AA27:AE27"/>
    <mergeCell ref="V28:Z29"/>
    <mergeCell ref="B27:F27"/>
    <mergeCell ref="G27:K27"/>
  </mergeCells>
  <printOptions/>
  <pageMargins left="0.5905511811023623" right="0.6299212598425197" top="0.3937007874015748" bottom="0.3937007874015748" header="0" footer="0"/>
  <pageSetup fitToHeight="1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GRAFITÁ MULTIMÍDIA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Torres Filho</dc:creator>
  <cp:keywords/>
  <dc:description/>
  <cp:lastModifiedBy>Ednaldo Vasconcelos</cp:lastModifiedBy>
  <cp:lastPrinted>2020-02-04T15:11:17Z</cp:lastPrinted>
  <dcterms:created xsi:type="dcterms:W3CDTF">1998-05-18T07:48:37Z</dcterms:created>
  <dcterms:modified xsi:type="dcterms:W3CDTF">2020-09-20T18:18:46Z</dcterms:modified>
  <cp:category/>
  <cp:version/>
  <cp:contentType/>
  <cp:contentStatus/>
</cp:coreProperties>
</file>