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6.21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H18" i="1"/>
  <c r="A18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<sst xmlns="http://schemas.openxmlformats.org/spreadsheetml/2006/main" count="61" uniqueCount="29">
  <si>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</si>
  <si>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</si>
  <si>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</si>
  <si>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</si>
  <si>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</si>
  <si>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</si>
  <si>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</si>
  <si>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</si>
  <si>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</si>
  <si>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</si>
  <si>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</si>
  <si>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PORTAL DA TRANSPARENCIA (fpmf-sistemas.org.br)</t>
  </si>
  <si>
    <t>L. M. DA SILVA LAVANDERIA - ME</t>
  </si>
  <si>
    <t>LUMI CONSULTORIA E SERVIÇOS LTDA</t>
  </si>
  <si>
    <t>3°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</si>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</sst>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6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I18" sqref="I18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27814653000160</v>
      </c>
      <c r="D4" s="6" t="s">
        <v>13</v>
      </c>
      <c r="E4" s="7" t="s">
        <v>14</v>
      </c>
      <c r="F4" s="8">
        <v>44362</v>
      </c>
      <c r="G4" s="8">
        <v>44470</v>
      </c>
      <c r="H4" s="9">
        <v>4800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92306257000275</v>
      </c>
      <c r="D5" s="6" t="s">
        <v>15</v>
      </c>
      <c r="E5" s="7">
        <v>3</v>
      </c>
      <c r="F5" s="8">
        <v>43802</v>
      </c>
      <c r="G5" s="8">
        <v>44561</v>
      </c>
      <c r="H5" s="9">
        <f>10238.39*12</f>
        <v>122860.68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2512303000119</v>
      </c>
      <c r="D6" s="6" t="s">
        <v>16</v>
      </c>
      <c r="E6" s="7">
        <v>4</v>
      </c>
      <c r="F6" s="8">
        <v>42373</v>
      </c>
      <c r="G6" s="8">
        <v>44561</v>
      </c>
      <c r="H6" s="11">
        <f>7680*12</f>
        <v>92160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2783295000145</v>
      </c>
      <c r="D7" s="6" t="s">
        <v>17</v>
      </c>
      <c r="E7" s="7">
        <v>1</v>
      </c>
      <c r="F7" s="8">
        <v>42796</v>
      </c>
      <c r="G7" s="8">
        <v>44561</v>
      </c>
      <c r="H7" s="9">
        <f>7056*12</f>
        <v>84672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10279299000119</v>
      </c>
      <c r="D8" s="6" t="s">
        <v>18</v>
      </c>
      <c r="E8" s="7">
        <v>4</v>
      </c>
      <c r="F8" s="8">
        <v>44092</v>
      </c>
      <c r="G8" s="8">
        <v>44561</v>
      </c>
      <c r="H8" s="11">
        <f>1300*12</f>
        <v>15600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3789272000887</v>
      </c>
      <c r="D9" s="6" t="s">
        <v>19</v>
      </c>
      <c r="E9" s="7">
        <v>6</v>
      </c>
      <c r="F9" s="8">
        <v>44113</v>
      </c>
      <c r="G9" s="8">
        <v>44477</v>
      </c>
      <c r="H9" s="9">
        <f>804.79*12</f>
        <v>9657.48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7146768000117</v>
      </c>
      <c r="D10" s="6" t="s">
        <v>20</v>
      </c>
      <c r="E10" s="7">
        <v>4</v>
      </c>
      <c r="F10" s="8">
        <v>43896</v>
      </c>
      <c r="G10" s="8">
        <v>44561</v>
      </c>
      <c r="H10" s="11">
        <f>2420*12</f>
        <v>29040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12730464000132</v>
      </c>
      <c r="D11" s="6" t="s">
        <v>21</v>
      </c>
      <c r="E11" s="7">
        <v>3</v>
      </c>
      <c r="F11" s="8">
        <v>43132</v>
      </c>
      <c r="G11" s="8">
        <v>44561</v>
      </c>
      <c r="H11" s="9">
        <f>535.42*12</f>
        <v>6425.0399999999991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5419785000155</v>
      </c>
      <c r="D12" s="6" t="s">
        <v>22</v>
      </c>
      <c r="E12" s="7">
        <v>6</v>
      </c>
      <c r="F12" s="8">
        <v>43252</v>
      </c>
      <c r="G12" s="8">
        <v>44561</v>
      </c>
      <c r="H12" s="11">
        <f>24593.32*12</f>
        <v>295119.83999999997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3480539000183</v>
      </c>
      <c r="D13" s="6" t="s">
        <v>23</v>
      </c>
      <c r="E13" s="7">
        <v>7</v>
      </c>
      <c r="F13" s="8">
        <v>44075</v>
      </c>
      <c r="G13" s="8">
        <v>44561</v>
      </c>
      <c r="H13" s="9">
        <f>5735.14*12</f>
        <v>68821.680000000008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35521046000130</v>
      </c>
      <c r="D14" s="6" t="s">
        <v>24</v>
      </c>
      <c r="E14" s="7">
        <v>1</v>
      </c>
      <c r="F14" s="8">
        <v>43678</v>
      </c>
      <c r="G14" s="8">
        <v>44561</v>
      </c>
      <c r="H14" s="11">
        <f>3600*12</f>
        <v>43200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20069080000149</v>
      </c>
      <c r="D15" s="6" t="s">
        <v>25</v>
      </c>
      <c r="E15" s="7">
        <v>6</v>
      </c>
      <c r="F15" s="8">
        <v>44112</v>
      </c>
      <c r="G15" s="8">
        <v>44561</v>
      </c>
      <c r="H15" s="9">
        <f>72965.71*12</f>
        <v>875588.52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24380578002041</v>
      </c>
      <c r="D16" s="6" t="s">
        <v>26</v>
      </c>
      <c r="E16" s="7">
        <v>3</v>
      </c>
      <c r="F16" s="8">
        <v>44166</v>
      </c>
      <c r="G16" s="8">
        <v>44561</v>
      </c>
      <c r="H16" s="9">
        <f>44.25*12</f>
        <v>531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10779833000156</v>
      </c>
      <c r="D17" s="12" t="s">
        <v>27</v>
      </c>
      <c r="E17" s="7">
        <v>1</v>
      </c>
      <c r="F17" s="8">
        <v>43990</v>
      </c>
      <c r="G17" s="8">
        <v>44561</v>
      </c>
      <c r="H17" s="9">
        <v>500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26332434000182</v>
      </c>
      <c r="D18" s="6" t="s">
        <v>28</v>
      </c>
      <c r="E18" s="7">
        <v>1</v>
      </c>
      <c r="F18" s="8">
        <v>43976</v>
      </c>
      <c r="G18" s="8">
        <v>44340</v>
      </c>
      <c r="H18" s="11">
        <f>6800*12</f>
        <v>81600</v>
      </c>
      <c r="I18" s="10" t="s">
        <v>11</v>
      </c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13"/>
      <c r="G19" s="13"/>
      <c r="H19" s="11"/>
      <c r="I19" s="10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13"/>
      <c r="G20" s="13"/>
      <c r="H20" s="11"/>
      <c r="I20" s="10"/>
    </row>
    <row r="21" spans="1:9" ht="21" customHeight="1" x14ac:dyDescent="0.2">
      <c r="A21" s="3" t="str">
        <f>IFERROR(VLOOKUP(B21,'[1]DADOS (OCULTAR)'!$P$3:$R$56,3,0),"")</f>
        <v/>
      </c>
      <c r="B21" s="4"/>
      <c r="C21" s="14"/>
      <c r="D21" s="6"/>
      <c r="E21" s="7"/>
      <c r="F21" s="13"/>
      <c r="G21" s="13"/>
      <c r="H21" s="11"/>
      <c r="I21" s="10"/>
    </row>
    <row r="22" spans="1:9" ht="21" customHeight="1" x14ac:dyDescent="0.2">
      <c r="A22" s="3" t="str">
        <f>IFERROR(VLOOKUP(B22,'[1]DADOS (OCULTAR)'!$P$3:$R$56,3,0),"")</f>
        <v/>
      </c>
      <c r="B22" s="4"/>
      <c r="C22" s="14"/>
      <c r="D22" s="6"/>
      <c r="E22" s="7"/>
      <c r="F22" s="13"/>
      <c r="G22" s="13"/>
      <c r="H22" s="11"/>
      <c r="I22" s="10"/>
    </row>
    <row r="23" spans="1:9" ht="21" customHeight="1" x14ac:dyDescent="0.2">
      <c r="A23" s="3" t="str">
        <f>IFERROR(VLOOKUP(B23,'[1]DADOS (OCULTAR)'!$P$3:$R$56,3,0),"")</f>
        <v/>
      </c>
      <c r="B23" s="4"/>
      <c r="C23" s="14"/>
      <c r="D23" s="6"/>
      <c r="E23" s="7"/>
      <c r="F23" s="13"/>
      <c r="G23" s="13"/>
      <c r="H23" s="11"/>
      <c r="I23" s="10"/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3"/>
      <c r="G24" s="13"/>
      <c r="H24" s="11"/>
      <c r="I24" s="10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18" r:id="rId1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2021-07-26T18:54:54Z</dcterms:created>
  <dcterms:modified xsi:type="dcterms:W3CDTF">2021-07-26T18:55:09Z</dcterms:modified>
</cp:coreProperties>
</file>