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2.21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A19" i="1"/>
  <c r="A18" i="1"/>
  <c r="A17" i="1"/>
  <c r="H16" i="1"/>
  <c r="A16" i="1"/>
  <c r="H15" i="1"/>
  <c r="A15" i="1"/>
  <c r="H14" i="1"/>
  <c r="A14" i="1"/>
  <c r="H13" i="1"/>
  <c r="A13" i="1"/>
  <c r="A12" i="1"/>
  <c r="A11" i="1"/>
  <c r="A10" i="1"/>
  <c r="A9" i="1"/>
  <c r="H8" i="1"/>
  <c r="A8" i="1"/>
  <c r="A7" i="1"/>
  <c r="A6" i="1"/>
  <c r="A5" i="1"/>
  <c r="H4" i="1"/>
  <c r="A4" i="1"/>
  <c r="A3" i="1"/>
  <c r="A2" i="1"/>
</calcChain>
</file>

<file path=xl/sharedStrings.xml><?xml version="1.0" encoding="utf-8"?>
<sst xmlns="http://schemas.openxmlformats.org/spreadsheetml/2006/main" count="66" uniqueCount="30">
  <si>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</si>
  <si>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</si>
  <si>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</si>
  <si>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</si>
  <si>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</si>
  <si>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</si>
  <si>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</si>
  <si>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</si>
  <si>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</si>
  <si>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</si>
  <si>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</si>
  <si>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PORTAL DA TRANSPARENCIA (fpmf-sistemas.org.br)</t>
  </si>
  <si>
    <t>FRANCISCO ANTONIO DE VASCONCELOS</t>
  </si>
  <si>
    <t>FUNDACAO DE APOIO AO DESENVOLVIMENTO DA UNIVERSIDADE FEDERAL DE PERNAMBUCO</t>
  </si>
  <si>
    <t>L. M. DA SILVA LAVANDERIA - ME</t>
  </si>
  <si>
    <t>LUMI CONSULTORIA E SERVIÇOS LTDA</t>
  </si>
  <si>
    <t xml:space="preserve">MV INFORMATICA NORDESTE LTDA </t>
  </si>
  <si>
    <t xml:space="preserve">NOROES, AZEVEDO &amp; AVOGADOS </t>
  </si>
  <si>
    <t>SALGUEIRO PLAZA HOTEL LTDA EPP</t>
  </si>
  <si>
    <t xml:space="preserve">RGRAPH COMERCIO E SERVICO LTDA </t>
  </si>
  <si>
    <t>SERVIÇO NACIONAL DE APRENDIZAGEM INDUSTRIAL -SENAI</t>
  </si>
  <si>
    <t>SERV IMAGEM NORDESTE ASSISTENCIA TECNICA LTDA</t>
  </si>
  <si>
    <t>SINGULUS ENGENHARIA E MEDICINA DO TRABALHO LTDA-ME</t>
  </si>
  <si>
    <t xml:space="preserve">SOLUNNI SERVIÇOS ESPECIALIZADOS LTDA </t>
  </si>
  <si>
    <t>SL ENGENHARIA HOSPITALAR LTDA</t>
  </si>
  <si>
    <t xml:space="preserve">TGI CONSULTORIA EM GESTAO S/A </t>
  </si>
  <si>
    <t>TOPHOSP GESTAO E SERVICOS MEDICOS HOSPITALARES LTDA-EPP</t>
  </si>
  <si>
    <t>WHITE MARTINS GASES INDUSTRIAIS NE LTDA</t>
  </si>
  <si>
    <t>MEDICAL MERCANTIL DE APARELHAGEM MEDICA LTDA</t>
  </si>
  <si>
    <t>LOGICO PROJETOS CONSULTORIA E SERVIÇOS DE CLIMATIZACAO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</si>
</sst>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4" fillId="0" borderId="4" xfId="2" applyBorder="1" applyAlignment="1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2.21/UPAE%20Salgueiro%20PCF%20-%202021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W34" sqref="W34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9039744001590</v>
      </c>
      <c r="B2" s="4" t="s">
        <v>9</v>
      </c>
      <c r="C2" s="5">
        <v>11863530000180</v>
      </c>
      <c r="D2" s="6" t="s">
        <v>10</v>
      </c>
      <c r="E2" s="7">
        <v>2</v>
      </c>
      <c r="F2" s="8">
        <v>44011</v>
      </c>
      <c r="G2" s="8">
        <v>44375</v>
      </c>
      <c r="H2" s="9">
        <v>2392.1999999999998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9039744001590</v>
      </c>
      <c r="B3" s="4" t="s">
        <v>9</v>
      </c>
      <c r="C3" s="5">
        <v>16619269400</v>
      </c>
      <c r="D3" s="6" t="s">
        <v>12</v>
      </c>
      <c r="E3" s="7">
        <v>3</v>
      </c>
      <c r="F3" s="8">
        <v>42870</v>
      </c>
      <c r="G3" s="8">
        <v>44561</v>
      </c>
      <c r="H3" s="9">
        <v>6343.4400000000005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9039744001590</v>
      </c>
      <c r="B4" s="4" t="s">
        <v>9</v>
      </c>
      <c r="C4" s="5">
        <v>11735586000159</v>
      </c>
      <c r="D4" s="6" t="s">
        <v>13</v>
      </c>
      <c r="E4" s="7">
        <v>1</v>
      </c>
      <c r="F4" s="8">
        <v>43832</v>
      </c>
      <c r="G4" s="8">
        <v>44198</v>
      </c>
      <c r="H4" s="9">
        <f>132*4</f>
        <v>528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9039744001590</v>
      </c>
      <c r="B5" s="4" t="s">
        <v>9</v>
      </c>
      <c r="C5" s="5">
        <v>14425335000166</v>
      </c>
      <c r="D5" s="6" t="s">
        <v>14</v>
      </c>
      <c r="E5" s="7">
        <v>1</v>
      </c>
      <c r="F5" s="8">
        <v>43132</v>
      </c>
      <c r="G5" s="8">
        <v>44561</v>
      </c>
      <c r="H5" s="9">
        <v>3458.76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9039744001590</v>
      </c>
      <c r="B6" s="4" t="s">
        <v>9</v>
      </c>
      <c r="C6" s="5">
        <v>27814653000160</v>
      </c>
      <c r="D6" s="6" t="s">
        <v>15</v>
      </c>
      <c r="E6" s="7">
        <v>2</v>
      </c>
      <c r="F6" s="8">
        <v>43955</v>
      </c>
      <c r="G6" s="8">
        <v>44319</v>
      </c>
      <c r="H6" s="9">
        <v>9602.52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9039744001590</v>
      </c>
      <c r="B7" s="4" t="s">
        <v>9</v>
      </c>
      <c r="C7" s="5">
        <v>92306257000275</v>
      </c>
      <c r="D7" s="6" t="s">
        <v>16</v>
      </c>
      <c r="E7" s="7">
        <v>3</v>
      </c>
      <c r="F7" s="8">
        <v>43802</v>
      </c>
      <c r="G7" s="8">
        <v>44561</v>
      </c>
      <c r="H7" s="9">
        <v>122860.68</v>
      </c>
      <c r="I7" s="10" t="s">
        <v>11</v>
      </c>
    </row>
    <row r="8" spans="1:9" ht="21" customHeight="1" x14ac:dyDescent="0.2">
      <c r="A8" s="3">
        <f>IFERROR(VLOOKUP(B8,'[1]DADOS (OCULTAR)'!$P$3:$R$56,3,0),"")</f>
        <v>9039744001590</v>
      </c>
      <c r="B8" s="4" t="s">
        <v>9</v>
      </c>
      <c r="C8" s="5">
        <v>2512303000119</v>
      </c>
      <c r="D8" s="6" t="s">
        <v>17</v>
      </c>
      <c r="E8" s="7">
        <v>4</v>
      </c>
      <c r="F8" s="8">
        <v>42373</v>
      </c>
      <c r="G8" s="8">
        <v>44561</v>
      </c>
      <c r="H8" s="11">
        <f>7680*12</f>
        <v>92160</v>
      </c>
      <c r="I8" s="10" t="s">
        <v>11</v>
      </c>
    </row>
    <row r="9" spans="1:9" ht="21" customHeight="1" x14ac:dyDescent="0.2">
      <c r="A9" s="3">
        <f>IFERROR(VLOOKUP(B9,'[1]DADOS (OCULTAR)'!$P$3:$R$56,3,0),"")</f>
        <v>9039744001590</v>
      </c>
      <c r="B9" s="4" t="s">
        <v>9</v>
      </c>
      <c r="C9" s="5">
        <v>2783295000145</v>
      </c>
      <c r="D9" s="6" t="s">
        <v>18</v>
      </c>
      <c r="E9" s="7">
        <v>1</v>
      </c>
      <c r="F9" s="8">
        <v>42796</v>
      </c>
      <c r="G9" s="8">
        <v>44561</v>
      </c>
      <c r="H9" s="9">
        <v>84672</v>
      </c>
      <c r="I9" s="10" t="s">
        <v>11</v>
      </c>
    </row>
    <row r="10" spans="1:9" ht="21" customHeight="1" x14ac:dyDescent="0.2">
      <c r="A10" s="3">
        <f>IFERROR(VLOOKUP(B10,'[1]DADOS (OCULTAR)'!$P$3:$R$56,3,0),"")</f>
        <v>9039744001590</v>
      </c>
      <c r="B10" s="4" t="s">
        <v>9</v>
      </c>
      <c r="C10" s="5">
        <v>10279299000119</v>
      </c>
      <c r="D10" s="6" t="s">
        <v>19</v>
      </c>
      <c r="E10" s="7">
        <v>4</v>
      </c>
      <c r="F10" s="8">
        <v>44092</v>
      </c>
      <c r="G10" s="8">
        <v>44561</v>
      </c>
      <c r="H10" s="9">
        <v>9657.48</v>
      </c>
      <c r="I10" s="10" t="s">
        <v>11</v>
      </c>
    </row>
    <row r="11" spans="1:9" ht="21" customHeight="1" x14ac:dyDescent="0.2">
      <c r="A11" s="3">
        <f>IFERROR(VLOOKUP(B11,'[1]DADOS (OCULTAR)'!$P$3:$R$56,3,0),"")</f>
        <v>9039744001590</v>
      </c>
      <c r="B11" s="4" t="s">
        <v>9</v>
      </c>
      <c r="C11" s="5">
        <v>3789272000887</v>
      </c>
      <c r="D11" s="6" t="s">
        <v>20</v>
      </c>
      <c r="E11" s="7">
        <v>6</v>
      </c>
      <c r="F11" s="8">
        <v>44113</v>
      </c>
      <c r="G11" s="8">
        <v>44477</v>
      </c>
      <c r="H11" s="9">
        <v>8909.0399999999991</v>
      </c>
      <c r="I11" s="10" t="s">
        <v>11</v>
      </c>
    </row>
    <row r="12" spans="1:9" ht="21" customHeight="1" x14ac:dyDescent="0.2">
      <c r="A12" s="3">
        <f>IFERROR(VLOOKUP(B12,'[1]DADOS (OCULTAR)'!$P$3:$R$56,3,0),"")</f>
        <v>9039744001590</v>
      </c>
      <c r="B12" s="4" t="s">
        <v>9</v>
      </c>
      <c r="C12" s="5">
        <v>7146768000117</v>
      </c>
      <c r="D12" s="6" t="s">
        <v>21</v>
      </c>
      <c r="E12" s="7">
        <v>4</v>
      </c>
      <c r="F12" s="8">
        <v>43896</v>
      </c>
      <c r="G12" s="8">
        <v>44561</v>
      </c>
      <c r="H12" s="9">
        <v>29040</v>
      </c>
      <c r="I12" s="10" t="s">
        <v>11</v>
      </c>
    </row>
    <row r="13" spans="1:9" ht="21" customHeight="1" x14ac:dyDescent="0.2">
      <c r="A13" s="3">
        <f>IFERROR(VLOOKUP(B13,'[1]DADOS (OCULTAR)'!$P$3:$R$56,3,0),"")</f>
        <v>9039744001590</v>
      </c>
      <c r="B13" s="4" t="s">
        <v>9</v>
      </c>
      <c r="C13" s="5">
        <v>12730464000132</v>
      </c>
      <c r="D13" s="6" t="s">
        <v>22</v>
      </c>
      <c r="E13" s="7">
        <v>3</v>
      </c>
      <c r="F13" s="8">
        <v>43132</v>
      </c>
      <c r="G13" s="8">
        <v>44561</v>
      </c>
      <c r="H13" s="9">
        <f>535.42*12</f>
        <v>6425.0399999999991</v>
      </c>
      <c r="I13" s="10" t="s">
        <v>11</v>
      </c>
    </row>
    <row r="14" spans="1:9" ht="21" customHeight="1" x14ac:dyDescent="0.2">
      <c r="A14" s="3">
        <f>IFERROR(VLOOKUP(B14,'[1]DADOS (OCULTAR)'!$P$3:$R$56,3,0),"")</f>
        <v>9039744001590</v>
      </c>
      <c r="B14" s="4" t="s">
        <v>9</v>
      </c>
      <c r="C14" s="5">
        <v>5419785000155</v>
      </c>
      <c r="D14" s="6" t="s">
        <v>23</v>
      </c>
      <c r="E14" s="7">
        <v>6</v>
      </c>
      <c r="F14" s="8">
        <v>43252</v>
      </c>
      <c r="G14" s="8">
        <v>44561</v>
      </c>
      <c r="H14" s="11">
        <f>24593.32*12</f>
        <v>295119.83999999997</v>
      </c>
      <c r="I14" s="10" t="s">
        <v>11</v>
      </c>
    </row>
    <row r="15" spans="1:9" ht="21" customHeight="1" x14ac:dyDescent="0.2">
      <c r="A15" s="3">
        <f>IFERROR(VLOOKUP(B15,'[1]DADOS (OCULTAR)'!$P$3:$R$56,3,0),"")</f>
        <v>9039744001590</v>
      </c>
      <c r="B15" s="4" t="s">
        <v>9</v>
      </c>
      <c r="C15" s="5">
        <v>3480539000183</v>
      </c>
      <c r="D15" s="6" t="s">
        <v>24</v>
      </c>
      <c r="E15" s="7">
        <v>7</v>
      </c>
      <c r="F15" s="8">
        <v>44075</v>
      </c>
      <c r="G15" s="8">
        <v>44561</v>
      </c>
      <c r="H15" s="9">
        <f>5735.14*12</f>
        <v>68821.680000000008</v>
      </c>
      <c r="I15" s="10" t="s">
        <v>11</v>
      </c>
    </row>
    <row r="16" spans="1:9" ht="21" customHeight="1" x14ac:dyDescent="0.2">
      <c r="A16" s="3">
        <f>IFERROR(VLOOKUP(B16,'[1]DADOS (OCULTAR)'!$P$3:$R$56,3,0),"")</f>
        <v>9039744001590</v>
      </c>
      <c r="B16" s="4" t="s">
        <v>9</v>
      </c>
      <c r="C16" s="5">
        <v>35521046000130</v>
      </c>
      <c r="D16" s="6" t="s">
        <v>25</v>
      </c>
      <c r="E16" s="7">
        <v>1</v>
      </c>
      <c r="F16" s="8">
        <v>43678</v>
      </c>
      <c r="G16" s="8">
        <v>44561</v>
      </c>
      <c r="H16" s="11">
        <f>3600*12</f>
        <v>43200</v>
      </c>
      <c r="I16" s="10" t="s">
        <v>11</v>
      </c>
    </row>
    <row r="17" spans="1:9" ht="21" customHeight="1" x14ac:dyDescent="0.2">
      <c r="A17" s="3">
        <f>IFERROR(VLOOKUP(B17,'[1]DADOS (OCULTAR)'!$P$3:$R$56,3,0),"")</f>
        <v>9039744001590</v>
      </c>
      <c r="B17" s="4" t="s">
        <v>9</v>
      </c>
      <c r="C17" s="5">
        <v>20069080000149</v>
      </c>
      <c r="D17" s="6" t="s">
        <v>26</v>
      </c>
      <c r="E17" s="7">
        <v>6</v>
      </c>
      <c r="F17" s="8">
        <v>44112</v>
      </c>
      <c r="G17" s="8">
        <v>44561</v>
      </c>
      <c r="H17" s="9">
        <v>875588.52</v>
      </c>
      <c r="I17" s="10" t="s">
        <v>11</v>
      </c>
    </row>
    <row r="18" spans="1:9" ht="21" customHeight="1" x14ac:dyDescent="0.2">
      <c r="A18" s="3">
        <f>IFERROR(VLOOKUP(B18,'[1]DADOS (OCULTAR)'!$P$3:$R$56,3,0),"")</f>
        <v>9039744001590</v>
      </c>
      <c r="B18" s="4" t="s">
        <v>9</v>
      </c>
      <c r="C18" s="5">
        <v>24380578002041</v>
      </c>
      <c r="D18" s="6" t="s">
        <v>27</v>
      </c>
      <c r="E18" s="7">
        <v>3</v>
      </c>
      <c r="F18" s="8">
        <v>44166</v>
      </c>
      <c r="G18" s="8">
        <v>44561</v>
      </c>
      <c r="H18" s="9">
        <v>531</v>
      </c>
      <c r="I18" s="10" t="s">
        <v>11</v>
      </c>
    </row>
    <row r="19" spans="1:9" ht="21" customHeight="1" x14ac:dyDescent="0.2">
      <c r="A19" s="3">
        <f>IFERROR(VLOOKUP(B19,'[1]DADOS (OCULTAR)'!$P$3:$R$56,3,0),"")</f>
        <v>9039744001590</v>
      </c>
      <c r="B19" s="4" t="s">
        <v>9</v>
      </c>
      <c r="C19" s="5">
        <v>10779833000156</v>
      </c>
      <c r="D19" s="12" t="s">
        <v>28</v>
      </c>
      <c r="E19" s="7">
        <v>1</v>
      </c>
      <c r="F19" s="8">
        <v>43990</v>
      </c>
      <c r="G19" s="8">
        <v>44561</v>
      </c>
      <c r="H19" s="9">
        <v>500</v>
      </c>
      <c r="I19" s="10" t="s">
        <v>11</v>
      </c>
    </row>
    <row r="20" spans="1:9" ht="21" customHeight="1" x14ac:dyDescent="0.2">
      <c r="A20" s="3">
        <f>IFERROR(VLOOKUP(B20,'[1]DADOS (OCULTAR)'!$P$3:$R$56,3,0),"")</f>
        <v>9039744001590</v>
      </c>
      <c r="B20" s="4" t="s">
        <v>9</v>
      </c>
      <c r="C20" s="5">
        <v>26332434000182</v>
      </c>
      <c r="D20" s="12" t="s">
        <v>29</v>
      </c>
      <c r="E20" s="7">
        <v>1</v>
      </c>
      <c r="F20" s="8">
        <v>43976</v>
      </c>
      <c r="G20" s="8">
        <v>44340</v>
      </c>
      <c r="H20" s="11">
        <f>6800*12</f>
        <v>81600</v>
      </c>
      <c r="I20" s="10" t="s">
        <v>11</v>
      </c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12"/>
      <c r="E21" s="7"/>
      <c r="F21" s="8"/>
      <c r="G21" s="8"/>
      <c r="H21" s="11"/>
      <c r="I21" s="13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4"/>
      <c r="D28" s="6"/>
      <c r="E28" s="7"/>
      <c r="F28" s="15"/>
      <c r="G28" s="15"/>
      <c r="H28" s="11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4"/>
      <c r="D29" s="6"/>
      <c r="E29" s="7"/>
      <c r="F29" s="15"/>
      <c r="G29" s="15"/>
      <c r="H29" s="11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4"/>
      <c r="D30" s="6"/>
      <c r="E30" s="7"/>
      <c r="F30" s="15"/>
      <c r="G30" s="15"/>
      <c r="H30" s="11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4"/>
      <c r="D31" s="6"/>
      <c r="E31" s="7"/>
      <c r="F31" s="15"/>
      <c r="G31" s="15"/>
      <c r="H31" s="11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4"/>
      <c r="D32" s="6"/>
      <c r="E32" s="7"/>
      <c r="F32" s="15"/>
      <c r="G32" s="15"/>
      <c r="H32" s="11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4"/>
      <c r="D33" s="6"/>
      <c r="E33" s="7"/>
      <c r="F33" s="15"/>
      <c r="G33" s="15"/>
      <c r="H33" s="11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4"/>
      <c r="D34" s="6"/>
      <c r="E34" s="7"/>
      <c r="F34" s="15"/>
      <c r="G34" s="15"/>
      <c r="H34" s="11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4"/>
      <c r="D35" s="6"/>
      <c r="E35" s="7"/>
      <c r="F35" s="15"/>
      <c r="G35" s="15"/>
      <c r="H35" s="11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4"/>
      <c r="D36" s="6"/>
      <c r="E36" s="7"/>
      <c r="F36" s="15"/>
      <c r="G36" s="15"/>
      <c r="H36" s="11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4"/>
      <c r="D37" s="6"/>
      <c r="E37" s="7"/>
      <c r="F37" s="15"/>
      <c r="G37" s="15"/>
      <c r="H37" s="11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4"/>
      <c r="D38" s="6"/>
      <c r="E38" s="7"/>
      <c r="F38" s="15"/>
      <c r="G38" s="15"/>
      <c r="H38" s="11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4"/>
      <c r="D39" s="6"/>
      <c r="E39" s="7"/>
      <c r="F39" s="15"/>
      <c r="G39" s="15"/>
      <c r="H39" s="11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4"/>
      <c r="D40" s="6"/>
      <c r="E40" s="7"/>
      <c r="F40" s="15"/>
      <c r="G40" s="15"/>
      <c r="H40" s="11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4"/>
      <c r="D41" s="6"/>
      <c r="E41" s="7"/>
      <c r="F41" s="15"/>
      <c r="G41" s="15"/>
      <c r="H41" s="11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4"/>
      <c r="D42" s="6"/>
      <c r="E42" s="7"/>
      <c r="F42" s="15"/>
      <c r="G42" s="15"/>
      <c r="H42" s="11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2021-04-07T12:25:36Z</dcterms:created>
  <dcterms:modified xsi:type="dcterms:W3CDTF">2021-04-07T12:25:51Z</dcterms:modified>
</cp:coreProperties>
</file>