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tables/table34.xml" ContentType="application/vnd.openxmlformats-officedocument.spreadsheetml.table+xml"/>
  <Override PartName="/xl/tables/table4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tables/table32.xml" ContentType="application/vnd.openxmlformats-officedocument.spreadsheetml.table+xml"/>
  <Override PartName="/xl/tables/table41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tables/table12.xml" ContentType="application/vnd.openxmlformats-officedocument.spreadsheetml.table+xml"/>
  <Override PartName="/xl/tables/table21.xml" ContentType="application/vnd.openxmlformats-officedocument.spreadsheetml.table+xml"/>
  <Override PartName="/xl/tables/table30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docProps/core.xml" ContentType="application/vnd.openxmlformats-package.core-properties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11160" tabRatio="501" firstSheet="10" activeTab="11"/>
  </bookViews>
  <sheets>
    <sheet name="Cargos__e_Funções_-_Janeiro" sheetId="1" r:id="rId1"/>
    <sheet name="Cargos__e_Funções_-_Fevereiro" sheetId="2" r:id="rId2"/>
    <sheet name="Cargos__e_Funções_-_Março" sheetId="3" r:id="rId3"/>
    <sheet name="Cargos__e_Funções_-_Abril" sheetId="4" r:id="rId4"/>
    <sheet name="Cargos__e_Funções_-_Maio" sheetId="5" r:id="rId5"/>
    <sheet name="Cargos_e_Funções_-_Junho" sheetId="6" r:id="rId6"/>
    <sheet name="Cargos_e_Funções_-_Julho" sheetId="7" r:id="rId7"/>
    <sheet name="Cargos_e_Funções_-_Agosto" sheetId="8" r:id="rId8"/>
    <sheet name="Cargos_e_Funções_-_Setembro" sheetId="9" r:id="rId9"/>
    <sheet name="Cargos_e_Funções_-_Outubro" sheetId="10" r:id="rId10"/>
    <sheet name="Cargos_e_Funções_-_Novembro" sheetId="11" r:id="rId11"/>
    <sheet name="Cargos_e_Funções_-_Dezembro" sheetId="12" r:id="rId12"/>
  </sheets>
  <definedNames>
    <definedName name="_xlnm._FilterDatabase" localSheetId="0" hidden="1">'Cargos__e_Funções_-_Janeiro'!$A$155:$H$163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7" i="12"/>
  <c r="E187"/>
  <c r="H164"/>
  <c r="E164"/>
  <c r="H153"/>
  <c r="E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53" s="1"/>
  <c r="H101"/>
  <c r="E101"/>
  <c r="J75"/>
  <c r="I75"/>
  <c r="H75"/>
  <c r="E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H187" i="11"/>
  <c r="E187"/>
  <c r="H164"/>
  <c r="E164"/>
  <c r="H153"/>
  <c r="E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H101"/>
  <c r="E101"/>
  <c r="J75"/>
  <c r="I75"/>
  <c r="H75"/>
  <c r="E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5" s="1"/>
  <c r="K75" i="12" l="1"/>
  <c r="K153" i="11"/>
  <c r="H187" i="10"/>
  <c r="E187"/>
  <c r="H164"/>
  <c r="E164"/>
  <c r="H153"/>
  <c r="E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H101"/>
  <c r="E101"/>
  <c r="J75"/>
  <c r="I75"/>
  <c r="H75"/>
  <c r="E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5" l="1"/>
  <c r="K153"/>
  <c r="H185" i="9"/>
  <c r="E185"/>
  <c r="H162"/>
  <c r="E162"/>
  <c r="H151"/>
  <c r="E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H100"/>
  <c r="E100"/>
  <c r="J74"/>
  <c r="I74"/>
  <c r="H74"/>
  <c r="E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74" s="1"/>
  <c r="K12"/>
  <c r="K11"/>
  <c r="K10"/>
  <c r="K9"/>
  <c r="K8"/>
  <c r="K7"/>
  <c r="K151" l="1"/>
  <c r="H188" i="8"/>
  <c r="E188"/>
  <c r="H165"/>
  <c r="E165"/>
  <c r="H154"/>
  <c r="E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54" s="1"/>
  <c r="K107"/>
  <c r="K106"/>
  <c r="H102"/>
  <c r="J74"/>
  <c r="I74"/>
  <c r="H74"/>
  <c r="E74"/>
  <c r="E102" s="1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74" l="1"/>
  <c r="H188" i="7"/>
  <c r="E188"/>
  <c r="H165"/>
  <c r="E165"/>
  <c r="H154"/>
  <c r="E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H102"/>
  <c r="E102"/>
  <c r="J74"/>
  <c r="I74"/>
  <c r="H74"/>
  <c r="E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K74" l="1"/>
  <c r="K154"/>
  <c r="H190" i="6"/>
  <c r="E190"/>
  <c r="H167"/>
  <c r="E167"/>
  <c r="E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H117"/>
  <c r="H156" s="1"/>
  <c r="K116"/>
  <c r="K115"/>
  <c r="K114"/>
  <c r="K113"/>
  <c r="K112"/>
  <c r="K111"/>
  <c r="K110"/>
  <c r="K109"/>
  <c r="K108"/>
  <c r="K107"/>
  <c r="H103"/>
  <c r="E103"/>
  <c r="J75"/>
  <c r="I75"/>
  <c r="H75"/>
  <c r="E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K75" l="1"/>
  <c r="K156"/>
  <c r="H186" i="5"/>
  <c r="E186"/>
  <c r="H163"/>
  <c r="E163"/>
  <c r="H152"/>
  <c r="E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H100"/>
  <c r="E100"/>
  <c r="J73"/>
  <c r="I73"/>
  <c r="H73"/>
  <c r="E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K73" l="1"/>
  <c r="K152"/>
  <c r="H182" i="4"/>
  <c r="E182"/>
  <c r="H163"/>
  <c r="E163"/>
  <c r="H152"/>
  <c r="E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H99"/>
  <c r="E99"/>
  <c r="J71"/>
  <c r="I71"/>
  <c r="H71"/>
  <c r="E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H182" i="3"/>
  <c r="E182"/>
  <c r="H163"/>
  <c r="E163"/>
  <c r="H152"/>
  <c r="E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H99"/>
  <c r="E99"/>
  <c r="J71"/>
  <c r="I71"/>
  <c r="H71"/>
  <c r="E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H182" i="2"/>
  <c r="E182"/>
  <c r="H163"/>
  <c r="E163"/>
  <c r="H152"/>
  <c r="E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H99"/>
  <c r="E99"/>
  <c r="J71"/>
  <c r="I71"/>
  <c r="H71"/>
  <c r="E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1"/>
  <c r="K10"/>
  <c r="K9"/>
  <c r="K8"/>
  <c r="K7"/>
  <c r="H71" i="1"/>
  <c r="H163"/>
  <c r="H182"/>
  <c r="H152"/>
  <c r="K70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 i="4" l="1"/>
  <c r="K71"/>
  <c r="K152" i="3"/>
  <c r="K71"/>
  <c r="K71" i="2"/>
  <c r="K152"/>
  <c r="K152" i="1"/>
  <c r="K7"/>
  <c r="K8"/>
  <c r="K9"/>
  <c r="K10"/>
  <c r="K11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E182" l="1"/>
  <c r="E163"/>
  <c r="E152"/>
  <c r="E99"/>
  <c r="H99"/>
  <c r="I71"/>
  <c r="J71"/>
  <c r="E71"/>
  <c r="K71"/>
</calcChain>
</file>

<file path=xl/sharedStrings.xml><?xml version="1.0" encoding="utf-8"?>
<sst xmlns="http://schemas.openxmlformats.org/spreadsheetml/2006/main" count="12657" uniqueCount="703">
  <si>
    <t>CARGOS COMISSIONADOS E FUNÇÕES GRATIFICADAS</t>
  </si>
  <si>
    <t>DESCRITIVO</t>
  </si>
  <si>
    <t>NOMENCLATURA</t>
  </si>
  <si>
    <t>LOTAÇÃO</t>
  </si>
  <si>
    <t>SÍMBOLO</t>
  </si>
  <si>
    <t>QUANT.</t>
  </si>
  <si>
    <t>NOME</t>
  </si>
  <si>
    <t>CATEGORIA</t>
  </si>
  <si>
    <t>AGP</t>
  </si>
  <si>
    <t>VENCIMENTO</t>
  </si>
  <si>
    <t>REPRESENTAÇÃO</t>
  </si>
  <si>
    <t>TOTAL</t>
  </si>
  <si>
    <t>GAB</t>
  </si>
  <si>
    <t>DAS</t>
  </si>
  <si>
    <t>-</t>
  </si>
  <si>
    <t>DAS-1</t>
  </si>
  <si>
    <t>DAS-4</t>
  </si>
  <si>
    <t>GGP</t>
  </si>
  <si>
    <t>CAA-2</t>
  </si>
  <si>
    <t>CAA-3</t>
  </si>
  <si>
    <t>FUNÇÃO GRATIFICADA DE DIREÇÃO E ASSESSORAMENTO</t>
  </si>
  <si>
    <t>FDA-1</t>
  </si>
  <si>
    <t>FDA-2</t>
  </si>
  <si>
    <t>FDA-3</t>
  </si>
  <si>
    <t>FDA-4</t>
  </si>
  <si>
    <t>CCT</t>
  </si>
  <si>
    <t>CCI</t>
  </si>
  <si>
    <t>FUNÇÃO GRATIFICADA DE SUPERVISÃO E APOIO</t>
  </si>
  <si>
    <t>VALOR</t>
  </si>
  <si>
    <t>FGS-1</t>
  </si>
  <si>
    <t>FGS-2</t>
  </si>
  <si>
    <t>FGA-1</t>
  </si>
  <si>
    <t>FGA-3</t>
  </si>
  <si>
    <t>GRATIFICAÇÃO DE INCENTIVO</t>
  </si>
  <si>
    <t>Gratific. Particip. no Cadastro e na Elab. da Folha de Pagamento</t>
  </si>
  <si>
    <t>Gratificação de Incentivo p/ Participação na Execução, Processamento e Controle Orçamentário e Financeiro.</t>
  </si>
  <si>
    <t>GRATIFICAÇÃO - COMISSÃO PERMANENTE DE LICITAÇÃO</t>
  </si>
  <si>
    <t>EMBASAMENTO LEGAL:</t>
  </si>
  <si>
    <t>Decreto nº 40.355, de 31 de janeiro de 2014</t>
  </si>
  <si>
    <t>revogada</t>
  </si>
  <si>
    <t>Decreto nº 40.797, de 9 de junho de 2014</t>
  </si>
  <si>
    <t>Lei nº 15.452, de 15 de janeiro de 2015</t>
  </si>
  <si>
    <t>Decreto nº 41.432, de 20 de janeiro de 2015</t>
  </si>
  <si>
    <t>Decreto nº 41.460, de 30 de janeiro de 2015</t>
  </si>
  <si>
    <t>Errata do Decreto nº 41.460, de 30 de janeiro de 2015, 13/03/2015</t>
  </si>
  <si>
    <t>Decreto nº 41.627, de 14 de abril de 2015</t>
  </si>
  <si>
    <t>Decreto nº 42.028, de 8 de agosto de 2015</t>
  </si>
  <si>
    <t>Decreto nº 42.597 de 21 de janeiro de 2016</t>
  </si>
  <si>
    <t>Decreto nº 42.901 de 12 de abril de 2016</t>
  </si>
  <si>
    <t>Decreto nº 43.047 de 16 de maio de 2016</t>
  </si>
  <si>
    <t>Decreto nº 43.071, de 25 de maio de 2016</t>
  </si>
  <si>
    <t>Decreto nº 43.419 de 17 de agosto de 2016</t>
  </si>
  <si>
    <t>Decreto nº 44321 de 12 de abril de 2017-CPL</t>
  </si>
  <si>
    <t>Decreto nº 43000  de 04 de MAIO de 2016-CPL CPL Especial-PMI</t>
  </si>
  <si>
    <t>Decreto nº 44.779 de 28 de Julho de 2017-CPL Especial-PMI</t>
  </si>
  <si>
    <t>Lei nº 13520 , de 27 de dezembro de 2018</t>
  </si>
  <si>
    <t>Decreto Nº 46.975, DE 4 de janeiro de 2019. Estabelece o quantitativo máximo de cargos em comissão
e funções gratifi cadas de direção e assessoramento da Administração Direta e Indireta do Poder Executivo
Estadual.</t>
  </si>
  <si>
    <t>Total</t>
  </si>
  <si>
    <t>SECRETÁRIA DE INFRAESTRUTURA E RECURSOS HÍDRICOS</t>
  </si>
  <si>
    <t xml:space="preserve">SECRETÁRIO  EXECUTIVO DE ARTICULAÇÃO SOCIAL </t>
  </si>
  <si>
    <t>SECRETÁRIA  EXECUTIVA DE PLANEJAMENTO E GESTÃO</t>
  </si>
  <si>
    <t>SECRETÁRIA EXECUTIVA DE TRANSPORTES</t>
  </si>
  <si>
    <t>GERENTE GERAL DE APOIO JURÍDICO</t>
  </si>
  <si>
    <t>GERENTE GERAL ADMINISTRATIVO E FINANCEIRO</t>
  </si>
  <si>
    <t>ASSESSOR TÉCNICO ESPECIAL</t>
  </si>
  <si>
    <t>GERENTE GERAL DE CONVÊNIOS DE RECURSOS HÍDRICOS</t>
  </si>
  <si>
    <t>GERENTE GERAL DE PLANEJAMENTO</t>
  </si>
  <si>
    <t xml:space="preserve">SUPERINTENDENTE DE PROJETOS </t>
  </si>
  <si>
    <t>SUPERINTENDENTE DE MANUTENÇÃO DE OBRAS HÍDRICAS</t>
  </si>
  <si>
    <t>GERENTE DE PLANEJAMENTO DE RECURSOS HÍDRICOS</t>
  </si>
  <si>
    <t xml:space="preserve">GERENTE JURÍDICO </t>
  </si>
  <si>
    <t>GESTOR DE LOGÍSTICA</t>
  </si>
  <si>
    <t>GESTOR DE MANUTENÇÃO DE BARRAGENS</t>
  </si>
  <si>
    <t>GERENTE DE MONITORAMENTO</t>
  </si>
  <si>
    <t>GESTOR DE CONSTRUÇÃO DE BARRAGENS</t>
  </si>
  <si>
    <t>GESTOR DE PROJETOS</t>
  </si>
  <si>
    <t>ASSESSOR ESPECIAL</t>
  </si>
  <si>
    <t>GESTOR DE AERÓDROMO</t>
  </si>
  <si>
    <t>GESTOR DE COMUNICAÇÃO</t>
  </si>
  <si>
    <t>GESTOR JURÍDICO</t>
  </si>
  <si>
    <t>ASSESSOR ESPECIAL DE GABINETE</t>
  </si>
  <si>
    <t>GESTOR DE GABINETE</t>
  </si>
  <si>
    <t>GESTOR DE PLANEJAMENTO</t>
  </si>
  <si>
    <t>GESTORA DE PROJETOS</t>
  </si>
  <si>
    <t>GESTOR DE CONSELHOS E CÂMARAS TÉCNICAS</t>
  </si>
  <si>
    <t xml:space="preserve">ASSESSOR TÉCNICO </t>
  </si>
  <si>
    <t>GESTOR DE CONTROLE INTERNO</t>
  </si>
  <si>
    <t>GESTOR DE APOIO INSTITUCIONAL</t>
  </si>
  <si>
    <t>GESTOR TÉCNICO</t>
  </si>
  <si>
    <t>ASSESSOR DE COMUNICAÇÃO</t>
  </si>
  <si>
    <t>ASSESSSOR DE LICITAÇÃO</t>
  </si>
  <si>
    <t>ASSESSOR</t>
  </si>
  <si>
    <t>COORDENADOR TÉCNICO DE DESAPROPRIAÇÃO</t>
  </si>
  <si>
    <t>COORDENADOR TÉCNICO DE ORÇAMENTO</t>
  </si>
  <si>
    <t>CORRDENADOR TÉCNICO DE GESTÃO</t>
  </si>
  <si>
    <t>COORDENADOR CONTÁBIL DE RECURSOS HÍDRICOS</t>
  </si>
  <si>
    <t>COORDENADOR DE CONVÊNIOS DE TRASPORTES</t>
  </si>
  <si>
    <t>COORDENADOR DE CONVÊNIOS DE PRESTAÇÃO DE CONTAS DE TRASPORTES</t>
  </si>
  <si>
    <t>COORDENADOR DE MONITORAMENTO</t>
  </si>
  <si>
    <t>ASSESSOR TÉCNICO</t>
  </si>
  <si>
    <t>APOIO TÉCNICO DE ARTICULAÇÃO SOCIAL</t>
  </si>
  <si>
    <t xml:space="preserve">APOIO DE GABINETE </t>
  </si>
  <si>
    <t>APOIO DE COMUNICAÇÃO</t>
  </si>
  <si>
    <t>APOIO TÉCNICO DE ORÇAMENTO</t>
  </si>
  <si>
    <t>APOIO TÉCNICO</t>
  </si>
  <si>
    <t>APOIO CONTÁBIL</t>
  </si>
  <si>
    <t>ASSISTENTE TÉCNICO DE ORÇAMENTO</t>
  </si>
  <si>
    <t>ASSISTENTE TÉCNICO DE TRANSPORTES</t>
  </si>
  <si>
    <t>ASSISTENTE TÉCNICO</t>
  </si>
  <si>
    <t>ASSSITENTE JURÍDICO</t>
  </si>
  <si>
    <t>ASSSITENTE DE GABINETE</t>
  </si>
  <si>
    <t>AUXILIAR DE GABINETE</t>
  </si>
  <si>
    <t>SEINFRA</t>
  </si>
  <si>
    <t>SEAS</t>
  </si>
  <si>
    <t>SEPG</t>
  </si>
  <si>
    <t>SET</t>
  </si>
  <si>
    <t>GGAJ</t>
  </si>
  <si>
    <t>GGAF</t>
  </si>
  <si>
    <t>ASSTE</t>
  </si>
  <si>
    <t>GGCRH</t>
  </si>
  <si>
    <t>SP</t>
  </si>
  <si>
    <t>SMOH</t>
  </si>
  <si>
    <t>GPRH</t>
  </si>
  <si>
    <t>GERJ</t>
  </si>
  <si>
    <t>GLG</t>
  </si>
  <si>
    <t>GMB</t>
  </si>
  <si>
    <t xml:space="preserve">GM </t>
  </si>
  <si>
    <t>GCB</t>
  </si>
  <si>
    <t xml:space="preserve">GP </t>
  </si>
  <si>
    <t>ASSES</t>
  </si>
  <si>
    <t>GAR</t>
  </si>
  <si>
    <t>GCOM</t>
  </si>
  <si>
    <t>GESJ</t>
  </si>
  <si>
    <t>GES</t>
  </si>
  <si>
    <t>GESP</t>
  </si>
  <si>
    <t>GESPO</t>
  </si>
  <si>
    <t>GESCCT</t>
  </si>
  <si>
    <t>ASSET</t>
  </si>
  <si>
    <t>GESCI</t>
  </si>
  <si>
    <t>GAPI</t>
  </si>
  <si>
    <t>GEST</t>
  </si>
  <si>
    <t>ASSESCOM</t>
  </si>
  <si>
    <t>ASSESLI</t>
  </si>
  <si>
    <t>CTECD</t>
  </si>
  <si>
    <t>CTECOT</t>
  </si>
  <si>
    <t>CTECG</t>
  </si>
  <si>
    <t>CCRH</t>
  </si>
  <si>
    <t>CCPCT</t>
  </si>
  <si>
    <t>CMTO</t>
  </si>
  <si>
    <t>ASSETEC</t>
  </si>
  <si>
    <t>APTECARTS</t>
  </si>
  <si>
    <t>APGAB</t>
  </si>
  <si>
    <t>APCOM</t>
  </si>
  <si>
    <t>APTECOT</t>
  </si>
  <si>
    <t>APTEC</t>
  </si>
  <si>
    <t>APCONTAL</t>
  </si>
  <si>
    <t>ASISTECOT</t>
  </si>
  <si>
    <t>ASISTECTS</t>
  </si>
  <si>
    <t>ASSISTEC</t>
  </si>
  <si>
    <t>ASSISJ</t>
  </si>
  <si>
    <t>ASSISGAB</t>
  </si>
  <si>
    <t>AUXGAB</t>
  </si>
  <si>
    <t xml:space="preserve"> SEAS - GAB </t>
  </si>
  <si>
    <t xml:space="preserve"> SEPG </t>
  </si>
  <si>
    <t>GGAJ - GAB</t>
  </si>
  <si>
    <t>GGAF - SEPG</t>
  </si>
  <si>
    <t>ATE - SEPG</t>
  </si>
  <si>
    <t>GGP - SET</t>
  </si>
  <si>
    <t>GERJ - GAB</t>
  </si>
  <si>
    <t>GLG - SEPG</t>
  </si>
  <si>
    <t>GM - SEPG</t>
  </si>
  <si>
    <t>GCB - SMOH</t>
  </si>
  <si>
    <t>ASSES - GAB</t>
  </si>
  <si>
    <t>GAR - SET</t>
  </si>
  <si>
    <t>GCOM - GAB</t>
  </si>
  <si>
    <t>GESJ - GAB</t>
  </si>
  <si>
    <t>ASSS - GAB</t>
  </si>
  <si>
    <t>GES - GAB</t>
  </si>
  <si>
    <t>GESP - SEPJ</t>
  </si>
  <si>
    <t>GESPO - SPRH</t>
  </si>
  <si>
    <t>GESCI - GAB</t>
  </si>
  <si>
    <t>GAPI - SEPG</t>
  </si>
  <si>
    <t>GEST - SEPG</t>
  </si>
  <si>
    <t>ASSESCOM - GAB</t>
  </si>
  <si>
    <t>ASSESLI - SEPG</t>
  </si>
  <si>
    <t>ASSES - SEPG</t>
  </si>
  <si>
    <t>CTECD - SERH</t>
  </si>
  <si>
    <t>CTECOT - SET</t>
  </si>
  <si>
    <t>CTECG - SEPG</t>
  </si>
  <si>
    <t>CCRH - GFORH</t>
  </si>
  <si>
    <t>CCT - SET</t>
  </si>
  <si>
    <t>CCPCT - SET</t>
  </si>
  <si>
    <t>CMTO - SET</t>
  </si>
  <si>
    <t>ASSETEC - SET</t>
  </si>
  <si>
    <t>APTECARTS - GAB</t>
  </si>
  <si>
    <t>APGAB - GAB</t>
  </si>
  <si>
    <t>APCOM - GAB</t>
  </si>
  <si>
    <t>APTECOT - SET</t>
  </si>
  <si>
    <t>APTEC - SERH</t>
  </si>
  <si>
    <t>APCONTAL - SEPG</t>
  </si>
  <si>
    <t>ASISTECOT - SET</t>
  </si>
  <si>
    <t>ASISTECTS - SET</t>
  </si>
  <si>
    <t>ASSISTEC - SET</t>
  </si>
  <si>
    <t>ASSISTEC - GAB</t>
  </si>
  <si>
    <t>ASSISGAB - GAB</t>
  </si>
  <si>
    <t>AUXGABI - GAB</t>
  </si>
  <si>
    <t>DAS-2</t>
  </si>
  <si>
    <t xml:space="preserve">DAS-2 </t>
  </si>
  <si>
    <t>DAS-3</t>
  </si>
  <si>
    <t>DAS-5</t>
  </si>
  <si>
    <t>CAA-4</t>
  </si>
  <si>
    <t>CAA-5</t>
  </si>
  <si>
    <t>FERNANDHA BATISTA LAFAYETTE</t>
  </si>
  <si>
    <t>TACÍSIO MONTENEGRO AMARAL RIBEIRO</t>
  </si>
  <si>
    <t>AUREA MARIA DA CRUZ IGREJAS LOPES</t>
  </si>
  <si>
    <t>DENISE MAIA DE BRITO MACEDO MARTINS</t>
  </si>
  <si>
    <t>PAULO ROBERTO COELHO LÓCIO</t>
  </si>
  <si>
    <t>ADALBERTO JOSÉ DOS SANTOS</t>
  </si>
  <si>
    <t>RAPHAEL PONTES CLAUS</t>
  </si>
  <si>
    <t>ÂNGELA MOCHEL DE SOUZA NETTO</t>
  </si>
  <si>
    <t>RODRIGO LIMA FRAGOSO</t>
  </si>
  <si>
    <t>JOSANA TEREZA VANCE FLORÊNCIO DE MELO AMORIM</t>
  </si>
  <si>
    <t>THAIS DAIENY TREIN GUERRA</t>
  </si>
  <si>
    <t>LARA DE OLIVEIRA SANTANA</t>
  </si>
  <si>
    <t>CLAÚDIA COIMBRA ESTEVES DE MORAIS</t>
  </si>
  <si>
    <t>CARLOS ROBERTO VASCONCELOS DUTRA</t>
  </si>
  <si>
    <t>VÂNIA DE OLIVEIRA PIMENTEL</t>
  </si>
  <si>
    <t>PATRICIA BATISTA DA SILVA CORDEIRO</t>
  </si>
  <si>
    <t>MARCELLE RAFAEL DE ANDRADE</t>
  </si>
  <si>
    <t>MARCELLA VASCONCELOS QUINTELA JUCÁ</t>
  </si>
  <si>
    <t>BRUNO MAURÍCIO DE CARVALHO QUEIROZ</t>
  </si>
  <si>
    <t>FERNANDO DE ALBUQUERQUE MARANHÃO</t>
  </si>
  <si>
    <t>HELDER RÔMULO ARAÚJO DE MENESES</t>
  </si>
  <si>
    <t>PÂMELLA BÁRBARA CAVALCANTI E SILVA</t>
  </si>
  <si>
    <t>MANUELLE  LISBÔA QUEIROZ DE OLIVEIRA</t>
  </si>
  <si>
    <t>LUANA SANTOS FERREIRA</t>
  </si>
  <si>
    <t>PATRICIA BORGES FERREIRA DE AZEVEDO</t>
  </si>
  <si>
    <t>FABIANA NÓBREGA NUNES DA SILVA</t>
  </si>
  <si>
    <t>MARIA IZABEL SUASSUNA DA FONTE</t>
  </si>
  <si>
    <t>SANDRA MARIA FERRAZ DE SÁ</t>
  </si>
  <si>
    <t>GIZÉLIA MARIA RODRIGUES DA SILVA</t>
  </si>
  <si>
    <t>LEONARDO MARQUIM NOGUEIRA NOVAES FERRAZ</t>
  </si>
  <si>
    <t>LEILA VIRGÍNIA HERMÍNIO SOUZA</t>
  </si>
  <si>
    <t>CARLOS EDUARDO CABRAL</t>
  </si>
  <si>
    <t>JOSÉ DE ALMEIDA MELO</t>
  </si>
  <si>
    <t>CAROLINE FERNANDA DA SILVA</t>
  </si>
  <si>
    <t>TAMIRES JOSÉ BALBINO</t>
  </si>
  <si>
    <t>CHARLTON HENDRICKSON PEREIRA DO NASCIMENTO</t>
  </si>
  <si>
    <t>RENATA ISAURA RODRIGUES DE ABREU</t>
  </si>
  <si>
    <t>ROZIETE SOUZA DE CARVALHO</t>
  </si>
  <si>
    <t>VISELME JULIANY BOTELHO</t>
  </si>
  <si>
    <t>ELIANE MARIA NERES DE CARVALHO</t>
  </si>
  <si>
    <t>SANDRA ADELAIDE LOPES DE FREITAS</t>
  </si>
  <si>
    <t>DOUGLAS ARTUR DE ABREU E LIMA</t>
  </si>
  <si>
    <t>ANDRÉ PONTES SÁ MARQUIM</t>
  </si>
  <si>
    <t>JOSÉ GERALDO WANDERLEY NETO</t>
  </si>
  <si>
    <t>JALBA MOREIRA NUNES</t>
  </si>
  <si>
    <t>FLÁVIO EDUARDO LOIOLA FONSECA</t>
  </si>
  <si>
    <t>LUIZ HENRIQUE DE ALMEIDA OLIVEIRA</t>
  </si>
  <si>
    <t>PATRÍCIA FIGUEREDO</t>
  </si>
  <si>
    <t>FERNANDO JOSÉ DE OLIVEIRA</t>
  </si>
  <si>
    <t>HENRIQUE RAMOS SÁ GODIM</t>
  </si>
  <si>
    <t>ELAYNE CRISTINA SILVA DA COSTA</t>
  </si>
  <si>
    <t>HILQUELINE ALVES FERNANDES DOS SANTOS</t>
  </si>
  <si>
    <t>DOUGLAS OTONIEL PONTES FIRME DA SILVA LUIZ</t>
  </si>
  <si>
    <t>WALKÍRIA LEÃO CAVALCANTI</t>
  </si>
  <si>
    <t>VANINE FERREIRA MATEUS ALVES</t>
  </si>
  <si>
    <t>FELIPE LUIZ FONSECA DOS SANTOS ALBUQUERQUE</t>
  </si>
  <si>
    <t>TUANY BARROS TEIXEIRA</t>
  </si>
  <si>
    <t>BERNARDINO COELHO DE MAGALHÃES NETO</t>
  </si>
  <si>
    <t>LUCIANO JORGE RIBEIRO DE BORGES</t>
  </si>
  <si>
    <t>LUIS ANDRÉ DA SILVA</t>
  </si>
  <si>
    <t>INALDA CORREIA TIMES</t>
  </si>
  <si>
    <t>VAGNER BERNARDO DA SILVA</t>
  </si>
  <si>
    <t>SECRETÁRIA EXECUTIVA DE RECURSOS HÍDRICOS</t>
  </si>
  <si>
    <t>SERH</t>
  </si>
  <si>
    <t>SERH - GAB</t>
  </si>
  <si>
    <t>FDA</t>
  </si>
  <si>
    <t>GERENTE GERAL DE AQUISIÇÕES</t>
  </si>
  <si>
    <t>GGA</t>
  </si>
  <si>
    <t>GGA - SEPG</t>
  </si>
  <si>
    <t>GESPO - GAB</t>
  </si>
  <si>
    <t>GERENTE DE ORÇAMENTO</t>
  </si>
  <si>
    <t>GOT</t>
  </si>
  <si>
    <t>GOT - SET</t>
  </si>
  <si>
    <t>GESTOR DE TI</t>
  </si>
  <si>
    <t>GTI</t>
  </si>
  <si>
    <t>GTI - SEPG</t>
  </si>
  <si>
    <t>ASSESSSOR ESPECIAL DE CONTROLE INTERNO</t>
  </si>
  <si>
    <t>ASSESECI</t>
  </si>
  <si>
    <t>ASSESECI - GAB</t>
  </si>
  <si>
    <t>GESTORA DE OBRAS HÍDRICAS</t>
  </si>
  <si>
    <t>GESOBH</t>
  </si>
  <si>
    <t>GESOH - SERH</t>
  </si>
  <si>
    <t>GESTOR ADMINISTRATIVO</t>
  </si>
  <si>
    <t>GESAD</t>
  </si>
  <si>
    <t>GESAD - SEPG</t>
  </si>
  <si>
    <t>GERENTE DE CONVÊNIOS DE TRANSPORTES</t>
  </si>
  <si>
    <t>GCT</t>
  </si>
  <si>
    <t>GCT - SET</t>
  </si>
  <si>
    <t>GESTOR DE MEIO AMBIENTE</t>
  </si>
  <si>
    <t>GMA</t>
  </si>
  <si>
    <t>GMA - PSHPE</t>
  </si>
  <si>
    <t>GESTOR DE ESTUDOS HIDROLÓGICOS</t>
  </si>
  <si>
    <t>GESTH</t>
  </si>
  <si>
    <t>GESTH - SMOH</t>
  </si>
  <si>
    <t>GESTOR FINANCEIRO E ORÇAMENTÁRIO DE RECURSOS HÍDRICOS</t>
  </si>
  <si>
    <t>GFORH</t>
  </si>
  <si>
    <t>GFORH - GFORH</t>
  </si>
  <si>
    <t>GESTOR DE DESAPROPRIAÇÃO</t>
  </si>
  <si>
    <t>GDES</t>
  </si>
  <si>
    <t>GDES - SPRH</t>
  </si>
  <si>
    <t>GPRO</t>
  </si>
  <si>
    <t>GPRO - SPRH</t>
  </si>
  <si>
    <t>GESTOR DE ORÇAMENTO</t>
  </si>
  <si>
    <t>GOT - GEFORH</t>
  </si>
  <si>
    <t>COORDENADOR DE PATRIMÔNIO</t>
  </si>
  <si>
    <t>CPT</t>
  </si>
  <si>
    <t>CPT - SEPG</t>
  </si>
  <si>
    <t>GGAB</t>
  </si>
  <si>
    <t>OUVIDOR</t>
  </si>
  <si>
    <t>OUV</t>
  </si>
  <si>
    <t>OUV - GAB</t>
  </si>
  <si>
    <t>CCI - GAB</t>
  </si>
  <si>
    <t>COORDENADORA TÉCNICA DE ORÇAMENTO</t>
  </si>
  <si>
    <t>COORDENADOR DE RECURSOS HUMANOS</t>
  </si>
  <si>
    <t>CRH</t>
  </si>
  <si>
    <t>CRH - SEPG</t>
  </si>
  <si>
    <t>COORDENADORA DE CONTROLE INTERNO</t>
  </si>
  <si>
    <t>COORDENADOR CONTÁBIL DE TRANSPORTES</t>
  </si>
  <si>
    <t>CCT - SEPG</t>
  </si>
  <si>
    <t>SIMÔNE ROSA DA SILVA</t>
  </si>
  <si>
    <t>ROMERO TAVARES DE AMORIM FILHO</t>
  </si>
  <si>
    <t>ANNE LORE FICHER INOJOSA</t>
  </si>
  <si>
    <t>JULIANE EMANUELE CARDOSO DE OLIVEIRA</t>
  </si>
  <si>
    <t>ABIMAEL FERNANDES DE LIMA FILHO</t>
  </si>
  <si>
    <t>DANIELA BEZERRA CAVALCANTI</t>
  </si>
  <si>
    <t>ANNA ELIS PAZ SOARES</t>
  </si>
  <si>
    <t>LÚCIA REGINA NUNES BEZERRA</t>
  </si>
  <si>
    <t>HENRIQUE SUASSUNA DE ANDRADE LIMA</t>
  </si>
  <si>
    <t>RAIMUNDO PATRIOTA DE ALMEIDA FILHO</t>
  </si>
  <si>
    <t>WALDECY FERREIRA FARIAS FILHO</t>
  </si>
  <si>
    <t>GASTÃO CERQUINHA DA FONSECA NETO</t>
  </si>
  <si>
    <t>LÚCIA MARIA MACIEL CORDEIRO</t>
  </si>
  <si>
    <t>JUPUIRA AGUIAR GARCIA DE SOUZA</t>
  </si>
  <si>
    <t>JOSÉ DE ASSIS FERREIRA</t>
  </si>
  <si>
    <t>JOSICLEIDE RODRIGUES DE SOUZA</t>
  </si>
  <si>
    <t>JOSÉ DE SOUZA MELO FILHO</t>
  </si>
  <si>
    <t>ZUZETE SOARES PORCIÚNCULA</t>
  </si>
  <si>
    <t>MARIA DAS GRAÇAS ESTEVAM</t>
  </si>
  <si>
    <t>JANNE EYRE GOMES DE LIMA</t>
  </si>
  <si>
    <t>LUCIANA MARIA LUSTOSA DE ATAÍDE ARAÚJO</t>
  </si>
  <si>
    <t>BRENO JOSÉ BARACUHY DE MELO</t>
  </si>
  <si>
    <t>LÚCIA DE FÁTIMA FERREIRA ALVES</t>
  </si>
  <si>
    <t>MÁRCIA CRISTINA LEMOS COSTA</t>
  </si>
  <si>
    <t>GERÊNCIA DE TECNOLOGIA DA INFORMAÇÃO</t>
  </si>
  <si>
    <t>GTI - GAB</t>
  </si>
  <si>
    <t>COORDENAÇÃO DE RECURSOS HUMANOS/FOLHA DE PAGAMENTO</t>
  </si>
  <si>
    <t>CRHFP</t>
  </si>
  <si>
    <t>CRHFP - SEPG</t>
  </si>
  <si>
    <t>GERÊNCIA ADMINISTRATIVA</t>
  </si>
  <si>
    <t>GAD</t>
  </si>
  <si>
    <t>GAD - SEPG</t>
  </si>
  <si>
    <t xml:space="preserve">GERÊNCIA GERAL ADMINISTRATIVA FINANCEIRA </t>
  </si>
  <si>
    <t xml:space="preserve">GGAF </t>
  </si>
  <si>
    <t>COORDENAÇÃO DE RECURSOS HUMANOS/CADASTRO</t>
  </si>
  <si>
    <t>CHEFE DE UNIDADE DE PREÇOS</t>
  </si>
  <si>
    <t>CHUP</t>
  </si>
  <si>
    <t>CUP - GFORH</t>
  </si>
  <si>
    <t>CHEFE DA UNIDADE DE ALMOXARIFADO</t>
  </si>
  <si>
    <t>CHUAL</t>
  </si>
  <si>
    <t>CHUAL - SERH</t>
  </si>
  <si>
    <t>CHEFE DE UNIDADE DE CADASTRO E FOLHA DE PAGAMENTO</t>
  </si>
  <si>
    <t>CHUCFP</t>
  </si>
  <si>
    <t>CHUCFP - SERH</t>
  </si>
  <si>
    <t>CHEFE DA UNIDADE DE PRESTAÇÃO DE CONTAS</t>
  </si>
  <si>
    <t xml:space="preserve">CHPC </t>
  </si>
  <si>
    <t>CHPC - GFORH</t>
  </si>
  <si>
    <t>CHEFE DA UNIDADE DE ORÇAMENTO</t>
  </si>
  <si>
    <t>CHUOT</t>
  </si>
  <si>
    <t>CHUOT - GFORH</t>
  </si>
  <si>
    <t>CHEFE DA UNIDADE DE APOIO AO GABINETE</t>
  </si>
  <si>
    <t>CHUAPGAB</t>
  </si>
  <si>
    <t>CHUAPGAB - SERH</t>
  </si>
  <si>
    <t>CHEFE DA UNIDADE DE APOIO DE CONVENIOS</t>
  </si>
  <si>
    <t>CHUAPC</t>
  </si>
  <si>
    <t>CHUAPC - GGCRH</t>
  </si>
  <si>
    <t>CHEFE DE UNIDADE DE APOIO AOS PROC.DE OBRAS E SERV. DE ENGENHARIA</t>
  </si>
  <si>
    <t>CHUAPPOSE</t>
  </si>
  <si>
    <t>CHUAPPOSE - SPRH</t>
  </si>
  <si>
    <t>SUPERVISÃO I</t>
  </si>
  <si>
    <t>SUP</t>
  </si>
  <si>
    <t>SUP - SERH</t>
  </si>
  <si>
    <t>CHEFE DA UNIDADE DE APOIO AO SISTEMA SAGRE MÓDULO LICON</t>
  </si>
  <si>
    <t>CUAPS</t>
  </si>
  <si>
    <t>CUAPS - SERH</t>
  </si>
  <si>
    <t>CHEFE DA UNIDADE DE APOIO E MANUTENÇÃO DE BARRAGENS</t>
  </si>
  <si>
    <t>CUAPPB</t>
  </si>
  <si>
    <t>CUAPPB - AMOH</t>
  </si>
  <si>
    <t>CHEFE DA UNIDADE DE APOIO AOS PROJETOS DE BARRAGENS</t>
  </si>
  <si>
    <t>CUAPPB - SMOH</t>
  </si>
  <si>
    <t>GERERÊNCIA GERAL DE OBRAS</t>
  </si>
  <si>
    <t>GGOB</t>
  </si>
  <si>
    <t>GGOB - SMOH</t>
  </si>
  <si>
    <t xml:space="preserve">NÚCLEO DE TRANSPORTES </t>
  </si>
  <si>
    <t>NT</t>
  </si>
  <si>
    <t>NT - SERH</t>
  </si>
  <si>
    <t>MEMBRO DE LICITAÇÃO</t>
  </si>
  <si>
    <t>MLIC</t>
  </si>
  <si>
    <t>MLIC - SERH</t>
  </si>
  <si>
    <t>SUPERVISOR II</t>
  </si>
  <si>
    <t>GERÊNCIA DE AERÓDROMO</t>
  </si>
  <si>
    <t>SUPERINTENDÊNCIA ADMINISTRATIVA</t>
  </si>
  <si>
    <t>GERÊNCIA DE AERÓDROMOS</t>
  </si>
  <si>
    <t>FGS-3</t>
  </si>
  <si>
    <t>COMISSÃO PERMANENTE DE LICITAÇÕES</t>
  </si>
  <si>
    <t>GERÊNCIA DE COMUNICAÇÃO</t>
  </si>
  <si>
    <t>FGA-2</t>
  </si>
  <si>
    <t>NÚCLEO DE TRANSPORTES</t>
  </si>
  <si>
    <t>CRISTINA MARIA BRANDÃO SIMAS</t>
  </si>
  <si>
    <t>MARTA GOMES DE LIMA</t>
  </si>
  <si>
    <t>AMANDA HENRIQUE GOLÇALVES</t>
  </si>
  <si>
    <t>EDILENE DE MORAIS SOBRAL BELZ</t>
  </si>
  <si>
    <t>ROSA MARIA CARVALHO DIDIER</t>
  </si>
  <si>
    <t>PRESIDENTE/PREGOEIRO</t>
  </si>
  <si>
    <t>CPL I</t>
  </si>
  <si>
    <t>MEMBRO</t>
  </si>
  <si>
    <t>CPL II</t>
  </si>
  <si>
    <t>CAROLINE FERNANDA DA SILVA LIRA</t>
  </si>
  <si>
    <t>DENISE MAIA DE B. MACEDO MARTINS</t>
  </si>
  <si>
    <t>SIMONE ROSA DA SILVA</t>
  </si>
  <si>
    <t>ROBERTA ROCHA BARROS COELHO</t>
  </si>
  <si>
    <t>CRISTIANE MARIA DE MELO SILVA</t>
  </si>
  <si>
    <t>MARIA JOSÉ SOARES FILHA</t>
  </si>
  <si>
    <t>GETÚLIO VARGAS OLIVEIRA GONSALVES DOS SANTOS</t>
  </si>
  <si>
    <t>MARIA DE FÁTIMA DE MELO VAZ DE OLIVEIRA</t>
  </si>
  <si>
    <t>JOSENILDO MIRA SOBRINHO</t>
  </si>
  <si>
    <t>CLÁUDIO JOÃO DA SILVA</t>
  </si>
  <si>
    <t>ROBERTA DE OLIVEIRA BARBOSA</t>
  </si>
  <si>
    <t>IGNÁCIA QUEIROZ DE OLIVEIRA LEITE</t>
  </si>
  <si>
    <t>PRESPREG</t>
  </si>
  <si>
    <t>CPLRH - SERH</t>
  </si>
  <si>
    <t>GPCEFP</t>
  </si>
  <si>
    <t>GPCEFP- SEPG</t>
  </si>
  <si>
    <t>GPCEFP - SERH</t>
  </si>
  <si>
    <t>GIPEPCOF - SEPG</t>
  </si>
  <si>
    <t>GIPEPCOF</t>
  </si>
  <si>
    <t>SUP II</t>
  </si>
  <si>
    <t>TALVANES DE LIMA NIPO</t>
  </si>
  <si>
    <t>AYANNA KARINA D4 ASSIS SANTOS WANDERLEY</t>
  </si>
  <si>
    <t xml:space="preserve">GESTORA DE OBRAS </t>
  </si>
  <si>
    <t>GOB</t>
  </si>
  <si>
    <t>GOB - SET</t>
  </si>
  <si>
    <t>SP - SPRH</t>
  </si>
  <si>
    <t xml:space="preserve">SMOH </t>
  </si>
  <si>
    <t>GMD - SERH</t>
  </si>
  <si>
    <t>GESCCT - SERH</t>
  </si>
  <si>
    <t>ASSEST - SMOH</t>
  </si>
  <si>
    <t>GP - SERH</t>
  </si>
  <si>
    <t>GGA - SERH</t>
  </si>
  <si>
    <t>GGAB - SERH</t>
  </si>
  <si>
    <t>GPCEFP - SPRH</t>
  </si>
  <si>
    <t>ÁLVARO BARROS DA SILVEIRA</t>
  </si>
  <si>
    <t xml:space="preserve">JOSÉ MAXIMINO DA SILVA </t>
  </si>
  <si>
    <t>MARIA ANTONIETA VASCONCELOS CANUTO MARQUES</t>
  </si>
  <si>
    <t>MARIA ANTONIETA  LEMOS COSTA</t>
  </si>
  <si>
    <t>ALBENITA FERREIRA DOS SANTOS NIPPO</t>
  </si>
  <si>
    <t>FABIANO OLIVEIRA DA MOTA</t>
  </si>
  <si>
    <t>ROSÂNGELA VALENÇA DOS SANTOS</t>
  </si>
  <si>
    <t>JOSÉ SEVERINO NÓBREGA</t>
  </si>
  <si>
    <t>FRANCISCA ANÁLIA ARNOUDE</t>
  </si>
  <si>
    <t>VLADEMIR FONSECA DO NASCIMENTO</t>
  </si>
  <si>
    <t>MARINALDA ROCHA DAPOIE ALMEIDA</t>
  </si>
  <si>
    <t>PAULA CRISTINA ALBUQUERQUE PINTO</t>
  </si>
  <si>
    <t>LUIZ PEREIRA DE SOUZA FILHO</t>
  </si>
  <si>
    <t>RENATO DA SILVA MARQUES FILHO</t>
  </si>
  <si>
    <t>HENRIQUE TAVARES DE MELO JUNIOR</t>
  </si>
  <si>
    <t>ROSILENE DA CONCEIÇÃO GUERRA PEREIRA</t>
  </si>
  <si>
    <t>NAUDEMIR JUSTINO DA COSTA</t>
  </si>
  <si>
    <t>HÉLIO LUIZ MARINHO</t>
  </si>
  <si>
    <t>NATÉRCIO FERREIRA ALVES</t>
  </si>
  <si>
    <t>MARIA MADALENA  DE ASSIS</t>
  </si>
  <si>
    <t>CÉLIO BRAZ DA SILVA</t>
  </si>
  <si>
    <t>MARLEIDE CLEMENTINO DE LIMA</t>
  </si>
  <si>
    <t>PEDRO ROGÉRIO GOMES BRAGA</t>
  </si>
  <si>
    <t>JOAQUIM JOB TENÓRIO GALLINDO</t>
  </si>
  <si>
    <t>RONILDO ALEXANDRE DE LIMA</t>
  </si>
  <si>
    <t>ALDICÉA MENEZES GOMES</t>
  </si>
  <si>
    <t>PEDRO DE ALCÂNTARA PEREIRA BORBA</t>
  </si>
  <si>
    <t>ANTÔNIO CORREIA DE OLIVEIRA ANDRADE</t>
  </si>
  <si>
    <t>EDIVALDO PINHEIRO DE ARAÚJO</t>
  </si>
  <si>
    <t>ADEMILTON LUNA DA SILVA JÚNIOR</t>
  </si>
  <si>
    <t>ROSSANA LÚCIA CAMPOS MOTA</t>
  </si>
  <si>
    <t>JOSÉ ALBERTO CASSIMIRO</t>
  </si>
  <si>
    <t>EDVALDO BELARMINO DE SOUZA</t>
  </si>
  <si>
    <t>SALATIEL DE MELO SILVA</t>
  </si>
  <si>
    <t>SEVERINO GONÇALVES DE OLIVEIRA</t>
  </si>
  <si>
    <t>JOÃO AMBRÓSIO DA SILVA</t>
  </si>
  <si>
    <t>JORGE ESTANDILAU RODRIGUES SILVA</t>
  </si>
  <si>
    <t>SUP II - SERH</t>
  </si>
  <si>
    <t>CRHC</t>
  </si>
  <si>
    <t>CRHC - SEPG</t>
  </si>
  <si>
    <t xml:space="preserve">GAR </t>
  </si>
  <si>
    <t>SUPAD</t>
  </si>
  <si>
    <t>SUPAD - SEPG</t>
  </si>
  <si>
    <t>COORDENAÇÃO DE RECURSOS HUMANOS / CADASTRO</t>
  </si>
  <si>
    <t>APTEC - SEPG</t>
  </si>
  <si>
    <t>NTR</t>
  </si>
  <si>
    <t>NTR - SEPG</t>
  </si>
  <si>
    <t>CPL</t>
  </si>
  <si>
    <t>CPL - SEPG</t>
  </si>
  <si>
    <t>COM</t>
  </si>
  <si>
    <t>EXQ</t>
  </si>
  <si>
    <t>EST</t>
  </si>
  <si>
    <t>LAFAETE  LACERDA DE ANDRADE FILHO</t>
  </si>
  <si>
    <t>CÉZAR DE SOUSA DA SILVA</t>
  </si>
  <si>
    <t>MARIA ANTONIETA LEMOS COSTA</t>
  </si>
  <si>
    <t>Colunas1</t>
  </si>
  <si>
    <t>Colunas2</t>
  </si>
  <si>
    <t>Colunas3</t>
  </si>
  <si>
    <t>GERENTE GERAL DE TRANSPORTE</t>
  </si>
  <si>
    <t>GGTRAS</t>
  </si>
  <si>
    <t>GGTRANS - SEPG</t>
  </si>
  <si>
    <t>GGP - SEPG</t>
  </si>
  <si>
    <t>SUPERINTENDENTE DE AERÓDROMO</t>
  </si>
  <si>
    <t>SAERO</t>
  </si>
  <si>
    <t>SAERO- SET</t>
  </si>
  <si>
    <t>BRUNO COSTA SIMÕES</t>
  </si>
  <si>
    <t>ASSESSORA TÉCNICA ESPECIAL</t>
  </si>
  <si>
    <t>ASTECESP</t>
  </si>
  <si>
    <t>ASTECESP - GAB</t>
  </si>
  <si>
    <t>GESTORA DE ENGENHARIA</t>
  </si>
  <si>
    <t>GESENG</t>
  </si>
  <si>
    <t>GESENG- GAB</t>
  </si>
  <si>
    <t>GP</t>
  </si>
  <si>
    <t>GP - SET</t>
  </si>
  <si>
    <t>NATHANE ANA ROSA NEGRI</t>
  </si>
  <si>
    <t>JOAQUIM GUSTAVO VANDERLEI</t>
  </si>
  <si>
    <t>GESTOE DE AERÓDROMO</t>
  </si>
  <si>
    <t>GAER</t>
  </si>
  <si>
    <t>GAER - SET</t>
  </si>
  <si>
    <t>DAS - 5</t>
  </si>
  <si>
    <t>MAURO JORDÃO DE VASCONCELOS FILHO</t>
  </si>
  <si>
    <t>GESP - SEPG</t>
  </si>
  <si>
    <t>GESTORA TÉCNICA</t>
  </si>
  <si>
    <t>GESTEC</t>
  </si>
  <si>
    <t>GESTEC - SPRH</t>
  </si>
  <si>
    <t>ALEXSON CAETANO DA SILVA</t>
  </si>
  <si>
    <t>ASSESSORA TÉCNICA</t>
  </si>
  <si>
    <t>ASSTEC</t>
  </si>
  <si>
    <t>ASST-SET</t>
  </si>
  <si>
    <t>RACHEL MORAIS DE OLIVEIRA</t>
  </si>
  <si>
    <t>COORDENADOR DE PLANEJAMENTO E MONITORAMENTO</t>
  </si>
  <si>
    <t>CMTO - SEPG</t>
  </si>
  <si>
    <t>COORDENADOR DE ENGENHARIA</t>
  </si>
  <si>
    <t>COORENG</t>
  </si>
  <si>
    <t>COORENG - SET</t>
  </si>
  <si>
    <t>ASSISTENTE OPERACIONAL</t>
  </si>
  <si>
    <t>ASSISOP</t>
  </si>
  <si>
    <t>ASSISOP - SET</t>
  </si>
  <si>
    <t>AUXILIAR OPERACIONAL</t>
  </si>
  <si>
    <t>AUXOP</t>
  </si>
  <si>
    <t>AUXOP - GAB</t>
  </si>
  <si>
    <t>GERENTE DE CONVÊNIIOS DE TRANSPORTES</t>
  </si>
  <si>
    <t>GCONVTRAS</t>
  </si>
  <si>
    <t>GCONVTRAS- GCT</t>
  </si>
  <si>
    <t>GERENTE JURÍDICO</t>
  </si>
  <si>
    <t>GJUR</t>
  </si>
  <si>
    <t>GJUR- SET</t>
  </si>
  <si>
    <t>APOIO PATRIMONIAL</t>
  </si>
  <si>
    <t>APPATRIM</t>
  </si>
  <si>
    <t>APPATRIM- SEPG</t>
  </si>
  <si>
    <t>AMANDA RAFAELY MONTEIRO DO PRADO</t>
  </si>
  <si>
    <t>APOIO  LOGÍSTICA</t>
  </si>
  <si>
    <t>APGLG</t>
  </si>
  <si>
    <t>SUPERVISOR I</t>
  </si>
  <si>
    <t>SUP I</t>
  </si>
  <si>
    <t>SUP I- SERH</t>
  </si>
  <si>
    <t xml:space="preserve">SUP II - SERH </t>
  </si>
  <si>
    <t>CARLOS ALBERTO DE ARAÚJO BEZERRA</t>
  </si>
  <si>
    <t>SUPERVISÃO II</t>
  </si>
  <si>
    <t>SUP II - GABINETE</t>
  </si>
  <si>
    <t>AUREA ROSA DE MELO FERREIRA</t>
  </si>
  <si>
    <t>APDM - SEPG</t>
  </si>
  <si>
    <t>APOIO ADMINISTRATIVO</t>
  </si>
  <si>
    <t>APADM</t>
  </si>
  <si>
    <t>MOTORISTA</t>
  </si>
  <si>
    <t>MOT</t>
  </si>
  <si>
    <t>MOT - SEPG</t>
  </si>
  <si>
    <t>PRESIDENTE</t>
  </si>
  <si>
    <t>PRESPMI</t>
  </si>
  <si>
    <t>PMI</t>
  </si>
  <si>
    <t>MLICPMI</t>
  </si>
  <si>
    <t>PAULO ROSENBLATT</t>
  </si>
  <si>
    <t>ANDREZA MARIA DINIZ MORAIS SOARES ALVES</t>
  </si>
  <si>
    <t>RICARDO CARVALHO DE SÁ</t>
  </si>
  <si>
    <t>TUANY BARROS TEXEIRA</t>
  </si>
  <si>
    <t>Decreto nº 40.355, de 31 de janeiro de 2014             REVOGADA</t>
  </si>
  <si>
    <t>OBSERVAÇÕES:</t>
  </si>
  <si>
    <t>PLANILHA ATUALIZADA EM 15/06/2020</t>
  </si>
  <si>
    <t>GERENTE DE ENGENHARIA</t>
  </si>
  <si>
    <t>GENG</t>
  </si>
  <si>
    <t>GENG - SET</t>
  </si>
  <si>
    <t>MARIA LUIZA BARBOSA CASTILHO</t>
  </si>
  <si>
    <t xml:space="preserve"> DAS - 5</t>
  </si>
  <si>
    <t>KLEBER ROOSVELT DE ARAÚJO ANDRADE</t>
  </si>
  <si>
    <t>GESTOR TÉCNICA</t>
  </si>
  <si>
    <t>APTECO - SET</t>
  </si>
  <si>
    <t>APTECO</t>
  </si>
  <si>
    <t>YAN TAGORE MELO DE LACERDA</t>
  </si>
  <si>
    <t>JOSÉ DE SOUZA DE MELO FILHO</t>
  </si>
  <si>
    <t>observação</t>
  </si>
  <si>
    <t>CHUCFP - SEPG</t>
  </si>
  <si>
    <t>APOIO RECURSOS HUMANOS</t>
  </si>
  <si>
    <t>APCRH</t>
  </si>
  <si>
    <t>MARIA DE FÁTIMA BARBOSA DA SILVA</t>
  </si>
  <si>
    <t>Com ônus para o órgão de origem</t>
  </si>
  <si>
    <t>BRUNO LISBOA ARAÚJO</t>
  </si>
  <si>
    <t>ASSTEC - SET</t>
  </si>
  <si>
    <t>ANDRÉ EDSON LIMA DE ANDRADE SILVA</t>
  </si>
  <si>
    <t xml:space="preserve"> DAS -5</t>
  </si>
  <si>
    <t>ASSISTENTEDE OUVIDORA</t>
  </si>
  <si>
    <t>ASSOUV</t>
  </si>
  <si>
    <t>ASSOUV- GABINETE</t>
  </si>
  <si>
    <t>PLANILHA ATUALIZADA EM 03/08/2020</t>
  </si>
  <si>
    <t xml:space="preserve">08/09/2020                                                                                            TOTAL DE CARGOS DA SEINFRA </t>
  </si>
  <si>
    <t>PREENCHIDOS</t>
  </si>
  <si>
    <t>VAGOS</t>
  </si>
  <si>
    <t>GERENTE GERAL DE ENGENHARIA</t>
  </si>
  <si>
    <t>GGE-SEPG</t>
  </si>
  <si>
    <t>GESTOR FINANCEIRO E ORÇAMENTÁRIO</t>
  </si>
  <si>
    <t>GFO</t>
  </si>
  <si>
    <t>GFO - SEPG</t>
  </si>
  <si>
    <t>EDVALDO BELARMINO DE SOUSA</t>
  </si>
  <si>
    <t>ALEXON CAETANO DA SILVA</t>
  </si>
  <si>
    <t>HENRIQUE RAMOS SÁ GONDIM</t>
  </si>
  <si>
    <t>PLANILHA ATUALIZADA EM 08/09/2020 com base nos D. Os do mês de agosto</t>
  </si>
  <si>
    <t xml:space="preserve">                                                                                       TOTAL DE CARGOS DA SEINFRA </t>
  </si>
  <si>
    <t xml:space="preserve">TOTAL DE CARGOS DA SEINFRA </t>
  </si>
  <si>
    <t>MARIA DA CONCEIÇÃO LAFAIETE</t>
  </si>
  <si>
    <t>GGE</t>
  </si>
  <si>
    <t>GGE-SET</t>
  </si>
  <si>
    <t>DENISE MAIA DE BRITTO MACEDO MARTINS</t>
  </si>
  <si>
    <t>GGTRANS -SET</t>
  </si>
  <si>
    <t xml:space="preserve"> DAS-2 </t>
  </si>
  <si>
    <t>GGP - GAB</t>
  </si>
  <si>
    <t>GLG - GGAF</t>
  </si>
  <si>
    <t>GERENTE DE PLANEJAMENTO</t>
  </si>
  <si>
    <t xml:space="preserve">GPLAN </t>
  </si>
  <si>
    <t>GPLAM - GAB</t>
  </si>
  <si>
    <t>ASSESSORA ESPECIAL DE GABINETE</t>
  </si>
  <si>
    <t>ASESPGAB</t>
  </si>
  <si>
    <t>ASESGAP - GAB</t>
  </si>
  <si>
    <t>GESP - GAB</t>
  </si>
  <si>
    <t>GAPI - GGAF</t>
  </si>
  <si>
    <t>GEST - GGAF</t>
  </si>
  <si>
    <t>ASSESLI - GAB</t>
  </si>
  <si>
    <t>ASSES - GGAF</t>
  </si>
  <si>
    <t>CTECG - GGAF</t>
  </si>
  <si>
    <t>CMTO - GAB</t>
  </si>
  <si>
    <t>APTEC - GGAF</t>
  </si>
  <si>
    <t>APCONTAL - GGAF</t>
  </si>
  <si>
    <t>GGA - GAB</t>
  </si>
  <si>
    <t>GGAF - GGAF</t>
  </si>
  <si>
    <t>GCONVTRAS- SET</t>
  </si>
  <si>
    <t>GJUR- GAB</t>
  </si>
  <si>
    <t>GTI -GGAF</t>
  </si>
  <si>
    <t>GESAD - GGAF</t>
  </si>
  <si>
    <t>GFO - GGAF</t>
  </si>
  <si>
    <t>CRH - GGAF</t>
  </si>
  <si>
    <t>CCT - GGAF</t>
  </si>
  <si>
    <t>GTI - GGAF</t>
  </si>
  <si>
    <t>CRHFP - GGAF</t>
  </si>
  <si>
    <t>APPATRIM- GGAF</t>
  </si>
  <si>
    <t>GGAF -GGAF</t>
  </si>
  <si>
    <t>CHUCFP GGAF</t>
  </si>
  <si>
    <t>MLIC - GAB</t>
  </si>
  <si>
    <t>CRHC - GGAF</t>
  </si>
  <si>
    <t>SUPAD - GGAF</t>
  </si>
  <si>
    <t>ASSOUV- GAB</t>
  </si>
  <si>
    <t>APDM - SET</t>
  </si>
  <si>
    <t>APDM - GGAF</t>
  </si>
  <si>
    <t>CRHC -GGAF</t>
  </si>
  <si>
    <t>GAD - GGAF</t>
  </si>
  <si>
    <t>CPL - GAB</t>
  </si>
  <si>
    <t>MOT - GGAF</t>
  </si>
  <si>
    <t>GPCEFP- GGAF</t>
  </si>
  <si>
    <t>GPCEFP- GFAF</t>
  </si>
  <si>
    <t>GIPEPCOF - SERH</t>
  </si>
  <si>
    <t>CLÁUDIO JÕAO DA SILVA</t>
  </si>
  <si>
    <t>GIPEPCOF - GGAF</t>
  </si>
  <si>
    <t>GGA -GAB</t>
  </si>
  <si>
    <t>PLANILHA ATUALIZADA EM 05/10/2020 com base nos D.Os do mês de setembro</t>
  </si>
  <si>
    <t>HUGO LEONARDO DE OLIVEIRA LINS</t>
  </si>
  <si>
    <t>ASSESRH</t>
  </si>
  <si>
    <t>ASSESRH - GAB</t>
  </si>
  <si>
    <t>PROFESSORA READAPTADA</t>
  </si>
  <si>
    <t>PR</t>
  </si>
  <si>
    <t>PR - SEAS</t>
  </si>
  <si>
    <t>LENILDA  MARIA DA SILVA</t>
  </si>
  <si>
    <t>PLANILHA ATUALIZADA EM 03/11/2020 com base nos D.Os do mês de setembro</t>
  </si>
  <si>
    <t>PLANILHA ATUALIZADA EM 06/12/2020 com base nos D.Os do mês de setembro</t>
  </si>
  <si>
    <t>PLANILHA ATUALIZADA EM 04/01/2021 com base nos D.Os do mês de dezembro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</si>
</sst>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[$R$ -416]#,##0.00"/>
  </numFmts>
  <fonts count="7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FreeSans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8"/>
      <color rgb="FFFFFFFF"/>
      <name val="Arial1"/>
    </font>
    <font>
      <sz val="11"/>
      <color rgb="FF000000"/>
      <name val="Arial1"/>
    </font>
    <font>
      <sz val="11"/>
      <color rgb="FF000000"/>
      <name val="Cambria"/>
      <family val="1"/>
    </font>
    <font>
      <sz val="8"/>
      <color rgb="FF000000"/>
      <name val="Arial1"/>
    </font>
    <font>
      <b/>
      <sz val="8"/>
      <color rgb="FF000000"/>
      <name val="Arial1"/>
    </font>
    <font>
      <b/>
      <sz val="8"/>
      <color rgb="FFEFEFEF"/>
      <name val="Arial1"/>
    </font>
    <font>
      <sz val="11"/>
      <color rgb="FF073763"/>
      <name val="Arial1"/>
    </font>
    <font>
      <b/>
      <sz val="11"/>
      <color rgb="FF073763"/>
      <name val="Arial1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EFEFE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EFEFE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Arial1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Arial1"/>
    </font>
    <font>
      <b/>
      <sz val="8"/>
      <color theme="0"/>
      <name val="Calibri"/>
      <family val="2"/>
      <scheme val="minor"/>
    </font>
    <font>
      <sz val="8"/>
      <color rgb="FF000000"/>
      <name val="Tahoma"/>
      <family val="2"/>
      <charset val="1"/>
    </font>
    <font>
      <b/>
      <sz val="16"/>
      <color rgb="FF00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scheme val="minor"/>
    </font>
    <font>
      <b/>
      <sz val="8"/>
      <color theme="0"/>
      <name val="Calibri"/>
      <scheme val="minor"/>
    </font>
    <font>
      <sz val="11"/>
      <color rgb="FF000000"/>
      <name val="Calibri"/>
      <scheme val="minor"/>
    </font>
    <font>
      <sz val="10"/>
      <color theme="1"/>
      <name val="Calibri"/>
      <scheme val="minor"/>
    </font>
    <font>
      <b/>
      <sz val="11"/>
      <color rgb="FF000000"/>
      <name val="Calibri"/>
      <scheme val="minor"/>
    </font>
    <font>
      <b/>
      <sz val="8"/>
      <color theme="1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rgb="FFEFEFEF"/>
      <name val="Calibri"/>
      <family val="2"/>
      <scheme val="minor"/>
    </font>
    <font>
      <b/>
      <sz val="8"/>
      <color rgb="FFEFEFEF"/>
      <name val="Calibri"/>
      <family val="2"/>
      <scheme val="minor"/>
    </font>
    <font>
      <sz val="10"/>
      <color rgb="FF000000"/>
      <name val="Arial"/>
      <family val="2"/>
    </font>
    <font>
      <sz val="8"/>
      <color rgb="FF073763"/>
      <name val="Calibri"/>
      <family val="2"/>
      <scheme val="minor"/>
    </font>
    <font>
      <b/>
      <sz val="8"/>
      <color rgb="FF073763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5" fillId="0" borderId="0" applyNumberFormat="0" applyBorder="0" applyProtection="0"/>
    <xf numFmtId="0" fontId="1" fillId="0" borderId="0"/>
  </cellStyleXfs>
  <cellXfs count="326">
    <xf numFmtId="0" fontId="0" fillId="0" borderId="0" xfId="0"/>
    <xf numFmtId="4" fontId="17" fillId="10" borderId="0" xfId="0" applyNumberFormat="1" applyFont="1" applyFill="1"/>
    <xf numFmtId="0" fontId="17" fillId="0" borderId="0" xfId="0" applyFont="1"/>
    <xf numFmtId="0" fontId="17" fillId="10" borderId="0" xfId="0" applyFont="1" applyFill="1"/>
    <xf numFmtId="0" fontId="17" fillId="0" borderId="2" xfId="0" applyFont="1" applyBorder="1"/>
    <xf numFmtId="0" fontId="16" fillId="9" borderId="0" xfId="0" applyFont="1" applyFill="1" applyAlignment="1">
      <alignment horizontal="center"/>
    </xf>
    <xf numFmtId="0" fontId="17" fillId="0" borderId="0" xfId="0" applyFont="1" applyAlignment="1"/>
    <xf numFmtId="4" fontId="22" fillId="0" borderId="0" xfId="0" applyNumberFormat="1" applyFont="1" applyAlignment="1"/>
    <xf numFmtId="4" fontId="23" fillId="0" borderId="0" xfId="0" applyNumberFormat="1" applyFont="1" applyAlignment="1"/>
    <xf numFmtId="0" fontId="16" fillId="0" borderId="0" xfId="0" applyFont="1" applyAlignment="1">
      <alignment horizontal="center"/>
    </xf>
    <xf numFmtId="0" fontId="19" fillId="10" borderId="0" xfId="0" applyFont="1" applyFill="1" applyAlignment="1"/>
    <xf numFmtId="0" fontId="17" fillId="10" borderId="0" xfId="0" applyFont="1" applyFill="1" applyAlignment="1"/>
    <xf numFmtId="0" fontId="0" fillId="0" borderId="0" xfId="0"/>
    <xf numFmtId="0" fontId="16" fillId="9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horizontal="center" wrapText="1"/>
    </xf>
    <xf numFmtId="0" fontId="18" fillId="0" borderId="0" xfId="0" applyFont="1" applyFill="1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24" fillId="11" borderId="0" xfId="0" applyFont="1" applyFill="1" applyAlignment="1"/>
    <xf numFmtId="0" fontId="25" fillId="0" borderId="0" xfId="0" applyFont="1"/>
    <xf numFmtId="0" fontId="0" fillId="0" borderId="0" xfId="0" applyFont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5" fillId="10" borderId="0" xfId="0" applyFont="1" applyFill="1"/>
    <xf numFmtId="4" fontId="25" fillId="10" borderId="0" xfId="0" applyNumberFormat="1" applyFont="1" applyFill="1"/>
    <xf numFmtId="4" fontId="25" fillId="0" borderId="0" xfId="0" applyNumberFormat="1" applyFont="1"/>
    <xf numFmtId="0" fontId="25" fillId="0" borderId="0" xfId="0" applyFont="1" applyBorder="1" applyAlignment="1">
      <alignment horizontal="center"/>
    </xf>
    <xf numFmtId="0" fontId="24" fillId="11" borderId="0" xfId="0" applyFont="1" applyFill="1" applyAlignment="1">
      <alignment horizontal="center"/>
    </xf>
    <xf numFmtId="0" fontId="24" fillId="11" borderId="0" xfId="0" applyFont="1" applyFill="1"/>
    <xf numFmtId="164" fontId="24" fillId="11" borderId="0" xfId="0" applyNumberFormat="1" applyFont="1" applyFill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2" fillId="12" borderId="0" xfId="0" applyFont="1" applyFill="1" applyBorder="1" applyAlignment="1">
      <alignment wrapText="1"/>
    </xf>
    <xf numFmtId="0" fontId="33" fillId="0" borderId="0" xfId="0" applyFont="1" applyBorder="1"/>
    <xf numFmtId="0" fontId="32" fillId="13" borderId="0" xfId="0" applyFont="1" applyFill="1" applyBorder="1" applyAlignment="1">
      <alignment wrapText="1"/>
    </xf>
    <xf numFmtId="0" fontId="32" fillId="13" borderId="0" xfId="0" applyFont="1" applyFill="1" applyBorder="1" applyAlignment="1">
      <alignment horizontal="justify" wrapText="1"/>
    </xf>
    <xf numFmtId="0" fontId="33" fillId="0" borderId="0" xfId="0" applyFont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2" fillId="13" borderId="0" xfId="0" applyFont="1" applyFill="1" applyBorder="1" applyAlignment="1">
      <alignment horizontal="center" wrapText="1"/>
    </xf>
    <xf numFmtId="0" fontId="32" fillId="0" borderId="0" xfId="0" applyFont="1" applyBorder="1"/>
    <xf numFmtId="0" fontId="30" fillId="11" borderId="6" xfId="0" applyFont="1" applyFill="1" applyBorder="1" applyAlignment="1"/>
    <xf numFmtId="0" fontId="30" fillId="11" borderId="7" xfId="0" applyFont="1" applyFill="1" applyBorder="1" applyAlignment="1">
      <alignment horizontal="center"/>
    </xf>
    <xf numFmtId="0" fontId="34" fillId="14" borderId="0" xfId="19" applyFont="1" applyFill="1" applyBorder="1" applyAlignment="1"/>
    <xf numFmtId="0" fontId="33" fillId="0" borderId="0" xfId="0" applyFont="1" applyFill="1" applyBorder="1"/>
    <xf numFmtId="0" fontId="33" fillId="0" borderId="0" xfId="0" applyFont="1" applyFill="1" applyBorder="1" applyAlignment="1">
      <alignment wrapText="1"/>
    </xf>
    <xf numFmtId="0" fontId="32" fillId="12" borderId="0" xfId="0" applyFont="1" applyFill="1" applyBorder="1"/>
    <xf numFmtId="0" fontId="35" fillId="0" borderId="0" xfId="0" applyFont="1" applyFill="1" applyBorder="1" applyAlignment="1">
      <alignment horizontal="center"/>
    </xf>
    <xf numFmtId="0" fontId="34" fillId="13" borderId="0" xfId="19" applyFont="1" applyFill="1" applyBorder="1" applyAlignment="1"/>
    <xf numFmtId="0" fontId="33" fillId="0" borderId="0" xfId="0" applyFont="1" applyBorder="1" applyAlignment="1">
      <alignment horizontal="center" wrapText="1"/>
    </xf>
    <xf numFmtId="0" fontId="34" fillId="14" borderId="0" xfId="0" applyFont="1" applyFill="1" applyBorder="1" applyAlignment="1">
      <alignment horizontal="left"/>
    </xf>
    <xf numFmtId="0" fontId="34" fillId="14" borderId="0" xfId="19" applyFont="1" applyFill="1" applyBorder="1"/>
    <xf numFmtId="0" fontId="36" fillId="0" borderId="0" xfId="0" applyFont="1"/>
    <xf numFmtId="0" fontId="33" fillId="0" borderId="0" xfId="0" applyFont="1"/>
    <xf numFmtId="4" fontId="33" fillId="0" borderId="0" xfId="0" applyNumberFormat="1" applyFont="1"/>
    <xf numFmtId="0" fontId="33" fillId="0" borderId="0" xfId="0" applyFont="1" applyAlignment="1">
      <alignment horizontal="center"/>
    </xf>
    <xf numFmtId="164" fontId="33" fillId="0" borderId="0" xfId="0" applyNumberFormat="1" applyFont="1"/>
    <xf numFmtId="0" fontId="33" fillId="0" borderId="0" xfId="0" applyFont="1" applyAlignment="1"/>
    <xf numFmtId="0" fontId="36" fillId="10" borderId="0" xfId="0" applyFont="1" applyFill="1"/>
    <xf numFmtId="0" fontId="36" fillId="0" borderId="0" xfId="0" applyFont="1" applyAlignment="1"/>
    <xf numFmtId="0" fontId="33" fillId="10" borderId="0" xfId="0" applyFont="1" applyFill="1" applyAlignment="1"/>
    <xf numFmtId="0" fontId="36" fillId="0" borderId="0" xfId="0" applyFont="1" applyAlignment="1">
      <alignment wrapText="1"/>
    </xf>
    <xf numFmtId="0" fontId="37" fillId="0" borderId="0" xfId="0" applyFont="1" applyAlignment="1"/>
    <xf numFmtId="0" fontId="34" fillId="13" borderId="0" xfId="0" applyFont="1" applyFill="1" applyBorder="1" applyAlignment="1">
      <alignment horizontal="left"/>
    </xf>
    <xf numFmtId="0" fontId="32" fillId="0" borderId="0" xfId="0" applyFont="1" applyBorder="1" applyAlignment="1">
      <alignment wrapText="1"/>
    </xf>
    <xf numFmtId="0" fontId="32" fillId="13" borderId="0" xfId="0" applyFont="1" applyFill="1" applyBorder="1"/>
    <xf numFmtId="0" fontId="30" fillId="11" borderId="9" xfId="0" applyFont="1" applyFill="1" applyBorder="1" applyAlignment="1"/>
    <xf numFmtId="0" fontId="38" fillId="0" borderId="0" xfId="0" applyFont="1" applyBorder="1" applyAlignment="1">
      <alignment horizontal="center"/>
    </xf>
    <xf numFmtId="0" fontId="29" fillId="13" borderId="0" xfId="0" applyFont="1" applyFill="1" applyBorder="1" applyAlignment="1">
      <alignment horizontal="center"/>
    </xf>
    <xf numFmtId="0" fontId="33" fillId="13" borderId="0" xfId="0" applyFont="1" applyFill="1" applyBorder="1"/>
    <xf numFmtId="0" fontId="33" fillId="13" borderId="0" xfId="0" applyFont="1" applyFill="1" applyBorder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35" fillId="13" borderId="0" xfId="0" applyFont="1" applyFill="1" applyBorder="1" applyAlignment="1">
      <alignment horizontal="center"/>
    </xf>
    <xf numFmtId="0" fontId="33" fillId="13" borderId="0" xfId="0" applyFont="1" applyFill="1" applyBorder="1" applyAlignment="1">
      <alignment wrapText="1"/>
    </xf>
    <xf numFmtId="0" fontId="39" fillId="0" borderId="0" xfId="0" applyFont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0" fillId="13" borderId="0" xfId="0" applyFont="1" applyFill="1" applyBorder="1" applyAlignment="1">
      <alignment horizontal="center"/>
    </xf>
    <xf numFmtId="44" fontId="29" fillId="0" borderId="0" xfId="0" applyNumberFormat="1" applyFont="1" applyFill="1" applyBorder="1" applyAlignment="1">
      <alignment horizontal="center"/>
    </xf>
    <xf numFmtId="44" fontId="16" fillId="9" borderId="3" xfId="0" applyNumberFormat="1" applyFont="1" applyFill="1" applyBorder="1" applyAlignment="1">
      <alignment horizontal="center"/>
    </xf>
    <xf numFmtId="44" fontId="40" fillId="0" borderId="0" xfId="0" applyNumberFormat="1" applyFont="1" applyFill="1" applyBorder="1" applyAlignment="1">
      <alignment horizontal="center"/>
    </xf>
    <xf numFmtId="0" fontId="41" fillId="11" borderId="0" xfId="0" applyFont="1" applyFill="1" applyAlignment="1">
      <alignment horizontal="center"/>
    </xf>
    <xf numFmtId="0" fontId="41" fillId="11" borderId="0" xfId="0" applyFont="1" applyFill="1" applyAlignment="1"/>
    <xf numFmtId="4" fontId="41" fillId="11" borderId="0" xfId="0" applyNumberFormat="1" applyFont="1" applyFill="1" applyAlignment="1">
      <alignment horizontal="center"/>
    </xf>
    <xf numFmtId="164" fontId="41" fillId="11" borderId="0" xfId="0" applyNumberFormat="1" applyFont="1" applyFill="1" applyAlignment="1">
      <alignment horizontal="center"/>
    </xf>
    <xf numFmtId="164" fontId="41" fillId="11" borderId="0" xfId="0" applyNumberFormat="1" applyFont="1" applyFill="1" applyAlignment="1">
      <alignment horizontal="center" wrapText="1"/>
    </xf>
    <xf numFmtId="44" fontId="29" fillId="13" borderId="0" xfId="0" applyNumberFormat="1" applyFont="1" applyFill="1" applyBorder="1" applyAlignment="1">
      <alignment horizontal="center"/>
    </xf>
    <xf numFmtId="44" fontId="40" fillId="13" borderId="0" xfId="0" applyNumberFormat="1" applyFont="1" applyFill="1" applyBorder="1" applyAlignment="1">
      <alignment horizontal="center"/>
    </xf>
    <xf numFmtId="0" fontId="32" fillId="14" borderId="0" xfId="0" applyFont="1" applyFill="1" applyBorder="1"/>
    <xf numFmtId="4" fontId="30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" fontId="24" fillId="0" borderId="0" xfId="0" applyNumberFormat="1" applyFont="1" applyFill="1" applyAlignment="1">
      <alignment horizontal="center"/>
    </xf>
    <xf numFmtId="44" fontId="30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44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center"/>
    </xf>
    <xf numFmtId="0" fontId="29" fillId="11" borderId="7" xfId="0" applyFont="1" applyFill="1" applyBorder="1" applyAlignment="1">
      <alignment horizontal="center"/>
    </xf>
    <xf numFmtId="44" fontId="24" fillId="11" borderId="8" xfId="0" applyNumberFormat="1" applyFont="1" applyFill="1" applyBorder="1" applyAlignment="1">
      <alignment horizontal="center"/>
    </xf>
    <xf numFmtId="4" fontId="29" fillId="15" borderId="6" xfId="0" applyNumberFormat="1" applyFont="1" applyFill="1" applyBorder="1" applyAlignment="1">
      <alignment horizontal="center"/>
    </xf>
    <xf numFmtId="4" fontId="29" fillId="15" borderId="7" xfId="0" applyNumberFormat="1" applyFont="1" applyFill="1" applyBorder="1" applyAlignment="1">
      <alignment horizontal="center"/>
    </xf>
    <xf numFmtId="44" fontId="24" fillId="15" borderId="8" xfId="0" applyNumberFormat="1" applyFont="1" applyFill="1" applyBorder="1" applyAlignment="1">
      <alignment horizontal="center"/>
    </xf>
    <xf numFmtId="44" fontId="38" fillId="0" borderId="0" xfId="0" applyNumberFormat="1" applyFont="1" applyBorder="1" applyAlignment="1">
      <alignment horizontal="center"/>
    </xf>
    <xf numFmtId="44" fontId="41" fillId="11" borderId="0" xfId="0" applyNumberFormat="1" applyFont="1" applyFill="1" applyAlignment="1">
      <alignment horizontal="center"/>
    </xf>
    <xf numFmtId="44" fontId="20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2" fillId="13" borderId="0" xfId="0" applyFont="1" applyFill="1" applyAlignment="1">
      <alignment horizontal="justify" wrapText="1"/>
    </xf>
    <xf numFmtId="0" fontId="32" fillId="13" borderId="0" xfId="0" applyFont="1" applyFill="1" applyAlignment="1">
      <alignment horizontal="center" wrapText="1"/>
    </xf>
    <xf numFmtId="0" fontId="30" fillId="0" borderId="0" xfId="0" applyFont="1" applyAlignment="1">
      <alignment horizontal="center"/>
    </xf>
    <xf numFmtId="0" fontId="32" fillId="13" borderId="0" xfId="0" applyFont="1" applyFill="1" applyAlignment="1">
      <alignment wrapText="1"/>
    </xf>
    <xf numFmtId="0" fontId="29" fillId="0" borderId="0" xfId="0" applyFont="1" applyAlignment="1">
      <alignment horizontal="center"/>
    </xf>
    <xf numFmtId="44" fontId="29" fillId="0" borderId="0" xfId="0" applyNumberFormat="1" applyFont="1" applyAlignment="1">
      <alignment horizontal="center"/>
    </xf>
    <xf numFmtId="0" fontId="32" fillId="12" borderId="0" xfId="0" applyFont="1" applyFill="1" applyAlignment="1">
      <alignment wrapText="1"/>
    </xf>
    <xf numFmtId="0" fontId="32" fillId="0" borderId="0" xfId="0" applyFont="1" applyAlignment="1">
      <alignment horizontal="center"/>
    </xf>
    <xf numFmtId="0" fontId="32" fillId="0" borderId="0" xfId="0" applyFont="1"/>
    <xf numFmtId="0" fontId="33" fillId="14" borderId="0" xfId="0" applyFont="1" applyFill="1" applyAlignment="1">
      <alignment horizontal="center"/>
    </xf>
    <xf numFmtId="0" fontId="32" fillId="14" borderId="0" xfId="0" applyFont="1" applyFill="1" applyAlignment="1">
      <alignment wrapText="1"/>
    </xf>
    <xf numFmtId="0" fontId="32" fillId="14" borderId="0" xfId="0" applyFont="1" applyFill="1" applyAlignment="1">
      <alignment horizontal="center"/>
    </xf>
    <xf numFmtId="0" fontId="30" fillId="14" borderId="0" xfId="0" applyFont="1" applyFill="1" applyAlignment="1">
      <alignment horizontal="center"/>
    </xf>
    <xf numFmtId="0" fontId="29" fillId="14" borderId="0" xfId="0" applyFont="1" applyFill="1" applyAlignment="1">
      <alignment horizontal="center"/>
    </xf>
    <xf numFmtId="44" fontId="29" fillId="14" borderId="0" xfId="0" applyNumberFormat="1" applyFont="1" applyFill="1" applyAlignment="1">
      <alignment horizontal="center"/>
    </xf>
    <xf numFmtId="4" fontId="17" fillId="16" borderId="0" xfId="0" applyNumberFormat="1" applyFont="1" applyFill="1"/>
    <xf numFmtId="0" fontId="17" fillId="16" borderId="0" xfId="0" applyFont="1" applyFill="1"/>
    <xf numFmtId="0" fontId="0" fillId="14" borderId="0" xfId="0" applyFill="1"/>
    <xf numFmtId="0" fontId="33" fillId="0" borderId="0" xfId="0" applyFont="1" applyAlignment="1">
      <alignment horizontal="center" vertical="center"/>
    </xf>
    <xf numFmtId="0" fontId="41" fillId="11" borderId="0" xfId="0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164" fontId="20" fillId="0" borderId="0" xfId="0" applyNumberFormat="1" applyFont="1" applyAlignment="1">
      <alignment horizontal="center" wrapText="1"/>
    </xf>
    <xf numFmtId="0" fontId="2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32" fillId="13" borderId="0" xfId="0" applyFont="1" applyFill="1"/>
    <xf numFmtId="0" fontId="32" fillId="0" borderId="0" xfId="0" applyFont="1" applyAlignment="1">
      <alignment wrapText="1"/>
    </xf>
    <xf numFmtId="0" fontId="42" fillId="0" borderId="0" xfId="0" applyFont="1" applyAlignment="1">
      <alignment horizontal="left"/>
    </xf>
    <xf numFmtId="0" fontId="32" fillId="12" borderId="0" xfId="0" applyFont="1" applyFill="1"/>
    <xf numFmtId="0" fontId="29" fillId="13" borderId="0" xfId="0" applyFont="1" applyFill="1" applyAlignment="1">
      <alignment horizontal="center"/>
    </xf>
    <xf numFmtId="44" fontId="29" fillId="13" borderId="0" xfId="0" applyNumberFormat="1" applyFont="1" applyFill="1" applyAlignment="1">
      <alignment horizontal="center"/>
    </xf>
    <xf numFmtId="4" fontId="22" fillId="0" borderId="0" xfId="0" applyNumberFormat="1" applyFont="1"/>
    <xf numFmtId="4" fontId="29" fillId="0" borderId="0" xfId="0" applyNumberFormat="1" applyFont="1" applyAlignment="1">
      <alignment horizontal="center"/>
    </xf>
    <xf numFmtId="4" fontId="23" fillId="0" borderId="0" xfId="0" applyNumberFormat="1" applyFont="1"/>
    <xf numFmtId="0" fontId="32" fillId="14" borderId="0" xfId="0" applyFont="1" applyFill="1"/>
    <xf numFmtId="0" fontId="30" fillId="11" borderId="6" xfId="0" applyFont="1" applyFill="1" applyBorder="1"/>
    <xf numFmtId="0" fontId="30" fillId="11" borderId="9" xfId="0" applyFont="1" applyFill="1" applyBorder="1"/>
    <xf numFmtId="0" fontId="30" fillId="0" borderId="0" xfId="0" applyFont="1"/>
    <xf numFmtId="164" fontId="30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center"/>
    </xf>
    <xf numFmtId="44" fontId="3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 applyAlignment="1">
      <alignment horizontal="center"/>
    </xf>
    <xf numFmtId="0" fontId="33" fillId="13" borderId="0" xfId="0" applyFont="1" applyFill="1"/>
    <xf numFmtId="0" fontId="33" fillId="13" borderId="0" xfId="0" applyFont="1" applyFill="1" applyAlignment="1">
      <alignment horizontal="center"/>
    </xf>
    <xf numFmtId="0" fontId="19" fillId="13" borderId="0" xfId="0" applyFont="1" applyFill="1" applyAlignment="1">
      <alignment horizontal="center"/>
    </xf>
    <xf numFmtId="0" fontId="35" fillId="13" borderId="0" xfId="0" applyFont="1" applyFill="1" applyAlignment="1">
      <alignment horizontal="center"/>
    </xf>
    <xf numFmtId="0" fontId="34" fillId="13" borderId="0" xfId="19" applyFont="1" applyFill="1"/>
    <xf numFmtId="0" fontId="40" fillId="13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4" fillId="14" borderId="0" xfId="19" applyFont="1" applyFill="1"/>
    <xf numFmtId="44" fontId="40" fillId="13" borderId="0" xfId="0" applyNumberFormat="1" applyFont="1" applyFill="1" applyAlignment="1">
      <alignment horizontal="center"/>
    </xf>
    <xf numFmtId="0" fontId="33" fillId="13" borderId="0" xfId="0" applyFont="1" applyFill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13" borderId="0" xfId="0" applyFont="1" applyFill="1" applyAlignment="1">
      <alignment horizontal="left"/>
    </xf>
    <xf numFmtId="0" fontId="39" fillId="0" borderId="0" xfId="0" applyFont="1" applyAlignment="1">
      <alignment horizontal="center"/>
    </xf>
    <xf numFmtId="44" fontId="20" fillId="0" borderId="0" xfId="0" applyNumberFormat="1" applyFont="1" applyAlignment="1">
      <alignment horizontal="center"/>
    </xf>
    <xf numFmtId="0" fontId="34" fillId="14" borderId="0" xfId="0" applyFont="1" applyFill="1" applyAlignment="1">
      <alignment horizontal="left"/>
    </xf>
    <xf numFmtId="0" fontId="19" fillId="10" borderId="0" xfId="0" applyFont="1" applyFill="1"/>
    <xf numFmtId="0" fontId="43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33" fillId="10" borderId="0" xfId="0" applyFont="1" applyFill="1"/>
    <xf numFmtId="0" fontId="37" fillId="0" borderId="0" xfId="0" applyFont="1"/>
    <xf numFmtId="0" fontId="33" fillId="14" borderId="0" xfId="0" applyFont="1" applyFill="1"/>
    <xf numFmtId="0" fontId="25" fillId="14" borderId="0" xfId="0" applyFont="1" applyFill="1" applyAlignment="1">
      <alignment horizontal="center"/>
    </xf>
    <xf numFmtId="0" fontId="38" fillId="14" borderId="0" xfId="0" applyFont="1" applyFill="1" applyAlignment="1">
      <alignment horizontal="center"/>
    </xf>
    <xf numFmtId="44" fontId="38" fillId="14" borderId="0" xfId="0" applyNumberFormat="1" applyFont="1" applyFill="1" applyAlignment="1">
      <alignment horizontal="center"/>
    </xf>
    <xf numFmtId="0" fontId="25" fillId="14" borderId="0" xfId="0" applyFont="1" applyFill="1"/>
    <xf numFmtId="4" fontId="25" fillId="14" borderId="0" xfId="0" applyNumberFormat="1" applyFont="1" applyFill="1"/>
    <xf numFmtId="0" fontId="36" fillId="14" borderId="0" xfId="0" applyFont="1" applyFill="1"/>
    <xf numFmtId="0" fontId="48" fillId="14" borderId="0" xfId="0" applyFont="1" applyFill="1"/>
    <xf numFmtId="0" fontId="32" fillId="13" borderId="0" xfId="0" applyFont="1" applyFill="1" applyAlignment="1">
      <alignment horizontal="center"/>
    </xf>
    <xf numFmtId="0" fontId="30" fillId="13" borderId="0" xfId="0" applyFont="1" applyFill="1" applyAlignment="1">
      <alignment horizontal="center"/>
    </xf>
    <xf numFmtId="0" fontId="25" fillId="13" borderId="0" xfId="0" applyFont="1" applyFill="1" applyAlignment="1">
      <alignment horizontal="center"/>
    </xf>
    <xf numFmtId="0" fontId="38" fillId="13" borderId="0" xfId="0" applyFont="1" applyFill="1" applyAlignment="1">
      <alignment horizontal="center"/>
    </xf>
    <xf numFmtId="44" fontId="38" fillId="13" borderId="0" xfId="0" applyNumberFormat="1" applyFont="1" applyFill="1" applyAlignment="1">
      <alignment horizontal="center"/>
    </xf>
    <xf numFmtId="0" fontId="29" fillId="17" borderId="0" xfId="0" applyFont="1" applyFill="1" applyAlignment="1">
      <alignment horizontal="center"/>
    </xf>
    <xf numFmtId="0" fontId="45" fillId="14" borderId="0" xfId="0" applyFont="1" applyFill="1"/>
    <xf numFmtId="0" fontId="46" fillId="14" borderId="0" xfId="0" applyFont="1" applyFill="1"/>
    <xf numFmtId="0" fontId="47" fillId="14" borderId="0" xfId="0" applyFont="1" applyFill="1"/>
    <xf numFmtId="0" fontId="49" fillId="14" borderId="0" xfId="0" applyFont="1" applyFill="1"/>
    <xf numFmtId="0" fontId="26" fillId="0" borderId="11" xfId="0" applyFont="1" applyBorder="1"/>
    <xf numFmtId="0" fontId="26" fillId="0" borderId="4" xfId="0" applyFont="1" applyBorder="1"/>
    <xf numFmtId="0" fontId="32" fillId="13" borderId="10" xfId="0" applyFont="1" applyFill="1" applyBorder="1" applyAlignment="1">
      <alignment horizontal="justify" wrapText="1"/>
    </xf>
    <xf numFmtId="0" fontId="32" fillId="0" borderId="10" xfId="0" applyFont="1" applyBorder="1" applyAlignment="1">
      <alignment wrapText="1"/>
    </xf>
    <xf numFmtId="0" fontId="50" fillId="11" borderId="0" xfId="0" applyFont="1" applyFill="1"/>
    <xf numFmtId="0" fontId="51" fillId="11" borderId="0" xfId="0" applyFont="1" applyFill="1" applyAlignment="1">
      <alignment horizontal="center"/>
    </xf>
    <xf numFmtId="0" fontId="51" fillId="11" borderId="0" xfId="0" applyFont="1" applyFill="1"/>
    <xf numFmtId="44" fontId="51" fillId="11" borderId="0" xfId="0" applyNumberFormat="1" applyFont="1" applyFill="1" applyAlignment="1">
      <alignment horizontal="center"/>
    </xf>
    <xf numFmtId="4" fontId="51" fillId="11" borderId="0" xfId="0" applyNumberFormat="1" applyFont="1" applyFill="1" applyAlignment="1">
      <alignment horizontal="center"/>
    </xf>
    <xf numFmtId="164" fontId="51" fillId="11" borderId="0" xfId="0" applyNumberFormat="1" applyFont="1" applyFill="1" applyAlignment="1">
      <alignment horizontal="center"/>
    </xf>
    <xf numFmtId="164" fontId="51" fillId="11" borderId="0" xfId="0" applyNumberFormat="1" applyFont="1" applyFill="1" applyAlignment="1">
      <alignment horizontal="center" wrapText="1"/>
    </xf>
    <xf numFmtId="0" fontId="52" fillId="0" borderId="0" xfId="0" applyFont="1"/>
    <xf numFmtId="0" fontId="52" fillId="0" borderId="0" xfId="0" applyFont="1" applyAlignment="1">
      <alignment horizont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34" fillId="0" borderId="0" xfId="0" applyFont="1"/>
    <xf numFmtId="0" fontId="30" fillId="18" borderId="7" xfId="0" applyFont="1" applyFill="1" applyBorder="1" applyAlignment="1">
      <alignment horizontal="center"/>
    </xf>
    <xf numFmtId="0" fontId="33" fillId="14" borderId="0" xfId="0" applyFont="1" applyFill="1" applyAlignment="1">
      <alignment wrapText="1"/>
    </xf>
    <xf numFmtId="0" fontId="19" fillId="14" borderId="0" xfId="0" applyFont="1" applyFill="1" applyAlignment="1">
      <alignment horizontal="center"/>
    </xf>
    <xf numFmtId="0" fontId="56" fillId="0" borderId="11" xfId="0" applyFont="1" applyBorder="1"/>
    <xf numFmtId="0" fontId="56" fillId="0" borderId="4" xfId="0" applyFont="1" applyBorder="1"/>
    <xf numFmtId="0" fontId="57" fillId="0" borderId="0" xfId="0" applyFont="1"/>
    <xf numFmtId="0" fontId="58" fillId="13" borderId="10" xfId="0" applyFont="1" applyFill="1" applyBorder="1" applyAlignment="1">
      <alignment horizontal="justify" wrapText="1"/>
    </xf>
    <xf numFmtId="0" fontId="59" fillId="0" borderId="0" xfId="0" applyFont="1" applyAlignment="1">
      <alignment horizontal="center"/>
    </xf>
    <xf numFmtId="0" fontId="58" fillId="0" borderId="0" xfId="0" applyFont="1" applyAlignment="1">
      <alignment wrapText="1"/>
    </xf>
    <xf numFmtId="0" fontId="60" fillId="0" borderId="0" xfId="0" applyFont="1" applyAlignment="1">
      <alignment horizontal="center"/>
    </xf>
    <xf numFmtId="44" fontId="60" fillId="0" borderId="0" xfId="0" applyNumberFormat="1" applyFont="1" applyAlignment="1">
      <alignment horizontal="center"/>
    </xf>
    <xf numFmtId="0" fontId="57" fillId="10" borderId="0" xfId="0" applyFont="1" applyFill="1"/>
    <xf numFmtId="0" fontId="58" fillId="0" borderId="10" xfId="0" applyFont="1" applyBorder="1" applyAlignment="1">
      <alignment wrapText="1"/>
    </xf>
    <xf numFmtId="0" fontId="58" fillId="12" borderId="0" xfId="0" applyFont="1" applyFill="1" applyAlignment="1">
      <alignment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6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8" fillId="13" borderId="0" xfId="0" applyFont="1" applyFill="1" applyAlignment="1">
      <alignment horizontal="justify" wrapText="1"/>
    </xf>
    <xf numFmtId="0" fontId="58" fillId="13" borderId="0" xfId="0" applyFont="1" applyFill="1" applyAlignment="1">
      <alignment horizontal="center" wrapText="1"/>
    </xf>
    <xf numFmtId="0" fontId="58" fillId="13" borderId="0" xfId="0" applyFont="1" applyFill="1" applyAlignment="1">
      <alignment wrapText="1"/>
    </xf>
    <xf numFmtId="0" fontId="58" fillId="14" borderId="0" xfId="0" applyFont="1" applyFill="1"/>
    <xf numFmtId="0" fontId="60" fillId="14" borderId="0" xfId="0" applyFont="1" applyFill="1" applyAlignment="1">
      <alignment horizontal="center"/>
    </xf>
    <xf numFmtId="0" fontId="57" fillId="14" borderId="0" xfId="0" applyFont="1" applyFill="1" applyAlignment="1">
      <alignment horizontal="center"/>
    </xf>
    <xf numFmtId="0" fontId="57" fillId="13" borderId="0" xfId="0" applyFont="1" applyFill="1" applyAlignment="1">
      <alignment horizontal="center"/>
    </xf>
    <xf numFmtId="0" fontId="58" fillId="13" borderId="0" xfId="0" applyFont="1" applyFill="1" applyAlignment="1">
      <alignment horizontal="center"/>
    </xf>
    <xf numFmtId="0" fontId="59" fillId="13" borderId="0" xfId="0" applyFont="1" applyFill="1" applyAlignment="1">
      <alignment horizontal="center"/>
    </xf>
    <xf numFmtId="0" fontId="60" fillId="13" borderId="0" xfId="0" applyFont="1" applyFill="1" applyAlignment="1">
      <alignment horizontal="center"/>
    </xf>
    <xf numFmtId="44" fontId="60" fillId="13" borderId="0" xfId="0" applyNumberFormat="1" applyFont="1" applyFill="1" applyAlignment="1">
      <alignment horizontal="center"/>
    </xf>
    <xf numFmtId="0" fontId="57" fillId="16" borderId="0" xfId="0" applyFont="1" applyFill="1"/>
    <xf numFmtId="0" fontId="57" fillId="13" borderId="0" xfId="0" applyFont="1" applyFill="1"/>
    <xf numFmtId="0" fontId="58" fillId="13" borderId="0" xfId="0" applyFont="1" applyFill="1"/>
    <xf numFmtId="0" fontId="59" fillId="0" borderId="0" xfId="0" applyFont="1"/>
    <xf numFmtId="164" fontId="39" fillId="0" borderId="0" xfId="0" applyNumberFormat="1" applyFont="1" applyAlignment="1">
      <alignment horizontal="center" wrapText="1"/>
    </xf>
    <xf numFmtId="4" fontId="57" fillId="10" borderId="0" xfId="0" applyNumberFormat="1" applyFont="1" applyFill="1"/>
    <xf numFmtId="4" fontId="57" fillId="0" borderId="0" xfId="0" applyNumberFormat="1" applyFont="1"/>
    <xf numFmtId="44" fontId="39" fillId="0" borderId="0" xfId="0" applyNumberFormat="1" applyFont="1" applyAlignment="1">
      <alignment horizontal="center"/>
    </xf>
    <xf numFmtId="0" fontId="39" fillId="13" borderId="0" xfId="0" applyFont="1" applyFill="1" applyAlignment="1">
      <alignment horizontal="center"/>
    </xf>
    <xf numFmtId="44" fontId="39" fillId="13" borderId="0" xfId="0" applyNumberFormat="1" applyFont="1" applyFill="1" applyAlignment="1">
      <alignment horizontal="center"/>
    </xf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horizontal="center"/>
    </xf>
    <xf numFmtId="0" fontId="59" fillId="0" borderId="0" xfId="0" applyFont="1" applyAlignment="1">
      <alignment horizontal="left"/>
    </xf>
    <xf numFmtId="0" fontId="64" fillId="0" borderId="0" xfId="0" applyFont="1"/>
    <xf numFmtId="0" fontId="57" fillId="0" borderId="0" xfId="0" applyFont="1" applyAlignment="1">
      <alignment horizontal="left"/>
    </xf>
    <xf numFmtId="0" fontId="58" fillId="12" borderId="0" xfId="0" applyFont="1" applyFill="1"/>
    <xf numFmtId="4" fontId="60" fillId="0" borderId="0" xfId="0" applyNumberFormat="1" applyFont="1" applyAlignment="1">
      <alignment horizontal="center"/>
    </xf>
    <xf numFmtId="4" fontId="65" fillId="0" borderId="0" xfId="0" applyNumberFormat="1" applyFont="1"/>
    <xf numFmtId="4" fontId="66" fillId="0" borderId="0" xfId="0" applyNumberFormat="1" applyFont="1"/>
    <xf numFmtId="0" fontId="59" fillId="11" borderId="6" xfId="0" applyFont="1" applyFill="1" applyBorder="1"/>
    <xf numFmtId="0" fontId="59" fillId="11" borderId="7" xfId="0" applyFont="1" applyFill="1" applyBorder="1" applyAlignment="1">
      <alignment horizontal="center"/>
    </xf>
    <xf numFmtId="0" fontId="59" fillId="18" borderId="7" xfId="0" applyFont="1" applyFill="1" applyBorder="1" applyAlignment="1">
      <alignment horizontal="center"/>
    </xf>
    <xf numFmtId="0" fontId="59" fillId="11" borderId="9" xfId="0" applyFont="1" applyFill="1" applyBorder="1"/>
    <xf numFmtId="0" fontId="60" fillId="11" borderId="7" xfId="0" applyFont="1" applyFill="1" applyBorder="1" applyAlignment="1">
      <alignment horizontal="center"/>
    </xf>
    <xf numFmtId="44" fontId="41" fillId="11" borderId="8" xfId="0" applyNumberFormat="1" applyFont="1" applyFill="1" applyBorder="1" applyAlignment="1">
      <alignment horizontal="center"/>
    </xf>
    <xf numFmtId="4" fontId="60" fillId="15" borderId="6" xfId="0" applyNumberFormat="1" applyFont="1" applyFill="1" applyBorder="1" applyAlignment="1">
      <alignment horizontal="center"/>
    </xf>
    <xf numFmtId="4" fontId="60" fillId="15" borderId="7" xfId="0" applyNumberFormat="1" applyFont="1" applyFill="1" applyBorder="1" applyAlignment="1">
      <alignment horizontal="center"/>
    </xf>
    <xf numFmtId="44" fontId="41" fillId="15" borderId="8" xfId="0" applyNumberFormat="1" applyFont="1" applyFill="1" applyBorder="1" applyAlignment="1">
      <alignment horizontal="center"/>
    </xf>
    <xf numFmtId="164" fontId="59" fillId="0" borderId="0" xfId="0" applyNumberFormat="1" applyFont="1" applyAlignment="1">
      <alignment horizontal="center"/>
    </xf>
    <xf numFmtId="4" fontId="59" fillId="0" borderId="0" xfId="0" applyNumberFormat="1" applyFont="1" applyAlignment="1">
      <alignment horizontal="center"/>
    </xf>
    <xf numFmtId="44" fontId="59" fillId="0" borderId="0" xfId="0" applyNumberFormat="1" applyFont="1" applyAlignment="1">
      <alignment horizontal="center"/>
    </xf>
    <xf numFmtId="0" fontId="59" fillId="13" borderId="0" xfId="19" applyFont="1" applyFill="1"/>
    <xf numFmtId="0" fontId="59" fillId="14" borderId="0" xfId="19" applyFont="1" applyFill="1"/>
    <xf numFmtId="0" fontId="57" fillId="13" borderId="0" xfId="0" applyFont="1" applyFill="1" applyAlignment="1">
      <alignment wrapText="1"/>
    </xf>
    <xf numFmtId="0" fontId="57" fillId="14" borderId="0" xfId="0" applyFont="1" applyFill="1" applyAlignment="1">
      <alignment wrapText="1"/>
    </xf>
    <xf numFmtId="0" fontId="57" fillId="0" borderId="0" xfId="0" applyFont="1" applyAlignment="1">
      <alignment wrapText="1"/>
    </xf>
    <xf numFmtId="0" fontId="56" fillId="9" borderId="0" xfId="0" applyFont="1" applyFill="1" applyAlignment="1">
      <alignment horizontal="center"/>
    </xf>
    <xf numFmtId="44" fontId="56" fillId="9" borderId="3" xfId="0" applyNumberFormat="1" applyFont="1" applyFill="1" applyBorder="1" applyAlignment="1">
      <alignment horizontal="center"/>
    </xf>
    <xf numFmtId="0" fontId="57" fillId="0" borderId="2" xfId="0" applyFont="1" applyBorder="1"/>
    <xf numFmtId="0" fontId="57" fillId="0" borderId="0" xfId="0" applyFont="1" applyAlignment="1">
      <alignment horizontal="center" wrapText="1"/>
    </xf>
    <xf numFmtId="0" fontId="59" fillId="13" borderId="0" xfId="0" applyFont="1" applyFill="1" applyAlignment="1">
      <alignment horizontal="left"/>
    </xf>
    <xf numFmtId="0" fontId="59" fillId="14" borderId="0" xfId="0" applyFont="1" applyFill="1" applyAlignment="1">
      <alignment horizontal="left"/>
    </xf>
    <xf numFmtId="0" fontId="39" fillId="0" borderId="0" xfId="0" applyFont="1"/>
    <xf numFmtId="164" fontId="57" fillId="0" borderId="0" xfId="0" applyNumberFormat="1" applyFont="1"/>
    <xf numFmtId="0" fontId="67" fillId="0" borderId="0" xfId="0" applyFont="1"/>
    <xf numFmtId="0" fontId="39" fillId="14" borderId="0" xfId="0" applyFont="1" applyFill="1"/>
    <xf numFmtId="0" fontId="68" fillId="14" borderId="0" xfId="0" applyFont="1" applyFill="1"/>
    <xf numFmtId="0" fontId="69" fillId="14" borderId="0" xfId="0" applyFont="1" applyFill="1"/>
    <xf numFmtId="0" fontId="57" fillId="14" borderId="0" xfId="0" applyFont="1" applyFill="1"/>
    <xf numFmtId="0" fontId="39" fillId="10" borderId="0" xfId="0" applyFont="1" applyFill="1"/>
    <xf numFmtId="0" fontId="70" fillId="14" borderId="0" xfId="0" applyFont="1" applyFill="1"/>
    <xf numFmtId="0" fontId="55" fillId="14" borderId="0" xfId="0" applyFont="1" applyFill="1"/>
    <xf numFmtId="0" fontId="39" fillId="0" borderId="0" xfId="0" applyFont="1" applyAlignment="1">
      <alignment wrapText="1"/>
    </xf>
    <xf numFmtId="0" fontId="71" fillId="0" borderId="0" xfId="0" applyFont="1"/>
    <xf numFmtId="0" fontId="26" fillId="9" borderId="10" xfId="0" applyFont="1" applyFill="1" applyBorder="1" applyAlignment="1">
      <alignment horizontal="left"/>
    </xf>
    <xf numFmtId="0" fontId="33" fillId="13" borderId="12" xfId="0" applyFont="1" applyFill="1" applyBorder="1" applyAlignment="1">
      <alignment horizontal="center"/>
    </xf>
    <xf numFmtId="0" fontId="33" fillId="13" borderId="13" xfId="0" applyFont="1" applyFill="1" applyBorder="1" applyAlignment="1">
      <alignment horizontal="center"/>
    </xf>
    <xf numFmtId="0" fontId="33" fillId="13" borderId="14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1" fillId="9" borderId="4" xfId="0" applyFont="1" applyFill="1" applyBorder="1" applyAlignment="1">
      <alignment horizontal="center"/>
    </xf>
    <xf numFmtId="0" fontId="33" fillId="0" borderId="0" xfId="0" applyFont="1" applyFill="1"/>
    <xf numFmtId="0" fontId="26" fillId="9" borderId="4" xfId="0" applyFont="1" applyFill="1" applyBorder="1" applyAlignment="1">
      <alignment horizontal="center"/>
    </xf>
    <xf numFmtId="0" fontId="28" fillId="9" borderId="4" xfId="0" applyFont="1" applyFill="1" applyBorder="1" applyAlignment="1">
      <alignment horizontal="center"/>
    </xf>
    <xf numFmtId="0" fontId="31" fillId="9" borderId="5" xfId="0" applyFont="1" applyFill="1" applyBorder="1" applyAlignment="1">
      <alignment horizontal="center"/>
    </xf>
    <xf numFmtId="0" fontId="26" fillId="9" borderId="10" xfId="0" applyFont="1" applyFill="1" applyBorder="1" applyAlignment="1">
      <alignment horizontal="center"/>
    </xf>
    <xf numFmtId="0" fontId="63" fillId="9" borderId="4" xfId="0" applyFont="1" applyFill="1" applyBorder="1" applyAlignment="1">
      <alignment horizontal="center"/>
    </xf>
    <xf numFmtId="0" fontId="56" fillId="9" borderId="10" xfId="0" applyFont="1" applyFill="1" applyBorder="1" applyAlignment="1">
      <alignment horizontal="center"/>
    </xf>
    <xf numFmtId="0" fontId="57" fillId="13" borderId="12" xfId="0" applyFont="1" applyFill="1" applyBorder="1" applyAlignment="1">
      <alignment horizontal="center"/>
    </xf>
    <xf numFmtId="0" fontId="57" fillId="13" borderId="13" xfId="0" applyFont="1" applyFill="1" applyBorder="1" applyAlignment="1">
      <alignment horizontal="center"/>
    </xf>
    <xf numFmtId="0" fontId="57" fillId="13" borderId="14" xfId="0" applyFont="1" applyFill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56" fillId="9" borderId="4" xfId="0" applyFont="1" applyFill="1" applyBorder="1" applyAlignment="1">
      <alignment horizontal="center"/>
    </xf>
    <xf numFmtId="0" fontId="62" fillId="9" borderId="4" xfId="0" applyFont="1" applyFill="1" applyBorder="1" applyAlignment="1">
      <alignment horizontal="center"/>
    </xf>
    <xf numFmtId="0" fontId="63" fillId="9" borderId="5" xfId="0" applyFont="1" applyFill="1" applyBorder="1" applyAlignment="1">
      <alignment horizont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 3" xfId="19"/>
    <cellStyle name="Note" xfId="15"/>
    <cellStyle name="Status" xfId="16"/>
    <cellStyle name="Text" xfId="17"/>
    <cellStyle name="Warning" xfId="18"/>
  </cellStyles>
  <dxfs count="765">
    <dxf>
      <font>
        <strike val="0"/>
        <outline val="0"/>
        <shadow val="0"/>
        <u val="none"/>
        <vertAlign val="baseline"/>
        <sz val="8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textRotation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1"/>
        <scheme val="none"/>
      </font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1"/>
        <scheme val="none"/>
      </font>
      <fill>
        <patternFill patternType="solid">
          <fgColor rgb="FF1C4587"/>
          <bgColor rgb="FF1C4587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R$ -416]#,##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4" formatCode="_-&quot;R$&quot;\ * #,##0.00_-;\-&quot;R$&quot;\ * #,##0.00_-;_-&quot;R$&quot;\ * &quot;-&quot;??_-;_-@_-"/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vertical="top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164" formatCode="[$R$ -416]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4" formatCode="#,##0.0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&quot;R$&quot;\ * #,##0.00_-;\-&quot;R$&quot;\ * #,##0.00_-;_-&quot;R$&quot;\ 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center" vertical="bottom"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general" vertical="bottom" textRotation="0" wrapText="0" indent="0" relative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6:K71" totalsRowCount="1" headerRowDxfId="764" dataDxfId="763" totalsRowDxfId="762">
  <tableColumns count="11">
    <tableColumn id="1" name="DESCRITIVO" totalsRowLabel="Total" totalsRowDxfId="761"/>
    <tableColumn id="2" name="NOMENCLATURA" dataDxfId="760" totalsRowDxfId="759"/>
    <tableColumn id="3" name="LOTAÇÃO" dataDxfId="758" totalsRowDxfId="757"/>
    <tableColumn id="4" name="SÍMBOLO" dataDxfId="756" totalsRowDxfId="755"/>
    <tableColumn id="5" name="QUANT." totalsRowFunction="countNums" dataDxfId="754" totalsRowDxfId="753"/>
    <tableColumn id="6" name="NOME" dataDxfId="752" totalsRowDxfId="751"/>
    <tableColumn id="7" name="CATEGORIA" dataDxfId="750" totalsRowDxfId="749"/>
    <tableColumn id="8" name="AGP" totalsRowFunction="custom" dataDxfId="748" totalsRowDxfId="747">
      <totalsRowFormula>SUM(H7:H70)</totalsRowFormula>
    </tableColumn>
    <tableColumn id="9" name="VENCIMENTO" totalsRowFunction="sum" dataDxfId="746" totalsRowDxfId="745"/>
    <tableColumn id="10" name="REPRESENTAÇÃO" totalsRowFunction="sum" dataDxfId="744" totalsRowDxfId="743"/>
    <tableColumn id="11" name="TOTAL" totalsRowFunction="sum" dataDxfId="742" totalsRowDxfId="741">
      <calculatedColumnFormula>Tabela1[[#This Row],[AGP]]+Tabela1[[#This Row],[VENCIMENTO]]+Tabela1[[#This Row],[REPRESENTAÇÃO]]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id="10" name="Tabela211" displayName="Tabela211" ref="A74:H99" totalsRowCount="1" headerRowDxfId="616" dataDxfId="615" totalsRowDxfId="614">
  <tableColumns count="8">
    <tableColumn id="1" name="DESCRITIVO" dataDxfId="613" totalsRowDxfId="612"/>
    <tableColumn id="2" name="NOMENCLATURA" dataDxfId="611" totalsRowDxfId="610"/>
    <tableColumn id="3" name="LOTAÇÃO" dataDxfId="609" totalsRowDxfId="608"/>
    <tableColumn id="4" name="SÍMBOLO" dataDxfId="607" totalsRowDxfId="606"/>
    <tableColumn id="5" name="QUANT." totalsRowFunction="custom" dataDxfId="605" totalsRowDxfId="604">
      <totalsRowFormula>SUM(E75:E98)</totalsRowFormula>
    </tableColumn>
    <tableColumn id="6" name="NOME" dataDxfId="603" totalsRowDxfId="602"/>
    <tableColumn id="7" name="CATEGORIA" dataDxfId="601" totalsRowDxfId="600"/>
    <tableColumn id="8" name="TOTAL" totalsRowFunction="sum" dataDxfId="599" totalsRowDxfId="598"/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id="11" name="Tabela312" displayName="Tabela312" ref="A102:K153" totalsRowShown="0" headerRowDxfId="597" dataDxfId="596">
  <tableColumns count="11">
    <tableColumn id="1" name="DESCRITIVO" dataDxfId="595"/>
    <tableColumn id="2" name="NOMENCLATURA" dataDxfId="594"/>
    <tableColumn id="3" name="LOTAÇÃO" dataDxfId="593"/>
    <tableColumn id="4" name="SÍMBOLO" dataDxfId="592"/>
    <tableColumn id="5" name="QUANT." dataDxfId="591"/>
    <tableColumn id="6" name="NOME" dataDxfId="590"/>
    <tableColumn id="7" name="CATEGORIA" dataDxfId="589"/>
    <tableColumn id="8" name="VALOR" dataDxfId="588"/>
    <tableColumn id="9" name="Colunas1" dataDxfId="587"/>
    <tableColumn id="10" name="Colunas2" dataDxfId="586"/>
    <tableColumn id="11" name="Colunas3" dataDxfId="585">
      <calculatedColumnFormula>Tabela312[[#This Row],[VALOR]]</calculatedColumnFormula>
    </tableColumn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id="12" name="Tabela513" displayName="Tabela513" ref="A166:H181" totalsRowShown="0" headerRowDxfId="584">
  <tableColumns count="8">
    <tableColumn id="1" name="DESCRITIVO"/>
    <tableColumn id="2" name="NOMENCLATURA" dataDxfId="583"/>
    <tableColumn id="3" name="LOTAÇÃO" dataDxfId="582"/>
    <tableColumn id="4" name="SÍMBOLO"/>
    <tableColumn id="5" name="QUANT."/>
    <tableColumn id="6" name="NOME" dataDxfId="581"/>
    <tableColumn id="7" name="CATEGORIA" dataDxfId="580"/>
    <tableColumn id="8" name="VALOR" dataDxfId="579"/>
  </tableColumns>
  <tableStyleInfo name="TableStyleMedium16" showFirstColumn="0" showLastColumn="0" showRowStripes="1" showColumnStripes="0"/>
</table>
</file>

<file path=xl/tables/table13.xml><?xml version="1.0" encoding="utf-8"?>
<table xmlns="http://schemas.openxmlformats.org/spreadsheetml/2006/main" id="13" name="Tabela114" displayName="Tabela114" ref="A6:K71" totalsRowCount="1" headerRowDxfId="578" dataDxfId="577" totalsRowDxfId="576">
  <tableColumns count="11">
    <tableColumn id="1" name="DESCRITIVO" totalsRowLabel="Total" totalsRowDxfId="575"/>
    <tableColumn id="2" name="NOMENCLATURA" dataDxfId="574" totalsRowDxfId="573"/>
    <tableColumn id="3" name="LOTAÇÃO" dataDxfId="572" totalsRowDxfId="571"/>
    <tableColumn id="4" name="SÍMBOLO" dataDxfId="570" totalsRowDxfId="569"/>
    <tableColumn id="5" name="QUANT." totalsRowFunction="countNums" dataDxfId="568" totalsRowDxfId="567"/>
    <tableColumn id="6" name="NOME" dataDxfId="566" totalsRowDxfId="565"/>
    <tableColumn id="7" name="CATEGORIA" dataDxfId="564" totalsRowDxfId="563"/>
    <tableColumn id="8" name="AGP" totalsRowFunction="custom" dataDxfId="562" totalsRowDxfId="561">
      <totalsRowFormula>SUM(H7:H70)</totalsRowFormula>
    </tableColumn>
    <tableColumn id="9" name="VENCIMENTO" totalsRowFunction="sum" dataDxfId="560" totalsRowDxfId="559"/>
    <tableColumn id="10" name="REPRESENTAÇÃO" totalsRowFunction="sum" dataDxfId="558" totalsRowDxfId="557"/>
    <tableColumn id="11" name="TOTAL" totalsRowFunction="sum" dataDxfId="556" totalsRowDxfId="555">
      <calculatedColumnFormula>Tabela114[[#This Row],[AGP]]+Tabela114[[#This Row],[VENCIMENTO]]+Tabela114[[#This Row],[REPRESENTAÇÃO]]</calculatedColumnFormula>
    </tableColumn>
  </tableColumns>
  <tableStyleInfo name="TableStyleMedium16" showFirstColumn="0" showLastColumn="0" showRowStripes="1" showColumnStripes="0"/>
</table>
</file>

<file path=xl/tables/table14.xml><?xml version="1.0" encoding="utf-8"?>
<table xmlns="http://schemas.openxmlformats.org/spreadsheetml/2006/main" id="14" name="Tabela215" displayName="Tabela215" ref="A74:H99" totalsRowCount="1" headerRowDxfId="554" dataDxfId="553" totalsRowDxfId="552">
  <tableColumns count="8">
    <tableColumn id="1" name="DESCRITIVO" dataDxfId="551" totalsRowDxfId="550"/>
    <tableColumn id="2" name="NOMENCLATURA" dataDxfId="549" totalsRowDxfId="548"/>
    <tableColumn id="3" name="LOTAÇÃO" dataDxfId="547" totalsRowDxfId="546"/>
    <tableColumn id="4" name="SÍMBOLO" dataDxfId="545" totalsRowDxfId="544"/>
    <tableColumn id="5" name="QUANT." totalsRowFunction="custom" dataDxfId="543" totalsRowDxfId="542">
      <totalsRowFormula>SUM(E75:E98)</totalsRowFormula>
    </tableColumn>
    <tableColumn id="6" name="NOME" dataDxfId="541" totalsRowDxfId="540"/>
    <tableColumn id="7" name="CATEGORIA" dataDxfId="539" totalsRowDxfId="538"/>
    <tableColumn id="8" name="TOTAL" totalsRowFunction="sum" dataDxfId="537" totalsRowDxfId="536"/>
  </tableColumns>
  <tableStyleInfo name="TableStyleMedium16" showFirstColumn="0" showLastColumn="0" showRowStripes="1" showColumnStripes="0"/>
</table>
</file>

<file path=xl/tables/table15.xml><?xml version="1.0" encoding="utf-8"?>
<table xmlns="http://schemas.openxmlformats.org/spreadsheetml/2006/main" id="15" name="Tabela316" displayName="Tabela316" ref="A102:K153" totalsRowShown="0" headerRowDxfId="535" dataDxfId="534">
  <tableColumns count="11">
    <tableColumn id="1" name="DESCRITIVO" dataDxfId="533"/>
    <tableColumn id="2" name="NOMENCLATURA" dataDxfId="532"/>
    <tableColumn id="3" name="LOTAÇÃO" dataDxfId="531"/>
    <tableColumn id="4" name="SÍMBOLO" dataDxfId="530"/>
    <tableColumn id="5" name="QUANT." dataDxfId="529"/>
    <tableColumn id="6" name="NOME" dataDxfId="528"/>
    <tableColumn id="7" name="CATEGORIA" dataDxfId="527"/>
    <tableColumn id="8" name="VALOR" dataDxfId="526"/>
    <tableColumn id="9" name="Colunas1" dataDxfId="525"/>
    <tableColumn id="10" name="Colunas2" dataDxfId="524"/>
    <tableColumn id="11" name="Colunas3" dataDxfId="523">
      <calculatedColumnFormula>Tabela316[[#This Row],[VALOR]]</calculatedColumnFormula>
    </tableColumn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id="16" name="Tabela517" displayName="Tabela517" ref="A166:H181" totalsRowShown="0" headerRowDxfId="522">
  <tableColumns count="8">
    <tableColumn id="1" name="DESCRITIVO"/>
    <tableColumn id="2" name="NOMENCLATURA" dataDxfId="521"/>
    <tableColumn id="3" name="LOTAÇÃO" dataDxfId="520"/>
    <tableColumn id="4" name="SÍMBOLO"/>
    <tableColumn id="5" name="QUANT."/>
    <tableColumn id="6" name="NOME" dataDxfId="519"/>
    <tableColumn id="7" name="CATEGORIA" dataDxfId="518"/>
    <tableColumn id="8" name="VALOR" dataDxfId="517"/>
  </tableColumns>
  <tableStyleInfo name="TableStyleMedium16" showFirstColumn="0" showLastColumn="0" showRowStripes="1" showColumnStripes="0"/>
</table>
</file>

<file path=xl/tables/table17.xml><?xml version="1.0" encoding="utf-8"?>
<table xmlns="http://schemas.openxmlformats.org/spreadsheetml/2006/main" id="17" name="Tabela118" displayName="Tabela118" ref="A6:K73" totalsRowCount="1" headerRowDxfId="516" dataDxfId="515" totalsRowDxfId="514">
  <tableColumns count="11">
    <tableColumn id="1" name="DESCRITIVO" totalsRowLabel="Total" totalsRowDxfId="513"/>
    <tableColumn id="2" name="NOMENCLATURA" dataDxfId="512" totalsRowDxfId="511"/>
    <tableColumn id="3" name="LOTAÇÃO" dataDxfId="510" totalsRowDxfId="509"/>
    <tableColumn id="4" name="SÍMBOLO" dataDxfId="508" totalsRowDxfId="507"/>
    <tableColumn id="5" name="QUANT." totalsRowFunction="countNums" dataDxfId="506" totalsRowDxfId="505"/>
    <tableColumn id="6" name="NOME" dataDxfId="504" totalsRowDxfId="503"/>
    <tableColumn id="7" name="CATEGORIA" dataDxfId="502" totalsRowDxfId="501"/>
    <tableColumn id="8" name="AGP" totalsRowFunction="custom" dataDxfId="500" totalsRowDxfId="499">
      <totalsRowFormula>SUM(H7:H72)</totalsRowFormula>
    </tableColumn>
    <tableColumn id="9" name="VENCIMENTO" totalsRowFunction="sum" dataDxfId="498" totalsRowDxfId="497"/>
    <tableColumn id="10" name="REPRESENTAÇÃO" totalsRowFunction="sum" dataDxfId="496" totalsRowDxfId="495"/>
    <tableColumn id="11" name="TOTAL" totalsRowFunction="sum" dataDxfId="494" totalsRowDxfId="493">
      <calculatedColumnFormula>Tabela118[[#This Row],[AGP]]+Tabela118[[#This Row],[VENCIMENTO]]+Tabela118[[#This Row],[REPRESENTAÇÃO]]</calculatedColumnFormula>
    </tableColumn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18" name="Tabela219" displayName="Tabela219" ref="A76:H100" totalsRowCount="1" headerRowDxfId="492" dataDxfId="491" totalsRowDxfId="490">
  <autoFilter ref="A76:H99"/>
  <tableColumns count="8">
    <tableColumn id="1" name="DESCRITIVO" dataDxfId="489" totalsRowDxfId="488"/>
    <tableColumn id="2" name="NOMENCLATURA" dataDxfId="487" totalsRowDxfId="486"/>
    <tableColumn id="3" name="LOTAÇÃO" dataDxfId="485" totalsRowDxfId="484"/>
    <tableColumn id="4" name="SÍMBOLO" dataDxfId="483" totalsRowDxfId="482"/>
    <tableColumn id="5" name="QUANT." totalsRowFunction="custom" dataDxfId="481" totalsRowDxfId="480">
      <totalsRowFormula>SUM(E77:E99)</totalsRowFormula>
    </tableColumn>
    <tableColumn id="6" name="NOME" dataDxfId="479" totalsRowDxfId="478"/>
    <tableColumn id="7" name="CATEGORIA" dataDxfId="477" totalsRowDxfId="476"/>
    <tableColumn id="8" name="TOTAL" totalsRowFunction="sum" dataDxfId="475" totalsRowDxfId="474"/>
  </tableColumns>
  <tableStyleInfo name="TableStyleMedium16" showFirstColumn="0" showLastColumn="0" showRowStripes="1" showColumnStripes="0"/>
</table>
</file>

<file path=xl/tables/table19.xml><?xml version="1.0" encoding="utf-8"?>
<table xmlns="http://schemas.openxmlformats.org/spreadsheetml/2006/main" id="19" name="Tabela320" displayName="Tabela320" ref="A103:K153" totalsRowShown="0" headerRowDxfId="473" dataDxfId="472">
  <tableColumns count="11">
    <tableColumn id="1" name="DESCRITIVO" dataDxfId="471"/>
    <tableColumn id="2" name="NOMENCLATURA" dataDxfId="470"/>
    <tableColumn id="3" name="LOTAÇÃO" dataDxfId="469"/>
    <tableColumn id="4" name="SÍMBOLO" dataDxfId="468"/>
    <tableColumn id="5" name="QUANT." dataDxfId="467"/>
    <tableColumn id="6" name="NOME" dataDxfId="466"/>
    <tableColumn id="7" name="CATEGORIA" dataDxfId="465"/>
    <tableColumn id="8" name="VALOR" dataDxfId="464"/>
    <tableColumn id="9" name="Colunas1" dataDxfId="463"/>
    <tableColumn id="10" name="Colunas2" dataDxfId="462"/>
    <tableColumn id="11" name="Colunas3" dataDxfId="461">
      <calculatedColumnFormula>Tabela320[[#This Row],[VALOR]]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74:H99" totalsRowCount="1" headerRowDxfId="740" dataDxfId="739" totalsRowDxfId="738">
  <tableColumns count="8">
    <tableColumn id="1" name="DESCRITIVO" dataDxfId="737" totalsRowDxfId="736"/>
    <tableColumn id="2" name="NOMENCLATURA" dataDxfId="735" totalsRowDxfId="734"/>
    <tableColumn id="3" name="LOTAÇÃO" dataDxfId="733" totalsRowDxfId="732"/>
    <tableColumn id="4" name="SÍMBOLO" dataDxfId="731" totalsRowDxfId="730"/>
    <tableColumn id="5" name="QUANT." totalsRowFunction="custom" dataDxfId="729" totalsRowDxfId="728">
      <totalsRowFormula>SUM(E75:E98)</totalsRowFormula>
    </tableColumn>
    <tableColumn id="6" name="NOME" dataDxfId="727" totalsRowDxfId="726"/>
    <tableColumn id="7" name="CATEGORIA" dataDxfId="725" totalsRowDxfId="724"/>
    <tableColumn id="8" name="TOTAL" totalsRowFunction="sum" dataDxfId="723" totalsRowDxfId="722"/>
  </tableColumns>
  <tableStyleInfo name="TableStyleMedium16" showFirstColumn="0" showLastColumn="0" showRowStripes="1" showColumnStripes="0"/>
</table>
</file>

<file path=xl/tables/table20.xml><?xml version="1.0" encoding="utf-8"?>
<table xmlns="http://schemas.openxmlformats.org/spreadsheetml/2006/main" id="20" name="Tabela521" displayName="Tabela521" ref="A166:H185" totalsRowShown="0" headerRowDxfId="460">
  <tableColumns count="8">
    <tableColumn id="1" name="DESCRITIVO"/>
    <tableColumn id="2" name="NOMENCLATURA" dataDxfId="459"/>
    <tableColumn id="3" name="LOTAÇÃO" dataDxfId="458"/>
    <tableColumn id="4" name="SÍMBOLO"/>
    <tableColumn id="5" name="QUANT."/>
    <tableColumn id="6" name="NOME" dataDxfId="457"/>
    <tableColumn id="7" name="CATEGORIA" dataDxfId="456"/>
    <tableColumn id="8" name="VALOR" dataDxfId="455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21" name="Tabela122" displayName="Tabela122" ref="A6:K75" totalsRowCount="1" headerRowDxfId="454" dataDxfId="453" totalsRowDxfId="452">
  <tableColumns count="11">
    <tableColumn id="1" name="DESCRITIVO" totalsRowLabel="Total" totalsRowDxfId="451"/>
    <tableColumn id="2" name="NOMENCLATURA" dataDxfId="450" totalsRowDxfId="449"/>
    <tableColumn id="3" name="LOTAÇÃO" dataDxfId="448" totalsRowDxfId="447"/>
    <tableColumn id="4" name="SÍMBOLO" dataDxfId="446" totalsRowDxfId="445"/>
    <tableColumn id="5" name="QUANT." totalsRowFunction="countNums" dataDxfId="444" totalsRowDxfId="443"/>
    <tableColumn id="6" name="NOME" dataDxfId="442" totalsRowDxfId="441"/>
    <tableColumn id="7" name="CATEGORIA" dataDxfId="440" totalsRowDxfId="439"/>
    <tableColumn id="8" name="AGP" totalsRowFunction="custom" dataDxfId="438" totalsRowDxfId="437">
      <totalsRowFormula>SUM(H7:H74)</totalsRowFormula>
    </tableColumn>
    <tableColumn id="9" name="VENCIMENTO" totalsRowFunction="sum" dataDxfId="436" totalsRowDxfId="435"/>
    <tableColumn id="10" name="REPRESENTAÇÃO" totalsRowFunction="sum" dataDxfId="434" totalsRowDxfId="433"/>
    <tableColumn id="11" name="TOTAL" totalsRowFunction="sum" dataDxfId="432" totalsRowDxfId="431">
      <calculatedColumnFormula>Tabela122[[#This Row],[AGP]]+Tabela122[[#This Row],[VENCIMENTO]]+Tabela122[[#This Row],[REPRESENTAÇÃO]]</calculatedColumnFormula>
    </tableColumn>
  </tableColumns>
  <tableStyleInfo name="TableStyleMedium16" showFirstColumn="0" showLastColumn="0" showRowStripes="1" showColumnStripes="0"/>
</table>
</file>

<file path=xl/tables/table22.xml><?xml version="1.0" encoding="utf-8"?>
<table xmlns="http://schemas.openxmlformats.org/spreadsheetml/2006/main" id="22" name="Tabela223" displayName="Tabela223" ref="A78:H103" totalsRowCount="1" headerRowDxfId="430" dataDxfId="429" totalsRowDxfId="428">
  <autoFilter ref="A78:H102"/>
  <tableColumns count="8">
    <tableColumn id="1" name="DESCRITIVO" dataDxfId="427" totalsRowDxfId="426"/>
    <tableColumn id="2" name="NOMENCLATURA" dataDxfId="425" totalsRowDxfId="424"/>
    <tableColumn id="3" name="LOTAÇÃO" dataDxfId="423" totalsRowDxfId="422"/>
    <tableColumn id="4" name="SÍMBOLO" dataDxfId="421" totalsRowDxfId="420"/>
    <tableColumn id="5" name="QUANT." totalsRowFunction="custom" dataDxfId="419" totalsRowDxfId="418">
      <totalsRowFormula>SUM(E79:E102)</totalsRowFormula>
    </tableColumn>
    <tableColumn id="6" name="NOME" dataDxfId="417" totalsRowDxfId="416"/>
    <tableColumn id="7" name="CATEGORIA" dataDxfId="415" totalsRowDxfId="414"/>
    <tableColumn id="8" name="TOTAL" totalsRowFunction="sum" dataDxfId="413" totalsRowDxfId="412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23" name="Tabela324" displayName="Tabela324" ref="A106:L157" totalsRowShown="0" headerRowDxfId="411" dataDxfId="410">
  <tableColumns count="12">
    <tableColumn id="1" name="DESCRITIVO" dataDxfId="409"/>
    <tableColumn id="2" name="NOMENCLATURA" dataDxfId="408"/>
    <tableColumn id="3" name="LOTAÇÃO" dataDxfId="407"/>
    <tableColumn id="4" name="SÍMBOLO" dataDxfId="406"/>
    <tableColumn id="5" name="QUANT." dataDxfId="405"/>
    <tableColumn id="6" name="NOME" dataDxfId="404"/>
    <tableColumn id="7" name="CATEGORIA" dataDxfId="403"/>
    <tableColumn id="8" name="VALOR" dataDxfId="402"/>
    <tableColumn id="9" name="Colunas1" dataDxfId="401"/>
    <tableColumn id="10" name="Colunas2" dataDxfId="400"/>
    <tableColumn id="11" name="Colunas3" dataDxfId="399">
      <calculatedColumnFormula>Tabela324[[#This Row],[VALOR]]</calculatedColumnFormula>
    </tableColumn>
    <tableColumn id="14" name="observação" dataDxfId="398"/>
  </tableColumns>
  <tableStyleInfo name="TableStyleMedium16" showFirstColumn="0" showLastColumn="0" showRowStripes="1" showColumnStripes="0"/>
</table>
</file>

<file path=xl/tables/table24.xml><?xml version="1.0" encoding="utf-8"?>
<table xmlns="http://schemas.openxmlformats.org/spreadsheetml/2006/main" id="24" name="Tabela525" displayName="Tabela525" ref="A170:H189" totalsRowShown="0" headerRowDxfId="397">
  <tableColumns count="8">
    <tableColumn id="1" name="DESCRITIVO"/>
    <tableColumn id="2" name="NOMENCLATURA" dataDxfId="396"/>
    <tableColumn id="3" name="LOTAÇÃO" dataDxfId="395"/>
    <tableColumn id="4" name="SÍMBOLO"/>
    <tableColumn id="5" name="QUANT."/>
    <tableColumn id="6" name="NOME" dataDxfId="394"/>
    <tableColumn id="7" name="CATEGORIA" dataDxfId="393"/>
    <tableColumn id="8" name="VALOR" dataDxfId="392"/>
  </tableColumns>
  <tableStyleInfo name="TableStyleMedium16" showFirstColumn="0" showLastColumn="0" showRowStripes="1" showColumnStripes="0"/>
</table>
</file>

<file path=xl/tables/table25.xml><?xml version="1.0" encoding="utf-8"?>
<table xmlns="http://schemas.openxmlformats.org/spreadsheetml/2006/main" id="25" name="Tabela126" displayName="Tabela126" ref="A6:K74" totalsRowCount="1" headerRowDxfId="391" dataDxfId="390" totalsRowDxfId="389">
  <tableColumns count="11">
    <tableColumn id="1" name="DESCRITIVO" totalsRowLabel="Total" totalsRowDxfId="388"/>
    <tableColumn id="2" name="NOMENCLATURA" dataDxfId="387" totalsRowDxfId="386"/>
    <tableColumn id="3" name="LOTAÇÃO" dataDxfId="385" totalsRowDxfId="384"/>
    <tableColumn id="4" name="SÍMBOLO" dataDxfId="383" totalsRowDxfId="382"/>
    <tableColumn id="5" name="QUANT." totalsRowFunction="countNums" dataDxfId="381" totalsRowDxfId="380"/>
    <tableColumn id="6" name="NOME" dataDxfId="379"/>
    <tableColumn id="7" name="CATEGORIA" dataDxfId="378" totalsRowDxfId="377"/>
    <tableColumn id="8" name="AGP" totalsRowFunction="custom" dataDxfId="376" totalsRowDxfId="375">
      <totalsRowFormula>SUM(H7:H73)</totalsRowFormula>
    </tableColumn>
    <tableColumn id="9" name="VENCIMENTO" totalsRowFunction="sum" dataDxfId="374" totalsRowDxfId="373"/>
    <tableColumn id="10" name="REPRESENTAÇÃO" totalsRowFunction="sum" dataDxfId="372" totalsRowDxfId="371"/>
    <tableColumn id="11" name="TOTAL" totalsRowFunction="sum" dataDxfId="370" totalsRowDxfId="369">
      <calculatedColumnFormula>Tabela126[[#This Row],[AGP]]+Tabela126[[#This Row],[VENCIMENTO]]+Tabela126[[#This Row],[REPRESENTAÇÃO]]</calculatedColumnFormula>
    </tableColumn>
  </tableColumns>
  <tableStyleInfo name="TableStyleMedium16" showFirstColumn="0" showLastColumn="0" showRowStripes="1" showColumnStripes="0"/>
</table>
</file>

<file path=xl/tables/table26.xml><?xml version="1.0" encoding="utf-8"?>
<table xmlns="http://schemas.openxmlformats.org/spreadsheetml/2006/main" id="26" name="Tabela227" displayName="Tabela227" ref="A77:H102" totalsRowCount="1" headerRowDxfId="368" dataDxfId="367" totalsRowDxfId="366">
  <tableColumns count="8">
    <tableColumn id="1" name="DESCRITIVO" dataDxfId="365" totalsRowDxfId="364"/>
    <tableColumn id="2" name="NOMENCLATURA" dataDxfId="363" totalsRowDxfId="362"/>
    <tableColumn id="3" name="LOTAÇÃO" dataDxfId="361" totalsRowDxfId="360"/>
    <tableColumn id="4" name="SÍMBOLO" dataDxfId="359" totalsRowDxfId="358"/>
    <tableColumn id="5" name="QUANT." totalsRowFunction="custom" dataDxfId="357" totalsRowDxfId="356">
      <totalsRowFormula>SUM(E78:E101)</totalsRowFormula>
    </tableColumn>
    <tableColumn id="6" name="NOME" dataDxfId="355" totalsRowDxfId="354"/>
    <tableColumn id="7" name="CATEGORIA" dataDxfId="353" totalsRowDxfId="352"/>
    <tableColumn id="8" name="TOTAL" totalsRowFunction="sum" dataDxfId="351" totalsRowDxfId="350"/>
  </tableColumns>
  <tableStyleInfo name="TableStyleMedium16" showFirstColumn="0" showLastColumn="0" showRowStripes="1" showColumnStripes="0"/>
</table>
</file>

<file path=xl/tables/table27.xml><?xml version="1.0" encoding="utf-8"?>
<table xmlns="http://schemas.openxmlformats.org/spreadsheetml/2006/main" id="27" name="Tabela328" displayName="Tabela328" ref="A105:L155" totalsRowShown="0" headerRowDxfId="349" dataDxfId="348">
  <tableColumns count="12">
    <tableColumn id="1" name="DESCRITIVO" dataDxfId="347"/>
    <tableColumn id="2" name="NOMENCLATURA" dataDxfId="346"/>
    <tableColumn id="3" name="LOTAÇÃO" dataDxfId="345"/>
    <tableColumn id="4" name="SÍMBOLO" dataDxfId="344"/>
    <tableColumn id="5" name="QUANT." dataDxfId="343"/>
    <tableColumn id="6" name="NOME" dataDxfId="342"/>
    <tableColumn id="7" name="CATEGORIA" dataDxfId="341"/>
    <tableColumn id="8" name="VALOR" dataDxfId="340"/>
    <tableColumn id="9" name="Colunas1" dataDxfId="339"/>
    <tableColumn id="10" name="Colunas2" dataDxfId="338"/>
    <tableColumn id="11" name="Colunas3" dataDxfId="337">
      <calculatedColumnFormula>Tabela328[[#This Row],[VALOR]]</calculatedColumnFormula>
    </tableColumn>
    <tableColumn id="14" name="observação" dataDxfId="336"/>
  </tableColumns>
  <tableStyleInfo name="TableStyleMedium16" showFirstColumn="0" showLastColumn="0" showRowStripes="1" showColumnStripes="0"/>
</table>
</file>

<file path=xl/tables/table28.xml><?xml version="1.0" encoding="utf-8"?>
<table xmlns="http://schemas.openxmlformats.org/spreadsheetml/2006/main" id="28" name="Tabela529" displayName="Tabela529" ref="A168:H187" totalsRowShown="0" headerRowDxfId="335">
  <tableColumns count="8">
    <tableColumn id="1" name="DESCRITIVO"/>
    <tableColumn id="2" name="NOMENCLATURA" dataDxfId="334"/>
    <tableColumn id="3" name="LOTAÇÃO" dataDxfId="333"/>
    <tableColumn id="4" name="SÍMBOLO"/>
    <tableColumn id="5" name="QUANT."/>
    <tableColumn id="6" name="NOME" dataDxfId="332"/>
    <tableColumn id="7" name="CATEGORIA" dataDxfId="331"/>
    <tableColumn id="8" name="VALOR" dataDxfId="330"/>
  </tableColumns>
  <tableStyleInfo name="TableStyleMedium16" showFirstColumn="0" showLastColumn="0" showRowStripes="1" showColumnStripes="0"/>
</table>
</file>

<file path=xl/tables/table29.xml><?xml version="1.0" encoding="utf-8"?>
<table xmlns="http://schemas.openxmlformats.org/spreadsheetml/2006/main" id="29" name="Tabela130" displayName="Tabela130" ref="A6:K74" totalsRowCount="1" headerRowDxfId="329" dataDxfId="328" totalsRowDxfId="327">
  <tableColumns count="11">
    <tableColumn id="1" name="DESCRITIVO" totalsRowLabel="Total" totalsRowDxfId="326"/>
    <tableColumn id="2" name="NOMENCLATURA" dataDxfId="325" totalsRowDxfId="324"/>
    <tableColumn id="3" name="LOTAÇÃO" dataDxfId="323" totalsRowDxfId="322"/>
    <tableColumn id="4" name="SÍMBOLO" dataDxfId="321" totalsRowDxfId="320"/>
    <tableColumn id="5" name="QUANT." totalsRowFunction="countNums" dataDxfId="319" totalsRowDxfId="318"/>
    <tableColumn id="6" name="NOME" dataDxfId="317" totalsRowDxfId="316"/>
    <tableColumn id="7" name="CATEGORIA" dataDxfId="315" totalsRowDxfId="314"/>
    <tableColumn id="8" name="AGP" totalsRowFunction="custom" dataDxfId="313" totalsRowDxfId="312">
      <totalsRowFormula>SUM(H7:H73)</totalsRowFormula>
    </tableColumn>
    <tableColumn id="9" name="VENCIMENTO" totalsRowFunction="sum" dataDxfId="311" totalsRowDxfId="310"/>
    <tableColumn id="10" name="REPRESENTAÇÃO" totalsRowFunction="sum" dataDxfId="309" totalsRowDxfId="308"/>
    <tableColumn id="11" name="TOTAL" totalsRowFunction="sum" dataDxfId="307" totalsRowDxfId="306">
      <calculatedColumnFormula>Tabela130[[#This Row],[AGP]]+Tabela130[[#This Row],[VENCIMENTO]]+Tabela130[[#This Row],[REPRESENTAÇÃO]]</calculatedColumnFormula>
    </tableColumn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102:K153" totalsRowShown="0" headerRowDxfId="721" dataDxfId="720">
  <tableColumns count="11">
    <tableColumn id="1" name="DESCRITIVO" dataDxfId="719"/>
    <tableColumn id="2" name="NOMENCLATURA" dataDxfId="718"/>
    <tableColumn id="3" name="LOTAÇÃO" dataDxfId="717"/>
    <tableColumn id="4" name="SÍMBOLO" dataDxfId="716"/>
    <tableColumn id="5" name="QUANT." dataDxfId="715"/>
    <tableColumn id="6" name="NOME" dataDxfId="714"/>
    <tableColumn id="7" name="CATEGORIA" dataDxfId="713"/>
    <tableColumn id="8" name="VALOR" dataDxfId="712"/>
    <tableColumn id="9" name="Colunas1" dataDxfId="711"/>
    <tableColumn id="10" name="Colunas2" dataDxfId="710"/>
    <tableColumn id="11" name="Colunas3" dataDxfId="709">
      <calculatedColumnFormula>Tabela3[[#This Row],[VALOR]]</calculatedColumnFormula>
    </tableColumn>
  </tableColumns>
  <tableStyleInfo name="TableStyleMedium16" showFirstColumn="0" showLastColumn="0" showRowStripes="1" showColumnStripes="0"/>
</table>
</file>

<file path=xl/tables/table30.xml><?xml version="1.0" encoding="utf-8"?>
<table xmlns="http://schemas.openxmlformats.org/spreadsheetml/2006/main" id="30" name="Tabela231" displayName="Tabela231" ref="A77:H102" totalsRowCount="1" headerRowDxfId="305" dataDxfId="304" totalsRowDxfId="303">
  <tableColumns count="8">
    <tableColumn id="1" name="DESCRITIVO" dataDxfId="302" totalsRowDxfId="301"/>
    <tableColumn id="2" name="NOMENCLATURA" dataDxfId="300" totalsRowDxfId="299"/>
    <tableColumn id="3" name="LOTAÇÃO" dataDxfId="298" totalsRowDxfId="297"/>
    <tableColumn id="4" name="SÍMBOLO" dataDxfId="296" totalsRowDxfId="295"/>
    <tableColumn id="5" name="QUANT." totalsRowFunction="custom" dataDxfId="294" totalsRowDxfId="293">
      <totalsRowFormula>SUM(E9:E101)</totalsRowFormula>
    </tableColumn>
    <tableColumn id="6" name="NOME" dataDxfId="292" totalsRowDxfId="291"/>
    <tableColumn id="7" name="CATEGORIA" dataDxfId="290" totalsRowDxfId="289"/>
    <tableColumn id="8" name="TOTAL" totalsRowFunction="sum" dataDxfId="288" totalsRowDxfId="287"/>
  </tableColumns>
  <tableStyleInfo name="TableStyleMedium16" showFirstColumn="0" showLastColumn="0" showRowStripes="1" showColumnStripes="0"/>
</table>
</file>

<file path=xl/tables/table31.xml><?xml version="1.0" encoding="utf-8"?>
<table xmlns="http://schemas.openxmlformats.org/spreadsheetml/2006/main" id="31" name="Tabela332" displayName="Tabela332" ref="A105:L155" totalsRowShown="0" headerRowDxfId="286" dataDxfId="285">
  <tableColumns count="12">
    <tableColumn id="1" name="DESCRITIVO" dataDxfId="284"/>
    <tableColumn id="2" name="NOMENCLATURA" dataDxfId="283"/>
    <tableColumn id="3" name="LOTAÇÃO" dataDxfId="282"/>
    <tableColumn id="4" name="SÍMBOLO" dataDxfId="281"/>
    <tableColumn id="5" name="QUANT." dataDxfId="280"/>
    <tableColumn id="6" name="NOME" dataDxfId="279"/>
    <tableColumn id="7" name="CATEGORIA" dataDxfId="278"/>
    <tableColumn id="8" name="VALOR" dataDxfId="277"/>
    <tableColumn id="9" name="Colunas1" dataDxfId="276"/>
    <tableColumn id="10" name="Colunas2" dataDxfId="275"/>
    <tableColumn id="11" name="Colunas3" dataDxfId="274">
      <calculatedColumnFormula>Tabela332[[#This Row],[VALOR]]</calculatedColumnFormula>
    </tableColumn>
    <tableColumn id="14" name="observação" dataDxfId="273"/>
  </tableColumns>
  <tableStyleInfo name="TableStyleMedium16" showFirstColumn="0" showLastColumn="0" showRowStripes="1" showColumnStripes="0"/>
</table>
</file>

<file path=xl/tables/table32.xml><?xml version="1.0" encoding="utf-8"?>
<table xmlns="http://schemas.openxmlformats.org/spreadsheetml/2006/main" id="32" name="Tabela533" displayName="Tabela533" ref="A168:H187" totalsRowShown="0" headerRowDxfId="272">
  <tableColumns count="8">
    <tableColumn id="1" name="DESCRITIVO"/>
    <tableColumn id="2" name="NOMENCLATURA" dataDxfId="271"/>
    <tableColumn id="3" name="LOTAÇÃO" dataDxfId="270"/>
    <tableColumn id="4" name="SÍMBOLO"/>
    <tableColumn id="5" name="QUANT."/>
    <tableColumn id="6" name="NOME" dataDxfId="269"/>
    <tableColumn id="7" name="CATEGORIA" dataDxfId="268"/>
    <tableColumn id="8" name="VALOR" dataDxfId="267"/>
  </tableColumns>
  <tableStyleInfo name="TableStyleMedium16" showFirstColumn="0" showLastColumn="0" showRowStripes="1" showColumnStripes="0"/>
</table>
</file>

<file path=xl/tables/table33.xml><?xml version="1.0" encoding="utf-8"?>
<table xmlns="http://schemas.openxmlformats.org/spreadsheetml/2006/main" id="33" name="Tabela134" displayName="Tabela134" ref="A6:K74" totalsRowCount="1" headerRowDxfId="266" dataDxfId="265" totalsRowDxfId="264">
  <tableColumns count="11">
    <tableColumn id="1" name="DESCRITIVO" totalsRowLabel="Total" totalsRowDxfId="263"/>
    <tableColumn id="2" name="NOMENCLATURA" dataDxfId="262" totalsRowDxfId="261"/>
    <tableColumn id="3" name="LOTAÇÃO" dataDxfId="260" totalsRowDxfId="259"/>
    <tableColumn id="4" name="SÍMBOLO" dataDxfId="258" totalsRowDxfId="257"/>
    <tableColumn id="5" name="QUANT." totalsRowFunction="countNums" dataDxfId="256" totalsRowDxfId="255"/>
    <tableColumn id="6" name="NOME" dataDxfId="254" totalsRowDxfId="253"/>
    <tableColumn id="7" name="CATEGORIA" dataDxfId="252" totalsRowDxfId="251"/>
    <tableColumn id="8" name="AGP" totalsRowFunction="custom" dataDxfId="250" totalsRowDxfId="249">
      <totalsRowFormula>SUM(H7:H73)</totalsRowFormula>
    </tableColumn>
    <tableColumn id="9" name="VENCIMENTO" totalsRowFunction="sum" dataDxfId="248" totalsRowDxfId="247"/>
    <tableColumn id="10" name="REPRESENTAÇÃO" totalsRowFunction="sum" dataDxfId="246" totalsRowDxfId="245"/>
    <tableColumn id="11" name="TOTAL" totalsRowFunction="sum" dataDxfId="244" totalsRowDxfId="243">
      <calculatedColumnFormula>Tabela134[[#This Row],[AGP]]+Tabela134[[#This Row],[VENCIMENTO]]+Tabela134[[#This Row],[REPRESENTAÇÃO]]</calculatedColumnFormula>
    </tableColumn>
  </tableColumns>
  <tableStyleInfo name="TableStyleMedium16" showFirstColumn="0" showLastColumn="0" showRowStripes="1" showColumnStripes="0"/>
</table>
</file>

<file path=xl/tables/table34.xml><?xml version="1.0" encoding="utf-8"?>
<table xmlns="http://schemas.openxmlformats.org/spreadsheetml/2006/main" id="34" name="Tabela235" displayName="Tabela235" ref="A77:H100" totalsRowCount="1" headerRowDxfId="242" dataDxfId="241" totalsRowDxfId="240">
  <tableColumns count="8">
    <tableColumn id="1" name="DESCRITIVO" dataDxfId="239" totalsRowDxfId="238"/>
    <tableColumn id="2" name="NOMENCLATURA" dataDxfId="237" totalsRowDxfId="236"/>
    <tableColumn id="3" name="LOTAÇÃO" dataDxfId="235" totalsRowDxfId="234"/>
    <tableColumn id="4" name="SÍMBOLO" dataDxfId="233" totalsRowDxfId="232"/>
    <tableColumn id="5" name="QUANT." totalsRowFunction="custom" dataDxfId="231" totalsRowDxfId="230">
      <totalsRowFormula>SUM(E78:E99)</totalsRowFormula>
    </tableColumn>
    <tableColumn id="6" name="NOME" dataDxfId="229" totalsRowDxfId="228"/>
    <tableColumn id="7" name="CATEGORIA" dataDxfId="227" totalsRowDxfId="226"/>
    <tableColumn id="8" name="TOTAL" totalsRowFunction="sum" dataDxfId="225" totalsRowDxfId="224"/>
  </tableColumns>
  <tableStyleInfo name="TableStyleMedium16" showFirstColumn="0" showLastColumn="0" showRowStripes="1" showColumnStripes="0"/>
</table>
</file>

<file path=xl/tables/table35.xml><?xml version="1.0" encoding="utf-8"?>
<table xmlns="http://schemas.openxmlformats.org/spreadsheetml/2006/main" id="35" name="Tabela336" displayName="Tabela336" ref="A103:L152" totalsRowShown="0" headerRowDxfId="223" dataDxfId="222">
  <tableColumns count="12">
    <tableColumn id="1" name="DESCRITIVO" dataDxfId="221"/>
    <tableColumn id="2" name="NOMENCLATURA" dataDxfId="220"/>
    <tableColumn id="3" name="LOTAÇÃO" dataDxfId="219"/>
    <tableColumn id="4" name="SÍMBOLO" dataDxfId="218"/>
    <tableColumn id="5" name="QUANT." dataDxfId="217"/>
    <tableColumn id="6" name="NOME" dataDxfId="216"/>
    <tableColumn id="7" name="CATEGORIA" dataDxfId="215"/>
    <tableColumn id="8" name="VALOR" dataDxfId="214"/>
    <tableColumn id="9" name="Colunas1" dataDxfId="213"/>
    <tableColumn id="10" name="Colunas2" dataDxfId="212"/>
    <tableColumn id="11" name="Colunas3" dataDxfId="211">
      <calculatedColumnFormula>Tabela336[[#This Row],[VALOR]]</calculatedColumnFormula>
    </tableColumn>
    <tableColumn id="14" name="observação" dataDxfId="210"/>
  </tableColumns>
  <tableStyleInfo name="TableStyleMedium16" showFirstColumn="0" showLastColumn="0" showRowStripes="1" showColumnStripes="0"/>
</table>
</file>

<file path=xl/tables/table36.xml><?xml version="1.0" encoding="utf-8"?>
<table xmlns="http://schemas.openxmlformats.org/spreadsheetml/2006/main" id="36" name="Tabela537" displayName="Tabela537" ref="A165:H184" totalsRowShown="0" headerRowDxfId="209">
  <autoFilter ref="A165:H184"/>
  <tableColumns count="8">
    <tableColumn id="1" name="DESCRITIVO"/>
    <tableColumn id="2" name="NOMENCLATURA" dataDxfId="208"/>
    <tableColumn id="3" name="LOTAÇÃO" dataDxfId="207"/>
    <tableColumn id="4" name="SÍMBOLO"/>
    <tableColumn id="5" name="QUANT."/>
    <tableColumn id="6" name="NOME" dataDxfId="206"/>
    <tableColumn id="7" name="CATEGORIA" dataDxfId="205"/>
    <tableColumn id="8" name="VALOR" dataDxfId="204"/>
  </tableColumns>
  <tableStyleInfo name="TableStyleMedium16" showFirstColumn="0" showLastColumn="0" showRowStripes="1" showColumnStripes="0"/>
</table>
</file>

<file path=xl/tables/table37.xml><?xml version="1.0" encoding="utf-8"?>
<table xmlns="http://schemas.openxmlformats.org/spreadsheetml/2006/main" id="37" name="Tabela138" displayName="Tabela138" ref="A6:K75" totalsRowCount="1" headerRowDxfId="203" dataDxfId="202" totalsRowDxfId="201">
  <tableColumns count="11">
    <tableColumn id="1" name="DESCRITIVO" totalsRowLabel="Total" dataDxfId="200" totalsRowDxfId="199"/>
    <tableColumn id="2" name="NOMENCLATURA" dataDxfId="198" totalsRowDxfId="197"/>
    <tableColumn id="3" name="LOTAÇÃO" dataDxfId="196" totalsRowDxfId="195"/>
    <tableColumn id="4" name="SÍMBOLO" dataDxfId="194" totalsRowDxfId="193"/>
    <tableColumn id="5" name="QUANT." totalsRowFunction="countNums" dataDxfId="192" totalsRowDxfId="191"/>
    <tableColumn id="6" name="NOME" dataDxfId="190" totalsRowDxfId="189"/>
    <tableColumn id="7" name="CATEGORIA" dataDxfId="188" totalsRowDxfId="187"/>
    <tableColumn id="8" name="AGP" totalsRowFunction="custom" dataDxfId="186" totalsRowDxfId="185">
      <totalsRowFormula>SUM(H7:H74)</totalsRowFormula>
    </tableColumn>
    <tableColumn id="9" name="VENCIMENTO" totalsRowFunction="sum" dataDxfId="184" totalsRowDxfId="183"/>
    <tableColumn id="10" name="REPRESENTAÇÃO" totalsRowFunction="sum" dataDxfId="182" totalsRowDxfId="181"/>
    <tableColumn id="11" name="TOTAL" totalsRowFunction="sum" dataDxfId="180" totalsRowDxfId="179">
      <calculatedColumnFormula>Tabela138[[#This Row],[AGP]]</calculatedColumnFormula>
    </tableColumn>
  </tableColumns>
  <tableStyleInfo name="TableStyleMedium16" showFirstColumn="0" showLastColumn="0" showRowStripes="1" showColumnStripes="0"/>
</table>
</file>

<file path=xl/tables/table38.xml><?xml version="1.0" encoding="utf-8"?>
<table xmlns="http://schemas.openxmlformats.org/spreadsheetml/2006/main" id="38" name="Tabela239" displayName="Tabela239" ref="A78:H101" totalsRowCount="1" headerRowDxfId="178" dataDxfId="177" totalsRowDxfId="176">
  <tableColumns count="8">
    <tableColumn id="1" name="DESCRITIVO" dataDxfId="175" totalsRowDxfId="174"/>
    <tableColumn id="2" name="NOMENCLATURA" dataDxfId="173" totalsRowDxfId="172"/>
    <tableColumn id="3" name="LOTAÇÃO" dataDxfId="171" totalsRowDxfId="170"/>
    <tableColumn id="4" name="SÍMBOLO" dataDxfId="169" totalsRowDxfId="168"/>
    <tableColumn id="5" name="QUANT." totalsRowFunction="custom" dataDxfId="167" totalsRowDxfId="166">
      <totalsRowFormula>SUM(E79:E100)</totalsRowFormula>
    </tableColumn>
    <tableColumn id="6" name="NOME" dataDxfId="165" totalsRowDxfId="164"/>
    <tableColumn id="7" name="CATEGORIA" dataDxfId="163" totalsRowDxfId="162"/>
    <tableColumn id="8" name="TOTAL" totalsRowFunction="sum" dataDxfId="161" totalsRowDxfId="160"/>
  </tableColumns>
  <tableStyleInfo name="TableStyleMedium16" showFirstColumn="0" showLastColumn="0" showRowStripes="1" showColumnStripes="0"/>
</table>
</file>

<file path=xl/tables/table39.xml><?xml version="1.0" encoding="utf-8"?>
<table xmlns="http://schemas.openxmlformats.org/spreadsheetml/2006/main" id="39" name="Tabela340" displayName="Tabela340" ref="A104:L154" totalsRowShown="0" headerRowDxfId="159" dataDxfId="158">
  <tableColumns count="12">
    <tableColumn id="1" name="DESCRITIVO" dataDxfId="157"/>
    <tableColumn id="2" name="NOMENCLATURA" dataDxfId="156"/>
    <tableColumn id="3" name="LOTAÇÃO" dataDxfId="155"/>
    <tableColumn id="4" name="SÍMBOLO" dataDxfId="154"/>
    <tableColumn id="5" name="QUANT." dataDxfId="153"/>
    <tableColumn id="6" name="NOME" dataDxfId="152"/>
    <tableColumn id="7" name="CATEGORIA" dataDxfId="151"/>
    <tableColumn id="8" name="VALOR" dataDxfId="150"/>
    <tableColumn id="9" name="Colunas1" dataDxfId="149"/>
    <tableColumn id="10" name="Colunas2" dataDxfId="148"/>
    <tableColumn id="11" name="Colunas3" dataDxfId="147">
      <calculatedColumnFormula>Tabela340[[#This Row],[VALOR]]</calculatedColumnFormula>
    </tableColumn>
    <tableColumn id="14" name="observação" dataDxfId="146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A166:H181" totalsRowShown="0" headerRowDxfId="708">
  <tableColumns count="8">
    <tableColumn id="1" name="DESCRITIVO"/>
    <tableColumn id="2" name="NOMENCLATURA" dataDxfId="707"/>
    <tableColumn id="3" name="LOTAÇÃO" dataDxfId="706"/>
    <tableColumn id="4" name="SÍMBOLO"/>
    <tableColumn id="5" name="QUANT."/>
    <tableColumn id="6" name="NOME" dataDxfId="705"/>
    <tableColumn id="7" name="CATEGORIA" dataDxfId="704"/>
    <tableColumn id="8" name="VALOR" dataDxfId="703"/>
  </tableColumns>
  <tableStyleInfo name="TableStyleMedium16" showFirstColumn="0" showLastColumn="0" showRowStripes="1" showColumnStripes="0"/>
</table>
</file>

<file path=xl/tables/table40.xml><?xml version="1.0" encoding="utf-8"?>
<table xmlns="http://schemas.openxmlformats.org/spreadsheetml/2006/main" id="40" name="Tabela541" displayName="Tabela541" ref="A167:H186" totalsRowShown="0" headerRowDxfId="145" dataDxfId="144">
  <autoFilter ref="A167:H186"/>
  <tableColumns count="8">
    <tableColumn id="1" name="DESCRITIVO" dataDxfId="143"/>
    <tableColumn id="2" name="NOMENCLATURA" dataDxfId="142"/>
    <tableColumn id="3" name="LOTAÇÃO" dataDxfId="141"/>
    <tableColumn id="4" name="SÍMBOLO" dataDxfId="140"/>
    <tableColumn id="5" name="QUANT." dataDxfId="139"/>
    <tableColumn id="6" name="NOME" dataDxfId="138"/>
    <tableColumn id="7" name="CATEGORIA" dataDxfId="137"/>
    <tableColumn id="8" name="VALOR" dataDxfId="136"/>
  </tableColumns>
  <tableStyleInfo name="TableStyleMedium16" showFirstColumn="0" showLastColumn="0" showRowStripes="1" showColumnStripes="0"/>
</table>
</file>

<file path=xl/tables/table41.xml><?xml version="1.0" encoding="utf-8"?>
<table xmlns="http://schemas.openxmlformats.org/spreadsheetml/2006/main" id="41" name="Tabela13842" displayName="Tabela13842" ref="A6:K75" totalsRowCount="1" headerRowDxfId="135" dataDxfId="134" totalsRowDxfId="133">
  <tableColumns count="11">
    <tableColumn id="1" name="DESCRITIVO" totalsRowLabel="Total" dataDxfId="132" totalsRowDxfId="131"/>
    <tableColumn id="2" name="NOMENCLATURA" dataDxfId="130" totalsRowDxfId="129"/>
    <tableColumn id="3" name="LOTAÇÃO" dataDxfId="128" totalsRowDxfId="127"/>
    <tableColumn id="4" name="SÍMBOLO" dataDxfId="126" totalsRowDxfId="125"/>
    <tableColumn id="5" name="QUANT." totalsRowFunction="countNums" dataDxfId="124" totalsRowDxfId="123"/>
    <tableColumn id="6" name="NOME" dataDxfId="122" totalsRowDxfId="121"/>
    <tableColumn id="7" name="CATEGORIA" dataDxfId="120" totalsRowDxfId="119"/>
    <tableColumn id="8" name="AGP" totalsRowFunction="custom" dataDxfId="118" totalsRowDxfId="117">
      <totalsRowFormula>SUM(H7:H74)</totalsRowFormula>
    </tableColumn>
    <tableColumn id="9" name="VENCIMENTO" totalsRowFunction="sum" dataDxfId="116" totalsRowDxfId="115"/>
    <tableColumn id="10" name="REPRESENTAÇÃO" totalsRowFunction="sum" dataDxfId="114" totalsRowDxfId="113"/>
    <tableColumn id="11" name="TOTAL" totalsRowFunction="sum" dataDxfId="112" totalsRowDxfId="111">
      <calculatedColumnFormula>Tabela13842[[#This Row],[AGP]]</calculatedColumnFormula>
    </tableColumn>
  </tableColumns>
  <tableStyleInfo name="TableStyleMedium16" showFirstColumn="0" showLastColumn="0" showRowStripes="1" showColumnStripes="0"/>
</table>
</file>

<file path=xl/tables/table42.xml><?xml version="1.0" encoding="utf-8"?>
<table xmlns="http://schemas.openxmlformats.org/spreadsheetml/2006/main" id="42" name="Tabela23943" displayName="Tabela23943" ref="A78:H101" totalsRowCount="1" headerRowDxfId="110" dataDxfId="109" totalsRowDxfId="108">
  <tableColumns count="8">
    <tableColumn id="1" name="DESCRITIVO" dataDxfId="107" totalsRowDxfId="106"/>
    <tableColumn id="2" name="NOMENCLATURA" dataDxfId="105" totalsRowDxfId="104"/>
    <tableColumn id="3" name="LOTAÇÃO" dataDxfId="103" totalsRowDxfId="102"/>
    <tableColumn id="4" name="SÍMBOLO" dataDxfId="101" totalsRowDxfId="100"/>
    <tableColumn id="5" name="QUANT." totalsRowFunction="custom" dataDxfId="99" totalsRowDxfId="98">
      <totalsRowFormula>SUM(E79:E100)</totalsRowFormula>
    </tableColumn>
    <tableColumn id="6" name="NOME" dataDxfId="97" totalsRowDxfId="96"/>
    <tableColumn id="7" name="CATEGORIA" dataDxfId="95" totalsRowDxfId="94"/>
    <tableColumn id="8" name="TOTAL" totalsRowFunction="sum" dataDxfId="93" totalsRowDxfId="92"/>
  </tableColumns>
  <tableStyleInfo name="TableStyleMedium16" showFirstColumn="0" showLastColumn="0" showRowStripes="1" showColumnStripes="0"/>
</table>
</file>

<file path=xl/tables/table43.xml><?xml version="1.0" encoding="utf-8"?>
<table xmlns="http://schemas.openxmlformats.org/spreadsheetml/2006/main" id="43" name="Tabela34044" displayName="Tabela34044" ref="A104:L154" totalsRowShown="0" headerRowDxfId="91" dataDxfId="90">
  <tableColumns count="12">
    <tableColumn id="1" name="DESCRITIVO" dataDxfId="89"/>
    <tableColumn id="2" name="NOMENCLATURA" dataDxfId="88"/>
    <tableColumn id="3" name="LOTAÇÃO" dataDxfId="87"/>
    <tableColumn id="4" name="SÍMBOLO" dataDxfId="86"/>
    <tableColumn id="5" name="QUANT." dataDxfId="85"/>
    <tableColumn id="6" name="NOME" dataDxfId="84"/>
    <tableColumn id="7" name="CATEGORIA" dataDxfId="83"/>
    <tableColumn id="8" name="VALOR" dataDxfId="82"/>
    <tableColumn id="9" name="Colunas1" dataDxfId="81"/>
    <tableColumn id="10" name="Colunas2" dataDxfId="80"/>
    <tableColumn id="11" name="Colunas3" dataDxfId="79">
      <calculatedColumnFormula>Tabela34044[[#This Row],[VALOR]]</calculatedColumnFormula>
    </tableColumn>
    <tableColumn id="14" name="observação" dataDxfId="78"/>
  </tableColumns>
  <tableStyleInfo name="TableStyleMedium16" showFirstColumn="0" showLastColumn="0" showRowStripes="1" showColumnStripes="0"/>
</table>
</file>

<file path=xl/tables/table44.xml><?xml version="1.0" encoding="utf-8"?>
<table xmlns="http://schemas.openxmlformats.org/spreadsheetml/2006/main" id="44" name="Tabela54145" displayName="Tabela54145" ref="A167:H186" totalsRowShown="0" headerRowDxfId="77" dataDxfId="76">
  <autoFilter ref="A167:H186"/>
  <tableColumns count="8">
    <tableColumn id="1" name="DESCRITIVO" dataDxfId="75"/>
    <tableColumn id="2" name="NOMENCLATURA" dataDxfId="74"/>
    <tableColumn id="3" name="LOTAÇÃO" dataDxfId="73"/>
    <tableColumn id="4" name="SÍMBOLO" dataDxfId="72"/>
    <tableColumn id="5" name="QUANT." dataDxfId="71"/>
    <tableColumn id="6" name="NOME" dataDxfId="70"/>
    <tableColumn id="7" name="CATEGORIA" dataDxfId="69"/>
    <tableColumn id="8" name="VALOR" dataDxfId="68"/>
  </tableColumns>
  <tableStyleInfo name="TableStyleMedium16" showFirstColumn="0" showLastColumn="0" showRowStripes="1" showColumnStripes="0"/>
</table>
</file>

<file path=xl/tables/table45.xml><?xml version="1.0" encoding="utf-8"?>
<table xmlns="http://schemas.openxmlformats.org/spreadsheetml/2006/main" id="45" name="Tabela1384246" displayName="Tabela1384246" ref="A6:K75" totalsRowCount="1" headerRowDxfId="45" dataDxfId="44" totalsRowDxfId="43">
  <tableColumns count="11">
    <tableColumn id="1" name="DESCRITIVO" totalsRowLabel="Total" dataDxfId="66" totalsRowDxfId="67"/>
    <tableColumn id="2" name="NOMENCLATURA" dataDxfId="64" totalsRowDxfId="65"/>
    <tableColumn id="3" name="LOTAÇÃO" dataDxfId="62" totalsRowDxfId="63"/>
    <tableColumn id="4" name="SÍMBOLO" dataDxfId="60" totalsRowDxfId="61"/>
    <tableColumn id="5" name="QUANT." totalsRowFunction="countNums" dataDxfId="58" totalsRowDxfId="59"/>
    <tableColumn id="6" name="NOME" dataDxfId="56" totalsRowDxfId="57"/>
    <tableColumn id="7" name="CATEGORIA" dataDxfId="54" totalsRowDxfId="55"/>
    <tableColumn id="8" name="AGP" totalsRowFunction="custom" dataDxfId="52" totalsRowDxfId="53">
      <totalsRowFormula>SUM(H7:H74)</totalsRowFormula>
    </tableColumn>
    <tableColumn id="9" name="VENCIMENTO" totalsRowFunction="sum" dataDxfId="50" totalsRowDxfId="51"/>
    <tableColumn id="10" name="REPRESENTAÇÃO" totalsRowFunction="sum" dataDxfId="48" totalsRowDxfId="49"/>
    <tableColumn id="11" name="TOTAL" totalsRowFunction="sum" dataDxfId="46" totalsRowDxfId="47">
      <calculatedColumnFormula>Tabela1384246[[#This Row],[AGP]]</calculatedColumnFormula>
    </tableColumn>
  </tableColumns>
  <tableStyleInfo name="TableStyleMedium16" showFirstColumn="0" showLastColumn="0" showRowStripes="1" showColumnStripes="0"/>
</table>
</file>

<file path=xl/tables/table46.xml><?xml version="1.0" encoding="utf-8"?>
<table xmlns="http://schemas.openxmlformats.org/spreadsheetml/2006/main" id="46" name="Tabela2394347" displayName="Tabela2394347" ref="A78:H101" totalsRowCount="1" headerRowDxfId="26" dataDxfId="25" totalsRowDxfId="24">
  <tableColumns count="8">
    <tableColumn id="1" name="DESCRITIVO" dataDxfId="41" totalsRowDxfId="42"/>
    <tableColumn id="2" name="NOMENCLATURA" dataDxfId="39" totalsRowDxfId="40"/>
    <tableColumn id="3" name="LOTAÇÃO" dataDxfId="37" totalsRowDxfId="38"/>
    <tableColumn id="4" name="SÍMBOLO" dataDxfId="35" totalsRowDxfId="36"/>
    <tableColumn id="5" name="QUANT." totalsRowFunction="custom" dataDxfId="33" totalsRowDxfId="34">
      <totalsRowFormula>SUM(E79:E100)</totalsRowFormula>
    </tableColumn>
    <tableColumn id="6" name="NOME" dataDxfId="31" totalsRowDxfId="32"/>
    <tableColumn id="7" name="CATEGORIA" dataDxfId="29" totalsRowDxfId="30"/>
    <tableColumn id="8" name="TOTAL" totalsRowFunction="sum" dataDxfId="27" totalsRowDxfId="28"/>
  </tableColumns>
  <tableStyleInfo name="TableStyleMedium16" showFirstColumn="0" showLastColumn="0" showRowStripes="1" showColumnStripes="0"/>
</table>
</file>

<file path=xl/tables/table47.xml><?xml version="1.0" encoding="utf-8"?>
<table xmlns="http://schemas.openxmlformats.org/spreadsheetml/2006/main" id="47" name="Tabela3404448" displayName="Tabela3404448" ref="A104:L154" totalsRowShown="0" headerRowDxfId="11" dataDxfId="10">
  <tableColumns count="12">
    <tableColumn id="1" name="DESCRITIVO" dataDxfId="23"/>
    <tableColumn id="2" name="NOMENCLATURA" dataDxfId="22"/>
    <tableColumn id="3" name="LOTAÇÃO" dataDxfId="21"/>
    <tableColumn id="4" name="SÍMBOLO" dataDxfId="20"/>
    <tableColumn id="5" name="QUANT." dataDxfId="19"/>
    <tableColumn id="6" name="NOME" dataDxfId="18"/>
    <tableColumn id="7" name="CATEGORIA" dataDxfId="17"/>
    <tableColumn id="8" name="VALOR" dataDxfId="16"/>
    <tableColumn id="9" name="Colunas1" dataDxfId="15"/>
    <tableColumn id="10" name="Colunas2" dataDxfId="14"/>
    <tableColumn id="11" name="Colunas3" dataDxfId="13">
      <calculatedColumnFormula>Tabela3404448[[#This Row],[VALOR]]</calculatedColumnFormula>
    </tableColumn>
    <tableColumn id="14" name="observação" dataDxfId="12"/>
  </tableColumns>
  <tableStyleInfo name="TableStyleMedium16" showFirstColumn="0" showLastColumn="0" showRowStripes="1" showColumnStripes="0"/>
</table>
</file>

<file path=xl/tables/table48.xml><?xml version="1.0" encoding="utf-8"?>
<table xmlns="http://schemas.openxmlformats.org/spreadsheetml/2006/main" id="48" name="Tabela5414549" displayName="Tabela5414549" ref="A167:H186" totalsRowShown="0" headerRowDxfId="1" dataDxfId="0">
  <autoFilter ref="A167:H186"/>
  <tableColumns count="8">
    <tableColumn id="1" name="DESCRITIVO" dataDxfId="9"/>
    <tableColumn id="2" name="NOMENCLATURA" dataDxfId="8"/>
    <tableColumn id="3" name="LOTAÇÃO" dataDxfId="7"/>
    <tableColumn id="4" name="SÍMBOLO" dataDxfId="6"/>
    <tableColumn id="5" name="QUANT." dataDxfId="5"/>
    <tableColumn id="6" name="NOME" dataDxfId="4"/>
    <tableColumn id="7" name="CATEGORIA" dataDxfId="3"/>
    <tableColumn id="8" name="VALOR" dataDxfId="2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4" name="Tabela15" displayName="Tabela15" ref="A6:K71" totalsRowCount="1" headerRowDxfId="702" dataDxfId="701" totalsRowDxfId="700">
  <tableColumns count="11">
    <tableColumn id="1" name="DESCRITIVO" totalsRowLabel="Total" totalsRowDxfId="699"/>
    <tableColumn id="2" name="NOMENCLATURA" dataDxfId="698" totalsRowDxfId="697"/>
    <tableColumn id="3" name="LOTAÇÃO" dataDxfId="696" totalsRowDxfId="695"/>
    <tableColumn id="4" name="SÍMBOLO" dataDxfId="694" totalsRowDxfId="693"/>
    <tableColumn id="5" name="QUANT." totalsRowFunction="countNums" dataDxfId="692" totalsRowDxfId="691"/>
    <tableColumn id="6" name="NOME" dataDxfId="690" totalsRowDxfId="689"/>
    <tableColumn id="7" name="CATEGORIA" dataDxfId="688" totalsRowDxfId="687"/>
    <tableColumn id="8" name="AGP" totalsRowFunction="custom" dataDxfId="686" totalsRowDxfId="685">
      <totalsRowFormula>SUM(H7:H70)</totalsRowFormula>
    </tableColumn>
    <tableColumn id="9" name="VENCIMENTO" totalsRowFunction="sum" dataDxfId="684" totalsRowDxfId="683"/>
    <tableColumn id="10" name="REPRESENTAÇÃO" totalsRowFunction="sum" dataDxfId="682" totalsRowDxfId="681"/>
    <tableColumn id="11" name="TOTAL" totalsRowFunction="sum" dataDxfId="680" totalsRowDxfId="679">
      <calculatedColumnFormula>Tabela15[[#This Row],[AGP]]+Tabela15[[#This Row],[VENCIMENTO]]+Tabela15[[#This Row],[REPRESENTAÇÃO]]</calculatedColumnFormula>
    </tableColumn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id="6" name="Tabela27" displayName="Tabela27" ref="A74:H99" totalsRowCount="1" headerRowDxfId="678" dataDxfId="677" totalsRowDxfId="676">
  <tableColumns count="8">
    <tableColumn id="1" name="DESCRITIVO" dataDxfId="675" totalsRowDxfId="674"/>
    <tableColumn id="2" name="NOMENCLATURA" dataDxfId="673" totalsRowDxfId="672"/>
    <tableColumn id="3" name="LOTAÇÃO" dataDxfId="671" totalsRowDxfId="670"/>
    <tableColumn id="4" name="SÍMBOLO" dataDxfId="669" totalsRowDxfId="668"/>
    <tableColumn id="5" name="QUANT." totalsRowFunction="custom" dataDxfId="667" totalsRowDxfId="666">
      <totalsRowFormula>SUM(E75:E98)</totalsRowFormula>
    </tableColumn>
    <tableColumn id="6" name="NOME" dataDxfId="665" totalsRowDxfId="664"/>
    <tableColumn id="7" name="CATEGORIA" dataDxfId="663" totalsRowDxfId="662"/>
    <tableColumn id="8" name="TOTAL" totalsRowFunction="sum" dataDxfId="661" totalsRowDxfId="660"/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id="7" name="Tabela38" displayName="Tabela38" ref="A102:K153" totalsRowShown="0" headerRowDxfId="659" dataDxfId="658">
  <tableColumns count="11">
    <tableColumn id="1" name="DESCRITIVO" dataDxfId="657"/>
    <tableColumn id="2" name="NOMENCLATURA" dataDxfId="656"/>
    <tableColumn id="3" name="LOTAÇÃO" dataDxfId="655"/>
    <tableColumn id="4" name="SÍMBOLO" dataDxfId="654"/>
    <tableColumn id="5" name="QUANT." dataDxfId="653"/>
    <tableColumn id="6" name="NOME" dataDxfId="652"/>
    <tableColumn id="7" name="CATEGORIA" dataDxfId="651"/>
    <tableColumn id="8" name="VALOR" dataDxfId="650"/>
    <tableColumn id="9" name="Colunas1" dataDxfId="649"/>
    <tableColumn id="10" name="Colunas2" dataDxfId="648"/>
    <tableColumn id="11" name="Colunas3" dataDxfId="647">
      <calculatedColumnFormula>Tabela38[[#This Row],[VALOR]]</calculatedColumnFormula>
    </tableColumn>
  </tableColumns>
  <tableStyleInfo name="TableStyleMedium16" showFirstColumn="0" showLastColumn="0" showRowStripes="1" showColumnStripes="0"/>
</table>
</file>

<file path=xl/tables/table8.xml><?xml version="1.0" encoding="utf-8"?>
<table xmlns="http://schemas.openxmlformats.org/spreadsheetml/2006/main" id="8" name="Tabela59" displayName="Tabela59" ref="A166:H181" totalsRowShown="0" headerRowDxfId="646">
  <tableColumns count="8">
    <tableColumn id="1" name="DESCRITIVO"/>
    <tableColumn id="2" name="NOMENCLATURA" dataDxfId="645"/>
    <tableColumn id="3" name="LOTAÇÃO" dataDxfId="644"/>
    <tableColumn id="4" name="SÍMBOLO"/>
    <tableColumn id="5" name="QUANT."/>
    <tableColumn id="6" name="NOME" dataDxfId="643"/>
    <tableColumn id="7" name="CATEGORIA" dataDxfId="642"/>
    <tableColumn id="8" name="VALOR" dataDxfId="641"/>
  </tableColumns>
  <tableStyleInfo name="TableStyleMedium16" showFirstColumn="0" showLastColumn="0" showRowStripes="1" showColumnStripes="0"/>
</table>
</file>

<file path=xl/tables/table9.xml><?xml version="1.0" encoding="utf-8"?>
<table xmlns="http://schemas.openxmlformats.org/spreadsheetml/2006/main" id="9" name="Tabela110" displayName="Tabela110" ref="A6:K71" totalsRowCount="1" headerRowDxfId="640" dataDxfId="639" totalsRowDxfId="638">
  <tableColumns count="11">
    <tableColumn id="1" name="DESCRITIVO" totalsRowLabel="Total" totalsRowDxfId="637"/>
    <tableColumn id="2" name="NOMENCLATURA" dataDxfId="636" totalsRowDxfId="635"/>
    <tableColumn id="3" name="LOTAÇÃO" dataDxfId="634" totalsRowDxfId="633"/>
    <tableColumn id="4" name="SÍMBOLO" dataDxfId="632" totalsRowDxfId="631"/>
    <tableColumn id="5" name="QUANT." totalsRowFunction="countNums" dataDxfId="630" totalsRowDxfId="629"/>
    <tableColumn id="6" name="NOME" dataDxfId="628" totalsRowDxfId="627"/>
    <tableColumn id="7" name="CATEGORIA" dataDxfId="626" totalsRowDxfId="625"/>
    <tableColumn id="8" name="AGP" totalsRowFunction="custom" dataDxfId="624" totalsRowDxfId="623">
      <totalsRowFormula>SUM(H7:H70)</totalsRowFormula>
    </tableColumn>
    <tableColumn id="9" name="VENCIMENTO" totalsRowFunction="sum" dataDxfId="622" totalsRowDxfId="621"/>
    <tableColumn id="10" name="REPRESENTAÇÃO" totalsRowFunction="sum" dataDxfId="620" totalsRowDxfId="619"/>
    <tableColumn id="11" name="TOTAL" totalsRowFunction="sum" dataDxfId="618" totalsRowDxfId="617">
      <calculatedColumnFormula>Tabela110[[#This Row],[AGP]]+Tabela110[[#This Row],[VENCIMENTO]]+Tabela110[[#This Row],[REPRESENTAÇÃO]]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4" Type="http://schemas.openxmlformats.org/officeDocument/2006/relationships/table" Target="../tables/table4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4" Type="http://schemas.openxmlformats.org/officeDocument/2006/relationships/table" Target="../tables/table4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table" Target="../tables/table45.xml"/><Relationship Id="rId4" Type="http://schemas.openxmlformats.org/officeDocument/2006/relationships/table" Target="../tables/table4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26"/>
  <sheetViews>
    <sheetView workbookViewId="0">
      <selection activeCell="A21" sqref="A21"/>
    </sheetView>
  </sheetViews>
  <sheetFormatPr defaultRowHeight="14.25"/>
  <cols>
    <col min="1" max="1" width="78.125" bestFit="1" customWidth="1"/>
    <col min="2" max="2" width="14.375" bestFit="1" customWidth="1"/>
    <col min="3" max="3" width="13.875" bestFit="1" customWidth="1"/>
    <col min="4" max="4" width="8.125" bestFit="1" customWidth="1"/>
    <col min="5" max="5" width="7.125" bestFit="1" customWidth="1"/>
    <col min="6" max="6" width="37.5" bestFit="1" customWidth="1"/>
    <col min="7" max="7" width="9.875" bestFit="1" customWidth="1"/>
    <col min="8" max="9" width="11.5" bestFit="1" customWidth="1"/>
    <col min="10" max="10" width="14.125" bestFit="1" customWidth="1"/>
    <col min="11" max="11" width="11.5" bestFit="1" customWidth="1"/>
    <col min="12" max="28" width="8.125" customWidth="1"/>
    <col min="29" max="1024" width="16" customWidth="1"/>
    <col min="1025" max="1025" width="9" customWidth="1"/>
  </cols>
  <sheetData>
    <row r="1" spans="1:28" s="12" customFormat="1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s="12" customFormat="1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s="12" customFormat="1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8" s="12" customFormat="1"/>
    <row r="5" spans="1:28" s="23" customFormat="1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23" customFormat="1" ht="12.75" customHeigh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5" t="s">
        <v>9</v>
      </c>
      <c r="J6" s="25" t="s">
        <v>10</v>
      </c>
      <c r="K6" s="25" t="s">
        <v>11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41" t="s">
        <v>58</v>
      </c>
      <c r="B7" s="42" t="s">
        <v>112</v>
      </c>
      <c r="C7" s="42" t="s">
        <v>12</v>
      </c>
      <c r="D7" s="46" t="s">
        <v>13</v>
      </c>
      <c r="E7" s="34">
        <v>1</v>
      </c>
      <c r="F7" s="40" t="s">
        <v>212</v>
      </c>
      <c r="G7" s="36" t="s">
        <v>8</v>
      </c>
      <c r="H7" s="84">
        <v>10570</v>
      </c>
      <c r="I7" s="84"/>
      <c r="J7" s="84"/>
      <c r="K7" s="84">
        <f>Tabela1[[#This Row],[AGP]]+Tabela1[[#This Row],[VENCIMENTO]]+Tabela1[[#This Row],[REPRESENTAÇÃO]]</f>
        <v>10570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8" t="s">
        <v>59</v>
      </c>
      <c r="B8" s="42" t="s">
        <v>113</v>
      </c>
      <c r="C8" s="42" t="s">
        <v>162</v>
      </c>
      <c r="D8" s="45" t="s">
        <v>15</v>
      </c>
      <c r="E8" s="34">
        <v>1</v>
      </c>
      <c r="F8" s="38" t="s">
        <v>213</v>
      </c>
      <c r="G8" s="36" t="s">
        <v>511</v>
      </c>
      <c r="H8" s="84"/>
      <c r="I8" s="84">
        <v>1993.32</v>
      </c>
      <c r="J8" s="84">
        <v>7973.3</v>
      </c>
      <c r="K8" s="84">
        <f>Tabela1[[#This Row],[AGP]]+Tabela1[[#This Row],[VENCIMENTO]]+Tabela1[[#This Row],[REPRESENTAÇÃO]]</f>
        <v>9966.6200000000008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40" t="s">
        <v>60</v>
      </c>
      <c r="B9" s="42" t="s">
        <v>114</v>
      </c>
      <c r="C9" s="42" t="s">
        <v>163</v>
      </c>
      <c r="D9" s="45" t="s">
        <v>15</v>
      </c>
      <c r="E9" s="34">
        <v>1</v>
      </c>
      <c r="F9" s="40" t="s">
        <v>214</v>
      </c>
      <c r="G9" s="36" t="s">
        <v>511</v>
      </c>
      <c r="H9" s="84"/>
      <c r="I9" s="84">
        <v>1993.32</v>
      </c>
      <c r="J9" s="84">
        <v>7937.3</v>
      </c>
      <c r="K9" s="84">
        <f>Tabela1[[#This Row],[AGP]]+Tabela1[[#This Row],[VENCIMENTO]]+Tabela1[[#This Row],[REPRESENTAÇÃO]]</f>
        <v>9930.6200000000008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61</v>
      </c>
      <c r="B10" s="42" t="s">
        <v>115</v>
      </c>
      <c r="C10" s="42" t="s">
        <v>115</v>
      </c>
      <c r="D10" s="45" t="s">
        <v>15</v>
      </c>
      <c r="E10" s="34">
        <v>1</v>
      </c>
      <c r="F10" s="47" t="s">
        <v>215</v>
      </c>
      <c r="G10" s="36" t="s">
        <v>511</v>
      </c>
      <c r="H10" s="84"/>
      <c r="I10" s="84">
        <v>199.32</v>
      </c>
      <c r="J10" s="84">
        <v>7973.3</v>
      </c>
      <c r="K10" s="84">
        <f>Tabela1[[#This Row],[AGP]]+Tabela1[[#This Row],[VENCIMENTO]]+Tabela1[[#This Row],[REPRESENTAÇÃO]]</f>
        <v>8172.62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62</v>
      </c>
      <c r="B11" s="42" t="s">
        <v>116</v>
      </c>
      <c r="C11" s="42" t="s">
        <v>164</v>
      </c>
      <c r="D11" s="45" t="s">
        <v>206</v>
      </c>
      <c r="E11" s="34">
        <v>1</v>
      </c>
      <c r="F11" s="47" t="s">
        <v>216</v>
      </c>
      <c r="G11" s="36" t="s">
        <v>511</v>
      </c>
      <c r="H11" s="84"/>
      <c r="I11" s="84">
        <v>1461.77</v>
      </c>
      <c r="J11" s="84">
        <v>5847.08</v>
      </c>
      <c r="K11" s="84">
        <f>Tabela1[[#This Row],[AGP]]+Tabela1[[#This Row],[VENCIMENTO]]+Tabela1[[#This Row],[REPRESENTAÇÃO]]</f>
        <v>7308.85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63</v>
      </c>
      <c r="B12" s="42" t="s">
        <v>117</v>
      </c>
      <c r="C12" s="42" t="s">
        <v>165</v>
      </c>
      <c r="D12" s="45" t="s">
        <v>206</v>
      </c>
      <c r="E12" s="34">
        <v>1</v>
      </c>
      <c r="F12" s="47" t="s">
        <v>217</v>
      </c>
      <c r="G12" s="36" t="s">
        <v>512</v>
      </c>
      <c r="H12" s="84"/>
      <c r="I12" s="84"/>
      <c r="J12" s="84">
        <v>5847.08</v>
      </c>
      <c r="K12" s="84">
        <v>5847.08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64</v>
      </c>
      <c r="B13" s="42" t="s">
        <v>118</v>
      </c>
      <c r="C13" s="42" t="s">
        <v>166</v>
      </c>
      <c r="D13" s="45" t="s">
        <v>206</v>
      </c>
      <c r="E13" s="34">
        <v>1</v>
      </c>
      <c r="F13" s="47" t="s">
        <v>218</v>
      </c>
      <c r="G13" s="36" t="s">
        <v>511</v>
      </c>
      <c r="H13" s="84"/>
      <c r="I13" s="84">
        <v>1461.77</v>
      </c>
      <c r="J13" s="84">
        <v>5847.08</v>
      </c>
      <c r="K13" s="84">
        <f>Tabela1[[#This Row],[AGP]]+Tabela1[[#This Row],[VENCIMENTO]]+Tabela1[[#This Row],[REPRESENTAÇÃO]]</f>
        <v>7308.85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65</v>
      </c>
      <c r="B14" s="42" t="s">
        <v>119</v>
      </c>
      <c r="C14" s="43" t="s">
        <v>119</v>
      </c>
      <c r="D14" s="45" t="s">
        <v>207</v>
      </c>
      <c r="E14" s="34">
        <v>1</v>
      </c>
      <c r="F14" s="47" t="s">
        <v>219</v>
      </c>
      <c r="G14" s="36" t="s">
        <v>511</v>
      </c>
      <c r="H14" s="84"/>
      <c r="I14" s="84">
        <v>1461.77</v>
      </c>
      <c r="J14" s="84">
        <v>5847.08</v>
      </c>
      <c r="K14" s="84">
        <f>Tabela1[[#This Row],[AGP]]+Tabela1[[#This Row],[VENCIMENTO]]+Tabela1[[#This Row],[REPRESENTAÇÃO]]</f>
        <v>7308.85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39" t="s">
        <v>66</v>
      </c>
      <c r="B15" s="42" t="s">
        <v>17</v>
      </c>
      <c r="C15" s="42" t="s">
        <v>167</v>
      </c>
      <c r="D15" s="45" t="s">
        <v>208</v>
      </c>
      <c r="E15" s="34">
        <v>1</v>
      </c>
      <c r="F15" s="47" t="s">
        <v>220</v>
      </c>
      <c r="G15" s="36" t="s">
        <v>511</v>
      </c>
      <c r="H15" s="84"/>
      <c r="I15" s="84">
        <v>1229.22</v>
      </c>
      <c r="J15" s="84">
        <v>4916.8599999999997</v>
      </c>
      <c r="K15" s="84">
        <f>Tabela1[[#This Row],[AGP]]+Tabela1[[#This Row],[VENCIMENTO]]+Tabela1[[#This Row],[REPRESENTAÇÃO]]</f>
        <v>6146.08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67</v>
      </c>
      <c r="B16" s="42" t="s">
        <v>120</v>
      </c>
      <c r="C16" s="42" t="s">
        <v>453</v>
      </c>
      <c r="D16" s="45" t="s">
        <v>208</v>
      </c>
      <c r="E16" s="34">
        <v>1</v>
      </c>
      <c r="F16" s="47" t="s">
        <v>221</v>
      </c>
      <c r="G16" s="36" t="s">
        <v>511</v>
      </c>
      <c r="H16" s="84"/>
      <c r="I16" s="84">
        <v>1229.22</v>
      </c>
      <c r="J16" s="84">
        <v>4916.8599999999997</v>
      </c>
      <c r="K16" s="84">
        <f>Tabela1[[#This Row],[AGP]]+Tabela1[[#This Row],[VENCIMENTO]]+Tabela1[[#This Row],[REPRESENTAÇÃO]]</f>
        <v>6146.08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68</v>
      </c>
      <c r="B17" s="42" t="s">
        <v>121</v>
      </c>
      <c r="C17" s="42" t="s">
        <v>454</v>
      </c>
      <c r="D17" s="45" t="s">
        <v>208</v>
      </c>
      <c r="E17" s="34">
        <v>1</v>
      </c>
      <c r="F17" s="47" t="s">
        <v>222</v>
      </c>
      <c r="G17" s="36" t="s">
        <v>511</v>
      </c>
      <c r="H17" s="84"/>
      <c r="I17" s="84">
        <v>1229.22</v>
      </c>
      <c r="J17" s="84">
        <v>4916.8599999999997</v>
      </c>
      <c r="K17" s="84">
        <f>Tabela1[[#This Row],[AGP]]+Tabela1[[#This Row],[VENCIMENTO]]+Tabela1[[#This Row],[REPRESENTAÇÃO]]</f>
        <v>6146.08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69</v>
      </c>
      <c r="B18" s="42" t="s">
        <v>122</v>
      </c>
      <c r="C18" s="42" t="s">
        <v>122</v>
      </c>
      <c r="D18" s="45" t="s">
        <v>208</v>
      </c>
      <c r="E18" s="34">
        <v>1</v>
      </c>
      <c r="F18" s="47" t="s">
        <v>223</v>
      </c>
      <c r="G18" s="36" t="s">
        <v>511</v>
      </c>
      <c r="H18" s="84"/>
      <c r="I18" s="84">
        <v>1129.55</v>
      </c>
      <c r="J18" s="84">
        <v>4518.2</v>
      </c>
      <c r="K18" s="84">
        <f>Tabela1[[#This Row],[AGP]]+Tabela1[[#This Row],[VENCIMENTO]]+Tabela1[[#This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40" t="s">
        <v>70</v>
      </c>
      <c r="B19" s="42" t="s">
        <v>123</v>
      </c>
      <c r="C19" s="42" t="s">
        <v>168</v>
      </c>
      <c r="D19" s="45" t="s">
        <v>16</v>
      </c>
      <c r="E19" s="34">
        <v>1</v>
      </c>
      <c r="F19" s="40" t="s">
        <v>224</v>
      </c>
      <c r="G19" s="36" t="s">
        <v>511</v>
      </c>
      <c r="H19" s="84"/>
      <c r="I19" s="84">
        <v>1129.55</v>
      </c>
      <c r="J19" s="84">
        <v>4518.2</v>
      </c>
      <c r="K19" s="84">
        <f>Tabela1[[#This Row],[AGP]]+Tabela1[[#This Row],[VENCIMENTO]]+Tabela1[[#This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71</v>
      </c>
      <c r="B20" s="42" t="s">
        <v>124</v>
      </c>
      <c r="C20" s="42" t="s">
        <v>169</v>
      </c>
      <c r="D20" s="45" t="s">
        <v>16</v>
      </c>
      <c r="E20" s="34">
        <v>1</v>
      </c>
      <c r="F20" s="47" t="s">
        <v>225</v>
      </c>
      <c r="G20" s="36" t="s">
        <v>511</v>
      </c>
      <c r="H20" s="84"/>
      <c r="I20" s="84">
        <v>1129.55</v>
      </c>
      <c r="J20" s="84">
        <v>4518.2</v>
      </c>
      <c r="K20" s="84">
        <f>Tabela1[[#This Row],[AGP]]+Tabela1[[#This Row],[VENCIMENTO]]+Tabela1[[#This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70</v>
      </c>
      <c r="B21" s="42" t="s">
        <v>123</v>
      </c>
      <c r="C21" s="42" t="s">
        <v>168</v>
      </c>
      <c r="D21" s="45" t="s">
        <v>16</v>
      </c>
      <c r="E21" s="34">
        <v>1</v>
      </c>
      <c r="F21" s="47" t="s">
        <v>226</v>
      </c>
      <c r="G21" s="36" t="s">
        <v>512</v>
      </c>
      <c r="H21" s="84"/>
      <c r="I21" s="84">
        <v>4518.2</v>
      </c>
      <c r="J21" s="84"/>
      <c r="K21" s="84">
        <f>Tabela1[[#This Row],[AGP]]+Tabela1[[#This Row],[VENCIMENTO]]+Tabela1[[#This Row],[REPRESENTAÇÃO]]</f>
        <v>4518.2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450</v>
      </c>
      <c r="B22" s="42" t="s">
        <v>451</v>
      </c>
      <c r="C22" s="42" t="s">
        <v>452</v>
      </c>
      <c r="D22" s="45" t="s">
        <v>16</v>
      </c>
      <c r="E22" s="34">
        <v>1</v>
      </c>
      <c r="F22" s="47" t="s">
        <v>449</v>
      </c>
      <c r="G22" s="36" t="s">
        <v>511</v>
      </c>
      <c r="H22" s="84"/>
      <c r="I22" s="84">
        <v>1129.55</v>
      </c>
      <c r="J22" s="84">
        <v>4518.2</v>
      </c>
      <c r="K22" s="84">
        <f>Tabela1[[#This Row],[AGP]]+Tabela1[[#This Row],[VENCIMENTO]]+Tabela1[[#This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72</v>
      </c>
      <c r="B23" s="42" t="s">
        <v>125</v>
      </c>
      <c r="C23" s="42" t="s">
        <v>455</v>
      </c>
      <c r="D23" s="45" t="s">
        <v>16</v>
      </c>
      <c r="E23" s="34">
        <v>1</v>
      </c>
      <c r="F23" s="47" t="s">
        <v>227</v>
      </c>
      <c r="G23" s="36" t="s">
        <v>511</v>
      </c>
      <c r="H23" s="84"/>
      <c r="I23" s="84">
        <v>1129.55</v>
      </c>
      <c r="J23" s="84">
        <v>4518.2</v>
      </c>
      <c r="K23" s="84">
        <f>Tabela1[[#This Row],[AGP]]+Tabela1[[#This Row],[VENCIMENTO]]+Tabela1[[#This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73</v>
      </c>
      <c r="B24" s="42" t="s">
        <v>126</v>
      </c>
      <c r="C24" s="42" t="s">
        <v>170</v>
      </c>
      <c r="D24" s="45" t="s">
        <v>16</v>
      </c>
      <c r="E24" s="34">
        <v>1</v>
      </c>
      <c r="F24" s="47" t="s">
        <v>228</v>
      </c>
      <c r="G24" s="36" t="s">
        <v>511</v>
      </c>
      <c r="H24" s="84"/>
      <c r="I24" s="84">
        <v>1129.55</v>
      </c>
      <c r="J24" s="84">
        <v>4518.2</v>
      </c>
      <c r="K24" s="84">
        <f>Tabela1[[#This Row],[AGP]]+Tabela1[[#This Row],[VENCIMENTO]]+Tabela1[[#This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74</v>
      </c>
      <c r="B25" s="42" t="s">
        <v>127</v>
      </c>
      <c r="C25" s="42" t="s">
        <v>171</v>
      </c>
      <c r="D25" s="45" t="s">
        <v>16</v>
      </c>
      <c r="E25" s="34">
        <v>1</v>
      </c>
      <c r="F25" s="47" t="s">
        <v>448</v>
      </c>
      <c r="G25" s="36" t="s">
        <v>511</v>
      </c>
      <c r="H25" s="84"/>
      <c r="I25" s="84">
        <v>1129.55</v>
      </c>
      <c r="J25" s="84">
        <v>4518.2</v>
      </c>
      <c r="K25" s="84">
        <f>Tabela1[[#This Row],[AGP]]+Tabela1[[#This Row],[VENCIMENTO]]+Tabela1[[#This Row],[REPRESENTAÇÃO]]</f>
        <v>5647.75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75</v>
      </c>
      <c r="B26" s="42" t="s">
        <v>128</v>
      </c>
      <c r="C26" s="42" t="s">
        <v>458</v>
      </c>
      <c r="D26" s="45" t="s">
        <v>16</v>
      </c>
      <c r="E26" s="34">
        <v>1</v>
      </c>
      <c r="F26" s="47" t="s">
        <v>229</v>
      </c>
      <c r="G26" s="36" t="s">
        <v>511</v>
      </c>
      <c r="H26" s="84"/>
      <c r="I26" s="84">
        <v>1129.55</v>
      </c>
      <c r="J26" s="84">
        <v>4518.2</v>
      </c>
      <c r="K26" s="84">
        <f>Tabela1[[#This Row],[AGP]]+Tabela1[[#This Row],[VENCIMENTO]]+Tabela1[[#This Row],[REPRESENTAÇÃO]]</f>
        <v>5647.75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76</v>
      </c>
      <c r="B27" s="42" t="s">
        <v>129</v>
      </c>
      <c r="C27" s="42" t="s">
        <v>172</v>
      </c>
      <c r="D27" s="45" t="s">
        <v>16</v>
      </c>
      <c r="E27" s="34">
        <v>1</v>
      </c>
      <c r="F27" s="47" t="s">
        <v>230</v>
      </c>
      <c r="G27" s="36" t="s">
        <v>511</v>
      </c>
      <c r="H27" s="84"/>
      <c r="I27" s="84">
        <v>1129.55</v>
      </c>
      <c r="J27" s="84">
        <v>4518.2</v>
      </c>
      <c r="K27" s="84">
        <f>Tabela1[[#This Row],[AGP]]+Tabela1[[#This Row],[VENCIMENTO]]+Tabela1[[#This Row],[REPRESENTAÇÃO]]</f>
        <v>5647.75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77</v>
      </c>
      <c r="B28" s="42" t="s">
        <v>130</v>
      </c>
      <c r="C28" s="42" t="s">
        <v>173</v>
      </c>
      <c r="D28" s="45" t="s">
        <v>209</v>
      </c>
      <c r="E28" s="34">
        <v>1</v>
      </c>
      <c r="F28" s="47" t="s">
        <v>231</v>
      </c>
      <c r="G28" s="36" t="s">
        <v>511</v>
      </c>
      <c r="H28" s="84"/>
      <c r="I28" s="84">
        <v>930.22</v>
      </c>
      <c r="J28" s="84">
        <v>3720.87</v>
      </c>
      <c r="K28" s="84">
        <f>Tabela1[[#This Row],[AGP]]+Tabela1[[#This Row],[VENCIMENTO]]+Tabela1[[#This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77</v>
      </c>
      <c r="B29" s="42" t="s">
        <v>130</v>
      </c>
      <c r="C29" s="42" t="s">
        <v>173</v>
      </c>
      <c r="D29" s="45" t="s">
        <v>209</v>
      </c>
      <c r="E29" s="34">
        <v>1</v>
      </c>
      <c r="F29" s="47" t="s">
        <v>232</v>
      </c>
      <c r="G29" s="36" t="s">
        <v>511</v>
      </c>
      <c r="H29" s="84"/>
      <c r="I29" s="84">
        <v>930.22</v>
      </c>
      <c r="J29" s="84">
        <v>3720.87</v>
      </c>
      <c r="K29" s="84">
        <f>Tabela1[[#This Row],[AGP]]+Tabela1[[#This Row],[VENCIMENTO]]+Tabela1[[#This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78</v>
      </c>
      <c r="B30" s="42" t="s">
        <v>131</v>
      </c>
      <c r="C30" s="42" t="s">
        <v>174</v>
      </c>
      <c r="D30" s="45" t="s">
        <v>209</v>
      </c>
      <c r="E30" s="34">
        <v>1</v>
      </c>
      <c r="F30" s="47" t="s">
        <v>233</v>
      </c>
      <c r="G30" s="36" t="s">
        <v>511</v>
      </c>
      <c r="H30" s="84"/>
      <c r="I30" s="84">
        <v>930.22</v>
      </c>
      <c r="J30" s="84">
        <v>3720.87</v>
      </c>
      <c r="K30" s="84">
        <f>Tabela1[[#This Row],[AGP]]+Tabela1[[#This Row],[VENCIMENTO]]+Tabela1[[#This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79</v>
      </c>
      <c r="B31" s="42" t="s">
        <v>132</v>
      </c>
      <c r="C31" s="42" t="s">
        <v>175</v>
      </c>
      <c r="D31" s="45" t="s">
        <v>209</v>
      </c>
      <c r="E31" s="34">
        <v>1</v>
      </c>
      <c r="F31" s="47" t="s">
        <v>234</v>
      </c>
      <c r="G31" s="36" t="s">
        <v>511</v>
      </c>
      <c r="H31" s="84"/>
      <c r="I31" s="84">
        <v>930.22</v>
      </c>
      <c r="J31" s="84">
        <v>3720.87</v>
      </c>
      <c r="K31" s="84">
        <f>Tabela1[[#This Row],[AGP]]+Tabela1[[#This Row],[VENCIMENTO]]+Tabela1[[#This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80</v>
      </c>
      <c r="B32" s="42" t="s">
        <v>129</v>
      </c>
      <c r="C32" s="42" t="s">
        <v>176</v>
      </c>
      <c r="D32" s="45" t="s">
        <v>209</v>
      </c>
      <c r="E32" s="34">
        <v>1</v>
      </c>
      <c r="F32" s="47" t="s">
        <v>235</v>
      </c>
      <c r="G32" s="36" t="s">
        <v>511</v>
      </c>
      <c r="H32" s="84"/>
      <c r="I32" s="84">
        <v>930.22</v>
      </c>
      <c r="J32" s="84">
        <v>3720.87</v>
      </c>
      <c r="K32" s="84">
        <f>Tabela1[[#This Row],[AGP]]+Tabela1[[#This Row],[VENCIMENTO]]+Tabela1[[#This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81</v>
      </c>
      <c r="B33" s="42" t="s">
        <v>133</v>
      </c>
      <c r="C33" s="42" t="s">
        <v>177</v>
      </c>
      <c r="D33" s="45" t="s">
        <v>209</v>
      </c>
      <c r="E33" s="34">
        <v>1</v>
      </c>
      <c r="F33" s="47" t="s">
        <v>236</v>
      </c>
      <c r="G33" s="36" t="s">
        <v>511</v>
      </c>
      <c r="H33" s="84"/>
      <c r="I33" s="84">
        <v>930.22</v>
      </c>
      <c r="J33" s="84">
        <v>3720.87</v>
      </c>
      <c r="K33" s="84">
        <f>Tabela1[[#This Row],[AGP]]+Tabela1[[#This Row],[VENCIMENTO]]+Tabela1[[#This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81</v>
      </c>
      <c r="B34" s="42" t="s">
        <v>133</v>
      </c>
      <c r="C34" s="42" t="s">
        <v>177</v>
      </c>
      <c r="D34" s="45" t="s">
        <v>209</v>
      </c>
      <c r="E34" s="34">
        <v>1</v>
      </c>
      <c r="F34" s="47" t="s">
        <v>237</v>
      </c>
      <c r="G34" s="36" t="s">
        <v>511</v>
      </c>
      <c r="H34" s="84"/>
      <c r="I34" s="84">
        <v>930.22</v>
      </c>
      <c r="J34" s="84">
        <v>3720.87</v>
      </c>
      <c r="K34" s="84">
        <f>Tabela1[[#This Row],[AGP]]+Tabela1[[#This Row],[VENCIMENTO]]+Tabela1[[#This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82</v>
      </c>
      <c r="B35" s="42" t="s">
        <v>134</v>
      </c>
      <c r="C35" s="42" t="s">
        <v>178</v>
      </c>
      <c r="D35" s="45" t="s">
        <v>209</v>
      </c>
      <c r="E35" s="34">
        <v>1</v>
      </c>
      <c r="F35" s="47" t="s">
        <v>238</v>
      </c>
      <c r="G35" s="36" t="s">
        <v>511</v>
      </c>
      <c r="H35" s="84"/>
      <c r="I35" s="84">
        <v>930.22</v>
      </c>
      <c r="J35" s="84">
        <v>3720.87</v>
      </c>
      <c r="K35" s="84">
        <f>Tabela1[[#This Row],[AGP]]+Tabela1[[#This Row],[VENCIMENTO]]+Tabela1[[#This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83</v>
      </c>
      <c r="B36" s="42" t="s">
        <v>135</v>
      </c>
      <c r="C36" s="42" t="s">
        <v>179</v>
      </c>
      <c r="D36" s="45" t="s">
        <v>209</v>
      </c>
      <c r="E36" s="34">
        <v>1</v>
      </c>
      <c r="F36" s="47" t="s">
        <v>239</v>
      </c>
      <c r="G36" s="36" t="s">
        <v>511</v>
      </c>
      <c r="H36" s="84"/>
      <c r="I36" s="84">
        <v>930.22</v>
      </c>
      <c r="J36" s="84">
        <v>3720.87</v>
      </c>
      <c r="K36" s="84">
        <f>Tabela1[[#This Row],[AGP]]+Tabela1[[#This Row],[VENCIMENTO]]+Tabela1[[#This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84</v>
      </c>
      <c r="B37" s="42" t="s">
        <v>136</v>
      </c>
      <c r="C37" s="42" t="s">
        <v>456</v>
      </c>
      <c r="D37" s="45" t="s">
        <v>209</v>
      </c>
      <c r="E37" s="34">
        <v>1</v>
      </c>
      <c r="F37" s="47" t="s">
        <v>240</v>
      </c>
      <c r="G37" s="36" t="s">
        <v>511</v>
      </c>
      <c r="H37" s="84"/>
      <c r="I37" s="84">
        <v>930.22</v>
      </c>
      <c r="J37" s="84">
        <v>3720.87</v>
      </c>
      <c r="K37" s="84">
        <f>Tabela1[[#This Row],[AGP]]+Tabela1[[#This Row],[VENCIMENTO]]+Tabela1[[#This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85</v>
      </c>
      <c r="B38" s="42" t="s">
        <v>137</v>
      </c>
      <c r="C38" s="42" t="s">
        <v>457</v>
      </c>
      <c r="D38" s="45" t="s">
        <v>209</v>
      </c>
      <c r="E38" s="34">
        <v>1</v>
      </c>
      <c r="F38" s="47" t="s">
        <v>241</v>
      </c>
      <c r="G38" s="36" t="s">
        <v>511</v>
      </c>
      <c r="H38" s="84"/>
      <c r="I38" s="84">
        <v>930.22</v>
      </c>
      <c r="J38" s="84">
        <v>3720.87</v>
      </c>
      <c r="K38" s="84">
        <f>Tabela1[[#This Row],[AGP]]+Tabela1[[#This Row],[VENCIMENTO]]+Tabela1[[#This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86</v>
      </c>
      <c r="B39" s="42" t="s">
        <v>138</v>
      </c>
      <c r="C39" s="42" t="s">
        <v>180</v>
      </c>
      <c r="D39" s="45" t="s">
        <v>209</v>
      </c>
      <c r="E39" s="34">
        <v>1</v>
      </c>
      <c r="F39" s="47" t="s">
        <v>242</v>
      </c>
      <c r="G39" s="36" t="s">
        <v>511</v>
      </c>
      <c r="H39" s="84"/>
      <c r="I39" s="84">
        <v>930.22</v>
      </c>
      <c r="J39" s="84">
        <v>3720.87</v>
      </c>
      <c r="K39" s="84">
        <f>Tabela1[[#This Row],[AGP]]+Tabela1[[#This Row],[VENCIMENTO]]+Tabela1[[#This Row],[REPRESENTAÇÃO]]</f>
        <v>4651.09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87</v>
      </c>
      <c r="B40" s="42" t="s">
        <v>139</v>
      </c>
      <c r="C40" s="42" t="s">
        <v>181</v>
      </c>
      <c r="D40" s="45" t="s">
        <v>209</v>
      </c>
      <c r="E40" s="34">
        <v>1</v>
      </c>
      <c r="F40" s="47" t="s">
        <v>243</v>
      </c>
      <c r="G40" s="36" t="s">
        <v>511</v>
      </c>
      <c r="H40" s="84"/>
      <c r="I40" s="84">
        <v>930.22</v>
      </c>
      <c r="J40" s="84">
        <v>3720.87</v>
      </c>
      <c r="K40" s="84">
        <f>Tabela1[[#This Row],[AGP]]+Tabela1[[#This Row],[VENCIMENTO]]+Tabela1[[#This Row],[REPRESENTAÇÃO]]</f>
        <v>4651.09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88</v>
      </c>
      <c r="B41" s="42" t="s">
        <v>140</v>
      </c>
      <c r="C41" s="42" t="s">
        <v>182</v>
      </c>
      <c r="D41" s="45" t="s">
        <v>209</v>
      </c>
      <c r="E41" s="34">
        <v>1</v>
      </c>
      <c r="F41" s="47" t="s">
        <v>244</v>
      </c>
      <c r="G41" s="36" t="s">
        <v>511</v>
      </c>
      <c r="H41" s="84"/>
      <c r="I41" s="84">
        <v>930.22</v>
      </c>
      <c r="J41" s="84">
        <v>3720.87</v>
      </c>
      <c r="K41" s="84">
        <f>Tabela1[[#This Row],[AGP]]+Tabela1[[#This Row],[VENCIMENTO]]+Tabela1[[#This Row],[REPRESENTAÇÃO]]</f>
        <v>4651.09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89</v>
      </c>
      <c r="B42" s="42" t="s">
        <v>141</v>
      </c>
      <c r="C42" s="42" t="s">
        <v>183</v>
      </c>
      <c r="D42" s="45" t="s">
        <v>18</v>
      </c>
      <c r="E42" s="34">
        <v>1</v>
      </c>
      <c r="F42" s="47" t="s">
        <v>515</v>
      </c>
      <c r="G42" s="36" t="s">
        <v>511</v>
      </c>
      <c r="H42" s="84"/>
      <c r="I42" s="84">
        <v>664.44</v>
      </c>
      <c r="J42" s="84">
        <v>2657.77</v>
      </c>
      <c r="K42" s="84">
        <f>Tabela1[[#This Row],[AGP]]+Tabela1[[#This Row],[VENCIMENTO]]+Tabela1[[#This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90</v>
      </c>
      <c r="B43" s="42" t="s">
        <v>142</v>
      </c>
      <c r="C43" s="42" t="s">
        <v>184</v>
      </c>
      <c r="D43" s="45" t="s">
        <v>18</v>
      </c>
      <c r="E43" s="34">
        <v>1</v>
      </c>
      <c r="F43" s="47" t="s">
        <v>245</v>
      </c>
      <c r="G43" s="36" t="s">
        <v>511</v>
      </c>
      <c r="H43" s="84"/>
      <c r="I43" s="84">
        <v>664.44</v>
      </c>
      <c r="J43" s="84">
        <v>2657.77</v>
      </c>
      <c r="K43" s="84">
        <f>Tabela1[[#This Row],[AGP]]+Tabela1[[#This Row],[VENCIMENTO]]+Tabela1[[#This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91</v>
      </c>
      <c r="B44" s="42" t="s">
        <v>129</v>
      </c>
      <c r="C44" s="42" t="s">
        <v>185</v>
      </c>
      <c r="D44" s="45" t="s">
        <v>18</v>
      </c>
      <c r="E44" s="34">
        <v>1</v>
      </c>
      <c r="F44" s="47" t="s">
        <v>246</v>
      </c>
      <c r="G44" s="36" t="s">
        <v>511</v>
      </c>
      <c r="H44" s="84"/>
      <c r="I44" s="84">
        <v>664.44</v>
      </c>
      <c r="J44" s="84">
        <v>2657.77</v>
      </c>
      <c r="K44" s="84">
        <f>Tabela1[[#This Row],[AGP]]+Tabela1[[#This Row],[VENCIMENTO]]+Tabela1[[#This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92</v>
      </c>
      <c r="B45" s="42" t="s">
        <v>143</v>
      </c>
      <c r="C45" s="42" t="s">
        <v>186</v>
      </c>
      <c r="D45" s="45" t="s">
        <v>18</v>
      </c>
      <c r="E45" s="34">
        <v>1</v>
      </c>
      <c r="F45" s="47" t="s">
        <v>247</v>
      </c>
      <c r="G45" s="36" t="s">
        <v>511</v>
      </c>
      <c r="H45" s="84"/>
      <c r="I45" s="84">
        <v>664.44</v>
      </c>
      <c r="J45" s="84">
        <v>2657.77</v>
      </c>
      <c r="K45" s="84">
        <f>Tabela1[[#This Row],[AGP]]+Tabela1[[#This Row],[VENCIMENTO]]+Tabela1[[#This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93</v>
      </c>
      <c r="B46" s="42" t="s">
        <v>144</v>
      </c>
      <c r="C46" s="42" t="s">
        <v>187</v>
      </c>
      <c r="D46" s="45" t="s">
        <v>18</v>
      </c>
      <c r="E46" s="34">
        <v>1</v>
      </c>
      <c r="F46" s="47" t="s">
        <v>248</v>
      </c>
      <c r="G46" s="36" t="s">
        <v>511</v>
      </c>
      <c r="H46" s="84"/>
      <c r="I46" s="84">
        <v>664.44</v>
      </c>
      <c r="J46" s="84">
        <v>2657.77</v>
      </c>
      <c r="K46" s="84">
        <f>Tabela1[[#This Row],[AGP]]+Tabela1[[#This Row],[VENCIMENTO]]+Tabela1[[#This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94</v>
      </c>
      <c r="B47" s="42" t="s">
        <v>145</v>
      </c>
      <c r="C47" s="42" t="s">
        <v>188</v>
      </c>
      <c r="D47" s="45" t="s">
        <v>18</v>
      </c>
      <c r="E47" s="34">
        <v>1</v>
      </c>
      <c r="F47" s="47" t="s">
        <v>249</v>
      </c>
      <c r="G47" s="36" t="s">
        <v>511</v>
      </c>
      <c r="H47" s="84"/>
      <c r="I47" s="84">
        <v>664.44</v>
      </c>
      <c r="J47" s="84">
        <v>2657.77</v>
      </c>
      <c r="K47" s="84">
        <f>Tabela1[[#This Row],[AGP]]+Tabela1[[#This Row],[VENCIMENTO]]+Tabela1[[#This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95</v>
      </c>
      <c r="B48" s="42" t="s">
        <v>146</v>
      </c>
      <c r="C48" s="42" t="s">
        <v>189</v>
      </c>
      <c r="D48" s="45" t="s">
        <v>18</v>
      </c>
      <c r="E48" s="34">
        <v>1</v>
      </c>
      <c r="F48" s="47" t="s">
        <v>250</v>
      </c>
      <c r="G48" s="36" t="s">
        <v>511</v>
      </c>
      <c r="H48" s="84"/>
      <c r="I48" s="84">
        <v>664.44</v>
      </c>
      <c r="J48" s="84">
        <v>2657.77</v>
      </c>
      <c r="K48" s="84">
        <f>Tabela1[[#This Row],[AGP]]+Tabela1[[#This Row],[VENCIMENTO]]+Tabela1[[#This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96</v>
      </c>
      <c r="B49" s="42" t="s">
        <v>25</v>
      </c>
      <c r="C49" s="42" t="s">
        <v>190</v>
      </c>
      <c r="D49" s="45" t="s">
        <v>18</v>
      </c>
      <c r="E49" s="34">
        <v>1</v>
      </c>
      <c r="F49" s="47" t="s">
        <v>251</v>
      </c>
      <c r="G49" s="36" t="s">
        <v>511</v>
      </c>
      <c r="H49" s="84"/>
      <c r="I49" s="84">
        <v>664.44</v>
      </c>
      <c r="J49" s="84">
        <v>2657.77</v>
      </c>
      <c r="K49" s="84">
        <f>Tabela1[[#This Row],[AGP]]+Tabela1[[#This Row],[VENCIMENTO]]+Tabela1[[#This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97</v>
      </c>
      <c r="B50" s="42" t="s">
        <v>147</v>
      </c>
      <c r="C50" s="42" t="s">
        <v>191</v>
      </c>
      <c r="D50" s="45" t="s">
        <v>18</v>
      </c>
      <c r="E50" s="34">
        <v>1</v>
      </c>
      <c r="F50" s="47" t="s">
        <v>252</v>
      </c>
      <c r="G50" s="36" t="s">
        <v>511</v>
      </c>
      <c r="H50" s="84"/>
      <c r="I50" s="84">
        <v>664.44</v>
      </c>
      <c r="J50" s="84">
        <v>2657.77</v>
      </c>
      <c r="K50" s="84">
        <f>Tabela1[[#This Row],[AGP]]+Tabela1[[#This Row],[VENCIMENTO]]+Tabela1[[#This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98</v>
      </c>
      <c r="B51" s="42" t="s">
        <v>148</v>
      </c>
      <c r="C51" s="42" t="s">
        <v>192</v>
      </c>
      <c r="D51" s="45" t="s">
        <v>18</v>
      </c>
      <c r="E51" s="34">
        <v>1</v>
      </c>
      <c r="F51" s="47" t="s">
        <v>253</v>
      </c>
      <c r="G51" s="36" t="s">
        <v>511</v>
      </c>
      <c r="H51" s="84"/>
      <c r="I51" s="84">
        <v>664.44</v>
      </c>
      <c r="J51" s="84">
        <v>2657.77</v>
      </c>
      <c r="K51" s="84">
        <f>Tabela1[[#This Row],[AGP]]+Tabela1[[#This Row],[VENCIMENTO]]+Tabela1[[#This Row],[REPRESENTAÇÃO]]</f>
        <v>3322.21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99</v>
      </c>
      <c r="B52" s="42" t="s">
        <v>149</v>
      </c>
      <c r="C52" s="42" t="s">
        <v>193</v>
      </c>
      <c r="D52" s="45" t="s">
        <v>18</v>
      </c>
      <c r="E52" s="34">
        <v>1</v>
      </c>
      <c r="F52" s="47" t="s">
        <v>254</v>
      </c>
      <c r="G52" s="36" t="s">
        <v>511</v>
      </c>
      <c r="H52" s="84"/>
      <c r="I52" s="84">
        <v>664.44</v>
      </c>
      <c r="J52" s="84">
        <v>2657.77</v>
      </c>
      <c r="K52" s="84">
        <f>Tabela1[[#This Row],[AGP]]+Tabela1[[#This Row],[VENCIMENTO]]+Tabela1[[#This Row],[REPRESENTAÇÃO]]</f>
        <v>3322.21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100</v>
      </c>
      <c r="B53" s="42" t="s">
        <v>150</v>
      </c>
      <c r="C53" s="44" t="s">
        <v>194</v>
      </c>
      <c r="D53" s="45" t="s">
        <v>18</v>
      </c>
      <c r="E53" s="34">
        <v>1</v>
      </c>
      <c r="F53" s="47" t="s">
        <v>255</v>
      </c>
      <c r="G53" s="36" t="s">
        <v>511</v>
      </c>
      <c r="H53" s="84"/>
      <c r="I53" s="84">
        <v>664.44</v>
      </c>
      <c r="J53" s="84">
        <v>2657.77</v>
      </c>
      <c r="K53" s="84">
        <f>Tabela1[[#This Row],[AGP]]+Tabela1[[#This Row],[VENCIMENTO]]+Tabela1[[#This Row],[REPRESENTAÇÃO]]</f>
        <v>3322.21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256</v>
      </c>
      <c r="G54" s="36" t="s">
        <v>511</v>
      </c>
      <c r="H54" s="84"/>
      <c r="I54" s="84">
        <v>431.89</v>
      </c>
      <c r="J54" s="84">
        <v>1727.55</v>
      </c>
      <c r="K54" s="84">
        <f>Tabela1[[#This Row],[AGP]]+Tabela1[[#This Row],[VENCIMENTO]]+Tabela1[[#This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102</v>
      </c>
      <c r="B55" s="42" t="s">
        <v>152</v>
      </c>
      <c r="C55" s="42" t="s">
        <v>196</v>
      </c>
      <c r="D55" s="45" t="s">
        <v>19</v>
      </c>
      <c r="E55" s="34">
        <v>1</v>
      </c>
      <c r="F55" s="39" t="s">
        <v>257</v>
      </c>
      <c r="G55" s="36" t="s">
        <v>511</v>
      </c>
      <c r="H55" s="84"/>
      <c r="I55" s="84">
        <v>431.89</v>
      </c>
      <c r="J55" s="84">
        <v>1727.55</v>
      </c>
      <c r="K55" s="84">
        <f>Tabela1[[#This Row],[AGP]]+Tabela1[[#This Row],[VENCIMENTO]]+Tabela1[[#This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258</v>
      </c>
      <c r="G56" s="36" t="s">
        <v>511</v>
      </c>
      <c r="H56" s="84"/>
      <c r="I56" s="84">
        <v>431.89</v>
      </c>
      <c r="J56" s="84">
        <v>1727.55</v>
      </c>
      <c r="K56" s="84">
        <f>Tabela1[[#This Row],[AGP]]+Tabela1[[#This Row],[VENCIMENTO]]+Tabela1[[#This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101</v>
      </c>
      <c r="B57" s="42" t="s">
        <v>151</v>
      </c>
      <c r="C57" s="42" t="s">
        <v>195</v>
      </c>
      <c r="D57" s="45" t="s">
        <v>19</v>
      </c>
      <c r="E57" s="34">
        <v>1</v>
      </c>
      <c r="F57" s="47" t="s">
        <v>259</v>
      </c>
      <c r="G57" s="36" t="s">
        <v>511</v>
      </c>
      <c r="H57" s="84"/>
      <c r="I57" s="84">
        <v>431.89</v>
      </c>
      <c r="J57" s="84">
        <v>1727.55</v>
      </c>
      <c r="K57" s="84">
        <f>Tabela1[[#This Row],[AGP]]+Tabela1[[#This Row],[VENCIMENTO]]+Tabela1[[#This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103</v>
      </c>
      <c r="B58" s="42" t="s">
        <v>153</v>
      </c>
      <c r="C58" s="42" t="s">
        <v>197</v>
      </c>
      <c r="D58" s="45" t="s">
        <v>19</v>
      </c>
      <c r="E58" s="34">
        <v>1</v>
      </c>
      <c r="F58" s="47" t="s">
        <v>260</v>
      </c>
      <c r="G58" s="36" t="s">
        <v>511</v>
      </c>
      <c r="H58" s="84"/>
      <c r="I58" s="84">
        <v>431.89</v>
      </c>
      <c r="J58" s="84">
        <v>1727.55</v>
      </c>
      <c r="K58" s="84">
        <f>Tabela1[[#This Row],[AGP]]+Tabela1[[#This Row],[VENCIMENTO]]+Tabela1[[#This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101</v>
      </c>
      <c r="B59" s="42" t="s">
        <v>151</v>
      </c>
      <c r="C59" s="42" t="s">
        <v>195</v>
      </c>
      <c r="D59" s="45" t="s">
        <v>19</v>
      </c>
      <c r="E59" s="34">
        <v>1</v>
      </c>
      <c r="F59" s="47" t="s">
        <v>261</v>
      </c>
      <c r="G59" s="36" t="s">
        <v>511</v>
      </c>
      <c r="H59" s="84"/>
      <c r="I59" s="84">
        <v>431.89</v>
      </c>
      <c r="J59" s="84">
        <v>1727.55</v>
      </c>
      <c r="K59" s="84">
        <f>Tabela1[[#This Row],[AGP]]+Tabela1[[#This Row],[VENCIMENTO]]+Tabela1[[#This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102</v>
      </c>
      <c r="B60" s="42" t="s">
        <v>152</v>
      </c>
      <c r="C60" s="42" t="s">
        <v>196</v>
      </c>
      <c r="D60" s="45" t="s">
        <v>19</v>
      </c>
      <c r="E60" s="34">
        <v>1</v>
      </c>
      <c r="F60" s="47" t="s">
        <v>262</v>
      </c>
      <c r="G60" s="36" t="s">
        <v>511</v>
      </c>
      <c r="H60" s="84"/>
      <c r="I60" s="84">
        <v>431.89</v>
      </c>
      <c r="J60" s="84">
        <v>1727.55</v>
      </c>
      <c r="K60" s="84">
        <f>Tabela1[[#This Row],[AGP]]+Tabela1[[#This Row],[VENCIMENTO]]+Tabela1[[#This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104</v>
      </c>
      <c r="B61" s="42" t="s">
        <v>154</v>
      </c>
      <c r="C61" s="42" t="s">
        <v>198</v>
      </c>
      <c r="D61" s="45" t="s">
        <v>19</v>
      </c>
      <c r="E61" s="34">
        <v>1</v>
      </c>
      <c r="F61" s="47" t="s">
        <v>263</v>
      </c>
      <c r="G61" s="36" t="s">
        <v>511</v>
      </c>
      <c r="H61" s="84"/>
      <c r="I61" s="84">
        <v>431.89</v>
      </c>
      <c r="J61" s="84">
        <v>1727.55</v>
      </c>
      <c r="K61" s="84">
        <f>Tabela1[[#This Row],[AGP]]+Tabela1[[#This Row],[VENCIMENTO]]+Tabela1[[#This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104</v>
      </c>
      <c r="B62" s="42" t="s">
        <v>154</v>
      </c>
      <c r="C62" s="42" t="s">
        <v>198</v>
      </c>
      <c r="D62" s="45" t="s">
        <v>19</v>
      </c>
      <c r="E62" s="34">
        <v>1</v>
      </c>
      <c r="F62" s="47" t="s">
        <v>264</v>
      </c>
      <c r="G62" s="36" t="s">
        <v>511</v>
      </c>
      <c r="H62" s="84"/>
      <c r="I62" s="84">
        <v>431.89</v>
      </c>
      <c r="J62" s="84">
        <v>1727.55</v>
      </c>
      <c r="K62" s="84">
        <f>Tabela1[[#This Row],[AGP]]+Tabela1[[#This Row],[VENCIMENTO]]+Tabela1[[#This Row],[REPRESENTAÇÃO]]</f>
        <v>2159.44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104</v>
      </c>
      <c r="B63" s="42" t="s">
        <v>154</v>
      </c>
      <c r="C63" s="42" t="s">
        <v>198</v>
      </c>
      <c r="D63" s="45" t="s">
        <v>19</v>
      </c>
      <c r="E63" s="34">
        <v>1</v>
      </c>
      <c r="F63" s="47" t="s">
        <v>265</v>
      </c>
      <c r="G63" s="36" t="s">
        <v>511</v>
      </c>
      <c r="H63" s="84"/>
      <c r="I63" s="84">
        <v>431.89</v>
      </c>
      <c r="J63" s="84">
        <v>1727.55</v>
      </c>
      <c r="K63" s="84">
        <f>Tabela1[[#This Row],[AGP]]+Tabela1[[#This Row],[VENCIMENTO]]+Tabela1[[#This Row],[REPRESENTAÇÃO]]</f>
        <v>2159.44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105</v>
      </c>
      <c r="B64" s="42" t="s">
        <v>155</v>
      </c>
      <c r="C64" s="42" t="s">
        <v>199</v>
      </c>
      <c r="D64" s="45" t="s">
        <v>19</v>
      </c>
      <c r="E64" s="34">
        <v>1</v>
      </c>
      <c r="F64" s="47" t="s">
        <v>266</v>
      </c>
      <c r="G64" s="36" t="s">
        <v>511</v>
      </c>
      <c r="H64" s="84"/>
      <c r="I64" s="84">
        <v>431.89</v>
      </c>
      <c r="J64" s="84">
        <v>1727.55</v>
      </c>
      <c r="K64" s="84">
        <f>Tabela1[[#This Row],[AGP]]+Tabela1[[#This Row],[VENCIMENTO]]+Tabela1[[#This Row],[REPRESENTAÇÃO]]</f>
        <v>2159.44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107</v>
      </c>
      <c r="B65" s="42" t="s">
        <v>157</v>
      </c>
      <c r="C65" s="42" t="s">
        <v>201</v>
      </c>
      <c r="D65" s="45" t="s">
        <v>210</v>
      </c>
      <c r="E65" s="34">
        <v>1</v>
      </c>
      <c r="F65" s="47" t="s">
        <v>268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Tabela1[[#This Row],[AGP]]+Tabela1[[#This Row],[VENCIMENTO]]+Tabela1[[#This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108</v>
      </c>
      <c r="B66" s="42" t="s">
        <v>158</v>
      </c>
      <c r="C66" s="42" t="s">
        <v>202</v>
      </c>
      <c r="D66" s="45" t="s">
        <v>210</v>
      </c>
      <c r="E66" s="34">
        <v>1</v>
      </c>
      <c r="F66" s="47" t="s">
        <v>269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Tabela1[[#This Row],[AGP]]+Tabela1[[#This Row],[VENCIMENTO]]+Tabela1[[#This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108</v>
      </c>
      <c r="B67" s="42" t="s">
        <v>158</v>
      </c>
      <c r="C67" s="42" t="s">
        <v>202</v>
      </c>
      <c r="D67" s="45" t="s">
        <v>210</v>
      </c>
      <c r="E67" s="34">
        <v>1</v>
      </c>
      <c r="F67" s="47" t="s">
        <v>270</v>
      </c>
      <c r="G67" s="36" t="s">
        <v>511</v>
      </c>
      <c r="H67" s="84"/>
      <c r="I67" s="84">
        <v>265.77999999999997</v>
      </c>
      <c r="J67" s="84">
        <v>1063.1099999999999</v>
      </c>
      <c r="K67" s="84">
        <f>Tabela1[[#This Row],[AGP]]+Tabela1[[#This Row],[VENCIMENTO]]+Tabela1[[#This Row],[REPRESENTAÇÃO]]</f>
        <v>1328.8899999999999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3" customFormat="1" ht="12.75" customHeight="1">
      <c r="A68" s="39" t="s">
        <v>109</v>
      </c>
      <c r="B68" s="42" t="s">
        <v>159</v>
      </c>
      <c r="C68" s="42" t="s">
        <v>203</v>
      </c>
      <c r="D68" s="45" t="s">
        <v>210</v>
      </c>
      <c r="E68" s="34">
        <v>1</v>
      </c>
      <c r="F68" s="47" t="s">
        <v>271</v>
      </c>
      <c r="G68" s="36" t="s">
        <v>511</v>
      </c>
      <c r="H68" s="84"/>
      <c r="I68" s="84">
        <v>265.77999999999997</v>
      </c>
      <c r="J68" s="84">
        <v>1063.1099999999999</v>
      </c>
      <c r="K68" s="84">
        <f>Tabela1[[#This Row],[AGP]]+Tabela1[[#This Row],[VENCIMENTO]]+Tabela1[[#This Row],[REPRESENTAÇÃO]]</f>
        <v>1328.8899999999999</v>
      </c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3" customFormat="1" ht="12.75" customHeight="1">
      <c r="A69" s="39" t="s">
        <v>110</v>
      </c>
      <c r="B69" s="42" t="s">
        <v>160</v>
      </c>
      <c r="C69" s="42" t="s">
        <v>204</v>
      </c>
      <c r="D69" s="45" t="s">
        <v>210</v>
      </c>
      <c r="E69" s="34">
        <v>1</v>
      </c>
      <c r="F69" s="47" t="s">
        <v>272</v>
      </c>
      <c r="G69" s="36" t="s">
        <v>511</v>
      </c>
      <c r="H69" s="84"/>
      <c r="I69" s="84">
        <v>265.77999999999997</v>
      </c>
      <c r="J69" s="84">
        <v>1063.1099999999999</v>
      </c>
      <c r="K69" s="84">
        <f>Tabela1[[#This Row],[AGP]]+Tabela1[[#This Row],[VENCIMENTO]]+Tabela1[[#This Row],[REPRESENTAÇÃO]]</f>
        <v>1328.8899999999999</v>
      </c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3" customFormat="1" ht="12.75" customHeight="1">
      <c r="A70" s="39" t="s">
        <v>111</v>
      </c>
      <c r="B70" s="42" t="s">
        <v>161</v>
      </c>
      <c r="C70" s="42" t="s">
        <v>205</v>
      </c>
      <c r="D70" s="45" t="s">
        <v>211</v>
      </c>
      <c r="E70" s="34">
        <v>1</v>
      </c>
      <c r="F70" s="47" t="s">
        <v>273</v>
      </c>
      <c r="G70" s="36" t="s">
        <v>511</v>
      </c>
      <c r="H70" s="84"/>
      <c r="I70" s="84">
        <v>232.56</v>
      </c>
      <c r="J70" s="84">
        <v>930.22</v>
      </c>
      <c r="K70" s="84">
        <f>Tabela1[[#This Row],[AGP]]+Tabela1[[#This Row],[VENCIMENTO]]+Tabela1[[#This Row],[REPRESENTAÇÃO]]</f>
        <v>1162.78</v>
      </c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2" customFormat="1" ht="12.75" customHeight="1">
      <c r="A71" s="21" t="s">
        <v>57</v>
      </c>
      <c r="B71" s="87"/>
      <c r="C71" s="87"/>
      <c r="D71" s="87"/>
      <c r="E71" s="87">
        <f>SUBTOTAL(102,[QUANT.])</f>
        <v>64</v>
      </c>
      <c r="F71" s="88"/>
      <c r="G71" s="87"/>
      <c r="H71" s="108">
        <f>SUM(H7:H70)</f>
        <v>10570</v>
      </c>
      <c r="I71" s="89">
        <f>SUBTOTAL(109,[VENCIMENTO])</f>
        <v>54251.690000000017</v>
      </c>
      <c r="J71" s="90">
        <f>SUBTOTAL(109,[REPRESENTAÇÃO])</f>
        <v>211920.83999999962</v>
      </c>
      <c r="K71" s="91">
        <f>SUBTOTAL(109,[TOTAL])</f>
        <v>276742.52999999997</v>
      </c>
    </row>
    <row r="72" spans="1:28" s="12" customFormat="1" ht="12.75" customHeight="1">
      <c r="A72" s="18"/>
      <c r="B72" s="19"/>
      <c r="C72" s="19"/>
      <c r="D72" s="19"/>
      <c r="E72" s="19"/>
      <c r="F72" s="20"/>
      <c r="G72" s="19"/>
      <c r="H72" s="19"/>
      <c r="I72" s="19"/>
      <c r="J72" s="19"/>
      <c r="K72" s="1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22" customFormat="1" ht="12.75" customHeight="1">
      <c r="A73" s="312" t="s">
        <v>20</v>
      </c>
      <c r="B73" s="312"/>
      <c r="C73" s="312"/>
      <c r="D73" s="312"/>
      <c r="E73" s="312"/>
      <c r="F73" s="312"/>
      <c r="G73" s="312"/>
      <c r="H73" s="312"/>
      <c r="I73" s="26"/>
      <c r="K73" s="27"/>
      <c r="L73" s="27"/>
    </row>
    <row r="74" spans="1:28" s="22" customFormat="1" ht="12.75" customHeight="1">
      <c r="A74" s="24" t="s">
        <v>1</v>
      </c>
      <c r="B74" s="24" t="s">
        <v>2</v>
      </c>
      <c r="C74" s="24" t="s">
        <v>3</v>
      </c>
      <c r="D74" s="24" t="s">
        <v>4</v>
      </c>
      <c r="E74" s="24" t="s">
        <v>5</v>
      </c>
      <c r="F74" s="24" t="s">
        <v>6</v>
      </c>
      <c r="G74" s="24" t="s">
        <v>7</v>
      </c>
      <c r="H74" s="24" t="s">
        <v>11</v>
      </c>
      <c r="I74" s="26"/>
      <c r="J74" s="26"/>
      <c r="K74" s="27"/>
      <c r="L74" s="27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22" customFormat="1" ht="12.75" customHeight="1">
      <c r="A75" s="39" t="s">
        <v>274</v>
      </c>
      <c r="B75" s="42" t="s">
        <v>275</v>
      </c>
      <c r="C75" s="44" t="s">
        <v>276</v>
      </c>
      <c r="D75" s="45" t="s">
        <v>277</v>
      </c>
      <c r="E75" s="29">
        <v>1</v>
      </c>
      <c r="F75" s="47" t="s">
        <v>331</v>
      </c>
      <c r="G75" s="74" t="s">
        <v>513</v>
      </c>
      <c r="H75" s="107">
        <v>5847.08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278</v>
      </c>
      <c r="B76" s="42" t="s">
        <v>279</v>
      </c>
      <c r="C76" s="42" t="s">
        <v>280</v>
      </c>
      <c r="D76" s="45" t="s">
        <v>277</v>
      </c>
      <c r="E76" s="29">
        <v>1</v>
      </c>
      <c r="F76" s="47" t="s">
        <v>332</v>
      </c>
      <c r="G76" s="74" t="s">
        <v>512</v>
      </c>
      <c r="H76" s="107">
        <v>5847.08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75</v>
      </c>
      <c r="B77" s="42" t="s">
        <v>135</v>
      </c>
      <c r="C77" s="42" t="s">
        <v>281</v>
      </c>
      <c r="D77" s="45" t="s">
        <v>21</v>
      </c>
      <c r="E77" s="29">
        <v>1</v>
      </c>
      <c r="F77" s="47" t="s">
        <v>333</v>
      </c>
      <c r="G77" s="74" t="s">
        <v>512</v>
      </c>
      <c r="H77" s="107">
        <v>4916.8599999999997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282</v>
      </c>
      <c r="B78" s="42" t="s">
        <v>283</v>
      </c>
      <c r="C78" s="42" t="s">
        <v>284</v>
      </c>
      <c r="D78" s="45" t="s">
        <v>21</v>
      </c>
      <c r="E78" s="29">
        <v>1</v>
      </c>
      <c r="F78" s="47" t="s">
        <v>334</v>
      </c>
      <c r="G78" s="74" t="s">
        <v>512</v>
      </c>
      <c r="H78" s="107">
        <v>4916.8599999999997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285</v>
      </c>
      <c r="B79" s="42" t="s">
        <v>286</v>
      </c>
      <c r="C79" s="42" t="s">
        <v>287</v>
      </c>
      <c r="D79" s="45" t="s">
        <v>22</v>
      </c>
      <c r="E79" s="29">
        <v>1</v>
      </c>
      <c r="F79" s="47" t="s">
        <v>335</v>
      </c>
      <c r="G79" s="74" t="s">
        <v>512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288</v>
      </c>
      <c r="B80" s="42" t="s">
        <v>289</v>
      </c>
      <c r="C80" s="42" t="s">
        <v>290</v>
      </c>
      <c r="D80" s="45" t="s">
        <v>22</v>
      </c>
      <c r="E80" s="29">
        <v>1</v>
      </c>
      <c r="F80" s="47" t="s">
        <v>336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291</v>
      </c>
      <c r="B81" s="42" t="s">
        <v>292</v>
      </c>
      <c r="C81" s="42" t="s">
        <v>293</v>
      </c>
      <c r="D81" s="45" t="s">
        <v>22</v>
      </c>
      <c r="E81" s="29">
        <v>1</v>
      </c>
      <c r="F81" s="47" t="s">
        <v>337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294</v>
      </c>
      <c r="B82" s="42" t="s">
        <v>295</v>
      </c>
      <c r="C82" s="42" t="s">
        <v>296</v>
      </c>
      <c r="D82" s="45" t="s">
        <v>22</v>
      </c>
      <c r="E82" s="29">
        <v>1</v>
      </c>
      <c r="F82" s="47" t="s">
        <v>338</v>
      </c>
      <c r="G82" s="74" t="s">
        <v>513</v>
      </c>
      <c r="H82" s="107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297</v>
      </c>
      <c r="B83" s="42" t="s">
        <v>298</v>
      </c>
      <c r="C83" s="42" t="s">
        <v>299</v>
      </c>
      <c r="D83" s="45" t="s">
        <v>22</v>
      </c>
      <c r="E83" s="29">
        <v>1</v>
      </c>
      <c r="F83" s="47" t="s">
        <v>339</v>
      </c>
      <c r="G83" s="74" t="s">
        <v>512</v>
      </c>
      <c r="H83" s="107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74</v>
      </c>
      <c r="B84" s="42" t="s">
        <v>127</v>
      </c>
      <c r="C84" s="42" t="s">
        <v>171</v>
      </c>
      <c r="D84" s="45" t="s">
        <v>22</v>
      </c>
      <c r="E84" s="29">
        <v>1</v>
      </c>
      <c r="F84" s="47" t="s">
        <v>340</v>
      </c>
      <c r="G84" s="74" t="s">
        <v>512</v>
      </c>
      <c r="H84" s="107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300</v>
      </c>
      <c r="B85" s="42" t="s">
        <v>301</v>
      </c>
      <c r="C85" s="42" t="s">
        <v>302</v>
      </c>
      <c r="D85" s="45" t="s">
        <v>23</v>
      </c>
      <c r="E85" s="29">
        <v>1</v>
      </c>
      <c r="F85" s="47" t="s">
        <v>341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303</v>
      </c>
      <c r="B86" s="42" t="s">
        <v>304</v>
      </c>
      <c r="C86" s="42" t="s">
        <v>305</v>
      </c>
      <c r="D86" s="45" t="s">
        <v>23</v>
      </c>
      <c r="E86" s="29">
        <v>1</v>
      </c>
      <c r="F86" s="47" t="s">
        <v>342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306</v>
      </c>
      <c r="B87" s="42" t="s">
        <v>307</v>
      </c>
      <c r="C87" s="42" t="s">
        <v>308</v>
      </c>
      <c r="D87" s="45" t="s">
        <v>23</v>
      </c>
      <c r="E87" s="29">
        <v>1</v>
      </c>
      <c r="F87" s="47" t="s">
        <v>343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309</v>
      </c>
      <c r="B88" s="42" t="s">
        <v>310</v>
      </c>
      <c r="C88" s="42" t="s">
        <v>311</v>
      </c>
      <c r="D88" s="45" t="s">
        <v>23</v>
      </c>
      <c r="E88" s="29">
        <v>1</v>
      </c>
      <c r="F88" s="47" t="s">
        <v>344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75</v>
      </c>
      <c r="B89" s="42" t="s">
        <v>312</v>
      </c>
      <c r="C89" s="42" t="s">
        <v>313</v>
      </c>
      <c r="D89" s="45" t="s">
        <v>23</v>
      </c>
      <c r="E89" s="29">
        <v>1</v>
      </c>
      <c r="F89" s="47" t="s">
        <v>345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314</v>
      </c>
      <c r="B90" s="42" t="s">
        <v>283</v>
      </c>
      <c r="C90" s="42" t="s">
        <v>315</v>
      </c>
      <c r="D90" s="45" t="s">
        <v>23</v>
      </c>
      <c r="E90" s="29">
        <v>1</v>
      </c>
      <c r="F90" s="47" t="s">
        <v>346</v>
      </c>
      <c r="G90" s="74" t="s">
        <v>512</v>
      </c>
      <c r="H90" s="107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316</v>
      </c>
      <c r="B91" s="42" t="s">
        <v>317</v>
      </c>
      <c r="C91" s="42" t="s">
        <v>318</v>
      </c>
      <c r="D91" s="45" t="s">
        <v>23</v>
      </c>
      <c r="E91" s="29">
        <v>1</v>
      </c>
      <c r="F91" s="47" t="s">
        <v>347</v>
      </c>
      <c r="G91" s="74" t="s">
        <v>512</v>
      </c>
      <c r="H91" s="107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81</v>
      </c>
      <c r="B92" s="42" t="s">
        <v>319</v>
      </c>
      <c r="C92" s="42" t="s">
        <v>460</v>
      </c>
      <c r="D92" s="45" t="s">
        <v>23</v>
      </c>
      <c r="E92" s="29">
        <v>1</v>
      </c>
      <c r="F92" s="47" t="s">
        <v>348</v>
      </c>
      <c r="G92" s="74" t="s">
        <v>512</v>
      </c>
      <c r="H92" s="107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320</v>
      </c>
      <c r="B93" s="42" t="s">
        <v>321</v>
      </c>
      <c r="C93" s="42" t="s">
        <v>322</v>
      </c>
      <c r="D93" s="45" t="s">
        <v>24</v>
      </c>
      <c r="E93" s="29">
        <v>1</v>
      </c>
      <c r="F93" s="47" t="s">
        <v>349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324</v>
      </c>
      <c r="B94" s="42" t="s">
        <v>144</v>
      </c>
      <c r="C94" s="42" t="s">
        <v>187</v>
      </c>
      <c r="D94" s="45" t="s">
        <v>24</v>
      </c>
      <c r="E94" s="29">
        <v>1</v>
      </c>
      <c r="F94" s="47" t="s">
        <v>350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325</v>
      </c>
      <c r="B95" s="42" t="s">
        <v>326</v>
      </c>
      <c r="C95" s="42" t="s">
        <v>327</v>
      </c>
      <c r="D95" s="45" t="s">
        <v>24</v>
      </c>
      <c r="E95" s="29">
        <v>1</v>
      </c>
      <c r="F95" s="47" t="s">
        <v>351</v>
      </c>
      <c r="G95" s="74" t="s">
        <v>513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39" t="s">
        <v>90</v>
      </c>
      <c r="B96" s="42" t="s">
        <v>142</v>
      </c>
      <c r="C96" s="42" t="s">
        <v>184</v>
      </c>
      <c r="D96" s="45" t="s">
        <v>24</v>
      </c>
      <c r="E96" s="29">
        <v>1</v>
      </c>
      <c r="F96" s="47" t="s">
        <v>352</v>
      </c>
      <c r="G96" s="74" t="s">
        <v>512</v>
      </c>
      <c r="H96" s="107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s="22" customFormat="1" ht="12.75" customHeight="1">
      <c r="A97" s="39" t="s">
        <v>328</v>
      </c>
      <c r="B97" s="42" t="s">
        <v>26</v>
      </c>
      <c r="C97" s="42" t="s">
        <v>323</v>
      </c>
      <c r="D97" s="45" t="s">
        <v>24</v>
      </c>
      <c r="E97" s="29">
        <v>1</v>
      </c>
      <c r="F97" s="47" t="s">
        <v>353</v>
      </c>
      <c r="G97" s="74" t="s">
        <v>512</v>
      </c>
      <c r="H97" s="107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s="22" customFormat="1" ht="12.75" customHeight="1">
      <c r="A98" s="39" t="s">
        <v>329</v>
      </c>
      <c r="B98" s="42" t="s">
        <v>25</v>
      </c>
      <c r="C98" s="42" t="s">
        <v>330</v>
      </c>
      <c r="D98" s="45" t="s">
        <v>24</v>
      </c>
      <c r="E98" s="29">
        <v>1</v>
      </c>
      <c r="F98" s="47" t="s">
        <v>354</v>
      </c>
      <c r="G98" s="74" t="s">
        <v>512</v>
      </c>
      <c r="H98" s="107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s="22" customFormat="1" ht="12.75" customHeight="1">
      <c r="A99" s="21"/>
      <c r="B99" s="30"/>
      <c r="C99" s="30"/>
      <c r="D99" s="30"/>
      <c r="E99" s="30">
        <f>SUM(E75:E98)</f>
        <v>24</v>
      </c>
      <c r="F99" s="31"/>
      <c r="G99" s="30"/>
      <c r="H99" s="32">
        <f>SUBTOTAL(109,[TOTAL])</f>
        <v>94350.660000000018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2.75" customHeight="1">
      <c r="A100" s="2"/>
      <c r="B100" s="6"/>
      <c r="C100" s="6"/>
      <c r="D100" s="6"/>
      <c r="E100" s="6"/>
      <c r="F100" s="6"/>
      <c r="G100" s="2"/>
      <c r="H100" s="6"/>
      <c r="I100" s="3"/>
      <c r="J100" s="2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313" t="s">
        <v>27</v>
      </c>
      <c r="B101" s="313"/>
      <c r="C101" s="313"/>
      <c r="D101" s="313"/>
      <c r="E101" s="313"/>
      <c r="F101" s="313"/>
      <c r="G101" s="313"/>
      <c r="H101" s="313"/>
      <c r="I101" s="3"/>
      <c r="J101" s="2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37" t="s">
        <v>1</v>
      </c>
      <c r="B102" s="37" t="s">
        <v>2</v>
      </c>
      <c r="C102" s="37" t="s">
        <v>3</v>
      </c>
      <c r="D102" s="37" t="s">
        <v>4</v>
      </c>
      <c r="E102" s="37" t="s">
        <v>5</v>
      </c>
      <c r="F102" s="37" t="s">
        <v>6</v>
      </c>
      <c r="G102" s="37" t="s">
        <v>7</v>
      </c>
      <c r="H102" s="37" t="s">
        <v>28</v>
      </c>
      <c r="I102" s="96" t="s">
        <v>517</v>
      </c>
      <c r="J102" s="96" t="s">
        <v>518</v>
      </c>
      <c r="K102" s="97" t="s">
        <v>519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s="12" customFormat="1" ht="12.75" customHeight="1">
      <c r="A103" s="47" t="s">
        <v>355</v>
      </c>
      <c r="B103" s="42" t="s">
        <v>286</v>
      </c>
      <c r="C103" s="42" t="s">
        <v>356</v>
      </c>
      <c r="D103" s="45" t="s">
        <v>29</v>
      </c>
      <c r="E103" s="34">
        <v>1</v>
      </c>
      <c r="F103" s="72" t="s">
        <v>462</v>
      </c>
      <c r="G103" s="36" t="s">
        <v>512</v>
      </c>
      <c r="H103" s="84">
        <v>1200.69</v>
      </c>
      <c r="I103" s="99"/>
      <c r="J103" s="99"/>
      <c r="K103" s="100">
        <f>Tabela3[[#This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s="12" customFormat="1" ht="12.75" customHeight="1">
      <c r="A104" s="47" t="s">
        <v>357</v>
      </c>
      <c r="B104" s="42" t="s">
        <v>358</v>
      </c>
      <c r="C104" s="42" t="s">
        <v>359</v>
      </c>
      <c r="D104" s="45" t="s">
        <v>29</v>
      </c>
      <c r="E104" s="34">
        <v>1</v>
      </c>
      <c r="F104" s="71" t="s">
        <v>419</v>
      </c>
      <c r="G104" s="36" t="s">
        <v>513</v>
      </c>
      <c r="H104" s="84">
        <v>1200.69</v>
      </c>
      <c r="I104" s="99"/>
      <c r="J104" s="99"/>
      <c r="K104" s="100">
        <f>Tabela3[[#This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s="12" customFormat="1" ht="12.75" customHeight="1">
      <c r="A105" s="47" t="s">
        <v>360</v>
      </c>
      <c r="B105" s="42" t="s">
        <v>361</v>
      </c>
      <c r="C105" s="42" t="s">
        <v>362</v>
      </c>
      <c r="D105" s="45" t="s">
        <v>29</v>
      </c>
      <c r="E105" s="34">
        <v>1</v>
      </c>
      <c r="F105" s="72" t="s">
        <v>463</v>
      </c>
      <c r="G105" s="36" t="s">
        <v>512</v>
      </c>
      <c r="H105" s="84">
        <v>1200.69</v>
      </c>
      <c r="I105" s="99"/>
      <c r="J105" s="99"/>
      <c r="K105" s="100">
        <f>Tabela3[[#This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s="12" customFormat="1" ht="12.75" customHeight="1">
      <c r="A106" s="47" t="s">
        <v>363</v>
      </c>
      <c r="B106" s="42" t="s">
        <v>364</v>
      </c>
      <c r="C106" s="42" t="s">
        <v>165</v>
      </c>
      <c r="D106" s="45" t="s">
        <v>29</v>
      </c>
      <c r="E106" s="34">
        <v>1</v>
      </c>
      <c r="F106" s="53" t="s">
        <v>423</v>
      </c>
      <c r="G106" s="36" t="s">
        <v>513</v>
      </c>
      <c r="H106" s="84">
        <v>1200.69</v>
      </c>
      <c r="I106" s="99"/>
      <c r="J106" s="99"/>
      <c r="K106" s="100">
        <f>Tabela3[[#This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s="12" customFormat="1" ht="12.75" customHeight="1">
      <c r="A107" s="47" t="s">
        <v>363</v>
      </c>
      <c r="B107" s="42" t="s">
        <v>364</v>
      </c>
      <c r="C107" s="42" t="s">
        <v>165</v>
      </c>
      <c r="D107" s="45" t="s">
        <v>29</v>
      </c>
      <c r="E107" s="34">
        <v>1</v>
      </c>
      <c r="F107" s="72" t="s">
        <v>464</v>
      </c>
      <c r="G107" s="75" t="s">
        <v>512</v>
      </c>
      <c r="H107" s="92">
        <v>1200.69</v>
      </c>
      <c r="I107" s="99"/>
      <c r="J107" s="99"/>
      <c r="K107" s="100">
        <f>Tabela3[[#This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s="12" customFormat="1" ht="12.75" customHeight="1">
      <c r="A108" s="47" t="s">
        <v>363</v>
      </c>
      <c r="B108" s="42" t="s">
        <v>364</v>
      </c>
      <c r="C108" s="42" t="s">
        <v>165</v>
      </c>
      <c r="D108" s="45" t="s">
        <v>29</v>
      </c>
      <c r="E108" s="34">
        <v>1</v>
      </c>
      <c r="F108" s="53" t="s">
        <v>465</v>
      </c>
      <c r="G108" s="36" t="s">
        <v>512</v>
      </c>
      <c r="H108" s="84">
        <v>1200.69</v>
      </c>
      <c r="I108" s="99"/>
      <c r="J108" s="99"/>
      <c r="K108" s="100">
        <f>Tabela3[[#This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s="12" customFormat="1" ht="12.75" customHeight="1">
      <c r="A109" s="47" t="s">
        <v>365</v>
      </c>
      <c r="B109" s="42" t="s">
        <v>358</v>
      </c>
      <c r="C109" s="42" t="s">
        <v>327</v>
      </c>
      <c r="D109" s="45" t="s">
        <v>29</v>
      </c>
      <c r="E109" s="34">
        <v>1</v>
      </c>
      <c r="F109" s="72" t="s">
        <v>466</v>
      </c>
      <c r="G109" s="36" t="s">
        <v>512</v>
      </c>
      <c r="H109" s="84">
        <v>1200.69</v>
      </c>
      <c r="I109" s="99"/>
      <c r="J109" s="99"/>
      <c r="K109" s="100">
        <f>Tabela3[[#This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s="12" customFormat="1" ht="12.75" customHeight="1">
      <c r="A110" s="47" t="s">
        <v>366</v>
      </c>
      <c r="B110" s="42" t="s">
        <v>367</v>
      </c>
      <c r="C110" s="42" t="s">
        <v>368</v>
      </c>
      <c r="D110" s="45" t="s">
        <v>29</v>
      </c>
      <c r="E110" s="34">
        <v>1</v>
      </c>
      <c r="F110" s="53" t="s">
        <v>467</v>
      </c>
      <c r="G110" s="36" t="s">
        <v>512</v>
      </c>
      <c r="H110" s="84">
        <v>1200.69</v>
      </c>
      <c r="I110" s="99"/>
      <c r="J110" s="99"/>
      <c r="K110" s="100">
        <f>Tabela3[[#This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s="12" customFormat="1" ht="12.75" customHeight="1">
      <c r="A111" s="47" t="s">
        <v>369</v>
      </c>
      <c r="B111" s="42" t="s">
        <v>370</v>
      </c>
      <c r="C111" s="42" t="s">
        <v>371</v>
      </c>
      <c r="D111" s="45" t="s">
        <v>29</v>
      </c>
      <c r="E111" s="34">
        <v>1</v>
      </c>
      <c r="F111" s="72" t="s">
        <v>468</v>
      </c>
      <c r="G111" s="36" t="s">
        <v>512</v>
      </c>
      <c r="H111" s="84">
        <v>1200.69</v>
      </c>
      <c r="I111" s="99"/>
      <c r="J111" s="99"/>
      <c r="K111" s="100">
        <f>Tabela3[[#This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s="12" customFormat="1" ht="12.75" customHeight="1">
      <c r="A112" s="47" t="s">
        <v>372</v>
      </c>
      <c r="B112" s="42" t="s">
        <v>373</v>
      </c>
      <c r="C112" s="42" t="s">
        <v>374</v>
      </c>
      <c r="D112" s="45" t="s">
        <v>29</v>
      </c>
      <c r="E112" s="34">
        <v>1</v>
      </c>
      <c r="F112" s="53" t="s">
        <v>420</v>
      </c>
      <c r="G112" s="36" t="s">
        <v>512</v>
      </c>
      <c r="H112" s="84">
        <v>1200.69</v>
      </c>
      <c r="I112" s="99"/>
      <c r="J112" s="99"/>
      <c r="K112" s="100">
        <f>Tabela3[[#This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s="12" customFormat="1" ht="12.75" customHeight="1">
      <c r="A113" s="47" t="s">
        <v>375</v>
      </c>
      <c r="B113" s="42" t="s">
        <v>376</v>
      </c>
      <c r="C113" s="42" t="s">
        <v>377</v>
      </c>
      <c r="D113" s="45" t="s">
        <v>29</v>
      </c>
      <c r="E113" s="34">
        <v>1</v>
      </c>
      <c r="F113" s="72" t="s">
        <v>422</v>
      </c>
      <c r="G113" s="36" t="s">
        <v>512</v>
      </c>
      <c r="H113" s="84">
        <v>1200.69</v>
      </c>
      <c r="I113" s="99"/>
      <c r="J113" s="99"/>
      <c r="K113" s="100">
        <f>Tabela3[[#This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s="12" customFormat="1" ht="12.75" customHeight="1">
      <c r="A114" s="47" t="s">
        <v>378</v>
      </c>
      <c r="B114" s="42" t="s">
        <v>379</v>
      </c>
      <c r="C114" s="42" t="s">
        <v>380</v>
      </c>
      <c r="D114" s="45" t="s">
        <v>29</v>
      </c>
      <c r="E114" s="34">
        <v>1</v>
      </c>
      <c r="F114" s="53" t="s">
        <v>421</v>
      </c>
      <c r="G114" s="36" t="s">
        <v>512</v>
      </c>
      <c r="H114" s="84">
        <v>1200.69</v>
      </c>
      <c r="I114" s="99"/>
      <c r="J114" s="99"/>
      <c r="K114" s="100">
        <f>Tabela3[[#This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s="12" customFormat="1" ht="12.75" customHeight="1">
      <c r="A115" s="47" t="s">
        <v>381</v>
      </c>
      <c r="B115" s="42" t="s">
        <v>382</v>
      </c>
      <c r="C115" s="42" t="s">
        <v>383</v>
      </c>
      <c r="D115" s="45" t="s">
        <v>29</v>
      </c>
      <c r="E115" s="34">
        <v>1</v>
      </c>
      <c r="F115" s="72" t="s">
        <v>469</v>
      </c>
      <c r="G115" s="36" t="s">
        <v>512</v>
      </c>
      <c r="H115" s="84">
        <v>1200.69</v>
      </c>
      <c r="I115" s="99"/>
      <c r="J115" s="99"/>
      <c r="K115" s="100">
        <f>Tabela3[[#This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s="12" customFormat="1" ht="12.75" customHeight="1">
      <c r="A116" s="47" t="s">
        <v>384</v>
      </c>
      <c r="B116" s="42" t="s">
        <v>385</v>
      </c>
      <c r="C116" s="42" t="s">
        <v>386</v>
      </c>
      <c r="D116" s="45" t="s">
        <v>29</v>
      </c>
      <c r="E116" s="34">
        <v>1</v>
      </c>
      <c r="F116" s="53" t="s">
        <v>470</v>
      </c>
      <c r="G116" s="36" t="s">
        <v>512</v>
      </c>
      <c r="H116" s="84">
        <v>1200.69</v>
      </c>
      <c r="I116" s="99"/>
      <c r="J116" s="99"/>
      <c r="K116" s="100">
        <f>Tabela3[[#This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s="12" customFormat="1" ht="12.75" customHeight="1">
      <c r="A117" s="47" t="s">
        <v>387</v>
      </c>
      <c r="B117" s="42" t="s">
        <v>388</v>
      </c>
      <c r="C117" s="42" t="s">
        <v>389</v>
      </c>
      <c r="D117" s="45" t="s">
        <v>29</v>
      </c>
      <c r="E117" s="34">
        <v>1</v>
      </c>
      <c r="F117" s="72" t="s">
        <v>436</v>
      </c>
      <c r="G117" s="36" t="s">
        <v>512</v>
      </c>
      <c r="H117" s="84">
        <v>1200.69</v>
      </c>
      <c r="I117" s="99"/>
      <c r="J117" s="99"/>
      <c r="K117" s="100">
        <f>Tabela3[[#This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s="12" customFormat="1" ht="12.75" customHeight="1">
      <c r="A118" s="47" t="s">
        <v>390</v>
      </c>
      <c r="B118" s="42" t="s">
        <v>391</v>
      </c>
      <c r="C118" s="42" t="s">
        <v>392</v>
      </c>
      <c r="D118" s="45" t="s">
        <v>29</v>
      </c>
      <c r="E118" s="34">
        <v>1</v>
      </c>
      <c r="F118" s="53" t="s">
        <v>438</v>
      </c>
      <c r="G118" s="36" t="s">
        <v>512</v>
      </c>
      <c r="H118" s="84">
        <v>1200.69</v>
      </c>
      <c r="I118" s="99"/>
      <c r="J118" s="99"/>
      <c r="K118" s="100">
        <f>Tabela3[[#This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s="12" customFormat="1" ht="12.75" customHeight="1">
      <c r="A119" s="47" t="s">
        <v>393</v>
      </c>
      <c r="B119" s="42" t="s">
        <v>394</v>
      </c>
      <c r="C119" s="42" t="s">
        <v>395</v>
      </c>
      <c r="D119" s="45" t="s">
        <v>29</v>
      </c>
      <c r="E119" s="34">
        <v>1</v>
      </c>
      <c r="F119" s="72" t="s">
        <v>437</v>
      </c>
      <c r="G119" s="36" t="s">
        <v>512</v>
      </c>
      <c r="H119" s="84">
        <v>1200.69</v>
      </c>
      <c r="I119" s="99"/>
      <c r="J119" s="99"/>
      <c r="K119" s="100">
        <f>Tabela3[[#This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s="12" customFormat="1" ht="12.75" customHeight="1">
      <c r="A120" s="47" t="s">
        <v>396</v>
      </c>
      <c r="B120" s="42" t="s">
        <v>397</v>
      </c>
      <c r="C120" s="42" t="s">
        <v>398</v>
      </c>
      <c r="D120" s="45" t="s">
        <v>29</v>
      </c>
      <c r="E120" s="34">
        <v>1</v>
      </c>
      <c r="F120" s="53" t="s">
        <v>471</v>
      </c>
      <c r="G120" s="36" t="s">
        <v>512</v>
      </c>
      <c r="H120" s="84">
        <v>1200.69</v>
      </c>
      <c r="I120" s="99"/>
      <c r="J120" s="99"/>
      <c r="K120" s="100">
        <f>Tabela3[[#This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s="12" customFormat="1" ht="12.75" customHeight="1">
      <c r="A121" s="47" t="s">
        <v>399</v>
      </c>
      <c r="B121" s="42" t="s">
        <v>397</v>
      </c>
      <c r="C121" s="42" t="s">
        <v>400</v>
      </c>
      <c r="D121" s="45" t="s">
        <v>29</v>
      </c>
      <c r="E121" s="34">
        <v>1</v>
      </c>
      <c r="F121" s="72" t="s">
        <v>472</v>
      </c>
      <c r="G121" s="36" t="s">
        <v>512</v>
      </c>
      <c r="H121" s="84">
        <v>1200.69</v>
      </c>
      <c r="I121" s="99"/>
      <c r="J121" s="99"/>
      <c r="K121" s="100">
        <f>Tabela3[[#This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s="12" customFormat="1" ht="12.75" customHeight="1">
      <c r="A122" s="47" t="s">
        <v>390</v>
      </c>
      <c r="B122" s="42" t="s">
        <v>447</v>
      </c>
      <c r="C122" s="42" t="s">
        <v>392</v>
      </c>
      <c r="D122" s="45" t="s">
        <v>29</v>
      </c>
      <c r="E122" s="34">
        <v>1</v>
      </c>
      <c r="F122" s="53" t="s">
        <v>435</v>
      </c>
      <c r="G122" s="36" t="s">
        <v>512</v>
      </c>
      <c r="H122" s="84">
        <v>1200.69</v>
      </c>
      <c r="I122" s="99"/>
      <c r="J122" s="99"/>
      <c r="K122" s="100">
        <f>Tabela3[[#This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s="12" customFormat="1" ht="12.75" customHeight="1">
      <c r="A123" s="47" t="s">
        <v>401</v>
      </c>
      <c r="B123" s="42" t="s">
        <v>402</v>
      </c>
      <c r="C123" s="42" t="s">
        <v>403</v>
      </c>
      <c r="D123" s="45" t="s">
        <v>29</v>
      </c>
      <c r="E123" s="34">
        <v>1</v>
      </c>
      <c r="F123" s="72" t="s">
        <v>473</v>
      </c>
      <c r="G123" s="36" t="s">
        <v>513</v>
      </c>
      <c r="H123" s="84">
        <v>1200.69</v>
      </c>
      <c r="I123" s="99"/>
      <c r="J123" s="99"/>
      <c r="K123" s="100">
        <f>Tabela3[[#This Row],[VALOR]]</f>
        <v>1200.69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s="12" customFormat="1" ht="12.75" customHeight="1">
      <c r="A124" s="47" t="s">
        <v>404</v>
      </c>
      <c r="B124" s="42" t="s">
        <v>405</v>
      </c>
      <c r="C124" s="42" t="s">
        <v>406</v>
      </c>
      <c r="D124" s="45" t="s">
        <v>29</v>
      </c>
      <c r="E124" s="34">
        <v>1</v>
      </c>
      <c r="F124" s="53" t="s">
        <v>474</v>
      </c>
      <c r="G124" s="36" t="s">
        <v>512</v>
      </c>
      <c r="H124" s="84">
        <v>1200.69</v>
      </c>
      <c r="I124" s="99"/>
      <c r="J124" s="99"/>
      <c r="K124" s="100">
        <f>Tabela3[[#This Row],[VALOR]]</f>
        <v>1200.69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s="12" customFormat="1" ht="12.75" customHeight="1">
      <c r="A125" s="47" t="s">
        <v>407</v>
      </c>
      <c r="B125" s="42" t="s">
        <v>408</v>
      </c>
      <c r="C125" s="42" t="s">
        <v>409</v>
      </c>
      <c r="D125" s="45" t="s">
        <v>29</v>
      </c>
      <c r="E125" s="34">
        <v>1</v>
      </c>
      <c r="F125" s="72" t="s">
        <v>431</v>
      </c>
      <c r="G125" s="36" t="s">
        <v>512</v>
      </c>
      <c r="H125" s="84">
        <v>1200.69</v>
      </c>
      <c r="I125" s="99"/>
      <c r="J125" s="99"/>
      <c r="K125" s="100">
        <f>Tabela3[[#This Row],[VALOR]]</f>
        <v>1200.69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s="12" customFormat="1" ht="12.75" customHeight="1">
      <c r="A126" s="47" t="s">
        <v>410</v>
      </c>
      <c r="B126" s="42" t="s">
        <v>447</v>
      </c>
      <c r="C126" s="42" t="s">
        <v>499</v>
      </c>
      <c r="D126" s="45" t="s">
        <v>30</v>
      </c>
      <c r="E126" s="34">
        <v>1</v>
      </c>
      <c r="F126" s="53" t="s">
        <v>498</v>
      </c>
      <c r="G126" s="36" t="s">
        <v>512</v>
      </c>
      <c r="H126" s="84">
        <v>732.55</v>
      </c>
      <c r="I126" s="99"/>
      <c r="J126" s="99"/>
      <c r="K126" s="100">
        <f>Tabela3[[#This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s="12" customFormat="1" ht="12.75" customHeight="1">
      <c r="A127" s="47" t="s">
        <v>365</v>
      </c>
      <c r="B127" s="42" t="s">
        <v>500</v>
      </c>
      <c r="C127" s="42" t="s">
        <v>501</v>
      </c>
      <c r="D127" s="45" t="s">
        <v>30</v>
      </c>
      <c r="E127" s="34">
        <v>1</v>
      </c>
      <c r="F127" s="72" t="s">
        <v>475</v>
      </c>
      <c r="G127" s="36" t="s">
        <v>513</v>
      </c>
      <c r="H127" s="84">
        <v>732.55</v>
      </c>
      <c r="I127" s="99"/>
      <c r="J127" s="99"/>
      <c r="K127" s="100">
        <f>Tabela3[[#This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s="12" customFormat="1" ht="12.75" customHeight="1">
      <c r="A128" s="47" t="s">
        <v>411</v>
      </c>
      <c r="B128" s="42" t="s">
        <v>502</v>
      </c>
      <c r="C128" s="42" t="s">
        <v>173</v>
      </c>
      <c r="D128" s="45" t="s">
        <v>30</v>
      </c>
      <c r="E128" s="34">
        <v>1</v>
      </c>
      <c r="F128" s="53" t="s">
        <v>476</v>
      </c>
      <c r="G128" s="36" t="s">
        <v>512</v>
      </c>
      <c r="H128" s="84">
        <v>732.55</v>
      </c>
      <c r="I128" s="99"/>
      <c r="J128" s="99"/>
      <c r="K128" s="100">
        <f>Tabela3[[#This Row],[VALOR]]</f>
        <v>732.55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s="12" customFormat="1" ht="12.75" customHeight="1">
      <c r="A129" s="47" t="s">
        <v>412</v>
      </c>
      <c r="B129" s="42" t="s">
        <v>503</v>
      </c>
      <c r="C129" s="42" t="s">
        <v>504</v>
      </c>
      <c r="D129" s="45" t="s">
        <v>30</v>
      </c>
      <c r="E129" s="34">
        <v>1</v>
      </c>
      <c r="F129" s="72" t="s">
        <v>477</v>
      </c>
      <c r="G129" s="36" t="s">
        <v>512</v>
      </c>
      <c r="H129" s="84">
        <v>732.55</v>
      </c>
      <c r="I129" s="99"/>
      <c r="J129" s="99"/>
      <c r="K129" s="100">
        <f>Tabela3[[#This Row],[VALOR]]</f>
        <v>732.55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s="12" customFormat="1" ht="12.75" customHeight="1">
      <c r="A130" s="47" t="s">
        <v>355</v>
      </c>
      <c r="B130" s="42" t="s">
        <v>286</v>
      </c>
      <c r="C130" s="42" t="s">
        <v>287</v>
      </c>
      <c r="D130" s="45" t="s">
        <v>30</v>
      </c>
      <c r="E130" s="34">
        <v>1</v>
      </c>
      <c r="F130" s="53" t="s">
        <v>478</v>
      </c>
      <c r="G130" s="36" t="s">
        <v>513</v>
      </c>
      <c r="H130" s="84">
        <v>732.55</v>
      </c>
      <c r="I130" s="99"/>
      <c r="J130" s="99"/>
      <c r="K130" s="100">
        <f>Tabela3[[#This Row],[VALOR]]</f>
        <v>732.55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s="12" customFormat="1" ht="12.75" customHeight="1">
      <c r="A131" s="47" t="s">
        <v>413</v>
      </c>
      <c r="B131" s="42" t="s">
        <v>502</v>
      </c>
      <c r="C131" s="42" t="s">
        <v>173</v>
      </c>
      <c r="D131" s="45" t="s">
        <v>414</v>
      </c>
      <c r="E131" s="34">
        <v>1</v>
      </c>
      <c r="F131" s="72" t="s">
        <v>479</v>
      </c>
      <c r="G131" s="36" t="s">
        <v>512</v>
      </c>
      <c r="H131" s="84">
        <v>488.36</v>
      </c>
      <c r="I131" s="99"/>
      <c r="J131" s="99"/>
      <c r="K131" s="100">
        <f>Tabela3[[#This Row],[VALOR]]</f>
        <v>488.36</v>
      </c>
      <c r="L131" s="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s="12" customFormat="1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53" t="s">
        <v>480</v>
      </c>
      <c r="G132" s="36" t="s">
        <v>513</v>
      </c>
      <c r="H132" s="84">
        <v>488.36</v>
      </c>
      <c r="I132" s="99"/>
      <c r="J132" s="99"/>
      <c r="K132" s="100">
        <f>Tabela3[[#This Row],[VALOR]]</f>
        <v>488.36</v>
      </c>
      <c r="L132" s="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s="12" customFormat="1" ht="12.75" customHeight="1">
      <c r="A133" s="47" t="s">
        <v>505</v>
      </c>
      <c r="B133" s="42" t="s">
        <v>500</v>
      </c>
      <c r="C133" s="42" t="s">
        <v>501</v>
      </c>
      <c r="D133" s="45" t="s">
        <v>414</v>
      </c>
      <c r="E133" s="34">
        <v>1</v>
      </c>
      <c r="F133" s="72" t="s">
        <v>481</v>
      </c>
      <c r="G133" s="36" t="s">
        <v>513</v>
      </c>
      <c r="H133" s="84">
        <v>488.36</v>
      </c>
      <c r="I133" s="99"/>
      <c r="J133" s="99"/>
      <c r="K133" s="100">
        <f>Tabela3[[#This Row],[VALOR]]</f>
        <v>488.36</v>
      </c>
      <c r="L133" s="1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>
      <c r="A134" s="47" t="s">
        <v>360</v>
      </c>
      <c r="B134" s="42" t="s">
        <v>361</v>
      </c>
      <c r="C134" s="42" t="s">
        <v>362</v>
      </c>
      <c r="D134" s="45" t="s">
        <v>414</v>
      </c>
      <c r="E134" s="34">
        <v>1</v>
      </c>
      <c r="F134" s="53" t="s">
        <v>482</v>
      </c>
      <c r="G134" s="36" t="s">
        <v>512</v>
      </c>
      <c r="H134" s="84">
        <v>488.36</v>
      </c>
      <c r="I134" s="101"/>
      <c r="J134" s="101"/>
      <c r="K134" s="100">
        <f>Tabela3[[#This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47" t="s">
        <v>360</v>
      </c>
      <c r="B135" s="42" t="s">
        <v>361</v>
      </c>
      <c r="C135" s="42" t="s">
        <v>362</v>
      </c>
      <c r="D135" s="45" t="s">
        <v>414</v>
      </c>
      <c r="E135" s="34">
        <v>1</v>
      </c>
      <c r="F135" s="72" t="s">
        <v>483</v>
      </c>
      <c r="G135" s="36" t="s">
        <v>513</v>
      </c>
      <c r="H135" s="84">
        <v>488.36</v>
      </c>
      <c r="I135" s="101"/>
      <c r="J135" s="101"/>
      <c r="K135" s="100">
        <f>Tabela3[[#This Row],[VALOR]]</f>
        <v>488.36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2.75" customHeight="1">
      <c r="A136" s="47" t="s">
        <v>355</v>
      </c>
      <c r="B136" s="42" t="s">
        <v>286</v>
      </c>
      <c r="C136" s="42" t="s">
        <v>287</v>
      </c>
      <c r="D136" s="45" t="s">
        <v>414</v>
      </c>
      <c r="E136" s="34">
        <v>1</v>
      </c>
      <c r="F136" s="53" t="s">
        <v>484</v>
      </c>
      <c r="G136" s="36" t="s">
        <v>512</v>
      </c>
      <c r="H136" s="84">
        <v>488.36</v>
      </c>
      <c r="I136" s="101"/>
      <c r="J136" s="101"/>
      <c r="K136" s="100">
        <f>Tabela3[[#This Row],[VALOR]]</f>
        <v>488.36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2.75" customHeight="1">
      <c r="A137" s="47" t="s">
        <v>355</v>
      </c>
      <c r="B137" s="42" t="s">
        <v>286</v>
      </c>
      <c r="C137" s="42" t="s">
        <v>287</v>
      </c>
      <c r="D137" s="45" t="s">
        <v>414</v>
      </c>
      <c r="E137" s="34">
        <v>1</v>
      </c>
      <c r="F137" s="72" t="s">
        <v>485</v>
      </c>
      <c r="G137" s="36" t="s">
        <v>513</v>
      </c>
      <c r="H137" s="84">
        <v>488.36</v>
      </c>
      <c r="I137" s="101"/>
      <c r="J137" s="101"/>
      <c r="K137" s="100">
        <f>Tabela3[[#This Row],[VALOR]]</f>
        <v>488.36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s="12" customFormat="1" ht="12.75" customHeight="1">
      <c r="A138" s="39" t="s">
        <v>106</v>
      </c>
      <c r="B138" s="42" t="s">
        <v>156</v>
      </c>
      <c r="C138" s="42" t="s">
        <v>200</v>
      </c>
      <c r="D138" s="45" t="s">
        <v>31</v>
      </c>
      <c r="E138" s="34">
        <v>1</v>
      </c>
      <c r="F138" s="47" t="s">
        <v>267</v>
      </c>
      <c r="G138" s="36" t="s">
        <v>512</v>
      </c>
      <c r="H138" s="84">
        <v>436.04</v>
      </c>
      <c r="I138" s="84"/>
      <c r="J138" s="84"/>
      <c r="K138" s="84">
        <f>Tabela3[[#This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104</v>
      </c>
      <c r="B139" s="42" t="s">
        <v>154</v>
      </c>
      <c r="C139" s="42" t="s">
        <v>506</v>
      </c>
      <c r="D139" s="45" t="s">
        <v>31</v>
      </c>
      <c r="E139" s="34">
        <v>1</v>
      </c>
      <c r="F139" s="72" t="s">
        <v>486</v>
      </c>
      <c r="G139" s="36" t="s">
        <v>512</v>
      </c>
      <c r="H139" s="84">
        <v>436.04</v>
      </c>
      <c r="I139" s="101"/>
      <c r="J139" s="101"/>
      <c r="K139" s="100">
        <f>Tabela3[[#This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104</v>
      </c>
      <c r="B140" s="42" t="s">
        <v>154</v>
      </c>
      <c r="C140" s="42" t="s">
        <v>506</v>
      </c>
      <c r="D140" s="45" t="s">
        <v>31</v>
      </c>
      <c r="E140" s="34">
        <v>1</v>
      </c>
      <c r="F140" s="94" t="s">
        <v>487</v>
      </c>
      <c r="G140" s="36" t="s">
        <v>512</v>
      </c>
      <c r="H140" s="84">
        <v>436.04</v>
      </c>
      <c r="I140" s="101"/>
      <c r="J140" s="101"/>
      <c r="K140" s="100">
        <f>Tabela3[[#This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53" t="s">
        <v>488</v>
      </c>
      <c r="G141" s="36" t="s">
        <v>513</v>
      </c>
      <c r="H141" s="84">
        <v>436.04</v>
      </c>
      <c r="I141" s="101"/>
      <c r="J141" s="101"/>
      <c r="K141" s="100">
        <f>Tabela3[[#This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415</v>
      </c>
      <c r="B142" s="42" t="s">
        <v>509</v>
      </c>
      <c r="C142" s="42" t="s">
        <v>510</v>
      </c>
      <c r="D142" s="45" t="s">
        <v>31</v>
      </c>
      <c r="E142" s="34">
        <v>1</v>
      </c>
      <c r="F142" s="72" t="s">
        <v>489</v>
      </c>
      <c r="G142" s="36" t="s">
        <v>513</v>
      </c>
      <c r="H142" s="84">
        <v>436.04</v>
      </c>
      <c r="I142" s="101"/>
      <c r="J142" s="101"/>
      <c r="K142" s="100">
        <f>Tabela3[[#This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404</v>
      </c>
      <c r="B143" s="42" t="s">
        <v>507</v>
      </c>
      <c r="C143" s="42" t="s">
        <v>508</v>
      </c>
      <c r="D143" s="45" t="s">
        <v>31</v>
      </c>
      <c r="E143" s="34">
        <v>1</v>
      </c>
      <c r="F143" s="53" t="s">
        <v>490</v>
      </c>
      <c r="G143" s="36" t="s">
        <v>512</v>
      </c>
      <c r="H143" s="84">
        <v>436.04</v>
      </c>
      <c r="I143" s="101"/>
      <c r="J143" s="101"/>
      <c r="K143" s="100">
        <f>Tabela3[[#This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31</v>
      </c>
      <c r="E144" s="34">
        <v>1</v>
      </c>
      <c r="F144" s="72" t="s">
        <v>514</v>
      </c>
      <c r="G144" s="36" t="s">
        <v>512</v>
      </c>
      <c r="H144" s="84">
        <v>436.04</v>
      </c>
      <c r="I144" s="101"/>
      <c r="J144" s="101"/>
      <c r="K144" s="100">
        <f>Tabela3[[#This Row],[VALOR]]</f>
        <v>436.04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360</v>
      </c>
      <c r="B145" s="42" t="s">
        <v>361</v>
      </c>
      <c r="C145" s="42" t="s">
        <v>362</v>
      </c>
      <c r="D145" s="45" t="s">
        <v>31</v>
      </c>
      <c r="E145" s="34">
        <v>1</v>
      </c>
      <c r="F145" s="53" t="s">
        <v>491</v>
      </c>
      <c r="G145" s="36" t="s">
        <v>513</v>
      </c>
      <c r="H145" s="84">
        <v>436.04</v>
      </c>
      <c r="I145" s="101"/>
      <c r="J145" s="101"/>
      <c r="K145" s="100">
        <f>Tabela3[[#This Row],[VALOR]]</f>
        <v>436.04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416</v>
      </c>
      <c r="B146" s="42" t="s">
        <v>131</v>
      </c>
      <c r="C146" s="42" t="s">
        <v>174</v>
      </c>
      <c r="D146" s="45" t="s">
        <v>31</v>
      </c>
      <c r="E146" s="34">
        <v>1</v>
      </c>
      <c r="F146" s="72" t="s">
        <v>492</v>
      </c>
      <c r="G146" s="36" t="s">
        <v>512</v>
      </c>
      <c r="H146" s="84">
        <v>436.04</v>
      </c>
      <c r="I146" s="101"/>
      <c r="J146" s="101"/>
      <c r="K146" s="100">
        <f>Tabela3[[#This Row],[VALOR]]</f>
        <v>436.04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404</v>
      </c>
      <c r="B147" s="42" t="s">
        <v>507</v>
      </c>
      <c r="C147" s="42" t="s">
        <v>508</v>
      </c>
      <c r="D147" s="45" t="s">
        <v>417</v>
      </c>
      <c r="E147" s="34">
        <v>1</v>
      </c>
      <c r="F147" s="53" t="s">
        <v>493</v>
      </c>
      <c r="G147" s="36" t="s">
        <v>512</v>
      </c>
      <c r="H147" s="84">
        <v>401.16</v>
      </c>
      <c r="I147" s="101"/>
      <c r="J147" s="101"/>
      <c r="K147" s="100">
        <f>Tabela3[[#This Row],[VALOR]]</f>
        <v>401.16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>
      <c r="A148" s="47" t="s">
        <v>418</v>
      </c>
      <c r="B148" s="42" t="s">
        <v>507</v>
      </c>
      <c r="C148" s="42" t="s">
        <v>508</v>
      </c>
      <c r="D148" s="45" t="s">
        <v>417</v>
      </c>
      <c r="E148" s="34">
        <v>1</v>
      </c>
      <c r="F148" s="72" t="s">
        <v>494</v>
      </c>
      <c r="G148" s="36" t="s">
        <v>512</v>
      </c>
      <c r="H148" s="84">
        <v>401.16</v>
      </c>
      <c r="I148" s="101"/>
      <c r="J148" s="101"/>
      <c r="K148" s="100">
        <f>Tabela3[[#This Row],[VALOR]]</f>
        <v>401.16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>
      <c r="A149" s="47" t="s">
        <v>404</v>
      </c>
      <c r="B149" s="42" t="s">
        <v>507</v>
      </c>
      <c r="C149" s="42" t="s">
        <v>508</v>
      </c>
      <c r="D149" s="45" t="s">
        <v>417</v>
      </c>
      <c r="E149" s="34">
        <v>1</v>
      </c>
      <c r="F149" s="53" t="s">
        <v>495</v>
      </c>
      <c r="G149" s="36" t="s">
        <v>513</v>
      </c>
      <c r="H149" s="84">
        <v>401.16</v>
      </c>
      <c r="I149" s="101"/>
      <c r="J149" s="101"/>
      <c r="K149" s="100">
        <f>Tabela3[[#This Row],[VALOR]]</f>
        <v>401.16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47" t="s">
        <v>360</v>
      </c>
      <c r="B150" s="42" t="s">
        <v>361</v>
      </c>
      <c r="C150" s="42" t="s">
        <v>362</v>
      </c>
      <c r="D150" s="45" t="s">
        <v>32</v>
      </c>
      <c r="E150" s="34">
        <v>1</v>
      </c>
      <c r="F150" s="72" t="s">
        <v>496</v>
      </c>
      <c r="G150" s="36" t="s">
        <v>512</v>
      </c>
      <c r="H150" s="84">
        <v>313.94</v>
      </c>
      <c r="I150" s="101"/>
      <c r="J150" s="101"/>
      <c r="K150" s="100">
        <f>Tabela3[[#This Row],[VALOR]]</f>
        <v>313.94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 thickBot="1">
      <c r="A151" s="47" t="s">
        <v>360</v>
      </c>
      <c r="B151" s="42" t="s">
        <v>361</v>
      </c>
      <c r="C151" s="42" t="s">
        <v>362</v>
      </c>
      <c r="D151" s="45" t="s">
        <v>32</v>
      </c>
      <c r="E151" s="34">
        <v>1</v>
      </c>
      <c r="F151" s="53" t="s">
        <v>497</v>
      </c>
      <c r="G151" s="36" t="s">
        <v>513</v>
      </c>
      <c r="H151" s="84">
        <v>313.94</v>
      </c>
      <c r="I151" s="101"/>
      <c r="J151" s="101"/>
      <c r="K151" s="100">
        <f>Tabela3[[#This Row],[VALOR]]</f>
        <v>313.94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2.75" customHeight="1" thickBot="1">
      <c r="A152" s="48"/>
      <c r="B152" s="49"/>
      <c r="C152" s="49"/>
      <c r="D152" s="49"/>
      <c r="E152" s="49">
        <f>SUM(E103:E151)</f>
        <v>49</v>
      </c>
      <c r="F152" s="73"/>
      <c r="G152" s="102"/>
      <c r="H152" s="103">
        <f>SUM(H103:H151)</f>
        <v>40452.860000000015</v>
      </c>
      <c r="I152" s="104"/>
      <c r="J152" s="105"/>
      <c r="K152" s="106">
        <f>SUM(K103:K151)</f>
        <v>40452.860000000015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2.75" customHeight="1">
      <c r="A153" s="33"/>
      <c r="B153" s="34"/>
      <c r="C153" s="34"/>
      <c r="D153" s="34"/>
      <c r="E153" s="34"/>
      <c r="F153" s="33"/>
      <c r="G153" s="34"/>
      <c r="H153" s="35"/>
      <c r="I153" s="95"/>
      <c r="J153" s="95"/>
      <c r="K153" s="9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2.75" customHeight="1">
      <c r="A154" s="309" t="s">
        <v>33</v>
      </c>
      <c r="B154" s="309"/>
      <c r="C154" s="309"/>
      <c r="D154" s="309"/>
      <c r="E154" s="309"/>
      <c r="F154" s="309"/>
      <c r="G154" s="309"/>
      <c r="H154" s="309"/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15" t="s">
        <v>1</v>
      </c>
      <c r="B155" s="15" t="s">
        <v>2</v>
      </c>
      <c r="C155" s="15" t="s">
        <v>3</v>
      </c>
      <c r="D155" s="15" t="s">
        <v>4</v>
      </c>
      <c r="E155" s="15" t="s">
        <v>5</v>
      </c>
      <c r="F155" s="15" t="s">
        <v>6</v>
      </c>
      <c r="G155" s="82" t="s">
        <v>7</v>
      </c>
      <c r="H155" s="86" t="s">
        <v>28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s="12" customFormat="1" ht="12.75" customHeight="1">
      <c r="A156" s="76" t="s">
        <v>34</v>
      </c>
      <c r="B156" s="77" t="s">
        <v>442</v>
      </c>
      <c r="C156" s="77" t="s">
        <v>443</v>
      </c>
      <c r="D156" s="78" t="s">
        <v>14</v>
      </c>
      <c r="E156" s="79">
        <v>1</v>
      </c>
      <c r="F156" s="55" t="s">
        <v>419</v>
      </c>
      <c r="G156" s="83" t="s">
        <v>513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s="12" customFormat="1" ht="12.75" customHeight="1">
      <c r="A157" s="51" t="s">
        <v>34</v>
      </c>
      <c r="B157" s="42" t="s">
        <v>442</v>
      </c>
      <c r="C157" s="42" t="s">
        <v>443</v>
      </c>
      <c r="D157" s="16" t="s">
        <v>14</v>
      </c>
      <c r="E157" s="54">
        <v>1</v>
      </c>
      <c r="F157" s="50" t="s">
        <v>420</v>
      </c>
      <c r="G157" s="82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s="12" customFormat="1" ht="12.75" customHeight="1">
      <c r="A158" s="76" t="s">
        <v>34</v>
      </c>
      <c r="B158" s="77" t="s">
        <v>442</v>
      </c>
      <c r="C158" s="77" t="s">
        <v>461</v>
      </c>
      <c r="D158" s="78" t="s">
        <v>14</v>
      </c>
      <c r="E158" s="79">
        <v>1</v>
      </c>
      <c r="F158" s="55" t="s">
        <v>421</v>
      </c>
      <c r="G158" s="83" t="s">
        <v>512</v>
      </c>
      <c r="H158" s="93">
        <v>514.21</v>
      </c>
      <c r="I158" s="3"/>
      <c r="J158" s="3"/>
      <c r="K158" s="1"/>
      <c r="L158" s="1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s="12" customFormat="1" ht="12.75" customHeight="1">
      <c r="A159" s="51" t="s">
        <v>34</v>
      </c>
      <c r="B159" s="42" t="s">
        <v>442</v>
      </c>
      <c r="C159" s="42" t="s">
        <v>444</v>
      </c>
      <c r="D159" s="16" t="s">
        <v>14</v>
      </c>
      <c r="E159" s="54">
        <v>1</v>
      </c>
      <c r="F159" s="50" t="s">
        <v>422</v>
      </c>
      <c r="G159" s="82" t="s">
        <v>512</v>
      </c>
      <c r="H159" s="86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>
      <c r="A160" s="80" t="s">
        <v>35</v>
      </c>
      <c r="B160" s="77" t="s">
        <v>446</v>
      </c>
      <c r="C160" s="78" t="s">
        <v>445</v>
      </c>
      <c r="D160" s="78" t="s">
        <v>14</v>
      </c>
      <c r="E160" s="79">
        <v>1</v>
      </c>
      <c r="F160" s="72" t="s">
        <v>351</v>
      </c>
      <c r="G160" s="83" t="s">
        <v>513</v>
      </c>
      <c r="H160" s="86">
        <v>514.21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52" t="s">
        <v>35</v>
      </c>
      <c r="B161" s="42" t="s">
        <v>446</v>
      </c>
      <c r="C161" s="16" t="s">
        <v>445</v>
      </c>
      <c r="D161" s="16" t="s">
        <v>14</v>
      </c>
      <c r="E161" s="54">
        <v>1</v>
      </c>
      <c r="F161" s="53" t="s">
        <v>423</v>
      </c>
      <c r="G161" s="82" t="s">
        <v>513</v>
      </c>
      <c r="H161" s="86">
        <v>514.21</v>
      </c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80" t="s">
        <v>35</v>
      </c>
      <c r="B162" s="77" t="s">
        <v>446</v>
      </c>
      <c r="C162" s="78" t="s">
        <v>445</v>
      </c>
      <c r="D162" s="78" t="s">
        <v>14</v>
      </c>
      <c r="E162" s="79">
        <v>1</v>
      </c>
      <c r="F162" s="72" t="s">
        <v>516</v>
      </c>
      <c r="G162" s="83" t="s">
        <v>512</v>
      </c>
      <c r="H162" s="93">
        <v>514.21</v>
      </c>
      <c r="I162" s="3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2"/>
      <c r="B163" s="2"/>
      <c r="C163" s="2"/>
      <c r="D163" s="9" t="s">
        <v>11</v>
      </c>
      <c r="E163" s="5">
        <f>SUM(E156:E162)</f>
        <v>7</v>
      </c>
      <c r="F163" s="2"/>
      <c r="G163" s="3"/>
      <c r="H163" s="85">
        <f>SUM(H156:H162)</f>
        <v>3599.4700000000003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"/>
      <c r="B164" s="4"/>
      <c r="C164" s="4"/>
      <c r="D164" s="4"/>
      <c r="E164" s="4"/>
      <c r="F164" s="4"/>
      <c r="G164" s="4"/>
      <c r="H164" s="4"/>
      <c r="I164" s="2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309" t="s">
        <v>36</v>
      </c>
      <c r="B165" s="309"/>
      <c r="C165" s="309"/>
      <c r="D165" s="309"/>
      <c r="E165" s="309"/>
      <c r="F165" s="309"/>
      <c r="G165" s="309"/>
      <c r="H165" s="309"/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13" t="s">
        <v>1</v>
      </c>
      <c r="B166" s="13" t="s">
        <v>2</v>
      </c>
      <c r="C166" s="13" t="s">
        <v>3</v>
      </c>
      <c r="D166" s="13" t="s">
        <v>4</v>
      </c>
      <c r="E166" s="13" t="s">
        <v>5</v>
      </c>
      <c r="F166" s="13" t="s">
        <v>6</v>
      </c>
      <c r="G166" s="13" t="s">
        <v>7</v>
      </c>
      <c r="H166" s="13" t="s">
        <v>28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42" t="s">
        <v>424</v>
      </c>
      <c r="B167" s="42" t="s">
        <v>440</v>
      </c>
      <c r="C167" s="42" t="s">
        <v>280</v>
      </c>
      <c r="D167" s="42" t="s">
        <v>425</v>
      </c>
      <c r="E167" s="14">
        <v>1</v>
      </c>
      <c r="F167" s="70" t="s">
        <v>332</v>
      </c>
      <c r="G167" s="81" t="s">
        <v>512</v>
      </c>
      <c r="H167" s="109">
        <v>3000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s="12" customFormat="1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57" t="s">
        <v>428</v>
      </c>
      <c r="G168" s="81" t="s">
        <v>511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s="12" customFormat="1" ht="12.75" customHeight="1">
      <c r="A169" s="56" t="s">
        <v>426</v>
      </c>
      <c r="B169" s="42" t="s">
        <v>408</v>
      </c>
      <c r="C169" s="42" t="s">
        <v>280</v>
      </c>
      <c r="D169" s="42" t="s">
        <v>425</v>
      </c>
      <c r="E169" s="14">
        <v>1</v>
      </c>
      <c r="F169" s="70" t="s">
        <v>429</v>
      </c>
      <c r="G169" s="81" t="s">
        <v>511</v>
      </c>
      <c r="H169" s="109">
        <v>1250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s="12" customFormat="1" ht="12.75" customHeight="1">
      <c r="A170" s="56" t="s">
        <v>426</v>
      </c>
      <c r="B170" s="42" t="s">
        <v>408</v>
      </c>
      <c r="C170" s="42" t="s">
        <v>459</v>
      </c>
      <c r="D170" s="42" t="s">
        <v>425</v>
      </c>
      <c r="E170" s="14">
        <v>1</v>
      </c>
      <c r="F170" s="57" t="s">
        <v>430</v>
      </c>
      <c r="G170" s="81" t="s">
        <v>512</v>
      </c>
      <c r="H170" s="109">
        <v>1250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s="12" customFormat="1" ht="12.75" customHeight="1">
      <c r="A171" s="56" t="s">
        <v>426</v>
      </c>
      <c r="B171" s="42" t="s">
        <v>408</v>
      </c>
      <c r="C171" s="42" t="s">
        <v>280</v>
      </c>
      <c r="D171" s="42" t="s">
        <v>425</v>
      </c>
      <c r="E171" s="14">
        <v>1</v>
      </c>
      <c r="F171" s="70" t="s">
        <v>347</v>
      </c>
      <c r="G171" s="81" t="s">
        <v>512</v>
      </c>
      <c r="H171" s="109">
        <v>1250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s="12" customFormat="1" ht="12.75" customHeight="1">
      <c r="A172" s="42" t="s">
        <v>424</v>
      </c>
      <c r="B172" s="42" t="s">
        <v>440</v>
      </c>
      <c r="C172" s="42" t="s">
        <v>280</v>
      </c>
      <c r="D172" s="42" t="s">
        <v>427</v>
      </c>
      <c r="E172" s="14">
        <v>1</v>
      </c>
      <c r="F172" s="58" t="s">
        <v>431</v>
      </c>
      <c r="G172" s="81" t="s">
        <v>512</v>
      </c>
      <c r="H172" s="109">
        <v>2400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s="12" customFormat="1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70" t="s">
        <v>432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s="12" customFormat="1" ht="12.75" customHeight="1">
      <c r="A174" s="56" t="s">
        <v>426</v>
      </c>
      <c r="B174" s="42" t="s">
        <v>408</v>
      </c>
      <c r="C174" s="42" t="s">
        <v>280</v>
      </c>
      <c r="D174" s="42" t="s">
        <v>427</v>
      </c>
      <c r="E174" s="14">
        <v>1</v>
      </c>
      <c r="F174" s="57" t="s">
        <v>433</v>
      </c>
      <c r="G174" s="81" t="s">
        <v>513</v>
      </c>
      <c r="H174" s="109">
        <v>1000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s="12" customFormat="1" ht="12.75" customHeight="1">
      <c r="A175" s="56" t="s">
        <v>426</v>
      </c>
      <c r="B175" s="42" t="s">
        <v>408</v>
      </c>
      <c r="C175" s="42" t="s">
        <v>280</v>
      </c>
      <c r="D175" s="42" t="s">
        <v>427</v>
      </c>
      <c r="E175" s="14">
        <v>1</v>
      </c>
      <c r="F175" s="70" t="s">
        <v>260</v>
      </c>
      <c r="G175" s="81" t="s">
        <v>511</v>
      </c>
      <c r="H175" s="109">
        <v>1000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s="12" customFormat="1" ht="12.75" customHeight="1">
      <c r="A176" s="56" t="s">
        <v>426</v>
      </c>
      <c r="B176" s="42" t="s">
        <v>408</v>
      </c>
      <c r="C176" s="42" t="s">
        <v>280</v>
      </c>
      <c r="D176" s="42" t="s">
        <v>427</v>
      </c>
      <c r="E176" s="14">
        <v>1</v>
      </c>
      <c r="F176" s="57" t="s">
        <v>434</v>
      </c>
      <c r="G176" s="81" t="s">
        <v>512</v>
      </c>
      <c r="H176" s="109">
        <v>1000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s="12" customFormat="1" ht="12.75" customHeight="1">
      <c r="A177" s="42" t="s">
        <v>424</v>
      </c>
      <c r="B177" s="42" t="s">
        <v>440</v>
      </c>
      <c r="C177" s="42" t="s">
        <v>441</v>
      </c>
      <c r="D177" s="42" t="s">
        <v>425</v>
      </c>
      <c r="E177" s="14">
        <v>1</v>
      </c>
      <c r="F177" s="39" t="s">
        <v>435</v>
      </c>
      <c r="G177" s="81" t="s">
        <v>512</v>
      </c>
      <c r="H177" s="109">
        <v>3000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s="12" customFormat="1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436</v>
      </c>
      <c r="G178" s="81" t="s">
        <v>512</v>
      </c>
      <c r="H178" s="109">
        <v>1250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s="12" customFormat="1" ht="12.75" customHeight="1">
      <c r="A179" s="56" t="s">
        <v>426</v>
      </c>
      <c r="B179" s="42" t="s">
        <v>408</v>
      </c>
      <c r="C179" s="42" t="s">
        <v>441</v>
      </c>
      <c r="D179" s="42" t="s">
        <v>425</v>
      </c>
      <c r="E179" s="14">
        <v>1</v>
      </c>
      <c r="F179" s="39" t="s">
        <v>437</v>
      </c>
      <c r="G179" s="81" t="s">
        <v>512</v>
      </c>
      <c r="H179" s="109">
        <v>1200.5</v>
      </c>
      <c r="I179" s="3"/>
      <c r="J179" s="3"/>
      <c r="K179" s="1"/>
      <c r="L179" s="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s="12" customFormat="1" ht="12.75" customHeight="1">
      <c r="A180" s="56" t="s">
        <v>426</v>
      </c>
      <c r="B180" s="42" t="s">
        <v>408</v>
      </c>
      <c r="C180" s="42" t="s">
        <v>441</v>
      </c>
      <c r="D180" s="42" t="s">
        <v>425</v>
      </c>
      <c r="E180" s="14">
        <v>1</v>
      </c>
      <c r="F180" s="39" t="s">
        <v>438</v>
      </c>
      <c r="G180" s="81" t="s">
        <v>512</v>
      </c>
      <c r="H180" s="109">
        <v>1250</v>
      </c>
      <c r="I180" s="3"/>
      <c r="J180" s="3"/>
      <c r="K180" s="1"/>
      <c r="L180" s="1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s="12" customFormat="1" ht="12.75" customHeight="1">
      <c r="A181" s="56" t="s">
        <v>426</v>
      </c>
      <c r="B181" s="42" t="s">
        <v>408</v>
      </c>
      <c r="C181" s="42" t="s">
        <v>441</v>
      </c>
      <c r="D181" s="42" t="s">
        <v>425</v>
      </c>
      <c r="E181" s="14">
        <v>1</v>
      </c>
      <c r="F181" s="39" t="s">
        <v>439</v>
      </c>
      <c r="G181" s="81" t="s">
        <v>512</v>
      </c>
      <c r="H181" s="109">
        <v>1200.5</v>
      </c>
      <c r="I181" s="3"/>
      <c r="J181" s="3"/>
      <c r="K181" s="1"/>
      <c r="L181" s="1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2"/>
      <c r="B182" s="2"/>
      <c r="C182" s="2"/>
      <c r="D182" s="9" t="s">
        <v>11</v>
      </c>
      <c r="E182" s="5">
        <f>SUM(E167:E181)</f>
        <v>15</v>
      </c>
      <c r="F182" s="2"/>
      <c r="G182" s="3"/>
      <c r="H182" s="85">
        <f>SUM(H167:H181)</f>
        <v>22301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>
      <c r="A184" s="59" t="s">
        <v>37</v>
      </c>
      <c r="B184" s="60"/>
      <c r="C184" s="60"/>
      <c r="D184" s="60"/>
      <c r="E184" s="60"/>
      <c r="F184" s="60"/>
      <c r="G184" s="61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38</v>
      </c>
      <c r="B185" s="62" t="s">
        <v>39</v>
      </c>
      <c r="C185" s="60"/>
      <c r="D185" s="60"/>
      <c r="E185" s="60"/>
      <c r="F185" s="63"/>
      <c r="G185" s="61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60" t="s">
        <v>40</v>
      </c>
      <c r="B186" s="60"/>
      <c r="C186" s="60"/>
      <c r="D186" s="60"/>
      <c r="E186" s="60"/>
      <c r="F186" s="60"/>
      <c r="G186" s="61"/>
      <c r="H186" s="60"/>
      <c r="I186" s="60"/>
      <c r="J186" s="60"/>
      <c r="K186" s="60"/>
      <c r="L186" s="60"/>
      <c r="M186" s="6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310" t="s">
        <v>43</v>
      </c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0" t="s">
        <v>44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0" t="s">
        <v>45</v>
      </c>
      <c r="B191" s="60"/>
      <c r="C191" s="60"/>
      <c r="D191" s="60"/>
      <c r="E191" s="60"/>
      <c r="F191" s="64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46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47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5" t="s">
        <v>48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5" t="s">
        <v>49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5" t="s">
        <v>50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51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0" t="s">
        <v>52</v>
      </c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>
      <c r="A199" s="60" t="s">
        <v>53</v>
      </c>
      <c r="B199" s="6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>
      <c r="A200" s="60" t="s">
        <v>54</v>
      </c>
      <c r="B200" s="6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>
      <c r="A201" s="66" t="s">
        <v>55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2.75" customHeight="1">
      <c r="A202" s="68" t="s">
        <v>56</v>
      </c>
      <c r="B202" s="69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7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2.75" customHeight="1">
      <c r="A203" s="66" t="s">
        <v>55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7"/>
      <c r="L203" s="67"/>
      <c r="M203" s="67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2.75" customHeight="1">
      <c r="A204" s="68" t="s">
        <v>56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7"/>
      <c r="L204" s="67"/>
      <c r="M204" s="67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/>
    <row r="245" spans="1:28" ht="12.75" customHeight="1"/>
    <row r="246" spans="1:28" ht="12.75" customHeight="1"/>
    <row r="247" spans="1:28" ht="12.75" customHeight="1"/>
    <row r="248" spans="1:28" ht="12.75" customHeight="1"/>
    <row r="249" spans="1:28" ht="12.75" customHeight="1"/>
    <row r="250" spans="1:28" ht="12.75" customHeight="1"/>
    <row r="251" spans="1:28" ht="12.75" customHeight="1"/>
    <row r="252" spans="1:28" ht="12.75" customHeight="1"/>
    <row r="253" spans="1:28" ht="12.75" customHeight="1"/>
    <row r="254" spans="1:28" ht="12.75" customHeight="1"/>
    <row r="255" spans="1:28" ht="12.75" customHeight="1"/>
    <row r="256" spans="1:2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protectedRanges>
    <protectedRange sqref="F158" name="Intervalo1_3"/>
  </protectedRanges>
  <mergeCells count="9">
    <mergeCell ref="A1:D1"/>
    <mergeCell ref="B2:D2"/>
    <mergeCell ref="B3:D3"/>
    <mergeCell ref="A165:H165"/>
    <mergeCell ref="A189:M189"/>
    <mergeCell ref="A5:K5"/>
    <mergeCell ref="A73:H73"/>
    <mergeCell ref="A101:H101"/>
    <mergeCell ref="A154:H154"/>
  </mergeCells>
  <pageMargins left="0.78740157480314998" right="0.78740157480314998" top="1.1232283464566932" bottom="1.1232283464566932" header="0.78740157480314998" footer="0.78740157480314998"/>
  <pageSetup paperSize="9" fitToWidth="0" fitToHeight="0" orientation="portrait" useFirstPageNumber="1" r:id="rId1"/>
  <headerFooter alignWithMargins="0">
    <oddHeader>&amp;C&amp;"Arial2,Regular"&amp;10&amp;A</oddHeader>
    <oddFooter>&amp;C&amp;"Arial2,Regular"&amp;10Página &amp;P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30"/>
  <sheetViews>
    <sheetView topLeftCell="A178" workbookViewId="0">
      <selection activeCell="A178" sqref="A1:XFD1048576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10.5" style="12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8" width="11.875" style="12" bestFit="1" customWidth="1"/>
    <col min="9" max="9" width="11.5" style="12" bestFit="1" customWidth="1"/>
    <col min="10" max="10" width="14.125" style="12" bestFit="1" customWidth="1"/>
    <col min="11" max="11" width="11.87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 ht="12.75" customHeight="1">
      <c r="A1" s="316" t="s">
        <v>638</v>
      </c>
      <c r="B1" s="316"/>
      <c r="C1" s="316"/>
      <c r="D1" s="316"/>
      <c r="E1" s="220"/>
      <c r="F1" s="221"/>
      <c r="G1" s="221"/>
      <c r="H1" s="221"/>
      <c r="I1" s="221"/>
      <c r="J1" s="221"/>
      <c r="K1" s="221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spans="1:26">
      <c r="A2" s="223" t="s">
        <v>626</v>
      </c>
      <c r="B2" s="317">
        <v>143</v>
      </c>
      <c r="C2" s="318"/>
      <c r="D2" s="319"/>
      <c r="E2" s="224"/>
      <c r="F2" s="225"/>
      <c r="G2" s="226"/>
      <c r="H2" s="227"/>
      <c r="I2" s="227"/>
      <c r="J2" s="227"/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 ht="12.75" customHeight="1">
      <c r="A3" s="229" t="s">
        <v>627</v>
      </c>
      <c r="B3" s="320">
        <v>0</v>
      </c>
      <c r="C3" s="321"/>
      <c r="D3" s="322"/>
      <c r="E3" s="224"/>
      <c r="F3" s="230"/>
      <c r="G3" s="226"/>
      <c r="H3" s="227"/>
      <c r="I3" s="227"/>
      <c r="J3" s="227"/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6" ht="12.75" customHeight="1">
      <c r="A4" s="222"/>
      <c r="B4" s="231"/>
      <c r="C4" s="232"/>
      <c r="D4" s="233"/>
      <c r="E4" s="231"/>
      <c r="F4" s="234"/>
      <c r="G4" s="172"/>
      <c r="H4" s="227"/>
      <c r="I4" s="227"/>
      <c r="J4" s="227"/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</row>
    <row r="5" spans="1:26" ht="12.75" customHeight="1">
      <c r="A5" s="323" t="s">
        <v>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 ht="12.75" customHeight="1">
      <c r="A6" s="235" t="s">
        <v>1</v>
      </c>
      <c r="B6" s="235" t="s">
        <v>2</v>
      </c>
      <c r="C6" s="235" t="s">
        <v>3</v>
      </c>
      <c r="D6" s="235" t="s">
        <v>4</v>
      </c>
      <c r="E6" s="235" t="s">
        <v>5</v>
      </c>
      <c r="F6" s="235" t="s">
        <v>6</v>
      </c>
      <c r="G6" s="235" t="s">
        <v>7</v>
      </c>
      <c r="H6" s="235" t="s">
        <v>8</v>
      </c>
      <c r="I6" s="236" t="s">
        <v>9</v>
      </c>
      <c r="J6" s="236" t="s">
        <v>10</v>
      </c>
      <c r="K6" s="236" t="s">
        <v>11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>
      <c r="A7" s="237" t="s">
        <v>58</v>
      </c>
      <c r="B7" s="231" t="s">
        <v>112</v>
      </c>
      <c r="C7" s="231" t="s">
        <v>12</v>
      </c>
      <c r="D7" s="238" t="s">
        <v>13</v>
      </c>
      <c r="E7" s="224">
        <v>1</v>
      </c>
      <c r="F7" s="239" t="s">
        <v>212</v>
      </c>
      <c r="G7" s="226" t="s">
        <v>8</v>
      </c>
      <c r="H7" s="227">
        <v>10570</v>
      </c>
      <c r="I7" s="227"/>
      <c r="J7" s="227"/>
      <c r="K7" s="227">
        <f>Tabela138[[#This Row],[AGP]]</f>
        <v>10570</v>
      </c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 ht="12.75" customHeight="1">
      <c r="A8" s="230" t="s">
        <v>59</v>
      </c>
      <c r="B8" s="231" t="s">
        <v>113</v>
      </c>
      <c r="C8" s="231" t="s">
        <v>162</v>
      </c>
      <c r="D8" s="233" t="s">
        <v>15</v>
      </c>
      <c r="E8" s="224">
        <v>1</v>
      </c>
      <c r="F8" s="230" t="s">
        <v>213</v>
      </c>
      <c r="G8" s="226" t="s">
        <v>511</v>
      </c>
      <c r="H8" s="227"/>
      <c r="I8" s="227">
        <v>1993.32</v>
      </c>
      <c r="J8" s="227">
        <v>7973.3</v>
      </c>
      <c r="K8" s="227">
        <f>Tabela138[[#This Row],[AGP]]</f>
        <v>0</v>
      </c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 ht="12.75" customHeight="1">
      <c r="A9" s="222" t="s">
        <v>274</v>
      </c>
      <c r="B9" s="231" t="s">
        <v>275</v>
      </c>
      <c r="C9" s="232" t="s">
        <v>276</v>
      </c>
      <c r="D9" s="233" t="s">
        <v>15</v>
      </c>
      <c r="E9" s="231">
        <v>1</v>
      </c>
      <c r="F9" s="234" t="s">
        <v>331</v>
      </c>
      <c r="G9" s="172" t="s">
        <v>513</v>
      </c>
      <c r="H9" s="227"/>
      <c r="I9" s="227">
        <v>1993.32</v>
      </c>
      <c r="J9" s="227">
        <v>7937.3</v>
      </c>
      <c r="K9" s="227">
        <f>Tabela138[[#This Row],[AGP]]</f>
        <v>0</v>
      </c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</row>
    <row r="10" spans="1:26" ht="12.75" customHeight="1">
      <c r="A10" s="222" t="s">
        <v>1</v>
      </c>
      <c r="B10" s="231" t="s">
        <v>115</v>
      </c>
      <c r="C10" s="231" t="s">
        <v>115</v>
      </c>
      <c r="D10" s="233" t="s">
        <v>15</v>
      </c>
      <c r="E10" s="224">
        <v>1</v>
      </c>
      <c r="F10" s="234" t="s">
        <v>639</v>
      </c>
      <c r="G10" s="226" t="s">
        <v>511</v>
      </c>
      <c r="H10" s="227"/>
      <c r="I10" s="227">
        <v>1993.32</v>
      </c>
      <c r="J10" s="227">
        <v>7973.3</v>
      </c>
      <c r="K10" s="227">
        <f>Tabela138[[#This Row],[AGP]]</f>
        <v>0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</row>
    <row r="11" spans="1:26" ht="12.75" customHeight="1">
      <c r="A11" s="222" t="s">
        <v>628</v>
      </c>
      <c r="B11" s="231" t="s">
        <v>640</v>
      </c>
      <c r="C11" s="231" t="s">
        <v>641</v>
      </c>
      <c r="D11" s="233" t="s">
        <v>206</v>
      </c>
      <c r="E11" s="224">
        <v>1</v>
      </c>
      <c r="F11" s="234" t="s">
        <v>642</v>
      </c>
      <c r="G11" s="226" t="s">
        <v>511</v>
      </c>
      <c r="H11" s="227"/>
      <c r="I11" s="227">
        <v>1461.77</v>
      </c>
      <c r="J11" s="227">
        <v>5847.08</v>
      </c>
      <c r="K11" s="227">
        <f>Tabela138[[#This Row],[AGP]]</f>
        <v>0</v>
      </c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</row>
    <row r="12" spans="1:26" ht="12.75" customHeight="1">
      <c r="A12" s="222" t="s">
        <v>62</v>
      </c>
      <c r="B12" s="231" t="s">
        <v>116</v>
      </c>
      <c r="C12" s="231" t="s">
        <v>164</v>
      </c>
      <c r="D12" s="233" t="s">
        <v>206</v>
      </c>
      <c r="E12" s="224">
        <v>1</v>
      </c>
      <c r="F12" s="240" t="s">
        <v>603</v>
      </c>
      <c r="G12" s="241" t="s">
        <v>511</v>
      </c>
      <c r="H12" s="227"/>
      <c r="I12" s="227">
        <v>1461.77</v>
      </c>
      <c r="J12" s="227">
        <v>5847.08</v>
      </c>
      <c r="K12" s="227">
        <f>Tabela138[[#This Row],[AGP]]</f>
        <v>0</v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</row>
    <row r="13" spans="1:26" ht="12.75" customHeight="1">
      <c r="A13" s="222" t="s">
        <v>520</v>
      </c>
      <c r="B13" s="231" t="s">
        <v>521</v>
      </c>
      <c r="C13" s="231" t="s">
        <v>643</v>
      </c>
      <c r="D13" s="233" t="s">
        <v>206</v>
      </c>
      <c r="E13" s="224">
        <v>1</v>
      </c>
      <c r="F13" s="234" t="s">
        <v>218</v>
      </c>
      <c r="G13" s="226" t="s">
        <v>511</v>
      </c>
      <c r="H13" s="227"/>
      <c r="I13" s="227">
        <v>1461.77</v>
      </c>
      <c r="J13" s="227">
        <v>5847.08</v>
      </c>
      <c r="K13" s="227">
        <f>Tabela138[[#This Row],[AGP]]</f>
        <v>0</v>
      </c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</row>
    <row r="14" spans="1:26" ht="12.75" customHeight="1">
      <c r="A14" s="222" t="s">
        <v>65</v>
      </c>
      <c r="B14" s="231" t="s">
        <v>119</v>
      </c>
      <c r="C14" s="242" t="s">
        <v>119</v>
      </c>
      <c r="D14" s="233" t="s">
        <v>644</v>
      </c>
      <c r="E14" s="224">
        <v>1</v>
      </c>
      <c r="F14" s="234" t="s">
        <v>219</v>
      </c>
      <c r="G14" s="226" t="s">
        <v>511</v>
      </c>
      <c r="H14" s="227"/>
      <c r="I14" s="227">
        <v>1461.77</v>
      </c>
      <c r="J14" s="227">
        <v>5847.08</v>
      </c>
      <c r="K14" s="227">
        <f>Tabela138[[#This Row],[AGP]]</f>
        <v>0</v>
      </c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</row>
    <row r="15" spans="1:26" ht="12.75" customHeight="1">
      <c r="A15" s="222" t="s">
        <v>66</v>
      </c>
      <c r="B15" s="231" t="s">
        <v>17</v>
      </c>
      <c r="C15" s="231" t="s">
        <v>645</v>
      </c>
      <c r="D15" s="233" t="s">
        <v>208</v>
      </c>
      <c r="E15" s="224">
        <v>1</v>
      </c>
      <c r="F15" s="234" t="s">
        <v>220</v>
      </c>
      <c r="G15" s="226" t="s">
        <v>511</v>
      </c>
      <c r="H15" s="227"/>
      <c r="I15" s="227">
        <v>1229.22</v>
      </c>
      <c r="J15" s="227">
        <v>4916.8599999999997</v>
      </c>
      <c r="K15" s="227">
        <f>Tabela138[[#This Row],[AGP]]</f>
        <v>0</v>
      </c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</row>
    <row r="16" spans="1:26" ht="12.75" customHeight="1">
      <c r="A16" s="222" t="s">
        <v>67</v>
      </c>
      <c r="B16" s="231" t="s">
        <v>120</v>
      </c>
      <c r="C16" s="231" t="s">
        <v>453</v>
      </c>
      <c r="D16" s="233" t="s">
        <v>208</v>
      </c>
      <c r="E16" s="224">
        <v>1</v>
      </c>
      <c r="F16" s="234" t="s">
        <v>221</v>
      </c>
      <c r="G16" s="226" t="s">
        <v>511</v>
      </c>
      <c r="H16" s="227"/>
      <c r="I16" s="227">
        <v>1229.22</v>
      </c>
      <c r="J16" s="227">
        <v>4916.8599999999997</v>
      </c>
      <c r="K16" s="227">
        <f>Tabela138[[#This Row],[AGP]]</f>
        <v>0</v>
      </c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</row>
    <row r="17" spans="1:26" ht="12.75" customHeight="1">
      <c r="A17" s="222" t="s">
        <v>68</v>
      </c>
      <c r="B17" s="231" t="s">
        <v>121</v>
      </c>
      <c r="C17" s="231" t="s">
        <v>454</v>
      </c>
      <c r="D17" s="233" t="s">
        <v>208</v>
      </c>
      <c r="E17" s="224">
        <v>1</v>
      </c>
      <c r="F17" s="234" t="s">
        <v>693</v>
      </c>
      <c r="G17" s="226" t="s">
        <v>511</v>
      </c>
      <c r="H17" s="227"/>
      <c r="I17" s="227">
        <v>1229.22</v>
      </c>
      <c r="J17" s="227">
        <v>4916.8599999999997</v>
      </c>
      <c r="K17" s="227">
        <f>Tabela138[[#This Row],[AGP]]</f>
        <v>0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</row>
    <row r="18" spans="1:26" ht="12.75" customHeight="1">
      <c r="A18" s="222" t="s">
        <v>524</v>
      </c>
      <c r="B18" s="231" t="s">
        <v>525</v>
      </c>
      <c r="C18" s="231" t="s">
        <v>526</v>
      </c>
      <c r="D18" s="233" t="s">
        <v>208</v>
      </c>
      <c r="E18" s="224">
        <v>1</v>
      </c>
      <c r="F18" s="234" t="s">
        <v>527</v>
      </c>
      <c r="G18" s="226" t="s">
        <v>511</v>
      </c>
      <c r="H18" s="227"/>
      <c r="I18" s="227">
        <v>1229.22</v>
      </c>
      <c r="J18" s="227">
        <v>4916.8599999999997</v>
      </c>
      <c r="K18" s="227">
        <f>Tabela138[[#This Row],[AGP]]</f>
        <v>0</v>
      </c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</row>
    <row r="19" spans="1:26" ht="12.75" customHeight="1">
      <c r="A19" s="222" t="s">
        <v>528</v>
      </c>
      <c r="B19" s="231" t="s">
        <v>529</v>
      </c>
      <c r="C19" s="231" t="s">
        <v>530</v>
      </c>
      <c r="D19" s="233" t="s">
        <v>16</v>
      </c>
      <c r="E19" s="224">
        <v>1</v>
      </c>
      <c r="F19" s="234" t="s">
        <v>223</v>
      </c>
      <c r="G19" s="226" t="s">
        <v>511</v>
      </c>
      <c r="H19" s="227"/>
      <c r="I19" s="227">
        <v>1129.22</v>
      </c>
      <c r="J19" s="227">
        <v>4518.2</v>
      </c>
      <c r="K19" s="227">
        <f>Tabela138[[#This Row],[AGP]]</f>
        <v>0</v>
      </c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</row>
    <row r="20" spans="1:26" ht="12.75" customHeight="1">
      <c r="A20" s="222" t="s">
        <v>531</v>
      </c>
      <c r="B20" s="231" t="s">
        <v>532</v>
      </c>
      <c r="C20" s="231" t="s">
        <v>533</v>
      </c>
      <c r="D20" s="233" t="s">
        <v>16</v>
      </c>
      <c r="E20" s="224">
        <v>1</v>
      </c>
      <c r="F20" s="234" t="s">
        <v>248</v>
      </c>
      <c r="G20" s="226" t="s">
        <v>511</v>
      </c>
      <c r="H20" s="227"/>
      <c r="I20" s="227">
        <v>1129.55</v>
      </c>
      <c r="J20" s="227">
        <v>4518.2</v>
      </c>
      <c r="K20" s="227">
        <f>Tabela138[[#This Row],[AGP]]</f>
        <v>0</v>
      </c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</row>
    <row r="21" spans="1:26" s="129" customFormat="1" ht="12.75" customHeight="1">
      <c r="A21" s="239" t="s">
        <v>70</v>
      </c>
      <c r="B21" s="243" t="s">
        <v>123</v>
      </c>
      <c r="C21" s="243" t="s">
        <v>168</v>
      </c>
      <c r="D21" s="244" t="s">
        <v>16</v>
      </c>
      <c r="E21" s="245">
        <v>1</v>
      </c>
      <c r="F21" s="239" t="s">
        <v>224</v>
      </c>
      <c r="G21" s="246" t="s">
        <v>511</v>
      </c>
      <c r="H21" s="247"/>
      <c r="I21" s="247">
        <v>1129.55</v>
      </c>
      <c r="J21" s="247">
        <v>4518.2</v>
      </c>
      <c r="K21" s="247">
        <f>Tabela138[[#This Row],[AGP]]</f>
        <v>0</v>
      </c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spans="1:26" ht="12.75" customHeight="1">
      <c r="A22" s="222" t="s">
        <v>71</v>
      </c>
      <c r="B22" s="231" t="s">
        <v>124</v>
      </c>
      <c r="C22" s="231" t="s">
        <v>646</v>
      </c>
      <c r="D22" s="233" t="s">
        <v>16</v>
      </c>
      <c r="E22" s="224">
        <v>1</v>
      </c>
      <c r="F22" s="234" t="s">
        <v>225</v>
      </c>
      <c r="G22" s="226" t="s">
        <v>511</v>
      </c>
      <c r="H22" s="227"/>
      <c r="I22" s="227">
        <v>1129.55</v>
      </c>
      <c r="J22" s="227">
        <v>4518.2</v>
      </c>
      <c r="K22" s="227">
        <f>Tabela138[[#This Row],[AGP]]</f>
        <v>0</v>
      </c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</row>
    <row r="23" spans="1:26" ht="12.75" customHeight="1">
      <c r="A23" s="249" t="s">
        <v>74</v>
      </c>
      <c r="B23" s="243" t="s">
        <v>127</v>
      </c>
      <c r="C23" s="243" t="s">
        <v>171</v>
      </c>
      <c r="D23" s="244" t="s">
        <v>16</v>
      </c>
      <c r="E23" s="245">
        <v>1</v>
      </c>
      <c r="F23" s="250" t="s">
        <v>241</v>
      </c>
      <c r="G23" s="246" t="s">
        <v>511</v>
      </c>
      <c r="H23" s="247"/>
      <c r="I23" s="247">
        <v>1129.55</v>
      </c>
      <c r="J23" s="247">
        <v>4518.2</v>
      </c>
      <c r="K23" s="247">
        <f>Tabela138[[#This Row],[AGP]]</f>
        <v>0</v>
      </c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</row>
    <row r="24" spans="1:26" ht="12.75" customHeight="1">
      <c r="A24" s="222" t="s">
        <v>75</v>
      </c>
      <c r="B24" s="231" t="s">
        <v>534</v>
      </c>
      <c r="C24" s="231" t="s">
        <v>535</v>
      </c>
      <c r="D24" s="233" t="s">
        <v>16</v>
      </c>
      <c r="E24" s="224">
        <v>1</v>
      </c>
      <c r="F24" s="234" t="s">
        <v>536</v>
      </c>
      <c r="G24" s="226" t="s">
        <v>511</v>
      </c>
      <c r="H24" s="227"/>
      <c r="I24" s="227">
        <v>1129.55</v>
      </c>
      <c r="J24" s="227">
        <v>4518.2</v>
      </c>
      <c r="K24" s="227">
        <f>Tabela138[[#This Row],[AGP]]</f>
        <v>0</v>
      </c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</row>
    <row r="25" spans="1:26" ht="12.75" customHeight="1">
      <c r="A25" s="222" t="s">
        <v>72</v>
      </c>
      <c r="B25" s="231" t="s">
        <v>125</v>
      </c>
      <c r="C25" s="231" t="s">
        <v>455</v>
      </c>
      <c r="D25" s="233" t="s">
        <v>16</v>
      </c>
      <c r="E25" s="224">
        <v>1</v>
      </c>
      <c r="F25" s="234" t="s">
        <v>227</v>
      </c>
      <c r="G25" s="226" t="s">
        <v>511</v>
      </c>
      <c r="H25" s="227"/>
      <c r="I25" s="227">
        <v>1129.55</v>
      </c>
      <c r="J25" s="227">
        <v>4518.2</v>
      </c>
      <c r="K25" s="227">
        <f>Tabela138[[#This Row],[AGP]]</f>
        <v>0</v>
      </c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</row>
    <row r="26" spans="1:26" ht="12.75" customHeight="1">
      <c r="A26" s="222" t="s">
        <v>647</v>
      </c>
      <c r="B26" s="231" t="s">
        <v>648</v>
      </c>
      <c r="C26" s="231" t="s">
        <v>649</v>
      </c>
      <c r="D26" s="233" t="s">
        <v>16</v>
      </c>
      <c r="E26" s="224">
        <v>1</v>
      </c>
      <c r="F26" s="234" t="s">
        <v>228</v>
      </c>
      <c r="G26" s="226" t="s">
        <v>511</v>
      </c>
      <c r="H26" s="227"/>
      <c r="I26" s="227">
        <v>1129.55</v>
      </c>
      <c r="J26" s="227">
        <v>4518.2</v>
      </c>
      <c r="K26" s="227">
        <f>Tabela138[[#This Row],[AGP]]</f>
        <v>0</v>
      </c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</row>
    <row r="27" spans="1:26" ht="12.75" customHeight="1">
      <c r="A27" s="222" t="s">
        <v>75</v>
      </c>
      <c r="B27" s="231" t="s">
        <v>128</v>
      </c>
      <c r="C27" s="231" t="s">
        <v>458</v>
      </c>
      <c r="D27" s="233" t="s">
        <v>16</v>
      </c>
      <c r="E27" s="224">
        <v>1</v>
      </c>
      <c r="F27" s="234" t="s">
        <v>239</v>
      </c>
      <c r="G27" s="226" t="s">
        <v>511</v>
      </c>
      <c r="H27" s="227"/>
      <c r="I27" s="227">
        <v>1129.55</v>
      </c>
      <c r="J27" s="227">
        <v>4518.2</v>
      </c>
      <c r="K27" s="227">
        <f>Tabela138[[#This Row],[AGP]]</f>
        <v>0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</row>
    <row r="28" spans="1:26" ht="12.75" customHeight="1">
      <c r="A28" s="222" t="s">
        <v>76</v>
      </c>
      <c r="B28" s="231" t="s">
        <v>694</v>
      </c>
      <c r="C28" s="231" t="s">
        <v>695</v>
      </c>
      <c r="D28" s="233" t="s">
        <v>16</v>
      </c>
      <c r="E28" s="224">
        <v>1</v>
      </c>
      <c r="F28" s="234" t="s">
        <v>230</v>
      </c>
      <c r="G28" s="226" t="s">
        <v>511</v>
      </c>
      <c r="H28" s="227"/>
      <c r="I28" s="227">
        <v>1129.55</v>
      </c>
      <c r="J28" s="227">
        <v>4518.2</v>
      </c>
      <c r="K28" s="227">
        <f>Tabela138[[#This Row],[AGP]]</f>
        <v>0</v>
      </c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</row>
    <row r="29" spans="1:26" ht="12.75" customHeight="1">
      <c r="A29" s="222" t="s">
        <v>650</v>
      </c>
      <c r="B29" s="231" t="s">
        <v>651</v>
      </c>
      <c r="C29" s="231" t="s">
        <v>652</v>
      </c>
      <c r="D29" s="233" t="s">
        <v>209</v>
      </c>
      <c r="E29" s="224">
        <v>1</v>
      </c>
      <c r="F29" s="234" t="s">
        <v>235</v>
      </c>
      <c r="G29" s="226" t="s">
        <v>511</v>
      </c>
      <c r="H29" s="227"/>
      <c r="I29" s="227">
        <v>1129.55</v>
      </c>
      <c r="J29" s="227">
        <v>4518.2</v>
      </c>
      <c r="K29" s="227">
        <f>Tabela138[[#This Row],[AGP]]</f>
        <v>0</v>
      </c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</row>
    <row r="30" spans="1:26" ht="12.75" customHeight="1">
      <c r="A30" s="222" t="s">
        <v>85</v>
      </c>
      <c r="B30" s="231" t="s">
        <v>549</v>
      </c>
      <c r="C30" s="231" t="s">
        <v>618</v>
      </c>
      <c r="D30" s="233" t="s">
        <v>209</v>
      </c>
      <c r="E30" s="224">
        <v>1</v>
      </c>
      <c r="F30" s="234" t="s">
        <v>619</v>
      </c>
      <c r="G30" s="226" t="s">
        <v>511</v>
      </c>
      <c r="H30" s="227"/>
      <c r="I30" s="227">
        <v>1129.55</v>
      </c>
      <c r="J30" s="227">
        <v>4518.2</v>
      </c>
      <c r="K30" s="227">
        <f>Tabela138[[#This Row],[AGP]]</f>
        <v>0</v>
      </c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</row>
    <row r="31" spans="1:26" ht="12.75" customHeight="1">
      <c r="A31" s="222" t="s">
        <v>77</v>
      </c>
      <c r="B31" s="231" t="s">
        <v>130</v>
      </c>
      <c r="C31" s="231" t="s">
        <v>173</v>
      </c>
      <c r="D31" s="233" t="s">
        <v>209</v>
      </c>
      <c r="E31" s="224">
        <v>1</v>
      </c>
      <c r="F31" s="234" t="s">
        <v>231</v>
      </c>
      <c r="G31" s="226" t="s">
        <v>511</v>
      </c>
      <c r="H31" s="227"/>
      <c r="I31" s="227">
        <v>930.22</v>
      </c>
      <c r="J31" s="227">
        <v>3720.87</v>
      </c>
      <c r="K31" s="227">
        <f>Tabela138[[#This Row],[AGP]]</f>
        <v>0</v>
      </c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</row>
    <row r="32" spans="1:26" ht="12.75" customHeight="1">
      <c r="A32" s="222" t="s">
        <v>538</v>
      </c>
      <c r="B32" s="231" t="s">
        <v>539</v>
      </c>
      <c r="C32" s="231" t="s">
        <v>540</v>
      </c>
      <c r="D32" s="233" t="s">
        <v>620</v>
      </c>
      <c r="E32" s="224">
        <v>1</v>
      </c>
      <c r="F32" s="234" t="s">
        <v>542</v>
      </c>
      <c r="G32" s="226" t="s">
        <v>512</v>
      </c>
      <c r="H32" s="227"/>
      <c r="I32" s="227"/>
      <c r="J32" s="227">
        <v>3720.87</v>
      </c>
      <c r="K32" s="227">
        <f>Tabela138[[#This Row],[AGP]]</f>
        <v>0</v>
      </c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</row>
    <row r="33" spans="1:26" ht="12.75" customHeight="1">
      <c r="A33" s="249" t="s">
        <v>77</v>
      </c>
      <c r="B33" s="243" t="s">
        <v>130</v>
      </c>
      <c r="C33" s="243" t="s">
        <v>173</v>
      </c>
      <c r="D33" s="244" t="s">
        <v>209</v>
      </c>
      <c r="E33" s="245">
        <v>1</v>
      </c>
      <c r="F33" s="250" t="s">
        <v>605</v>
      </c>
      <c r="G33" s="246" t="s">
        <v>511</v>
      </c>
      <c r="H33" s="247"/>
      <c r="I33" s="247">
        <v>930.22</v>
      </c>
      <c r="J33" s="247">
        <v>3720.87</v>
      </c>
      <c r="K33" s="247">
        <f>Tabela138[[#This Row],[AGP]]</f>
        <v>0</v>
      </c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</row>
    <row r="34" spans="1:26" ht="12.75" customHeight="1">
      <c r="A34" s="222" t="s">
        <v>78</v>
      </c>
      <c r="B34" s="231" t="s">
        <v>131</v>
      </c>
      <c r="C34" s="231" t="s">
        <v>174</v>
      </c>
      <c r="D34" s="233" t="s">
        <v>209</v>
      </c>
      <c r="E34" s="224">
        <v>1</v>
      </c>
      <c r="F34" s="234" t="s">
        <v>233</v>
      </c>
      <c r="G34" s="226" t="s">
        <v>511</v>
      </c>
      <c r="H34" s="227"/>
      <c r="I34" s="227">
        <v>930.22</v>
      </c>
      <c r="J34" s="227">
        <v>3720.87</v>
      </c>
      <c r="K34" s="227">
        <f>Tabela138[[#This Row],[AGP]]</f>
        <v>0</v>
      </c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</row>
    <row r="35" spans="1:26" ht="12.75" customHeight="1">
      <c r="A35" s="222" t="s">
        <v>79</v>
      </c>
      <c r="B35" s="231" t="s">
        <v>132</v>
      </c>
      <c r="C35" s="231" t="s">
        <v>175</v>
      </c>
      <c r="D35" s="233" t="s">
        <v>209</v>
      </c>
      <c r="E35" s="224">
        <v>1</v>
      </c>
      <c r="F35" s="234" t="s">
        <v>234</v>
      </c>
      <c r="G35" s="226" t="s">
        <v>511</v>
      </c>
      <c r="H35" s="227"/>
      <c r="I35" s="227">
        <v>930.22</v>
      </c>
      <c r="J35" s="227">
        <v>3720.87</v>
      </c>
      <c r="K35" s="227">
        <f>Tabela138[[#This Row],[AGP]]</f>
        <v>0</v>
      </c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</row>
    <row r="36" spans="1:26" ht="12.75" customHeight="1">
      <c r="A36" s="222" t="s">
        <v>81</v>
      </c>
      <c r="B36" s="231" t="s">
        <v>133</v>
      </c>
      <c r="C36" s="231" t="s">
        <v>177</v>
      </c>
      <c r="D36" s="233" t="s">
        <v>209</v>
      </c>
      <c r="E36" s="224">
        <v>1</v>
      </c>
      <c r="F36" s="234" t="s">
        <v>236</v>
      </c>
      <c r="G36" s="226" t="s">
        <v>511</v>
      </c>
      <c r="H36" s="227"/>
      <c r="I36" s="227">
        <v>930.22</v>
      </c>
      <c r="J36" s="227">
        <v>3720.87</v>
      </c>
      <c r="K36" s="227">
        <f>Tabela138[[#This Row],[AGP]]</f>
        <v>0</v>
      </c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</row>
    <row r="37" spans="1:26" ht="12.75" customHeight="1">
      <c r="A37" s="222" t="s">
        <v>81</v>
      </c>
      <c r="B37" s="231" t="s">
        <v>133</v>
      </c>
      <c r="C37" s="231" t="s">
        <v>177</v>
      </c>
      <c r="D37" s="233" t="s">
        <v>209</v>
      </c>
      <c r="E37" s="224">
        <v>1</v>
      </c>
      <c r="F37" s="234" t="s">
        <v>237</v>
      </c>
      <c r="G37" s="226" t="s">
        <v>511</v>
      </c>
      <c r="H37" s="227"/>
      <c r="I37" s="227">
        <v>930.22</v>
      </c>
      <c r="J37" s="227">
        <v>3720.87</v>
      </c>
      <c r="K37" s="227">
        <f>Tabela138[[#This Row],[AGP]]</f>
        <v>0</v>
      </c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</row>
    <row r="38" spans="1:26" ht="12.75" customHeight="1">
      <c r="A38" s="222" t="s">
        <v>82</v>
      </c>
      <c r="B38" s="231" t="s">
        <v>134</v>
      </c>
      <c r="C38" s="231" t="s">
        <v>653</v>
      </c>
      <c r="D38" s="233" t="s">
        <v>209</v>
      </c>
      <c r="E38" s="224">
        <v>1</v>
      </c>
      <c r="F38" s="234" t="s">
        <v>238</v>
      </c>
      <c r="G38" s="226" t="s">
        <v>511</v>
      </c>
      <c r="H38" s="227"/>
      <c r="I38" s="227">
        <v>930.22</v>
      </c>
      <c r="J38" s="227">
        <v>3720.87</v>
      </c>
      <c r="K38" s="227">
        <f>Tabela138[[#This Row],[AGP]]</f>
        <v>0</v>
      </c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</row>
    <row r="39" spans="1:26" ht="12.75" customHeight="1">
      <c r="A39" s="222" t="s">
        <v>606</v>
      </c>
      <c r="B39" s="231" t="s">
        <v>545</v>
      </c>
      <c r="C39" s="231" t="s">
        <v>546</v>
      </c>
      <c r="D39" s="233" t="s">
        <v>209</v>
      </c>
      <c r="E39" s="224">
        <v>1</v>
      </c>
      <c r="F39" s="234" t="s">
        <v>547</v>
      </c>
      <c r="G39" s="226" t="s">
        <v>511</v>
      </c>
      <c r="H39" s="227"/>
      <c r="I39" s="227">
        <v>930.22</v>
      </c>
      <c r="J39" s="227">
        <v>3720.87</v>
      </c>
      <c r="K39" s="227">
        <f>Tabela138[[#This Row],[AGP]]</f>
        <v>0</v>
      </c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</row>
    <row r="40" spans="1:26" ht="12.75" customHeight="1">
      <c r="A40" s="222" t="s">
        <v>84</v>
      </c>
      <c r="B40" s="231" t="s">
        <v>136</v>
      </c>
      <c r="C40" s="231" t="s">
        <v>456</v>
      </c>
      <c r="D40" s="233" t="s">
        <v>209</v>
      </c>
      <c r="E40" s="224">
        <v>1</v>
      </c>
      <c r="F40" s="234" t="s">
        <v>240</v>
      </c>
      <c r="G40" s="226" t="s">
        <v>511</v>
      </c>
      <c r="H40" s="227"/>
      <c r="I40" s="227">
        <v>930.22</v>
      </c>
      <c r="J40" s="227">
        <v>3720.87</v>
      </c>
      <c r="K40" s="227">
        <f>Tabela138[[#This Row],[AGP]]</f>
        <v>0</v>
      </c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</row>
    <row r="41" spans="1:26" ht="12.75" customHeight="1">
      <c r="A41" s="222" t="s">
        <v>86</v>
      </c>
      <c r="B41" s="231" t="s">
        <v>138</v>
      </c>
      <c r="C41" s="231" t="s">
        <v>180</v>
      </c>
      <c r="D41" s="233" t="s">
        <v>209</v>
      </c>
      <c r="E41" s="224">
        <v>1</v>
      </c>
      <c r="F41" s="234" t="s">
        <v>242</v>
      </c>
      <c r="G41" s="226" t="s">
        <v>511</v>
      </c>
      <c r="H41" s="227"/>
      <c r="I41" s="227">
        <v>930.22</v>
      </c>
      <c r="J41" s="227">
        <v>3720.87</v>
      </c>
      <c r="K41" s="227">
        <f>Tabela138[[#This Row],[AGP]]</f>
        <v>0</v>
      </c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</row>
    <row r="42" spans="1:26" ht="12.75" customHeight="1">
      <c r="A42" s="222" t="s">
        <v>87</v>
      </c>
      <c r="B42" s="231" t="s">
        <v>139</v>
      </c>
      <c r="C42" s="231" t="s">
        <v>654</v>
      </c>
      <c r="D42" s="233" t="s">
        <v>209</v>
      </c>
      <c r="E42" s="224">
        <v>1</v>
      </c>
      <c r="F42" s="234" t="s">
        <v>243</v>
      </c>
      <c r="G42" s="226" t="s">
        <v>511</v>
      </c>
      <c r="H42" s="227"/>
      <c r="I42" s="227">
        <v>930.22</v>
      </c>
      <c r="J42" s="227">
        <v>3720.87</v>
      </c>
      <c r="K42" s="227">
        <f>Tabela138[[#This Row],[AGP]]</f>
        <v>0</v>
      </c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</row>
    <row r="43" spans="1:26" ht="12.75" customHeight="1">
      <c r="A43" s="222" t="s">
        <v>88</v>
      </c>
      <c r="B43" s="231" t="s">
        <v>140</v>
      </c>
      <c r="C43" s="231" t="s">
        <v>655</v>
      </c>
      <c r="D43" s="233" t="s">
        <v>209</v>
      </c>
      <c r="E43" s="224">
        <v>1</v>
      </c>
      <c r="F43" s="234" t="s">
        <v>244</v>
      </c>
      <c r="G43" s="226" t="s">
        <v>511</v>
      </c>
      <c r="H43" s="227"/>
      <c r="I43" s="227">
        <v>930.22</v>
      </c>
      <c r="J43" s="227">
        <v>3720.87</v>
      </c>
      <c r="K43" s="227">
        <f>Tabela138[[#This Row],[AGP]]</f>
        <v>0</v>
      </c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</row>
    <row r="44" spans="1:26" ht="12.75" customHeight="1">
      <c r="A44" s="222" t="s">
        <v>89</v>
      </c>
      <c r="B44" s="231" t="s">
        <v>141</v>
      </c>
      <c r="C44" s="231" t="s">
        <v>183</v>
      </c>
      <c r="D44" s="233" t="s">
        <v>18</v>
      </c>
      <c r="E44" s="224">
        <v>1</v>
      </c>
      <c r="F44" s="234" t="s">
        <v>515</v>
      </c>
      <c r="G44" s="226" t="s">
        <v>511</v>
      </c>
      <c r="H44" s="227"/>
      <c r="I44" s="227">
        <v>664.44</v>
      </c>
      <c r="J44" s="227">
        <v>2657.77</v>
      </c>
      <c r="K44" s="227">
        <f>Tabela138[[#This Row],[AGP]]</f>
        <v>0</v>
      </c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</row>
    <row r="45" spans="1:26" ht="12.75" customHeight="1">
      <c r="A45" s="222" t="s">
        <v>90</v>
      </c>
      <c r="B45" s="231" t="s">
        <v>142</v>
      </c>
      <c r="C45" s="231" t="s">
        <v>656</v>
      </c>
      <c r="D45" s="233" t="s">
        <v>18</v>
      </c>
      <c r="E45" s="224">
        <v>1</v>
      </c>
      <c r="F45" s="234" t="s">
        <v>428</v>
      </c>
      <c r="G45" s="226" t="s">
        <v>511</v>
      </c>
      <c r="H45" s="227"/>
      <c r="I45" s="227">
        <v>664.44</v>
      </c>
      <c r="J45" s="227">
        <v>2657.77</v>
      </c>
      <c r="K45" s="227">
        <f>Tabela138[[#This Row],[AGP]]</f>
        <v>0</v>
      </c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</row>
    <row r="46" spans="1:26" ht="12.75" customHeight="1">
      <c r="A46" s="222" t="s">
        <v>91</v>
      </c>
      <c r="B46" s="231" t="s">
        <v>129</v>
      </c>
      <c r="C46" s="231" t="s">
        <v>657</v>
      </c>
      <c r="D46" s="233" t="s">
        <v>18</v>
      </c>
      <c r="E46" s="224">
        <v>1</v>
      </c>
      <c r="F46" s="234" t="s">
        <v>246</v>
      </c>
      <c r="G46" s="226" t="s">
        <v>511</v>
      </c>
      <c r="H46" s="227"/>
      <c r="I46" s="227">
        <v>664.44</v>
      </c>
      <c r="J46" s="227">
        <v>2657.77</v>
      </c>
      <c r="K46" s="227">
        <f>Tabela138[[#This Row],[AGP]]</f>
        <v>0</v>
      </c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</row>
    <row r="47" spans="1:26" ht="12.75" customHeight="1">
      <c r="A47" s="222" t="s">
        <v>92</v>
      </c>
      <c r="B47" s="231" t="s">
        <v>143</v>
      </c>
      <c r="C47" s="231" t="s">
        <v>186</v>
      </c>
      <c r="D47" s="233" t="s">
        <v>18</v>
      </c>
      <c r="E47" s="224">
        <v>1</v>
      </c>
      <c r="F47" s="234" t="s">
        <v>247</v>
      </c>
      <c r="G47" s="226" t="s">
        <v>511</v>
      </c>
      <c r="H47" s="227"/>
      <c r="I47" s="227">
        <v>664.44</v>
      </c>
      <c r="J47" s="227">
        <v>2657.77</v>
      </c>
      <c r="K47" s="227">
        <f>Tabela138[[#This Row],[AGP]]</f>
        <v>0</v>
      </c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</row>
    <row r="48" spans="1:26" ht="12.75" customHeight="1">
      <c r="A48" s="222" t="s">
        <v>94</v>
      </c>
      <c r="B48" s="231" t="s">
        <v>145</v>
      </c>
      <c r="C48" s="231" t="s">
        <v>658</v>
      </c>
      <c r="D48" s="233" t="s">
        <v>18</v>
      </c>
      <c r="E48" s="224">
        <v>1</v>
      </c>
      <c r="F48" s="234" t="s">
        <v>249</v>
      </c>
      <c r="G48" s="226" t="s">
        <v>511</v>
      </c>
      <c r="H48" s="227"/>
      <c r="I48" s="227">
        <v>664.44</v>
      </c>
      <c r="J48" s="227">
        <v>2657.77</v>
      </c>
      <c r="K48" s="227">
        <f>Tabela138[[#This Row],[AGP]]</f>
        <v>0</v>
      </c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</row>
    <row r="49" spans="1:26" ht="12.75" customHeight="1">
      <c r="A49" s="222" t="s">
        <v>548</v>
      </c>
      <c r="B49" s="231" t="s">
        <v>549</v>
      </c>
      <c r="C49" s="231" t="s">
        <v>550</v>
      </c>
      <c r="D49" s="233" t="s">
        <v>18</v>
      </c>
      <c r="E49" s="224">
        <v>1</v>
      </c>
      <c r="F49" s="234" t="s">
        <v>551</v>
      </c>
      <c r="G49" s="226" t="s">
        <v>511</v>
      </c>
      <c r="H49" s="227"/>
      <c r="I49" s="227">
        <v>664.44</v>
      </c>
      <c r="J49" s="227">
        <v>2657.77</v>
      </c>
      <c r="K49" s="227">
        <f>Tabela138[[#This Row],[AGP]]</f>
        <v>0</v>
      </c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</row>
    <row r="50" spans="1:26" ht="12.75" customHeight="1">
      <c r="A50" s="222" t="s">
        <v>95</v>
      </c>
      <c r="B50" s="231" t="s">
        <v>146</v>
      </c>
      <c r="C50" s="231" t="s">
        <v>189</v>
      </c>
      <c r="D50" s="233" t="s">
        <v>18</v>
      </c>
      <c r="E50" s="224">
        <v>1</v>
      </c>
      <c r="F50" s="234" t="s">
        <v>250</v>
      </c>
      <c r="G50" s="226" t="s">
        <v>511</v>
      </c>
      <c r="H50" s="227"/>
      <c r="I50" s="227">
        <v>664.44</v>
      </c>
      <c r="J50" s="227">
        <v>2657.77</v>
      </c>
      <c r="K50" s="227">
        <f>Tabela138[[#This Row],[AGP]]</f>
        <v>0</v>
      </c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</row>
    <row r="51" spans="1:26" ht="12.75" customHeight="1">
      <c r="A51" s="222" t="s">
        <v>96</v>
      </c>
      <c r="B51" s="231" t="s">
        <v>25</v>
      </c>
      <c r="C51" s="231" t="s">
        <v>190</v>
      </c>
      <c r="D51" s="233" t="s">
        <v>18</v>
      </c>
      <c r="E51" s="224">
        <v>1</v>
      </c>
      <c r="F51" s="234" t="s">
        <v>251</v>
      </c>
      <c r="G51" s="226" t="s">
        <v>511</v>
      </c>
      <c r="H51" s="227"/>
      <c r="I51" s="227">
        <v>664.44</v>
      </c>
      <c r="J51" s="227">
        <v>2657.77</v>
      </c>
      <c r="K51" s="227">
        <f>Tabela138[[#This Row],[AGP]]</f>
        <v>0</v>
      </c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</row>
    <row r="52" spans="1:26" ht="12.75" customHeight="1">
      <c r="A52" s="222" t="s">
        <v>97</v>
      </c>
      <c r="B52" s="231" t="s">
        <v>147</v>
      </c>
      <c r="C52" s="231" t="s">
        <v>191</v>
      </c>
      <c r="D52" s="233" t="s">
        <v>18</v>
      </c>
      <c r="E52" s="224">
        <v>1</v>
      </c>
      <c r="F52" s="234" t="s">
        <v>252</v>
      </c>
      <c r="G52" s="226" t="s">
        <v>511</v>
      </c>
      <c r="H52" s="227"/>
      <c r="I52" s="227">
        <v>664.44</v>
      </c>
      <c r="J52" s="227">
        <v>2657.77</v>
      </c>
      <c r="K52" s="227">
        <f>Tabela138[[#This Row],[AGP]]</f>
        <v>0</v>
      </c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</row>
    <row r="53" spans="1:26" ht="12.75" customHeight="1">
      <c r="A53" s="222" t="s">
        <v>552</v>
      </c>
      <c r="B53" s="231" t="s">
        <v>148</v>
      </c>
      <c r="C53" s="231" t="s">
        <v>659</v>
      </c>
      <c r="D53" s="233" t="s">
        <v>18</v>
      </c>
      <c r="E53" s="224">
        <v>1</v>
      </c>
      <c r="F53" s="234" t="s">
        <v>253</v>
      </c>
      <c r="G53" s="226" t="s">
        <v>511</v>
      </c>
      <c r="H53" s="227"/>
      <c r="I53" s="227">
        <v>664.44</v>
      </c>
      <c r="J53" s="227">
        <v>2657.77</v>
      </c>
      <c r="K53" s="227">
        <f>Tabela138[[#This Row],[AGP]]</f>
        <v>0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</row>
    <row r="54" spans="1:26" ht="12.75" customHeight="1">
      <c r="A54" s="222" t="s">
        <v>554</v>
      </c>
      <c r="B54" s="231" t="s">
        <v>555</v>
      </c>
      <c r="C54" s="231" t="s">
        <v>556</v>
      </c>
      <c r="D54" s="233" t="s">
        <v>18</v>
      </c>
      <c r="E54" s="224">
        <v>1</v>
      </c>
      <c r="F54" s="234" t="s">
        <v>254</v>
      </c>
      <c r="G54" s="226" t="s">
        <v>511</v>
      </c>
      <c r="H54" s="227"/>
      <c r="I54" s="227">
        <v>664.44</v>
      </c>
      <c r="J54" s="227">
        <v>2657.77</v>
      </c>
      <c r="K54" s="227">
        <f>Tabela138[[#This Row],[AGP]]</f>
        <v>0</v>
      </c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</row>
    <row r="55" spans="1:26" ht="12.75" customHeight="1">
      <c r="A55" s="222" t="s">
        <v>104</v>
      </c>
      <c r="B55" s="231" t="s">
        <v>154</v>
      </c>
      <c r="C55" s="231" t="s">
        <v>607</v>
      </c>
      <c r="D55" s="233" t="s">
        <v>18</v>
      </c>
      <c r="E55" s="224">
        <v>1</v>
      </c>
      <c r="F55" s="234" t="s">
        <v>260</v>
      </c>
      <c r="G55" s="226" t="s">
        <v>511</v>
      </c>
      <c r="H55" s="227"/>
      <c r="I55" s="227">
        <v>664.44</v>
      </c>
      <c r="J55" s="227">
        <v>2657.77</v>
      </c>
      <c r="K55" s="227">
        <f>Tabela138[[#This Row],[AGP]]</f>
        <v>0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</row>
    <row r="56" spans="1:26" ht="12.75" customHeight="1">
      <c r="A56" s="222" t="s">
        <v>103</v>
      </c>
      <c r="B56" s="231" t="s">
        <v>154</v>
      </c>
      <c r="C56" s="231" t="s">
        <v>607</v>
      </c>
      <c r="D56" s="233" t="s">
        <v>18</v>
      </c>
      <c r="E56" s="224">
        <v>1</v>
      </c>
      <c r="F56" s="234" t="s">
        <v>260</v>
      </c>
      <c r="G56" s="226" t="s">
        <v>511</v>
      </c>
      <c r="H56" s="227"/>
      <c r="I56" s="227">
        <v>664.44</v>
      </c>
      <c r="J56" s="227">
        <v>2657.77</v>
      </c>
      <c r="K56" s="227">
        <f>Tabela138[[#This Row],[AGP]]</f>
        <v>0</v>
      </c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</row>
    <row r="57" spans="1:26" ht="12.75" customHeight="1">
      <c r="A57" s="222" t="s">
        <v>100</v>
      </c>
      <c r="B57" s="231" t="s">
        <v>150</v>
      </c>
      <c r="C57" s="232" t="s">
        <v>194</v>
      </c>
      <c r="D57" s="233" t="s">
        <v>18</v>
      </c>
      <c r="E57" s="224">
        <v>1</v>
      </c>
      <c r="F57" s="234" t="s">
        <v>255</v>
      </c>
      <c r="G57" s="226" t="s">
        <v>511</v>
      </c>
      <c r="H57" s="227"/>
      <c r="I57" s="227">
        <v>664.44</v>
      </c>
      <c r="J57" s="227">
        <v>2657.77</v>
      </c>
      <c r="K57" s="227">
        <f>Tabela138[[#This Row],[AGP]]</f>
        <v>0</v>
      </c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</row>
    <row r="58" spans="1:26" ht="12.75" customHeight="1">
      <c r="A58" s="222" t="s">
        <v>101</v>
      </c>
      <c r="B58" s="231" t="s">
        <v>151</v>
      </c>
      <c r="C58" s="231" t="s">
        <v>195</v>
      </c>
      <c r="D58" s="233" t="s">
        <v>19</v>
      </c>
      <c r="E58" s="224">
        <v>1</v>
      </c>
      <c r="F58" s="234" t="s">
        <v>256</v>
      </c>
      <c r="G58" s="226" t="s">
        <v>511</v>
      </c>
      <c r="H58" s="227"/>
      <c r="I58" s="227">
        <v>431.89</v>
      </c>
      <c r="J58" s="227">
        <v>1727.55</v>
      </c>
      <c r="K58" s="227">
        <f>Tabela138[[#This Row],[AGP]]</f>
        <v>0</v>
      </c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</row>
    <row r="59" spans="1:26" ht="12.75" customHeight="1">
      <c r="A59" s="222" t="s">
        <v>102</v>
      </c>
      <c r="B59" s="231" t="s">
        <v>152</v>
      </c>
      <c r="C59" s="231" t="s">
        <v>196</v>
      </c>
      <c r="D59" s="233" t="s">
        <v>19</v>
      </c>
      <c r="E59" s="224">
        <v>1</v>
      </c>
      <c r="F59" s="222" t="s">
        <v>257</v>
      </c>
      <c r="G59" s="226" t="s">
        <v>511</v>
      </c>
      <c r="H59" s="227"/>
      <c r="I59" s="227">
        <v>431.89</v>
      </c>
      <c r="J59" s="227">
        <v>1727.55</v>
      </c>
      <c r="K59" s="227">
        <f>Tabela138[[#This Row],[AGP]]</f>
        <v>0</v>
      </c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</row>
    <row r="60" spans="1:26" ht="12.75" customHeight="1">
      <c r="A60" s="222" t="s">
        <v>101</v>
      </c>
      <c r="B60" s="231" t="s">
        <v>151</v>
      </c>
      <c r="C60" s="231" t="s">
        <v>195</v>
      </c>
      <c r="D60" s="233" t="s">
        <v>19</v>
      </c>
      <c r="E60" s="224">
        <v>1</v>
      </c>
      <c r="F60" s="234" t="s">
        <v>258</v>
      </c>
      <c r="G60" s="226" t="s">
        <v>511</v>
      </c>
      <c r="H60" s="227"/>
      <c r="I60" s="227">
        <v>431.89</v>
      </c>
      <c r="J60" s="227">
        <v>1727.55</v>
      </c>
      <c r="K60" s="227">
        <f>Tabela138[[#This Row],[AGP]]</f>
        <v>0</v>
      </c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</row>
    <row r="61" spans="1:26" ht="12.75" customHeight="1">
      <c r="A61" s="222" t="s">
        <v>101</v>
      </c>
      <c r="B61" s="231" t="s">
        <v>151</v>
      </c>
      <c r="C61" s="231" t="s">
        <v>195</v>
      </c>
      <c r="D61" s="233" t="s">
        <v>19</v>
      </c>
      <c r="E61" s="224">
        <v>1</v>
      </c>
      <c r="F61" s="234" t="s">
        <v>259</v>
      </c>
      <c r="G61" s="226" t="s">
        <v>511</v>
      </c>
      <c r="H61" s="227"/>
      <c r="I61" s="227">
        <v>431.89</v>
      </c>
      <c r="J61" s="227">
        <v>1727.55</v>
      </c>
      <c r="K61" s="227">
        <f>Tabela138[[#This Row],[AGP]]</f>
        <v>0</v>
      </c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</row>
    <row r="62" spans="1:26" ht="12.75" customHeight="1">
      <c r="A62" s="222" t="s">
        <v>101</v>
      </c>
      <c r="B62" s="231" t="s">
        <v>151</v>
      </c>
      <c r="C62" s="231" t="s">
        <v>195</v>
      </c>
      <c r="D62" s="233" t="s">
        <v>19</v>
      </c>
      <c r="E62" s="224">
        <v>1</v>
      </c>
      <c r="F62" s="234" t="s">
        <v>635</v>
      </c>
      <c r="G62" s="226" t="s">
        <v>511</v>
      </c>
      <c r="H62" s="227"/>
      <c r="I62" s="227">
        <v>431.89</v>
      </c>
      <c r="J62" s="227">
        <v>1727.55</v>
      </c>
      <c r="K62" s="227">
        <f>Tabela138[[#This Row],[AGP]]</f>
        <v>0</v>
      </c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</row>
    <row r="63" spans="1:26" ht="12.75" customHeight="1">
      <c r="A63" s="222" t="s">
        <v>102</v>
      </c>
      <c r="B63" s="231" t="s">
        <v>152</v>
      </c>
      <c r="C63" s="231" t="s">
        <v>196</v>
      </c>
      <c r="D63" s="233" t="s">
        <v>19</v>
      </c>
      <c r="E63" s="224">
        <v>1</v>
      </c>
      <c r="F63" s="234" t="s">
        <v>262</v>
      </c>
      <c r="G63" s="226" t="s">
        <v>511</v>
      </c>
      <c r="H63" s="227"/>
      <c r="I63" s="227">
        <v>431.89</v>
      </c>
      <c r="J63" s="227">
        <v>1727.55</v>
      </c>
      <c r="K63" s="227">
        <f>Tabela138[[#This Row],[AGP]]</f>
        <v>0</v>
      </c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</row>
    <row r="64" spans="1:26" ht="12.75" customHeight="1">
      <c r="A64" s="222" t="s">
        <v>104</v>
      </c>
      <c r="B64" s="231" t="s">
        <v>154</v>
      </c>
      <c r="C64" s="231" t="s">
        <v>198</v>
      </c>
      <c r="D64" s="233" t="s">
        <v>19</v>
      </c>
      <c r="E64" s="224">
        <v>1</v>
      </c>
      <c r="F64" s="234" t="s">
        <v>263</v>
      </c>
      <c r="G64" s="226" t="s">
        <v>511</v>
      </c>
      <c r="H64" s="227"/>
      <c r="I64" s="227">
        <v>431.89</v>
      </c>
      <c r="J64" s="227">
        <v>1727.55</v>
      </c>
      <c r="K64" s="227">
        <f>Tabela138[[#This Row],[AGP]]</f>
        <v>0</v>
      </c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</row>
    <row r="65" spans="1:26" ht="12.75" customHeight="1">
      <c r="A65" s="222" t="s">
        <v>104</v>
      </c>
      <c r="B65" s="231" t="s">
        <v>154</v>
      </c>
      <c r="C65" s="231" t="s">
        <v>198</v>
      </c>
      <c r="D65" s="233" t="s">
        <v>19</v>
      </c>
      <c r="E65" s="224">
        <v>1</v>
      </c>
      <c r="F65" s="234" t="s">
        <v>264</v>
      </c>
      <c r="G65" s="226" t="s">
        <v>511</v>
      </c>
      <c r="H65" s="227"/>
      <c r="I65" s="227">
        <v>431.89</v>
      </c>
      <c r="J65" s="227">
        <v>1727.55</v>
      </c>
      <c r="K65" s="227">
        <f>Tabela138[[#This Row],[AGP]]</f>
        <v>0</v>
      </c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</row>
    <row r="66" spans="1:26" ht="12.75" customHeight="1">
      <c r="A66" s="222" t="s">
        <v>104</v>
      </c>
      <c r="B66" s="231" t="s">
        <v>154</v>
      </c>
      <c r="C66" s="231" t="s">
        <v>660</v>
      </c>
      <c r="D66" s="233" t="s">
        <v>19</v>
      </c>
      <c r="E66" s="224">
        <v>1</v>
      </c>
      <c r="F66" s="234" t="s">
        <v>265</v>
      </c>
      <c r="G66" s="226" t="s">
        <v>511</v>
      </c>
      <c r="H66" s="227"/>
      <c r="I66" s="227">
        <v>431.89</v>
      </c>
      <c r="J66" s="227">
        <v>1727.55</v>
      </c>
      <c r="K66" s="227">
        <f>Tabela138[[#This Row],[AGP]]</f>
        <v>0</v>
      </c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</row>
    <row r="67" spans="1:26" ht="12.75" customHeight="1">
      <c r="A67" s="222" t="s">
        <v>105</v>
      </c>
      <c r="B67" s="231" t="s">
        <v>155</v>
      </c>
      <c r="C67" s="231" t="s">
        <v>661</v>
      </c>
      <c r="D67" s="233" t="s">
        <v>19</v>
      </c>
      <c r="E67" s="224">
        <v>1</v>
      </c>
      <c r="F67" s="234" t="s">
        <v>266</v>
      </c>
      <c r="G67" s="226" t="s">
        <v>511</v>
      </c>
      <c r="H67" s="227"/>
      <c r="I67" s="227">
        <v>431.89</v>
      </c>
      <c r="J67" s="227">
        <v>1727.55</v>
      </c>
      <c r="K67" s="227">
        <f>Tabela138[[#This Row],[AGP]]</f>
        <v>0</v>
      </c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</row>
    <row r="68" spans="1:26" ht="12.75" customHeight="1">
      <c r="A68" s="222" t="s">
        <v>103</v>
      </c>
      <c r="B68" s="231" t="s">
        <v>608</v>
      </c>
      <c r="C68" s="231" t="s">
        <v>607</v>
      </c>
      <c r="D68" s="233" t="s">
        <v>19</v>
      </c>
      <c r="E68" s="224">
        <v>1</v>
      </c>
      <c r="F68" s="234" t="s">
        <v>268</v>
      </c>
      <c r="G68" s="226" t="s">
        <v>511</v>
      </c>
      <c r="H68" s="227"/>
      <c r="I68" s="227">
        <v>431.89</v>
      </c>
      <c r="J68" s="227">
        <v>1727.55</v>
      </c>
      <c r="K68" s="227">
        <f>Tabela138[[#This Row],[AGP]]</f>
        <v>0</v>
      </c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</row>
    <row r="69" spans="1:26" ht="12.75" customHeight="1">
      <c r="A69" s="222" t="s">
        <v>107</v>
      </c>
      <c r="B69" s="231" t="s">
        <v>157</v>
      </c>
      <c r="C69" s="231" t="s">
        <v>201</v>
      </c>
      <c r="D69" s="233" t="s">
        <v>210</v>
      </c>
      <c r="E69" s="224">
        <v>1</v>
      </c>
      <c r="F69" s="234" t="s">
        <v>609</v>
      </c>
      <c r="G69" s="226" t="s">
        <v>511</v>
      </c>
      <c r="H69" s="227"/>
      <c r="I69" s="227">
        <v>265.77999999999997</v>
      </c>
      <c r="J69" s="227">
        <v>1063.1099999999999</v>
      </c>
      <c r="K69" s="227">
        <f>Tabela138[[#This Row],[AGP]]</f>
        <v>0</v>
      </c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</row>
    <row r="70" spans="1:26" ht="12.75" customHeight="1">
      <c r="A70" s="222" t="s">
        <v>557</v>
      </c>
      <c r="B70" s="231" t="s">
        <v>558</v>
      </c>
      <c r="C70" s="231" t="s">
        <v>559</v>
      </c>
      <c r="D70" s="233" t="s">
        <v>210</v>
      </c>
      <c r="E70" s="224">
        <v>1</v>
      </c>
      <c r="F70" s="234" t="s">
        <v>269</v>
      </c>
      <c r="G70" s="226" t="s">
        <v>511</v>
      </c>
      <c r="H70" s="227"/>
      <c r="I70" s="227">
        <v>265.77999999999997</v>
      </c>
      <c r="J70" s="227">
        <v>1063.1099999999999</v>
      </c>
      <c r="K70" s="227">
        <f>Tabela138[[#This Row],[AGP]]</f>
        <v>0</v>
      </c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</row>
    <row r="71" spans="1:26" ht="12.75" customHeight="1">
      <c r="A71" s="222" t="s">
        <v>557</v>
      </c>
      <c r="B71" s="231" t="s">
        <v>558</v>
      </c>
      <c r="C71" s="231" t="s">
        <v>559</v>
      </c>
      <c r="D71" s="233" t="s">
        <v>210</v>
      </c>
      <c r="E71" s="224">
        <v>1</v>
      </c>
      <c r="F71" s="234" t="s">
        <v>270</v>
      </c>
      <c r="G71" s="226" t="s">
        <v>511</v>
      </c>
      <c r="H71" s="227"/>
      <c r="I71" s="227">
        <v>265.77999999999997</v>
      </c>
      <c r="J71" s="227">
        <v>1063.1099999999999</v>
      </c>
      <c r="K71" s="227">
        <f>Tabela138[[#This Row],[AGP]]</f>
        <v>0</v>
      </c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</row>
    <row r="72" spans="1:26" ht="12.75" customHeight="1">
      <c r="A72" s="222" t="s">
        <v>109</v>
      </c>
      <c r="B72" s="231" t="s">
        <v>159</v>
      </c>
      <c r="C72" s="231" t="s">
        <v>203</v>
      </c>
      <c r="D72" s="233" t="s">
        <v>210</v>
      </c>
      <c r="E72" s="224">
        <v>1</v>
      </c>
      <c r="F72" s="234" t="s">
        <v>271</v>
      </c>
      <c r="G72" s="226" t="s">
        <v>511</v>
      </c>
      <c r="H72" s="227"/>
      <c r="I72" s="227">
        <v>265.77999999999997</v>
      </c>
      <c r="J72" s="227">
        <v>1063.1099999999999</v>
      </c>
      <c r="K72" s="227">
        <f>Tabela138[[#This Row],[AGP]]</f>
        <v>0</v>
      </c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</row>
    <row r="73" spans="1:26" ht="12.75" customHeight="1">
      <c r="A73" s="222" t="s">
        <v>110</v>
      </c>
      <c r="B73" s="231" t="s">
        <v>160</v>
      </c>
      <c r="C73" s="231" t="s">
        <v>204</v>
      </c>
      <c r="D73" s="233" t="s">
        <v>210</v>
      </c>
      <c r="E73" s="224">
        <v>1</v>
      </c>
      <c r="F73" s="251" t="s">
        <v>272</v>
      </c>
      <c r="G73" s="226" t="s">
        <v>511</v>
      </c>
      <c r="H73" s="227"/>
      <c r="I73" s="227">
        <v>265.77999999999997</v>
      </c>
      <c r="J73" s="227">
        <v>1063.1099999999999</v>
      </c>
      <c r="K73" s="227">
        <f>Tabela138[[#This Row],[AGP]]</f>
        <v>0</v>
      </c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</row>
    <row r="74" spans="1:26" s="22" customFormat="1" ht="12.75" customHeight="1">
      <c r="A74" s="222" t="s">
        <v>560</v>
      </c>
      <c r="B74" s="231" t="s">
        <v>561</v>
      </c>
      <c r="C74" s="231" t="s">
        <v>562</v>
      </c>
      <c r="D74" s="233" t="s">
        <v>211</v>
      </c>
      <c r="E74" s="224">
        <v>1</v>
      </c>
      <c r="F74" s="234" t="s">
        <v>273</v>
      </c>
      <c r="G74" s="226" t="s">
        <v>511</v>
      </c>
      <c r="H74" s="227"/>
      <c r="I74" s="227">
        <v>232.56</v>
      </c>
      <c r="J74" s="227">
        <v>930.22</v>
      </c>
      <c r="K74" s="227">
        <f>Tabela138[[#This Row],[AGP]]</f>
        <v>0</v>
      </c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</row>
    <row r="75" spans="1:26" ht="12.75" customHeight="1">
      <c r="A75" s="131" t="s">
        <v>57</v>
      </c>
      <c r="B75" s="87"/>
      <c r="C75" s="87"/>
      <c r="D75" s="87"/>
      <c r="E75" s="87">
        <f>SUBTOTAL(102,[QUANT.])</f>
        <v>68</v>
      </c>
      <c r="F75" s="131"/>
      <c r="G75" s="87"/>
      <c r="H75" s="108">
        <f>SUM(H7:H74)</f>
        <v>10570</v>
      </c>
      <c r="I75" s="89">
        <f>SUBTOTAL(109,[VENCIMENTO])</f>
        <v>57075.24000000002</v>
      </c>
      <c r="J75" s="90">
        <f>SUBTOTAL(109,[REPRESENTAÇÃO])</f>
        <v>231986.96999999956</v>
      </c>
      <c r="K75" s="91">
        <f>SUBTOTAL(109,[TOTAL])</f>
        <v>10570</v>
      </c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</row>
    <row r="76" spans="1:26" s="22" customFormat="1" ht="12.75" customHeight="1">
      <c r="A76" s="222"/>
      <c r="B76" s="231"/>
      <c r="C76" s="231"/>
      <c r="D76" s="231"/>
      <c r="E76" s="231"/>
      <c r="F76" s="222"/>
      <c r="G76" s="231"/>
      <c r="H76" s="231"/>
      <c r="I76" s="231"/>
      <c r="J76" s="231"/>
      <c r="K76" s="25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</row>
    <row r="77" spans="1:26" s="22" customFormat="1" ht="12.75" customHeight="1">
      <c r="A77" s="324" t="s">
        <v>20</v>
      </c>
      <c r="B77" s="324"/>
      <c r="C77" s="324"/>
      <c r="D77" s="324"/>
      <c r="E77" s="324"/>
      <c r="F77" s="324"/>
      <c r="G77" s="324"/>
      <c r="H77" s="324"/>
      <c r="I77" s="228"/>
      <c r="J77" s="222"/>
      <c r="K77" s="253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</row>
    <row r="78" spans="1:26" s="22" customFormat="1" ht="12.75" customHeight="1">
      <c r="A78" s="235" t="s">
        <v>1</v>
      </c>
      <c r="B78" s="235" t="s">
        <v>2</v>
      </c>
      <c r="C78" s="235" t="s">
        <v>3</v>
      </c>
      <c r="D78" s="235" t="s">
        <v>4</v>
      </c>
      <c r="E78" s="235" t="s">
        <v>5</v>
      </c>
      <c r="F78" s="235" t="s">
        <v>6</v>
      </c>
      <c r="G78" s="235" t="s">
        <v>7</v>
      </c>
      <c r="H78" s="235" t="s">
        <v>11</v>
      </c>
      <c r="I78" s="228"/>
      <c r="J78" s="228"/>
      <c r="K78" s="253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</row>
    <row r="79" spans="1:26" s="22" customFormat="1" ht="12.75" customHeight="1">
      <c r="A79" s="222" t="s">
        <v>278</v>
      </c>
      <c r="B79" s="231" t="s">
        <v>279</v>
      </c>
      <c r="C79" s="231" t="s">
        <v>662</v>
      </c>
      <c r="D79" s="233" t="s">
        <v>277</v>
      </c>
      <c r="E79" s="231">
        <v>1</v>
      </c>
      <c r="F79" s="234" t="s">
        <v>332</v>
      </c>
      <c r="G79" s="172" t="s">
        <v>512</v>
      </c>
      <c r="H79" s="255">
        <v>5847.08</v>
      </c>
      <c r="I79" s="222"/>
      <c r="J79" s="222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2" customFormat="1" ht="12.75" customHeight="1">
      <c r="A80" s="222" t="s">
        <v>63</v>
      </c>
      <c r="B80" s="231" t="s">
        <v>117</v>
      </c>
      <c r="C80" s="231" t="s">
        <v>663</v>
      </c>
      <c r="D80" s="233" t="s">
        <v>277</v>
      </c>
      <c r="E80" s="231">
        <v>1</v>
      </c>
      <c r="F80" s="234" t="s">
        <v>217</v>
      </c>
      <c r="G80" s="226" t="s">
        <v>512</v>
      </c>
      <c r="H80" s="255">
        <v>5847.08</v>
      </c>
      <c r="I80" s="222"/>
      <c r="J80" s="222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</row>
    <row r="81" spans="1:26" s="22" customFormat="1" ht="12.75" customHeight="1">
      <c r="A81" s="222" t="s">
        <v>563</v>
      </c>
      <c r="B81" s="231" t="s">
        <v>564</v>
      </c>
      <c r="C81" s="231" t="s">
        <v>664</v>
      </c>
      <c r="D81" s="233" t="s">
        <v>21</v>
      </c>
      <c r="E81" s="231">
        <v>1</v>
      </c>
      <c r="F81" s="234" t="s">
        <v>339</v>
      </c>
      <c r="G81" s="172" t="s">
        <v>512</v>
      </c>
      <c r="H81" s="255">
        <v>4916.8599999999997</v>
      </c>
      <c r="I81" s="222"/>
      <c r="J81" s="222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</row>
    <row r="82" spans="1:26" s="22" customFormat="1" ht="12.75" customHeight="1">
      <c r="A82" s="222" t="s">
        <v>282</v>
      </c>
      <c r="B82" s="231" t="s">
        <v>283</v>
      </c>
      <c r="C82" s="231" t="s">
        <v>284</v>
      </c>
      <c r="D82" s="233" t="s">
        <v>21</v>
      </c>
      <c r="E82" s="231">
        <v>1</v>
      </c>
      <c r="F82" s="234" t="s">
        <v>334</v>
      </c>
      <c r="G82" s="172" t="s">
        <v>512</v>
      </c>
      <c r="H82" s="255">
        <v>4916.8599999999997</v>
      </c>
      <c r="I82" s="222"/>
      <c r="J82" s="222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</row>
    <row r="83" spans="1:26" s="22" customFormat="1" ht="12.75" customHeight="1">
      <c r="A83" s="222" t="s">
        <v>566</v>
      </c>
      <c r="B83" s="231" t="s">
        <v>567</v>
      </c>
      <c r="C83" s="231" t="s">
        <v>665</v>
      </c>
      <c r="D83" s="233" t="s">
        <v>22</v>
      </c>
      <c r="E83" s="231">
        <v>1</v>
      </c>
      <c r="F83" s="234" t="s">
        <v>226</v>
      </c>
      <c r="G83" s="172" t="s">
        <v>512</v>
      </c>
      <c r="H83" s="255">
        <v>4518.2</v>
      </c>
      <c r="I83" s="222"/>
      <c r="J83" s="222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</row>
    <row r="84" spans="1:26" s="22" customFormat="1" ht="12.75" customHeight="1">
      <c r="A84" s="222" t="s">
        <v>285</v>
      </c>
      <c r="B84" s="231" t="s">
        <v>286</v>
      </c>
      <c r="C84" s="231" t="s">
        <v>666</v>
      </c>
      <c r="D84" s="233" t="s">
        <v>22</v>
      </c>
      <c r="E84" s="231">
        <v>1</v>
      </c>
      <c r="F84" s="234" t="s">
        <v>335</v>
      </c>
      <c r="G84" s="172" t="s">
        <v>512</v>
      </c>
      <c r="H84" s="255">
        <v>4518.2</v>
      </c>
      <c r="I84" s="222"/>
      <c r="J84" s="222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</row>
    <row r="85" spans="1:26" s="22" customFormat="1" ht="12.75" customHeight="1">
      <c r="A85" s="222" t="s">
        <v>288</v>
      </c>
      <c r="B85" s="231" t="s">
        <v>289</v>
      </c>
      <c r="C85" s="231" t="s">
        <v>290</v>
      </c>
      <c r="D85" s="233" t="s">
        <v>22</v>
      </c>
      <c r="E85" s="231">
        <v>1</v>
      </c>
      <c r="F85" s="234" t="s">
        <v>336</v>
      </c>
      <c r="G85" s="172" t="s">
        <v>512</v>
      </c>
      <c r="H85" s="255">
        <v>4518.2</v>
      </c>
      <c r="I85" s="222"/>
      <c r="J85" s="222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</row>
    <row r="86" spans="1:26" s="22" customFormat="1" ht="12.75" customHeight="1">
      <c r="A86" s="222" t="s">
        <v>291</v>
      </c>
      <c r="B86" s="231" t="s">
        <v>292</v>
      </c>
      <c r="C86" s="231" t="s">
        <v>293</v>
      </c>
      <c r="D86" s="233" t="s">
        <v>22</v>
      </c>
      <c r="E86" s="231">
        <v>1</v>
      </c>
      <c r="F86" s="234" t="s">
        <v>337</v>
      </c>
      <c r="G86" s="172" t="s">
        <v>512</v>
      </c>
      <c r="H86" s="255">
        <v>4518.2</v>
      </c>
      <c r="I86" s="222"/>
      <c r="J86" s="222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spans="1:26" s="22" customFormat="1" ht="12.75" customHeight="1">
      <c r="A87" s="222" t="s">
        <v>294</v>
      </c>
      <c r="B87" s="231" t="s">
        <v>295</v>
      </c>
      <c r="C87" s="231" t="s">
        <v>667</v>
      </c>
      <c r="D87" s="233" t="s">
        <v>22</v>
      </c>
      <c r="E87" s="231">
        <v>1</v>
      </c>
      <c r="F87" s="234" t="s">
        <v>347</v>
      </c>
      <c r="G87" s="172" t="s">
        <v>513</v>
      </c>
      <c r="H87" s="255">
        <v>4518.2</v>
      </c>
      <c r="I87" s="222"/>
      <c r="J87" s="222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</row>
    <row r="88" spans="1:26" s="22" customFormat="1" ht="12.75" customHeight="1">
      <c r="A88" s="222" t="s">
        <v>74</v>
      </c>
      <c r="B88" s="231" t="s">
        <v>127</v>
      </c>
      <c r="C88" s="231" t="s">
        <v>171</v>
      </c>
      <c r="D88" s="233" t="s">
        <v>22</v>
      </c>
      <c r="E88" s="231">
        <v>1</v>
      </c>
      <c r="F88" s="234" t="s">
        <v>340</v>
      </c>
      <c r="G88" s="172" t="s">
        <v>512</v>
      </c>
      <c r="H88" s="255">
        <v>4518.2</v>
      </c>
      <c r="I88" s="222"/>
      <c r="J88" s="222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</row>
    <row r="89" spans="1:26" s="22" customFormat="1" ht="12.75" customHeight="1">
      <c r="A89" s="222" t="s">
        <v>303</v>
      </c>
      <c r="B89" s="231" t="s">
        <v>304</v>
      </c>
      <c r="C89" s="231" t="s">
        <v>305</v>
      </c>
      <c r="D89" s="233" t="s">
        <v>23</v>
      </c>
      <c r="E89" s="231">
        <v>1</v>
      </c>
      <c r="F89" s="234" t="s">
        <v>342</v>
      </c>
      <c r="G89" s="172" t="s">
        <v>512</v>
      </c>
      <c r="H89" s="255">
        <v>3720.87</v>
      </c>
      <c r="I89" s="222"/>
      <c r="J89" s="222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</row>
    <row r="90" spans="1:26" s="22" customFormat="1" ht="12.75" customHeight="1">
      <c r="A90" s="222" t="s">
        <v>306</v>
      </c>
      <c r="B90" s="231" t="s">
        <v>307</v>
      </c>
      <c r="C90" s="231" t="s">
        <v>308</v>
      </c>
      <c r="D90" s="233" t="s">
        <v>23</v>
      </c>
      <c r="E90" s="231">
        <v>1</v>
      </c>
      <c r="F90" s="234" t="s">
        <v>343</v>
      </c>
      <c r="G90" s="172" t="s">
        <v>512</v>
      </c>
      <c r="H90" s="255">
        <v>3720.87</v>
      </c>
      <c r="I90" s="222"/>
      <c r="J90" s="222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</row>
    <row r="91" spans="1:26" s="22" customFormat="1" ht="12.75" customHeight="1">
      <c r="A91" s="222" t="s">
        <v>309</v>
      </c>
      <c r="B91" s="231" t="s">
        <v>310</v>
      </c>
      <c r="C91" s="231" t="s">
        <v>311</v>
      </c>
      <c r="D91" s="233" t="s">
        <v>23</v>
      </c>
      <c r="E91" s="231">
        <v>1</v>
      </c>
      <c r="F91" s="234" t="s">
        <v>344</v>
      </c>
      <c r="G91" s="172" t="s">
        <v>512</v>
      </c>
      <c r="H91" s="255">
        <v>3720.87</v>
      </c>
      <c r="I91" s="222"/>
      <c r="J91" s="222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</row>
    <row r="92" spans="1:26" s="22" customFormat="1" ht="12.75" customHeight="1">
      <c r="A92" s="222" t="s">
        <v>75</v>
      </c>
      <c r="B92" s="231" t="s">
        <v>312</v>
      </c>
      <c r="C92" s="231" t="s">
        <v>313</v>
      </c>
      <c r="D92" s="233" t="s">
        <v>23</v>
      </c>
      <c r="E92" s="231">
        <v>1</v>
      </c>
      <c r="F92" s="234" t="s">
        <v>345</v>
      </c>
      <c r="G92" s="172" t="s">
        <v>512</v>
      </c>
      <c r="H92" s="255">
        <v>3720.87</v>
      </c>
      <c r="I92" s="222"/>
      <c r="J92" s="222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</row>
    <row r="93" spans="1:26" s="22" customFormat="1" ht="12.75" customHeight="1">
      <c r="A93" s="222" t="s">
        <v>314</v>
      </c>
      <c r="B93" s="231" t="s">
        <v>283</v>
      </c>
      <c r="C93" s="231" t="s">
        <v>315</v>
      </c>
      <c r="D93" s="233" t="s">
        <v>23</v>
      </c>
      <c r="E93" s="231">
        <v>1</v>
      </c>
      <c r="F93" s="234" t="s">
        <v>346</v>
      </c>
      <c r="G93" s="172" t="s">
        <v>512</v>
      </c>
      <c r="H93" s="255">
        <v>3720.87</v>
      </c>
      <c r="I93" s="222"/>
      <c r="J93" s="222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</row>
    <row r="94" spans="1:26" s="22" customFormat="1" ht="12.75" customHeight="1">
      <c r="A94" s="249" t="s">
        <v>630</v>
      </c>
      <c r="B94" s="243" t="s">
        <v>631</v>
      </c>
      <c r="C94" s="243" t="s">
        <v>668</v>
      </c>
      <c r="D94" s="244" t="s">
        <v>23</v>
      </c>
      <c r="E94" s="243">
        <v>1</v>
      </c>
      <c r="F94" s="250" t="s">
        <v>467</v>
      </c>
      <c r="G94" s="256" t="s">
        <v>512</v>
      </c>
      <c r="H94" s="257">
        <v>3720.87</v>
      </c>
      <c r="I94" s="222"/>
      <c r="J94" s="222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</row>
    <row r="95" spans="1:26" s="22" customFormat="1" ht="12.75" customHeight="1">
      <c r="A95" s="222" t="s">
        <v>81</v>
      </c>
      <c r="B95" s="231" t="s">
        <v>319</v>
      </c>
      <c r="C95" s="231" t="s">
        <v>460</v>
      </c>
      <c r="D95" s="233" t="s">
        <v>23</v>
      </c>
      <c r="E95" s="231">
        <v>1</v>
      </c>
      <c r="F95" s="234" t="s">
        <v>348</v>
      </c>
      <c r="G95" s="172" t="s">
        <v>512</v>
      </c>
      <c r="H95" s="255">
        <v>3720.87</v>
      </c>
      <c r="I95" s="222"/>
      <c r="J95" s="222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</row>
    <row r="96" spans="1:26" s="22" customFormat="1" ht="12.75" customHeight="1">
      <c r="A96" s="222" t="s">
        <v>320</v>
      </c>
      <c r="B96" s="231" t="s">
        <v>321</v>
      </c>
      <c r="C96" s="231" t="s">
        <v>322</v>
      </c>
      <c r="D96" s="233" t="s">
        <v>24</v>
      </c>
      <c r="E96" s="231">
        <v>1</v>
      </c>
      <c r="F96" s="234" t="s">
        <v>349</v>
      </c>
      <c r="G96" s="172" t="s">
        <v>512</v>
      </c>
      <c r="H96" s="255">
        <v>2657.77</v>
      </c>
      <c r="I96" s="222"/>
      <c r="J96" s="222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</row>
    <row r="97" spans="1:26" s="22" customFormat="1" ht="12.75" customHeight="1">
      <c r="A97" s="222" t="s">
        <v>325</v>
      </c>
      <c r="B97" s="231" t="s">
        <v>326</v>
      </c>
      <c r="C97" s="231" t="s">
        <v>669</v>
      </c>
      <c r="D97" s="233" t="s">
        <v>24</v>
      </c>
      <c r="E97" s="231">
        <v>1</v>
      </c>
      <c r="F97" s="234" t="s">
        <v>351</v>
      </c>
      <c r="G97" s="172" t="s">
        <v>513</v>
      </c>
      <c r="H97" s="255">
        <v>2657.77</v>
      </c>
      <c r="I97" s="222"/>
      <c r="J97" s="222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</row>
    <row r="98" spans="1:26" s="22" customFormat="1" ht="12.75" customHeight="1">
      <c r="A98" s="222" t="s">
        <v>90</v>
      </c>
      <c r="B98" s="231" t="s">
        <v>142</v>
      </c>
      <c r="C98" s="231" t="s">
        <v>656</v>
      </c>
      <c r="D98" s="233" t="s">
        <v>24</v>
      </c>
      <c r="E98" s="231">
        <v>1</v>
      </c>
      <c r="F98" s="234" t="s">
        <v>352</v>
      </c>
      <c r="G98" s="172" t="s">
        <v>512</v>
      </c>
      <c r="H98" s="255">
        <v>2657.77</v>
      </c>
      <c r="I98" s="222"/>
      <c r="J98" s="222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spans="1:26" s="22" customFormat="1" ht="12.75" customHeight="1">
      <c r="A99" s="222" t="s">
        <v>328</v>
      </c>
      <c r="B99" s="231" t="s">
        <v>26</v>
      </c>
      <c r="C99" s="231" t="s">
        <v>323</v>
      </c>
      <c r="D99" s="233" t="s">
        <v>24</v>
      </c>
      <c r="E99" s="231">
        <v>1</v>
      </c>
      <c r="F99" s="234" t="s">
        <v>353</v>
      </c>
      <c r="G99" s="172" t="s">
        <v>512</v>
      </c>
      <c r="H99" s="255">
        <v>2657.77</v>
      </c>
      <c r="I99" s="222"/>
      <c r="J99" s="222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</row>
    <row r="100" spans="1:26" s="22" customFormat="1" ht="12.75" customHeight="1">
      <c r="A100" s="222" t="s">
        <v>329</v>
      </c>
      <c r="B100" s="231" t="s">
        <v>25</v>
      </c>
      <c r="C100" s="231" t="s">
        <v>670</v>
      </c>
      <c r="D100" s="233" t="s">
        <v>24</v>
      </c>
      <c r="E100" s="231">
        <v>1</v>
      </c>
      <c r="F100" s="234" t="s">
        <v>354</v>
      </c>
      <c r="G100" s="172" t="s">
        <v>512</v>
      </c>
      <c r="H100" s="255">
        <v>2657.77</v>
      </c>
      <c r="I100" s="222"/>
      <c r="J100" s="222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</row>
    <row r="101" spans="1:26" ht="12.75" customHeight="1">
      <c r="A101" s="131"/>
      <c r="B101" s="87"/>
      <c r="C101" s="87"/>
      <c r="D101" s="87"/>
      <c r="E101" s="87">
        <f>SUM(E79:E100)</f>
        <v>22</v>
      </c>
      <c r="F101" s="131"/>
      <c r="G101" s="87"/>
      <c r="H101" s="90">
        <f>SUBTOTAL(109,[TOTAL])</f>
        <v>87972.020000000019</v>
      </c>
      <c r="I101" s="222"/>
      <c r="J101" s="222"/>
      <c r="K101" s="254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</row>
    <row r="102" spans="1:26" ht="12.75" customHeight="1">
      <c r="A102" s="222"/>
      <c r="B102" s="222"/>
      <c r="C102" s="222"/>
      <c r="D102" s="222"/>
      <c r="E102" s="222"/>
      <c r="F102" s="222"/>
      <c r="G102" s="222"/>
      <c r="H102" s="222"/>
      <c r="I102" s="228"/>
      <c r="J102" s="222"/>
      <c r="K102" s="253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</row>
    <row r="103" spans="1:26" ht="12.75" customHeight="1">
      <c r="A103" s="325" t="s">
        <v>27</v>
      </c>
      <c r="B103" s="325"/>
      <c r="C103" s="325"/>
      <c r="D103" s="325"/>
      <c r="E103" s="325"/>
      <c r="F103" s="325"/>
      <c r="G103" s="325"/>
      <c r="H103" s="325"/>
      <c r="I103" s="228"/>
      <c r="J103" s="222"/>
      <c r="K103" s="253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</row>
    <row r="104" spans="1:26" ht="12.75" customHeight="1">
      <c r="A104" s="258" t="s">
        <v>1</v>
      </c>
      <c r="B104" s="258" t="s">
        <v>2</v>
      </c>
      <c r="C104" s="258" t="s">
        <v>3</v>
      </c>
      <c r="D104" s="258" t="s">
        <v>4</v>
      </c>
      <c r="E104" s="258" t="s">
        <v>5</v>
      </c>
      <c r="F104" s="258" t="s">
        <v>6</v>
      </c>
      <c r="G104" s="258" t="s">
        <v>7</v>
      </c>
      <c r="H104" s="258" t="s">
        <v>28</v>
      </c>
      <c r="I104" s="258" t="s">
        <v>517</v>
      </c>
      <c r="J104" s="258" t="s">
        <v>518</v>
      </c>
      <c r="K104" s="259" t="s">
        <v>519</v>
      </c>
      <c r="L104" s="258" t="s">
        <v>611</v>
      </c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</row>
    <row r="105" spans="1:26" s="261" customFormat="1" ht="12.75" customHeight="1">
      <c r="A105" s="260" t="s">
        <v>696</v>
      </c>
      <c r="B105" s="224" t="s">
        <v>697</v>
      </c>
      <c r="C105" s="224" t="s">
        <v>698</v>
      </c>
      <c r="D105" s="233" t="s">
        <v>29</v>
      </c>
      <c r="E105" s="224">
        <v>1</v>
      </c>
      <c r="F105" s="260" t="s">
        <v>699</v>
      </c>
      <c r="G105" s="226" t="s">
        <v>512</v>
      </c>
      <c r="H105" s="227">
        <v>1200.69</v>
      </c>
      <c r="I105" s="258"/>
      <c r="J105" s="258"/>
      <c r="K105" s="227">
        <f>Tabela340[[#This Row],[VALOR]]</f>
        <v>1200.69</v>
      </c>
      <c r="L105" s="25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</row>
    <row r="106" spans="1:26" ht="12.75" customHeight="1">
      <c r="A106" s="234" t="s">
        <v>355</v>
      </c>
      <c r="B106" s="231" t="s">
        <v>286</v>
      </c>
      <c r="C106" s="231" t="s">
        <v>671</v>
      </c>
      <c r="D106" s="233" t="s">
        <v>29</v>
      </c>
      <c r="E106" s="224">
        <v>1</v>
      </c>
      <c r="F106" s="250" t="s">
        <v>462</v>
      </c>
      <c r="G106" s="226" t="s">
        <v>512</v>
      </c>
      <c r="H106" s="227">
        <v>1200.69</v>
      </c>
      <c r="I106" s="226"/>
      <c r="J106" s="226"/>
      <c r="K106" s="227">
        <f>Tabela340[[#This Row],[VALOR]]</f>
        <v>1200.69</v>
      </c>
      <c r="L106" s="226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</row>
    <row r="107" spans="1:26" ht="12.75" customHeight="1">
      <c r="A107" s="234" t="s">
        <v>357</v>
      </c>
      <c r="B107" s="231" t="s">
        <v>358</v>
      </c>
      <c r="C107" s="231" t="s">
        <v>672</v>
      </c>
      <c r="D107" s="233" t="s">
        <v>29</v>
      </c>
      <c r="E107" s="224">
        <v>1</v>
      </c>
      <c r="F107" s="225" t="s">
        <v>419</v>
      </c>
      <c r="G107" s="226" t="s">
        <v>513</v>
      </c>
      <c r="H107" s="227">
        <v>1200.69</v>
      </c>
      <c r="I107" s="226"/>
      <c r="J107" s="226"/>
      <c r="K107" s="227">
        <f>Tabela340[[#This Row],[VALOR]]</f>
        <v>1200.69</v>
      </c>
      <c r="L107" s="226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</row>
    <row r="108" spans="1:26" ht="12.75" customHeight="1">
      <c r="A108" s="262" t="s">
        <v>569</v>
      </c>
      <c r="B108" s="231" t="s">
        <v>570</v>
      </c>
      <c r="C108" s="231" t="s">
        <v>673</v>
      </c>
      <c r="D108" s="233" t="s">
        <v>29</v>
      </c>
      <c r="E108" s="224">
        <v>1</v>
      </c>
      <c r="F108" s="250" t="s">
        <v>463</v>
      </c>
      <c r="G108" s="226" t="s">
        <v>512</v>
      </c>
      <c r="H108" s="227">
        <v>1200.69</v>
      </c>
      <c r="I108" s="226"/>
      <c r="J108" s="226"/>
      <c r="K108" s="227">
        <f>Tabela340[[#This Row],[VALOR]]</f>
        <v>1200.69</v>
      </c>
      <c r="L108" s="226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</row>
    <row r="109" spans="1:26" ht="12.75" customHeight="1">
      <c r="A109" s="234" t="s">
        <v>363</v>
      </c>
      <c r="B109" s="231" t="s">
        <v>364</v>
      </c>
      <c r="C109" s="231" t="s">
        <v>663</v>
      </c>
      <c r="D109" s="233" t="s">
        <v>29</v>
      </c>
      <c r="E109" s="224">
        <v>1</v>
      </c>
      <c r="F109" s="263" t="s">
        <v>423</v>
      </c>
      <c r="G109" s="226" t="s">
        <v>513</v>
      </c>
      <c r="H109" s="227">
        <v>1200.69</v>
      </c>
      <c r="I109" s="226"/>
      <c r="J109" s="226"/>
      <c r="K109" s="227">
        <f>Tabela340[[#This Row],[VALOR]]</f>
        <v>1200.69</v>
      </c>
      <c r="L109" s="226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</row>
    <row r="110" spans="1:26" ht="12.75" customHeight="1">
      <c r="A110" s="234" t="s">
        <v>363</v>
      </c>
      <c r="B110" s="231" t="s">
        <v>364</v>
      </c>
      <c r="C110" s="231" t="s">
        <v>674</v>
      </c>
      <c r="D110" s="233" t="s">
        <v>29</v>
      </c>
      <c r="E110" s="224">
        <v>1</v>
      </c>
      <c r="F110" s="250" t="s">
        <v>464</v>
      </c>
      <c r="G110" s="246" t="s">
        <v>512</v>
      </c>
      <c r="H110" s="247">
        <v>1200.69</v>
      </c>
      <c r="I110" s="226"/>
      <c r="J110" s="226"/>
      <c r="K110" s="227">
        <f>Tabela340[[#This Row],[VALOR]]</f>
        <v>1200.69</v>
      </c>
      <c r="L110" s="226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</row>
    <row r="111" spans="1:26" ht="12.75" customHeight="1">
      <c r="A111" s="234" t="s">
        <v>363</v>
      </c>
      <c r="B111" s="231" t="s">
        <v>364</v>
      </c>
      <c r="C111" s="231" t="s">
        <v>663</v>
      </c>
      <c r="D111" s="233" t="s">
        <v>29</v>
      </c>
      <c r="E111" s="224">
        <v>1</v>
      </c>
      <c r="F111" s="263" t="s">
        <v>516</v>
      </c>
      <c r="G111" s="226" t="s">
        <v>512</v>
      </c>
      <c r="H111" s="227">
        <v>1200.69</v>
      </c>
      <c r="I111" s="226"/>
      <c r="J111" s="226"/>
      <c r="K111" s="227">
        <f>Tabela340[[#This Row],[VALOR]]</f>
        <v>1200.69</v>
      </c>
      <c r="L111" s="226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</row>
    <row r="112" spans="1:26" ht="12.75" customHeight="1">
      <c r="A112" s="234" t="s">
        <v>365</v>
      </c>
      <c r="B112" s="231" t="s">
        <v>358</v>
      </c>
      <c r="C112" s="231" t="s">
        <v>669</v>
      </c>
      <c r="D112" s="233" t="s">
        <v>29</v>
      </c>
      <c r="E112" s="224">
        <v>1</v>
      </c>
      <c r="F112" s="250" t="s">
        <v>466</v>
      </c>
      <c r="G112" s="226" t="s">
        <v>512</v>
      </c>
      <c r="H112" s="227">
        <v>1200.69</v>
      </c>
      <c r="I112" s="226"/>
      <c r="J112" s="226"/>
      <c r="K112" s="227">
        <f>Tabela340[[#This Row],[VALOR]]</f>
        <v>1200.69</v>
      </c>
      <c r="L112" s="226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</row>
    <row r="113" spans="1:26" ht="12.75" customHeight="1">
      <c r="A113" s="234" t="s">
        <v>363</v>
      </c>
      <c r="B113" s="231" t="s">
        <v>367</v>
      </c>
      <c r="C113" s="231" t="s">
        <v>368</v>
      </c>
      <c r="D113" s="233" t="s">
        <v>29</v>
      </c>
      <c r="E113" s="224">
        <v>1</v>
      </c>
      <c r="F113" s="263" t="s">
        <v>572</v>
      </c>
      <c r="G113" s="226" t="s">
        <v>512</v>
      </c>
      <c r="H113" s="227">
        <v>1200.69</v>
      </c>
      <c r="I113" s="226"/>
      <c r="J113" s="226"/>
      <c r="K113" s="227">
        <f>Tabela340[[#This Row],[VALOR]]</f>
        <v>1200.69</v>
      </c>
      <c r="L113" s="226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</row>
    <row r="114" spans="1:26" ht="12.75" customHeight="1">
      <c r="A114" s="234" t="s">
        <v>369</v>
      </c>
      <c r="B114" s="231" t="s">
        <v>370</v>
      </c>
      <c r="C114" s="231" t="s">
        <v>371</v>
      </c>
      <c r="D114" s="233" t="s">
        <v>29</v>
      </c>
      <c r="E114" s="224">
        <v>1</v>
      </c>
      <c r="F114" s="250" t="s">
        <v>468</v>
      </c>
      <c r="G114" s="226" t="s">
        <v>512</v>
      </c>
      <c r="H114" s="227">
        <v>1200.69</v>
      </c>
      <c r="I114" s="226"/>
      <c r="J114" s="226"/>
      <c r="K114" s="227">
        <f>Tabela340[[#This Row],[VALOR]]</f>
        <v>1200.69</v>
      </c>
      <c r="L114" s="226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</row>
    <row r="115" spans="1:26" ht="12.75" customHeight="1">
      <c r="A115" s="234" t="s">
        <v>372</v>
      </c>
      <c r="B115" s="231" t="s">
        <v>373</v>
      </c>
      <c r="C115" s="231" t="s">
        <v>675</v>
      </c>
      <c r="D115" s="233" t="s">
        <v>29</v>
      </c>
      <c r="E115" s="224">
        <v>1</v>
      </c>
      <c r="F115" s="240" t="s">
        <v>420</v>
      </c>
      <c r="G115" s="226" t="s">
        <v>512</v>
      </c>
      <c r="H115" s="227">
        <v>1200.69</v>
      </c>
      <c r="I115" s="226"/>
      <c r="J115" s="226"/>
      <c r="K115" s="227">
        <f>Tabela340[[#This Row],[VALOR]]</f>
        <v>1200.69</v>
      </c>
      <c r="L115" s="226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</row>
    <row r="116" spans="1:26" ht="12.75" customHeight="1">
      <c r="A116" s="234" t="s">
        <v>375</v>
      </c>
      <c r="B116" s="231" t="s">
        <v>376</v>
      </c>
      <c r="C116" s="231" t="s">
        <v>377</v>
      </c>
      <c r="D116" s="233" t="s">
        <v>29</v>
      </c>
      <c r="E116" s="224">
        <v>1</v>
      </c>
      <c r="F116" s="250" t="s">
        <v>422</v>
      </c>
      <c r="G116" s="226" t="s">
        <v>512</v>
      </c>
      <c r="H116" s="227">
        <v>1200.69</v>
      </c>
      <c r="I116" s="226"/>
      <c r="J116" s="226"/>
      <c r="K116" s="227">
        <f>Tabela340[[#This Row],[VALOR]]</f>
        <v>1200.69</v>
      </c>
      <c r="L116" s="226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</row>
    <row r="117" spans="1:26" ht="12.75" customHeight="1">
      <c r="A117" s="234" t="s">
        <v>381</v>
      </c>
      <c r="B117" s="231" t="s">
        <v>382</v>
      </c>
      <c r="C117" s="231" t="s">
        <v>383</v>
      </c>
      <c r="D117" s="233" t="s">
        <v>29</v>
      </c>
      <c r="E117" s="224">
        <v>1</v>
      </c>
      <c r="F117" s="240" t="s">
        <v>469</v>
      </c>
      <c r="G117" s="226" t="s">
        <v>512</v>
      </c>
      <c r="H117" s="227">
        <v>1200.69</v>
      </c>
      <c r="I117" s="226"/>
      <c r="J117" s="226"/>
      <c r="K117" s="227">
        <f>Tabela340[[#This Row],[VALOR]]</f>
        <v>1200.69</v>
      </c>
      <c r="L117" s="226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</row>
    <row r="118" spans="1:26" ht="12.75" customHeight="1">
      <c r="A118" s="234" t="s">
        <v>384</v>
      </c>
      <c r="B118" s="231" t="s">
        <v>385</v>
      </c>
      <c r="C118" s="231" t="s">
        <v>386</v>
      </c>
      <c r="D118" s="233" t="s">
        <v>29</v>
      </c>
      <c r="E118" s="224">
        <v>1</v>
      </c>
      <c r="F118" s="250" t="s">
        <v>470</v>
      </c>
      <c r="G118" s="226" t="s">
        <v>512</v>
      </c>
      <c r="H118" s="227">
        <v>1200.69</v>
      </c>
      <c r="I118" s="226"/>
      <c r="J118" s="226"/>
      <c r="K118" s="227">
        <f>Tabela340[[#This Row],[VALOR]]</f>
        <v>1200.69</v>
      </c>
      <c r="L118" s="226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</row>
    <row r="119" spans="1:26" ht="12.75" customHeight="1">
      <c r="A119" s="234" t="s">
        <v>387</v>
      </c>
      <c r="B119" s="231" t="s">
        <v>388</v>
      </c>
      <c r="C119" s="231" t="s">
        <v>389</v>
      </c>
      <c r="D119" s="233" t="s">
        <v>29</v>
      </c>
      <c r="E119" s="224">
        <v>1</v>
      </c>
      <c r="F119" s="240" t="s">
        <v>436</v>
      </c>
      <c r="G119" s="226" t="s">
        <v>512</v>
      </c>
      <c r="H119" s="227">
        <v>1200.69</v>
      </c>
      <c r="I119" s="226"/>
      <c r="J119" s="226"/>
      <c r="K119" s="227">
        <f>Tabela340[[#This Row],[VALOR]]</f>
        <v>1200.69</v>
      </c>
      <c r="L119" s="226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</row>
    <row r="120" spans="1:26" ht="12.75" customHeight="1">
      <c r="A120" s="234" t="s">
        <v>390</v>
      </c>
      <c r="B120" s="231" t="s">
        <v>391</v>
      </c>
      <c r="C120" s="231" t="s">
        <v>392</v>
      </c>
      <c r="D120" s="233" t="s">
        <v>29</v>
      </c>
      <c r="E120" s="224">
        <v>1</v>
      </c>
      <c r="F120" s="250" t="s">
        <v>438</v>
      </c>
      <c r="G120" s="226" t="s">
        <v>512</v>
      </c>
      <c r="H120" s="227">
        <v>1200.69</v>
      </c>
      <c r="I120" s="226"/>
      <c r="J120" s="226"/>
      <c r="K120" s="227">
        <f>Tabela340[[#This Row],[VALOR]]</f>
        <v>1200.69</v>
      </c>
      <c r="L120" s="226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</row>
    <row r="121" spans="1:26" ht="12.75" customHeight="1">
      <c r="A121" s="234" t="s">
        <v>393</v>
      </c>
      <c r="B121" s="231" t="s">
        <v>394</v>
      </c>
      <c r="C121" s="231" t="s">
        <v>395</v>
      </c>
      <c r="D121" s="233" t="s">
        <v>29</v>
      </c>
      <c r="E121" s="224">
        <v>1</v>
      </c>
      <c r="F121" s="240" t="s">
        <v>437</v>
      </c>
      <c r="G121" s="226" t="s">
        <v>512</v>
      </c>
      <c r="H121" s="227">
        <v>1200.69</v>
      </c>
      <c r="I121" s="226"/>
      <c r="J121" s="226"/>
      <c r="K121" s="227">
        <f>Tabela340[[#This Row],[VALOR]]</f>
        <v>1200.69</v>
      </c>
      <c r="L121" s="226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</row>
    <row r="122" spans="1:26" ht="12.75" customHeight="1">
      <c r="A122" s="234" t="s">
        <v>396</v>
      </c>
      <c r="B122" s="231" t="s">
        <v>397</v>
      </c>
      <c r="C122" s="231" t="s">
        <v>398</v>
      </c>
      <c r="D122" s="233" t="s">
        <v>29</v>
      </c>
      <c r="E122" s="224">
        <v>1</v>
      </c>
      <c r="F122" s="250" t="s">
        <v>471</v>
      </c>
      <c r="G122" s="226" t="s">
        <v>512</v>
      </c>
      <c r="H122" s="227">
        <v>1200.69</v>
      </c>
      <c r="I122" s="226"/>
      <c r="J122" s="226"/>
      <c r="K122" s="227">
        <f>Tabela340[[#This Row],[VALOR]]</f>
        <v>1200.69</v>
      </c>
      <c r="L122" s="226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</row>
    <row r="123" spans="1:26" ht="12.75" customHeight="1">
      <c r="A123" s="234" t="s">
        <v>399</v>
      </c>
      <c r="B123" s="231" t="s">
        <v>397</v>
      </c>
      <c r="C123" s="231" t="s">
        <v>400</v>
      </c>
      <c r="D123" s="233" t="s">
        <v>29</v>
      </c>
      <c r="E123" s="224">
        <v>1</v>
      </c>
      <c r="F123" s="240" t="s">
        <v>439</v>
      </c>
      <c r="G123" s="226" t="s">
        <v>512</v>
      </c>
      <c r="H123" s="227">
        <v>1200.69</v>
      </c>
      <c r="I123" s="226"/>
      <c r="J123" s="226"/>
      <c r="K123" s="227">
        <f>Tabela340[[#This Row],[VALOR]]</f>
        <v>1200.69</v>
      </c>
      <c r="L123" s="226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</row>
    <row r="124" spans="1:26" ht="12.75" customHeight="1">
      <c r="A124" s="234" t="s">
        <v>390</v>
      </c>
      <c r="B124" s="231" t="s">
        <v>447</v>
      </c>
      <c r="C124" s="231" t="s">
        <v>392</v>
      </c>
      <c r="D124" s="233" t="s">
        <v>29</v>
      </c>
      <c r="E124" s="224">
        <v>1</v>
      </c>
      <c r="F124" s="250" t="s">
        <v>435</v>
      </c>
      <c r="G124" s="226" t="s">
        <v>512</v>
      </c>
      <c r="H124" s="227">
        <v>1200.69</v>
      </c>
      <c r="I124" s="226"/>
      <c r="J124" s="226"/>
      <c r="K124" s="227">
        <f>Tabela340[[#This Row],[VALOR]]</f>
        <v>1200.69</v>
      </c>
      <c r="L124" s="226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</row>
    <row r="125" spans="1:26" ht="12.75" customHeight="1">
      <c r="A125" s="234" t="s">
        <v>401</v>
      </c>
      <c r="B125" s="231" t="s">
        <v>402</v>
      </c>
      <c r="C125" s="231" t="s">
        <v>403</v>
      </c>
      <c r="D125" s="233" t="s">
        <v>29</v>
      </c>
      <c r="E125" s="224">
        <v>1</v>
      </c>
      <c r="F125" s="240" t="s">
        <v>473</v>
      </c>
      <c r="G125" s="226" t="s">
        <v>513</v>
      </c>
      <c r="H125" s="227">
        <v>1200.69</v>
      </c>
      <c r="I125" s="226"/>
      <c r="J125" s="226"/>
      <c r="K125" s="227">
        <f>Tabela340[[#This Row],[VALOR]]</f>
        <v>1200.69</v>
      </c>
      <c r="L125" s="226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</row>
    <row r="126" spans="1:26" ht="12.75" customHeight="1">
      <c r="A126" s="234" t="s">
        <v>573</v>
      </c>
      <c r="B126" s="231" t="s">
        <v>574</v>
      </c>
      <c r="C126" s="231" t="s">
        <v>406</v>
      </c>
      <c r="D126" s="233" t="s">
        <v>29</v>
      </c>
      <c r="E126" s="224">
        <v>1</v>
      </c>
      <c r="F126" s="250" t="s">
        <v>474</v>
      </c>
      <c r="G126" s="226" t="s">
        <v>512</v>
      </c>
      <c r="H126" s="227">
        <v>1200.69</v>
      </c>
      <c r="I126" s="226"/>
      <c r="J126" s="226"/>
      <c r="K126" s="227">
        <f>Tabela340[[#This Row],[VALOR]]</f>
        <v>1200.69</v>
      </c>
      <c r="L126" s="226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</row>
    <row r="127" spans="1:26" ht="12.75" customHeight="1">
      <c r="A127" s="234" t="s">
        <v>407</v>
      </c>
      <c r="B127" s="231" t="s">
        <v>408</v>
      </c>
      <c r="C127" s="231" t="s">
        <v>676</v>
      </c>
      <c r="D127" s="233" t="s">
        <v>29</v>
      </c>
      <c r="E127" s="224">
        <v>1</v>
      </c>
      <c r="F127" s="240" t="s">
        <v>431</v>
      </c>
      <c r="G127" s="226" t="s">
        <v>512</v>
      </c>
      <c r="H127" s="227">
        <v>1200.69</v>
      </c>
      <c r="I127" s="226"/>
      <c r="J127" s="226"/>
      <c r="K127" s="227">
        <f>Tabela340[[#This Row],[VALOR]]</f>
        <v>1200.69</v>
      </c>
      <c r="L127" s="226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</row>
    <row r="128" spans="1:26" ht="12.75" customHeight="1">
      <c r="A128" s="234" t="s">
        <v>575</v>
      </c>
      <c r="B128" s="231" t="s">
        <v>576</v>
      </c>
      <c r="C128" s="231" t="s">
        <v>577</v>
      </c>
      <c r="D128" s="233" t="s">
        <v>29</v>
      </c>
      <c r="E128" s="224">
        <v>1</v>
      </c>
      <c r="F128" s="250" t="s">
        <v>498</v>
      </c>
      <c r="G128" s="226" t="s">
        <v>512</v>
      </c>
      <c r="H128" s="227">
        <v>732.55</v>
      </c>
      <c r="I128" s="226"/>
      <c r="J128" s="226"/>
      <c r="K128" s="227">
        <f>Tabela340[[#This Row],[VALOR]]</f>
        <v>732.55</v>
      </c>
      <c r="L128" s="226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</row>
    <row r="129" spans="1:26" ht="12.75" customHeight="1">
      <c r="A129" s="234" t="s">
        <v>410</v>
      </c>
      <c r="B129" s="231" t="s">
        <v>447</v>
      </c>
      <c r="C129" s="231" t="s">
        <v>578</v>
      </c>
      <c r="D129" s="233" t="s">
        <v>30</v>
      </c>
      <c r="E129" s="224">
        <v>1</v>
      </c>
      <c r="F129" s="240" t="s">
        <v>579</v>
      </c>
      <c r="G129" s="226" t="s">
        <v>512</v>
      </c>
      <c r="H129" s="227">
        <v>732.55</v>
      </c>
      <c r="I129" s="226"/>
      <c r="J129" s="226"/>
      <c r="K129" s="227">
        <f>Tabela340[[#This Row],[VALOR]]</f>
        <v>732.55</v>
      </c>
      <c r="L129" s="226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</row>
    <row r="130" spans="1:26" ht="12.75" customHeight="1">
      <c r="A130" s="234" t="s">
        <v>365</v>
      </c>
      <c r="B130" s="231" t="s">
        <v>500</v>
      </c>
      <c r="C130" s="231" t="s">
        <v>677</v>
      </c>
      <c r="D130" s="233" t="s">
        <v>30</v>
      </c>
      <c r="E130" s="224">
        <v>1</v>
      </c>
      <c r="F130" s="250" t="s">
        <v>475</v>
      </c>
      <c r="G130" s="226" t="s">
        <v>513</v>
      </c>
      <c r="H130" s="227">
        <v>732.55</v>
      </c>
      <c r="I130" s="226"/>
      <c r="J130" s="226"/>
      <c r="K130" s="227">
        <f>Tabela340[[#This Row],[VALOR]]</f>
        <v>732.55</v>
      </c>
      <c r="L130" s="226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</row>
    <row r="131" spans="1:26" ht="12.75" customHeight="1">
      <c r="A131" s="234" t="s">
        <v>411</v>
      </c>
      <c r="B131" s="231" t="s">
        <v>502</v>
      </c>
      <c r="C131" s="231" t="s">
        <v>173</v>
      </c>
      <c r="D131" s="233" t="s">
        <v>30</v>
      </c>
      <c r="E131" s="224">
        <v>1</v>
      </c>
      <c r="F131" s="240" t="s">
        <v>476</v>
      </c>
      <c r="G131" s="226" t="s">
        <v>512</v>
      </c>
      <c r="H131" s="227">
        <v>732.55</v>
      </c>
      <c r="I131" s="226"/>
      <c r="J131" s="226"/>
      <c r="K131" s="227">
        <f>Tabela340[[#This Row],[VALOR]]</f>
        <v>732.55</v>
      </c>
      <c r="L131" s="226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</row>
    <row r="132" spans="1:26" ht="12.75" customHeight="1">
      <c r="A132" s="234" t="s">
        <v>412</v>
      </c>
      <c r="B132" s="231" t="s">
        <v>503</v>
      </c>
      <c r="C132" s="231" t="s">
        <v>678</v>
      </c>
      <c r="D132" s="233" t="s">
        <v>30</v>
      </c>
      <c r="E132" s="224">
        <v>1</v>
      </c>
      <c r="F132" s="250" t="s">
        <v>477</v>
      </c>
      <c r="G132" s="226" t="s">
        <v>512</v>
      </c>
      <c r="H132" s="227">
        <v>732.55</v>
      </c>
      <c r="I132" s="226"/>
      <c r="J132" s="226"/>
      <c r="K132" s="227">
        <f>Tabela340[[#This Row],[VALOR]]</f>
        <v>732.55</v>
      </c>
      <c r="L132" s="226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</row>
    <row r="133" spans="1:26" ht="12.75" customHeight="1">
      <c r="A133" s="234" t="s">
        <v>355</v>
      </c>
      <c r="B133" s="231" t="s">
        <v>286</v>
      </c>
      <c r="C133" s="231" t="s">
        <v>671</v>
      </c>
      <c r="D133" s="233" t="s">
        <v>30</v>
      </c>
      <c r="E133" s="224">
        <v>1</v>
      </c>
      <c r="F133" s="240" t="s">
        <v>478</v>
      </c>
      <c r="G133" s="226" t="s">
        <v>513</v>
      </c>
      <c r="H133" s="227">
        <v>732.55</v>
      </c>
      <c r="I133" s="226"/>
      <c r="J133" s="226"/>
      <c r="K133" s="227">
        <f>Tabela340[[#This Row],[VALOR]]</f>
        <v>732.55</v>
      </c>
      <c r="L133" s="226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</row>
    <row r="134" spans="1:26" ht="12.75" customHeight="1">
      <c r="A134" s="234" t="s">
        <v>621</v>
      </c>
      <c r="B134" s="231" t="s">
        <v>622</v>
      </c>
      <c r="C134" s="231" t="s">
        <v>679</v>
      </c>
      <c r="D134" s="233" t="s">
        <v>30</v>
      </c>
      <c r="E134" s="224">
        <v>1</v>
      </c>
      <c r="F134" s="250" t="s">
        <v>582</v>
      </c>
      <c r="G134" s="226" t="s">
        <v>512</v>
      </c>
      <c r="H134" s="227">
        <v>732.55</v>
      </c>
      <c r="I134" s="226"/>
      <c r="J134" s="226"/>
      <c r="K134" s="227">
        <f>Tabela340[[#This Row],[VALOR]]</f>
        <v>732.55</v>
      </c>
      <c r="L134" s="226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</row>
    <row r="135" spans="1:26" ht="12.75" customHeight="1">
      <c r="A135" s="234" t="s">
        <v>413</v>
      </c>
      <c r="B135" s="231" t="s">
        <v>583</v>
      </c>
      <c r="C135" s="231" t="s">
        <v>680</v>
      </c>
      <c r="D135" s="233" t="s">
        <v>414</v>
      </c>
      <c r="E135" s="224">
        <v>1</v>
      </c>
      <c r="F135" s="240" t="s">
        <v>479</v>
      </c>
      <c r="G135" s="226" t="s">
        <v>512</v>
      </c>
      <c r="H135" s="227">
        <v>488.36</v>
      </c>
      <c r="I135" s="226"/>
      <c r="J135" s="226"/>
      <c r="K135" s="227">
        <f>Tabela340[[#This Row],[VALOR]]</f>
        <v>488.36</v>
      </c>
      <c r="L135" s="226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</row>
    <row r="136" spans="1:26" ht="12.75" customHeight="1">
      <c r="A136" s="234" t="s">
        <v>584</v>
      </c>
      <c r="B136" s="231" t="s">
        <v>583</v>
      </c>
      <c r="C136" s="231" t="s">
        <v>681</v>
      </c>
      <c r="D136" s="233" t="s">
        <v>414</v>
      </c>
      <c r="E136" s="224">
        <v>1</v>
      </c>
      <c r="F136" s="250" t="s">
        <v>480</v>
      </c>
      <c r="G136" s="226" t="s">
        <v>513</v>
      </c>
      <c r="H136" s="227">
        <v>488.36</v>
      </c>
      <c r="I136" s="226"/>
      <c r="J136" s="226"/>
      <c r="K136" s="227">
        <f>Tabela340[[#This Row],[VALOR]]</f>
        <v>488.36</v>
      </c>
      <c r="L136" s="226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</row>
    <row r="137" spans="1:26" ht="12.75" customHeight="1">
      <c r="A137" s="234" t="s">
        <v>584</v>
      </c>
      <c r="B137" s="231" t="s">
        <v>500</v>
      </c>
      <c r="C137" s="231" t="s">
        <v>682</v>
      </c>
      <c r="D137" s="233" t="s">
        <v>414</v>
      </c>
      <c r="E137" s="224">
        <v>1</v>
      </c>
      <c r="F137" s="240" t="s">
        <v>481</v>
      </c>
      <c r="G137" s="226" t="s">
        <v>513</v>
      </c>
      <c r="H137" s="227">
        <v>488.36</v>
      </c>
      <c r="I137" s="226"/>
      <c r="J137" s="226"/>
      <c r="K137" s="227">
        <f>Tabela340[[#This Row],[VALOR]]</f>
        <v>488.36</v>
      </c>
      <c r="L137" s="264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</row>
    <row r="138" spans="1:26" ht="12.75" customHeight="1">
      <c r="A138" s="234" t="s">
        <v>360</v>
      </c>
      <c r="B138" s="231" t="s">
        <v>361</v>
      </c>
      <c r="C138" s="231" t="s">
        <v>683</v>
      </c>
      <c r="D138" s="233" t="s">
        <v>414</v>
      </c>
      <c r="E138" s="224">
        <v>1</v>
      </c>
      <c r="F138" s="250" t="s">
        <v>482</v>
      </c>
      <c r="G138" s="226" t="s">
        <v>512</v>
      </c>
      <c r="H138" s="227">
        <v>488.36</v>
      </c>
      <c r="I138" s="264"/>
      <c r="J138" s="264"/>
      <c r="K138" s="227">
        <f>Tabela340[[#This Row],[VALOR]]</f>
        <v>488.36</v>
      </c>
      <c r="L138" s="264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 ht="12.75" customHeight="1">
      <c r="A139" s="234" t="s">
        <v>360</v>
      </c>
      <c r="B139" s="231" t="s">
        <v>361</v>
      </c>
      <c r="C139" s="231" t="s">
        <v>683</v>
      </c>
      <c r="D139" s="233" t="s">
        <v>414</v>
      </c>
      <c r="E139" s="224">
        <v>1</v>
      </c>
      <c r="F139" s="240" t="s">
        <v>483</v>
      </c>
      <c r="G139" s="226" t="s">
        <v>513</v>
      </c>
      <c r="H139" s="227">
        <v>488.36</v>
      </c>
      <c r="I139" s="264"/>
      <c r="J139" s="264"/>
      <c r="K139" s="227">
        <f>Tabela340[[#This Row],[VALOR]]</f>
        <v>488.36</v>
      </c>
      <c r="L139" s="264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</row>
    <row r="140" spans="1:26" ht="12.75" customHeight="1">
      <c r="A140" s="234" t="s">
        <v>355</v>
      </c>
      <c r="B140" s="231" t="s">
        <v>286</v>
      </c>
      <c r="C140" s="231" t="s">
        <v>671</v>
      </c>
      <c r="D140" s="233" t="s">
        <v>414</v>
      </c>
      <c r="E140" s="224">
        <v>1</v>
      </c>
      <c r="F140" s="250" t="s">
        <v>484</v>
      </c>
      <c r="G140" s="226" t="s">
        <v>512</v>
      </c>
      <c r="H140" s="227">
        <v>488.36</v>
      </c>
      <c r="I140" s="264"/>
      <c r="J140" s="264"/>
      <c r="K140" s="227">
        <f>Tabela340[[#This Row],[VALOR]]</f>
        <v>488.36</v>
      </c>
      <c r="L140" s="264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</row>
    <row r="141" spans="1:26" ht="12.75" customHeight="1">
      <c r="A141" s="234" t="s">
        <v>355</v>
      </c>
      <c r="B141" s="231" t="s">
        <v>286</v>
      </c>
      <c r="C141" s="231" t="s">
        <v>671</v>
      </c>
      <c r="D141" s="233" t="s">
        <v>414</v>
      </c>
      <c r="E141" s="224">
        <v>1</v>
      </c>
      <c r="F141" s="240" t="s">
        <v>485</v>
      </c>
      <c r="G141" s="226" t="s">
        <v>513</v>
      </c>
      <c r="H141" s="227">
        <v>488.36</v>
      </c>
      <c r="I141" s="264"/>
      <c r="J141" s="264"/>
      <c r="K141" s="227">
        <f>Tabela340[[#This Row],[VALOR]]</f>
        <v>488.36</v>
      </c>
      <c r="L141" s="264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 ht="12.75" customHeight="1">
      <c r="A142" s="234" t="s">
        <v>104</v>
      </c>
      <c r="B142" s="231" t="s">
        <v>154</v>
      </c>
      <c r="C142" s="231" t="s">
        <v>660</v>
      </c>
      <c r="D142" s="233" t="s">
        <v>31</v>
      </c>
      <c r="E142" s="224">
        <v>1</v>
      </c>
      <c r="F142" s="240" t="s">
        <v>486</v>
      </c>
      <c r="G142" s="226" t="s">
        <v>512</v>
      </c>
      <c r="H142" s="227">
        <v>436.04</v>
      </c>
      <c r="I142" s="264"/>
      <c r="J142" s="264"/>
      <c r="K142" s="227">
        <f>Tabela340[[#This Row],[VALOR]]</f>
        <v>436.04</v>
      </c>
      <c r="L142" s="264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 ht="12.75" customHeight="1">
      <c r="A143" s="234" t="s">
        <v>104</v>
      </c>
      <c r="B143" s="231" t="s">
        <v>154</v>
      </c>
      <c r="C143" s="231" t="s">
        <v>660</v>
      </c>
      <c r="D143" s="233" t="s">
        <v>31</v>
      </c>
      <c r="E143" s="224">
        <v>1</v>
      </c>
      <c r="F143" s="250" t="s">
        <v>487</v>
      </c>
      <c r="G143" s="226" t="s">
        <v>512</v>
      </c>
      <c r="H143" s="227">
        <v>436.04</v>
      </c>
      <c r="I143" s="264"/>
      <c r="J143" s="264"/>
      <c r="K143" s="227">
        <f>Tabela340[[#This Row],[VALOR]]</f>
        <v>436.04</v>
      </c>
      <c r="L143" s="264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 ht="12.75" customHeight="1">
      <c r="A144" s="234" t="s">
        <v>584</v>
      </c>
      <c r="B144" s="231" t="s">
        <v>585</v>
      </c>
      <c r="C144" s="231" t="s">
        <v>681</v>
      </c>
      <c r="D144" s="233" t="s">
        <v>31</v>
      </c>
      <c r="E144" s="224">
        <v>1</v>
      </c>
      <c r="F144" s="240" t="s">
        <v>488</v>
      </c>
      <c r="G144" s="226" t="s">
        <v>513</v>
      </c>
      <c r="H144" s="227">
        <v>436.04</v>
      </c>
      <c r="I144" s="264"/>
      <c r="J144" s="264"/>
      <c r="K144" s="227">
        <f>Tabela340[[#This Row],[VALOR]]</f>
        <v>436.04</v>
      </c>
      <c r="L144" s="264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 ht="12.75" customHeight="1">
      <c r="A145" s="234" t="s">
        <v>415</v>
      </c>
      <c r="B145" s="231" t="s">
        <v>509</v>
      </c>
      <c r="C145" s="231" t="s">
        <v>684</v>
      </c>
      <c r="D145" s="233" t="s">
        <v>31</v>
      </c>
      <c r="E145" s="224">
        <v>1</v>
      </c>
      <c r="F145" s="250" t="s">
        <v>489</v>
      </c>
      <c r="G145" s="226" t="s">
        <v>513</v>
      </c>
      <c r="H145" s="227">
        <v>436.04</v>
      </c>
      <c r="I145" s="264"/>
      <c r="J145" s="264"/>
      <c r="K145" s="227">
        <f>Tabela340[[#This Row],[VALOR]]</f>
        <v>436.04</v>
      </c>
      <c r="L145" s="264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 ht="12.75" customHeight="1">
      <c r="A146" s="234" t="s">
        <v>586</v>
      </c>
      <c r="B146" s="231" t="s">
        <v>587</v>
      </c>
      <c r="C146" s="231" t="s">
        <v>685</v>
      </c>
      <c r="D146" s="233" t="s">
        <v>31</v>
      </c>
      <c r="E146" s="224">
        <v>1</v>
      </c>
      <c r="F146" s="240" t="s">
        <v>514</v>
      </c>
      <c r="G146" s="226" t="s">
        <v>512</v>
      </c>
      <c r="H146" s="227">
        <v>436.04</v>
      </c>
      <c r="I146" s="264"/>
      <c r="J146" s="264"/>
      <c r="K146" s="227">
        <f>Tabela340[[#This Row],[VALOR]]</f>
        <v>436.04</v>
      </c>
      <c r="L146" s="264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 ht="12.75" customHeight="1">
      <c r="A147" s="234" t="s">
        <v>584</v>
      </c>
      <c r="B147" s="231" t="s">
        <v>585</v>
      </c>
      <c r="C147" s="231" t="s">
        <v>681</v>
      </c>
      <c r="D147" s="233" t="s">
        <v>31</v>
      </c>
      <c r="E147" s="224">
        <v>1</v>
      </c>
      <c r="F147" s="250" t="s">
        <v>491</v>
      </c>
      <c r="G147" s="226" t="s">
        <v>513</v>
      </c>
      <c r="H147" s="227">
        <v>436.04</v>
      </c>
      <c r="I147" s="264"/>
      <c r="J147" s="264"/>
      <c r="K147" s="227">
        <f>Tabela340[[#This Row],[VALOR]]</f>
        <v>436.04</v>
      </c>
      <c r="L147" s="264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 ht="12.75" customHeight="1">
      <c r="A148" s="234" t="s">
        <v>416</v>
      </c>
      <c r="B148" s="231" t="s">
        <v>131</v>
      </c>
      <c r="C148" s="231" t="s">
        <v>174</v>
      </c>
      <c r="D148" s="233" t="s">
        <v>31</v>
      </c>
      <c r="E148" s="224">
        <v>1</v>
      </c>
      <c r="F148" s="240" t="s">
        <v>492</v>
      </c>
      <c r="G148" s="226" t="s">
        <v>512</v>
      </c>
      <c r="H148" s="227">
        <v>436.04</v>
      </c>
      <c r="I148" s="264"/>
      <c r="J148" s="264"/>
      <c r="K148" s="227">
        <f>Tabela340[[#This Row],[VALOR]]</f>
        <v>436.04</v>
      </c>
      <c r="L148" s="264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 ht="12.75" customHeight="1">
      <c r="A149" s="234" t="s">
        <v>586</v>
      </c>
      <c r="B149" s="231" t="s">
        <v>587</v>
      </c>
      <c r="C149" s="231" t="s">
        <v>685</v>
      </c>
      <c r="D149" s="233" t="s">
        <v>31</v>
      </c>
      <c r="E149" s="224">
        <v>1</v>
      </c>
      <c r="F149" s="250" t="s">
        <v>493</v>
      </c>
      <c r="G149" s="226" t="s">
        <v>512</v>
      </c>
      <c r="H149" s="227">
        <v>436.04</v>
      </c>
      <c r="I149" s="264"/>
      <c r="J149" s="264"/>
      <c r="K149" s="227">
        <f>Tabela340[[#This Row],[VALOR]]</f>
        <v>436.04</v>
      </c>
      <c r="L149" s="264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 ht="12.75" customHeight="1">
      <c r="A150" s="234" t="s">
        <v>586</v>
      </c>
      <c r="B150" s="231" t="s">
        <v>587</v>
      </c>
      <c r="C150" s="231" t="s">
        <v>685</v>
      </c>
      <c r="D150" s="233" t="s">
        <v>417</v>
      </c>
      <c r="E150" s="224">
        <v>1</v>
      </c>
      <c r="F150" s="240" t="s">
        <v>633</v>
      </c>
      <c r="G150" s="226" t="s">
        <v>512</v>
      </c>
      <c r="H150" s="227">
        <v>401.16</v>
      </c>
      <c r="I150" s="264"/>
      <c r="J150" s="264"/>
      <c r="K150" s="227">
        <f>Tabela340[[#This Row],[VALOR]]</f>
        <v>401.16</v>
      </c>
      <c r="L150" s="264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 ht="12.75" customHeight="1">
      <c r="A151" s="234" t="s">
        <v>584</v>
      </c>
      <c r="B151" s="231" t="s">
        <v>583</v>
      </c>
      <c r="C151" s="231" t="s">
        <v>681</v>
      </c>
      <c r="D151" s="233" t="s">
        <v>32</v>
      </c>
      <c r="E151" s="224">
        <v>1</v>
      </c>
      <c r="F151" s="250" t="s">
        <v>496</v>
      </c>
      <c r="G151" s="226" t="s">
        <v>512</v>
      </c>
      <c r="H151" s="227">
        <v>313.94</v>
      </c>
      <c r="I151" s="264"/>
      <c r="J151" s="264"/>
      <c r="K151" s="227">
        <f>Tabela340[[#This Row],[VALOR]]</f>
        <v>313.94</v>
      </c>
      <c r="L151" s="264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2.75" customHeight="1" thickBot="1">
      <c r="A152" s="234" t="s">
        <v>584</v>
      </c>
      <c r="B152" s="231" t="s">
        <v>585</v>
      </c>
      <c r="C152" s="231" t="s">
        <v>681</v>
      </c>
      <c r="D152" s="233" t="s">
        <v>32</v>
      </c>
      <c r="E152" s="224">
        <v>1</v>
      </c>
      <c r="F152" s="263" t="s">
        <v>497</v>
      </c>
      <c r="G152" s="226" t="s">
        <v>513</v>
      </c>
      <c r="H152" s="227">
        <v>313.94</v>
      </c>
      <c r="I152" s="264"/>
      <c r="J152" s="264"/>
      <c r="K152" s="227">
        <f>Tabela340[[#This Row],[VALOR]]</f>
        <v>313.94</v>
      </c>
      <c r="L152" s="264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2.75" customHeight="1" thickBot="1">
      <c r="A153" s="267"/>
      <c r="B153" s="268"/>
      <c r="C153" s="268"/>
      <c r="D153" s="268"/>
      <c r="E153" s="269">
        <f>SUM(E106:E152)</f>
        <v>47</v>
      </c>
      <c r="F153" s="270"/>
      <c r="G153" s="271"/>
      <c r="H153" s="272">
        <f>SUM(H106:H152)</f>
        <v>39478.910000000003</v>
      </c>
      <c r="I153" s="273"/>
      <c r="J153" s="274"/>
      <c r="K153" s="275">
        <f>SUM(K105:K152)</f>
        <v>40679.600000000006</v>
      </c>
      <c r="L153" s="264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 ht="12.75" customHeight="1">
      <c r="A154" s="251"/>
      <c r="B154" s="224"/>
      <c r="C154" s="224"/>
      <c r="D154" s="224"/>
      <c r="E154" s="224"/>
      <c r="F154" s="251"/>
      <c r="G154" s="224"/>
      <c r="H154" s="276"/>
      <c r="I154" s="277"/>
      <c r="J154" s="277"/>
      <c r="K154" s="278"/>
      <c r="L154" s="226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 ht="12.75" customHeight="1">
      <c r="A155" s="315" t="s">
        <v>33</v>
      </c>
      <c r="B155" s="315"/>
      <c r="C155" s="315"/>
      <c r="D155" s="315"/>
      <c r="E155" s="315"/>
      <c r="F155" s="315"/>
      <c r="G155" s="315"/>
      <c r="H155" s="315"/>
      <c r="I155" s="228"/>
      <c r="J155" s="228"/>
      <c r="K155" s="253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</row>
    <row r="156" spans="1:26" ht="12.75" customHeight="1">
      <c r="A156" s="235" t="s">
        <v>1</v>
      </c>
      <c r="B156" s="235" t="s">
        <v>2</v>
      </c>
      <c r="C156" s="235" t="s">
        <v>3</v>
      </c>
      <c r="D156" s="235" t="s">
        <v>4</v>
      </c>
      <c r="E156" s="235" t="s">
        <v>5</v>
      </c>
      <c r="F156" s="235" t="s">
        <v>6</v>
      </c>
      <c r="G156" s="226" t="s">
        <v>7</v>
      </c>
      <c r="H156" s="227" t="s">
        <v>28</v>
      </c>
      <c r="I156" s="228"/>
      <c r="J156" s="228"/>
      <c r="K156" s="253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</row>
    <row r="157" spans="1:26" ht="12.75" customHeight="1">
      <c r="A157" s="249" t="s">
        <v>34</v>
      </c>
      <c r="B157" s="243" t="s">
        <v>442</v>
      </c>
      <c r="C157" s="243" t="s">
        <v>686</v>
      </c>
      <c r="D157" s="243" t="s">
        <v>14</v>
      </c>
      <c r="E157" s="245">
        <v>1</v>
      </c>
      <c r="F157" s="279" t="s">
        <v>419</v>
      </c>
      <c r="G157" s="246" t="s">
        <v>513</v>
      </c>
      <c r="H157" s="247">
        <v>514.21</v>
      </c>
      <c r="I157" s="228"/>
      <c r="J157" s="228"/>
      <c r="K157" s="253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</row>
    <row r="158" spans="1:26" ht="12.75" customHeight="1">
      <c r="A158" s="222" t="s">
        <v>34</v>
      </c>
      <c r="B158" s="231" t="s">
        <v>442</v>
      </c>
      <c r="C158" s="231" t="s">
        <v>687</v>
      </c>
      <c r="D158" s="231" t="s">
        <v>14</v>
      </c>
      <c r="E158" s="224">
        <v>1</v>
      </c>
      <c r="F158" s="280" t="s">
        <v>420</v>
      </c>
      <c r="G158" s="226" t="s">
        <v>513</v>
      </c>
      <c r="H158" s="227">
        <v>514.21</v>
      </c>
      <c r="I158" s="228"/>
      <c r="J158" s="228"/>
      <c r="K158" s="253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</row>
    <row r="159" spans="1:26" ht="12.75" customHeight="1">
      <c r="A159" s="281" t="s">
        <v>35</v>
      </c>
      <c r="B159" s="243" t="s">
        <v>446</v>
      </c>
      <c r="C159" s="243" t="s">
        <v>688</v>
      </c>
      <c r="D159" s="243" t="s">
        <v>14</v>
      </c>
      <c r="E159" s="245">
        <v>1</v>
      </c>
      <c r="F159" s="279" t="s">
        <v>689</v>
      </c>
      <c r="G159" s="246" t="s">
        <v>512</v>
      </c>
      <c r="H159" s="247">
        <v>514.21</v>
      </c>
      <c r="I159" s="228"/>
      <c r="J159" s="228"/>
      <c r="K159" s="253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</row>
    <row r="160" spans="1:26" ht="12.75" customHeight="1">
      <c r="A160" s="282" t="s">
        <v>35</v>
      </c>
      <c r="B160" s="242" t="s">
        <v>446</v>
      </c>
      <c r="C160" s="242" t="s">
        <v>688</v>
      </c>
      <c r="D160" s="231" t="s">
        <v>14</v>
      </c>
      <c r="E160" s="224">
        <v>1</v>
      </c>
      <c r="F160" s="280" t="s">
        <v>422</v>
      </c>
      <c r="G160" s="226" t="s">
        <v>512</v>
      </c>
      <c r="H160" s="227">
        <v>514.21</v>
      </c>
      <c r="I160" s="228"/>
      <c r="J160" s="228"/>
      <c r="K160" s="253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</row>
    <row r="161" spans="1:26" ht="12.75" customHeight="1">
      <c r="A161" s="281" t="s">
        <v>35</v>
      </c>
      <c r="B161" s="243" t="s">
        <v>446</v>
      </c>
      <c r="C161" s="243" t="s">
        <v>690</v>
      </c>
      <c r="D161" s="243" t="s">
        <v>14</v>
      </c>
      <c r="E161" s="245">
        <v>1</v>
      </c>
      <c r="F161" s="250" t="s">
        <v>351</v>
      </c>
      <c r="G161" s="246" t="s">
        <v>513</v>
      </c>
      <c r="H161" s="247">
        <v>514.21</v>
      </c>
      <c r="I161" s="228"/>
      <c r="J161" s="228"/>
      <c r="K161" s="253"/>
      <c r="L161" s="253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</row>
    <row r="162" spans="1:26" ht="12.75" customHeight="1">
      <c r="A162" s="283" t="s">
        <v>35</v>
      </c>
      <c r="B162" s="231" t="s">
        <v>446</v>
      </c>
      <c r="C162" s="231" t="s">
        <v>690</v>
      </c>
      <c r="D162" s="231" t="s">
        <v>14</v>
      </c>
      <c r="E162" s="224">
        <v>1</v>
      </c>
      <c r="F162" s="263" t="s">
        <v>423</v>
      </c>
      <c r="G162" s="226" t="s">
        <v>513</v>
      </c>
      <c r="H162" s="227">
        <v>514.21</v>
      </c>
      <c r="I162" s="228"/>
      <c r="J162" s="222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</row>
    <row r="163" spans="1:26" ht="12.75" customHeight="1">
      <c r="A163" s="281" t="s">
        <v>35</v>
      </c>
      <c r="B163" s="243" t="s">
        <v>446</v>
      </c>
      <c r="C163" s="243" t="s">
        <v>690</v>
      </c>
      <c r="D163" s="243" t="s">
        <v>14</v>
      </c>
      <c r="E163" s="245">
        <v>1</v>
      </c>
      <c r="F163" s="250" t="s">
        <v>516</v>
      </c>
      <c r="G163" s="246" t="s">
        <v>512</v>
      </c>
      <c r="H163" s="247">
        <v>514.21</v>
      </c>
      <c r="I163" s="228"/>
      <c r="J163" s="222"/>
      <c r="K163" s="253"/>
      <c r="L163" s="228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</row>
    <row r="164" spans="1:26" ht="12.75" customHeight="1">
      <c r="A164" s="222"/>
      <c r="B164" s="222"/>
      <c r="C164" s="222"/>
      <c r="D164" s="235" t="s">
        <v>11</v>
      </c>
      <c r="E164" s="284">
        <f>SUM(E157:E163)</f>
        <v>7</v>
      </c>
      <c r="F164" s="222"/>
      <c r="G164" s="228"/>
      <c r="H164" s="285">
        <f>SUM(H157:H163)</f>
        <v>3599.4700000000003</v>
      </c>
      <c r="I164" s="228"/>
      <c r="J164" s="228"/>
      <c r="K164" s="253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</row>
    <row r="165" spans="1:26" ht="12.75" customHeight="1">
      <c r="A165" s="286"/>
      <c r="B165" s="286"/>
      <c r="C165" s="286"/>
      <c r="D165" s="286"/>
      <c r="E165" s="286"/>
      <c r="F165" s="286"/>
      <c r="G165" s="286"/>
      <c r="H165" s="286"/>
      <c r="I165" s="222"/>
      <c r="J165" s="228"/>
      <c r="K165" s="253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</row>
    <row r="166" spans="1:26" ht="12.75" customHeight="1">
      <c r="A166" s="315" t="s">
        <v>36</v>
      </c>
      <c r="B166" s="315"/>
      <c r="C166" s="315"/>
      <c r="D166" s="315"/>
      <c r="E166" s="315"/>
      <c r="F166" s="315"/>
      <c r="G166" s="315"/>
      <c r="H166" s="315"/>
      <c r="I166" s="228"/>
      <c r="J166" s="228"/>
      <c r="K166" s="253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</row>
    <row r="167" spans="1:26" ht="12.75" customHeight="1">
      <c r="A167" s="284" t="s">
        <v>1</v>
      </c>
      <c r="B167" s="284" t="s">
        <v>2</v>
      </c>
      <c r="C167" s="284" t="s">
        <v>3</v>
      </c>
      <c r="D167" s="284" t="s">
        <v>4</v>
      </c>
      <c r="E167" s="284" t="s">
        <v>5</v>
      </c>
      <c r="F167" s="284" t="s">
        <v>6</v>
      </c>
      <c r="G167" s="284" t="s">
        <v>7</v>
      </c>
      <c r="H167" s="284" t="s">
        <v>28</v>
      </c>
      <c r="I167" s="228"/>
      <c r="J167" s="228"/>
      <c r="K167" s="253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</row>
    <row r="168" spans="1:26" ht="12.75" customHeight="1">
      <c r="A168" s="287" t="s">
        <v>589</v>
      </c>
      <c r="B168" s="231" t="s">
        <v>590</v>
      </c>
      <c r="C168" s="231" t="s">
        <v>12</v>
      </c>
      <c r="D168" s="231" t="s">
        <v>591</v>
      </c>
      <c r="E168" s="231">
        <v>1</v>
      </c>
      <c r="F168" s="288" t="s">
        <v>212</v>
      </c>
      <c r="G168" s="172" t="s">
        <v>511</v>
      </c>
      <c r="H168" s="255">
        <v>3000</v>
      </c>
      <c r="I168" s="228"/>
      <c r="J168" s="228"/>
      <c r="K168" s="253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</row>
    <row r="169" spans="1:26" ht="12.75" customHeight="1">
      <c r="A169" s="287" t="s">
        <v>426</v>
      </c>
      <c r="B169" s="231" t="s">
        <v>592</v>
      </c>
      <c r="C169" s="231" t="s">
        <v>662</v>
      </c>
      <c r="D169" s="231" t="s">
        <v>591</v>
      </c>
      <c r="E169" s="231">
        <v>1</v>
      </c>
      <c r="F169" s="289" t="s">
        <v>593</v>
      </c>
      <c r="G169" s="172" t="s">
        <v>512</v>
      </c>
      <c r="H169" s="255">
        <v>1250</v>
      </c>
      <c r="I169" s="228"/>
      <c r="J169" s="228"/>
      <c r="K169" s="253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</row>
    <row r="170" spans="1:26" ht="12.75" customHeight="1">
      <c r="A170" s="287" t="s">
        <v>426</v>
      </c>
      <c r="B170" s="231" t="s">
        <v>592</v>
      </c>
      <c r="C170" s="231" t="s">
        <v>662</v>
      </c>
      <c r="D170" s="231" t="s">
        <v>591</v>
      </c>
      <c r="E170" s="231">
        <v>1</v>
      </c>
      <c r="F170" s="288" t="s">
        <v>594</v>
      </c>
      <c r="G170" s="172" t="s">
        <v>512</v>
      </c>
      <c r="H170" s="255">
        <v>1250</v>
      </c>
      <c r="I170" s="228"/>
      <c r="J170" s="228"/>
      <c r="K170" s="253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</row>
    <row r="171" spans="1:26" ht="12.75" customHeight="1">
      <c r="A171" s="287" t="s">
        <v>426</v>
      </c>
      <c r="B171" s="231" t="s">
        <v>592</v>
      </c>
      <c r="C171" s="231" t="s">
        <v>662</v>
      </c>
      <c r="D171" s="231" t="s">
        <v>591</v>
      </c>
      <c r="E171" s="231">
        <v>1</v>
      </c>
      <c r="F171" s="289" t="s">
        <v>595</v>
      </c>
      <c r="G171" s="172" t="s">
        <v>511</v>
      </c>
      <c r="H171" s="255">
        <v>1250</v>
      </c>
      <c r="I171" s="228"/>
      <c r="J171" s="228"/>
      <c r="K171" s="253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</row>
    <row r="172" spans="1:26" ht="12.75" customHeight="1">
      <c r="A172" s="231" t="s">
        <v>424</v>
      </c>
      <c r="B172" s="231" t="s">
        <v>440</v>
      </c>
      <c r="C172" s="231" t="s">
        <v>662</v>
      </c>
      <c r="D172" s="231" t="s">
        <v>425</v>
      </c>
      <c r="E172" s="231">
        <v>1</v>
      </c>
      <c r="F172" s="288" t="s">
        <v>332</v>
      </c>
      <c r="G172" s="172" t="s">
        <v>512</v>
      </c>
      <c r="H172" s="255">
        <v>3000</v>
      </c>
      <c r="I172" s="228"/>
      <c r="J172" s="228"/>
      <c r="K172" s="253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</row>
    <row r="173" spans="1:26" ht="12.75" customHeight="1">
      <c r="A173" s="287" t="s">
        <v>426</v>
      </c>
      <c r="B173" s="231" t="s">
        <v>408</v>
      </c>
      <c r="C173" s="231" t="s">
        <v>691</v>
      </c>
      <c r="D173" s="231" t="s">
        <v>425</v>
      </c>
      <c r="E173" s="231">
        <v>1</v>
      </c>
      <c r="F173" s="289" t="s">
        <v>428</v>
      </c>
      <c r="G173" s="172" t="s">
        <v>511</v>
      </c>
      <c r="H173" s="255">
        <v>1250</v>
      </c>
      <c r="I173" s="228"/>
      <c r="J173" s="228"/>
      <c r="K173" s="253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</row>
    <row r="174" spans="1:26" ht="12.75" customHeight="1">
      <c r="A174" s="287" t="s">
        <v>426</v>
      </c>
      <c r="B174" s="231" t="s">
        <v>408</v>
      </c>
      <c r="C174" s="231" t="s">
        <v>662</v>
      </c>
      <c r="D174" s="231" t="s">
        <v>425</v>
      </c>
      <c r="E174" s="231">
        <v>1</v>
      </c>
      <c r="F174" s="288" t="s">
        <v>642</v>
      </c>
      <c r="G174" s="172" t="s">
        <v>511</v>
      </c>
      <c r="H174" s="255">
        <v>1250</v>
      </c>
      <c r="I174" s="228"/>
      <c r="J174" s="228"/>
      <c r="K174" s="253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</row>
    <row r="175" spans="1:26" ht="12.75" customHeight="1">
      <c r="A175" s="287" t="s">
        <v>426</v>
      </c>
      <c r="B175" s="231" t="s">
        <v>408</v>
      </c>
      <c r="C175" s="231" t="s">
        <v>662</v>
      </c>
      <c r="D175" s="231" t="s">
        <v>425</v>
      </c>
      <c r="E175" s="231">
        <v>1</v>
      </c>
      <c r="F175" s="289" t="s">
        <v>439</v>
      </c>
      <c r="G175" s="172" t="s">
        <v>512</v>
      </c>
      <c r="H175" s="255">
        <v>1250</v>
      </c>
      <c r="I175" s="228"/>
      <c r="J175" s="228"/>
      <c r="K175" s="253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</row>
    <row r="176" spans="1:26" ht="12.75" customHeight="1">
      <c r="A176" s="287" t="s">
        <v>426</v>
      </c>
      <c r="B176" s="231" t="s">
        <v>408</v>
      </c>
      <c r="C176" s="231" t="s">
        <v>662</v>
      </c>
      <c r="D176" s="231" t="s">
        <v>425</v>
      </c>
      <c r="E176" s="231">
        <v>1</v>
      </c>
      <c r="F176" s="288" t="s">
        <v>347</v>
      </c>
      <c r="G176" s="172" t="s">
        <v>512</v>
      </c>
      <c r="H176" s="255">
        <v>1250</v>
      </c>
      <c r="I176" s="228"/>
      <c r="J176" s="228"/>
      <c r="K176" s="253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</row>
    <row r="177" spans="1:26" ht="12.75" customHeight="1">
      <c r="A177" s="231" t="s">
        <v>424</v>
      </c>
      <c r="B177" s="231" t="s">
        <v>440</v>
      </c>
      <c r="C177" s="231" t="s">
        <v>662</v>
      </c>
      <c r="D177" s="231" t="s">
        <v>427</v>
      </c>
      <c r="E177" s="231">
        <v>1</v>
      </c>
      <c r="F177" s="280" t="s">
        <v>431</v>
      </c>
      <c r="G177" s="172" t="s">
        <v>512</v>
      </c>
      <c r="H177" s="255">
        <v>2400</v>
      </c>
      <c r="I177" s="228"/>
      <c r="J177" s="228"/>
      <c r="K177" s="253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</row>
    <row r="178" spans="1:26" ht="12.75" customHeight="1">
      <c r="A178" s="287" t="s">
        <v>426</v>
      </c>
      <c r="B178" s="231" t="s">
        <v>408</v>
      </c>
      <c r="C178" s="231" t="s">
        <v>662</v>
      </c>
      <c r="D178" s="231" t="s">
        <v>427</v>
      </c>
      <c r="E178" s="231">
        <v>1</v>
      </c>
      <c r="F178" s="288" t="s">
        <v>432</v>
      </c>
      <c r="G178" s="172" t="s">
        <v>511</v>
      </c>
      <c r="H178" s="255">
        <v>1000</v>
      </c>
      <c r="I178" s="228"/>
      <c r="J178" s="228"/>
      <c r="K178" s="253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</row>
    <row r="179" spans="1:26" ht="12.75" customHeight="1">
      <c r="A179" s="287" t="s">
        <v>426</v>
      </c>
      <c r="B179" s="231" t="s">
        <v>408</v>
      </c>
      <c r="C179" s="231" t="s">
        <v>662</v>
      </c>
      <c r="D179" s="231" t="s">
        <v>427</v>
      </c>
      <c r="E179" s="231">
        <v>1</v>
      </c>
      <c r="F179" s="289" t="s">
        <v>267</v>
      </c>
      <c r="G179" s="172" t="s">
        <v>511</v>
      </c>
      <c r="H179" s="255">
        <v>1000</v>
      </c>
      <c r="I179" s="228"/>
      <c r="J179" s="228"/>
      <c r="K179" s="253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</row>
    <row r="180" spans="1:26" ht="12.75" customHeight="1">
      <c r="A180" s="287" t="s">
        <v>426</v>
      </c>
      <c r="B180" s="231" t="s">
        <v>408</v>
      </c>
      <c r="C180" s="231" t="s">
        <v>662</v>
      </c>
      <c r="D180" s="231" t="s">
        <v>427</v>
      </c>
      <c r="E180" s="231">
        <v>1</v>
      </c>
      <c r="F180" s="288" t="s">
        <v>260</v>
      </c>
      <c r="G180" s="172" t="s">
        <v>511</v>
      </c>
      <c r="H180" s="255">
        <v>1000</v>
      </c>
      <c r="I180" s="228"/>
      <c r="J180" s="228"/>
      <c r="K180" s="253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</row>
    <row r="181" spans="1:26" ht="12.75" customHeight="1">
      <c r="A181" s="287" t="s">
        <v>426</v>
      </c>
      <c r="B181" s="231" t="s">
        <v>408</v>
      </c>
      <c r="C181" s="231" t="s">
        <v>662</v>
      </c>
      <c r="D181" s="231" t="s">
        <v>427</v>
      </c>
      <c r="E181" s="231">
        <v>1</v>
      </c>
      <c r="F181" s="289" t="s">
        <v>434</v>
      </c>
      <c r="G181" s="172" t="s">
        <v>512</v>
      </c>
      <c r="H181" s="255">
        <v>1000</v>
      </c>
      <c r="I181" s="228"/>
      <c r="J181" s="228"/>
      <c r="K181" s="253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</row>
    <row r="182" spans="1:26" ht="12.75" customHeight="1">
      <c r="A182" s="231" t="s">
        <v>424</v>
      </c>
      <c r="B182" s="231" t="s">
        <v>440</v>
      </c>
      <c r="C182" s="231" t="s">
        <v>441</v>
      </c>
      <c r="D182" s="231" t="s">
        <v>425</v>
      </c>
      <c r="E182" s="231">
        <v>1</v>
      </c>
      <c r="F182" s="222" t="s">
        <v>435</v>
      </c>
      <c r="G182" s="172" t="s">
        <v>512</v>
      </c>
      <c r="H182" s="255">
        <v>3000</v>
      </c>
      <c r="I182" s="228"/>
      <c r="J182" s="228"/>
      <c r="K182" s="253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</row>
    <row r="183" spans="1:26" ht="12.75" customHeight="1">
      <c r="A183" s="287" t="s">
        <v>426</v>
      </c>
      <c r="B183" s="231" t="s">
        <v>408</v>
      </c>
      <c r="C183" s="231" t="s">
        <v>441</v>
      </c>
      <c r="D183" s="231" t="s">
        <v>425</v>
      </c>
      <c r="E183" s="231">
        <v>1</v>
      </c>
      <c r="F183" s="222" t="s">
        <v>436</v>
      </c>
      <c r="G183" s="172" t="s">
        <v>512</v>
      </c>
      <c r="H183" s="255">
        <v>1250</v>
      </c>
      <c r="I183" s="228"/>
      <c r="J183" s="228"/>
      <c r="K183" s="253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</row>
    <row r="184" spans="1:26" ht="12.75" customHeight="1">
      <c r="A184" s="287" t="s">
        <v>426</v>
      </c>
      <c r="B184" s="231" t="s">
        <v>408</v>
      </c>
      <c r="C184" s="231" t="s">
        <v>441</v>
      </c>
      <c r="D184" s="231" t="s">
        <v>425</v>
      </c>
      <c r="E184" s="231">
        <v>1</v>
      </c>
      <c r="F184" s="234" t="s">
        <v>547</v>
      </c>
      <c r="G184" s="172" t="s">
        <v>511</v>
      </c>
      <c r="H184" s="255">
        <v>1200.5</v>
      </c>
      <c r="I184" s="228"/>
      <c r="J184" s="228"/>
      <c r="K184" s="253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</row>
    <row r="185" spans="1:26" ht="12.75" customHeight="1">
      <c r="A185" s="287" t="s">
        <v>426</v>
      </c>
      <c r="B185" s="231" t="s">
        <v>408</v>
      </c>
      <c r="C185" s="231" t="s">
        <v>441</v>
      </c>
      <c r="D185" s="231" t="s">
        <v>425</v>
      </c>
      <c r="E185" s="231">
        <v>1</v>
      </c>
      <c r="F185" s="222" t="s">
        <v>438</v>
      </c>
      <c r="G185" s="172" t="s">
        <v>512</v>
      </c>
      <c r="H185" s="255">
        <v>1250</v>
      </c>
      <c r="I185" s="228"/>
      <c r="J185" s="228"/>
      <c r="K185" s="253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</row>
    <row r="186" spans="1:26" ht="12.75" customHeight="1">
      <c r="A186" s="287" t="s">
        <v>426</v>
      </c>
      <c r="B186" s="231" t="s">
        <v>408</v>
      </c>
      <c r="C186" s="231" t="s">
        <v>441</v>
      </c>
      <c r="D186" s="231" t="s">
        <v>425</v>
      </c>
      <c r="E186" s="231">
        <v>1</v>
      </c>
      <c r="F186" s="222" t="s">
        <v>635</v>
      </c>
      <c r="G186" s="172" t="s">
        <v>512</v>
      </c>
      <c r="H186" s="255">
        <v>1200.5</v>
      </c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</row>
    <row r="187" spans="1:26" ht="12.75" customHeight="1">
      <c r="A187" s="222"/>
      <c r="B187" s="222"/>
      <c r="C187" s="222"/>
      <c r="D187" s="235" t="s">
        <v>11</v>
      </c>
      <c r="E187" s="284">
        <f>SUM(E168:E186)</f>
        <v>19</v>
      </c>
      <c r="F187" s="222"/>
      <c r="G187" s="228"/>
      <c r="H187" s="285">
        <f>SUM(H168:H186)</f>
        <v>29051</v>
      </c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</row>
    <row r="188" spans="1:26" ht="12.75" customHeight="1">
      <c r="A188" s="228"/>
      <c r="B188" s="228"/>
      <c r="C188" s="228"/>
      <c r="D188" s="228"/>
      <c r="E188" s="228"/>
      <c r="F188" s="228"/>
      <c r="G188" s="228"/>
      <c r="H188" s="228"/>
      <c r="I188" s="222"/>
      <c r="J188" s="222"/>
      <c r="K188" s="222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</row>
    <row r="189" spans="1:26" ht="12.75" customHeight="1">
      <c r="A189" s="290" t="s">
        <v>37</v>
      </c>
      <c r="B189" s="222"/>
      <c r="C189" s="222"/>
      <c r="D189" s="222"/>
      <c r="E189" s="222"/>
      <c r="F189" s="222"/>
      <c r="G189" s="254"/>
      <c r="H189" s="222"/>
      <c r="I189" s="222"/>
      <c r="J189" s="222"/>
      <c r="K189" s="222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</row>
    <row r="190" spans="1:26">
      <c r="A190" s="222" t="s">
        <v>597</v>
      </c>
      <c r="B190" s="172" t="s">
        <v>598</v>
      </c>
      <c r="C190" s="222"/>
      <c r="D190" s="222"/>
      <c r="E190" s="222"/>
      <c r="F190" s="291"/>
      <c r="G190" s="254"/>
      <c r="H190" s="222"/>
      <c r="I190" s="222"/>
      <c r="J190" s="222"/>
      <c r="K190" s="222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</row>
    <row r="191" spans="1:26">
      <c r="A191" s="222" t="s">
        <v>40</v>
      </c>
      <c r="B191" s="292" t="s">
        <v>700</v>
      </c>
      <c r="C191" s="222"/>
      <c r="D191" s="222"/>
      <c r="E191" s="222"/>
      <c r="F191" s="222"/>
      <c r="G191" s="254"/>
      <c r="H191" s="222"/>
      <c r="I191" s="222"/>
      <c r="J191" s="222"/>
      <c r="K191" s="222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</row>
    <row r="192" spans="1:26" ht="12.75" customHeight="1">
      <c r="A192" s="222" t="s">
        <v>41</v>
      </c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</row>
    <row r="193" spans="1:26" ht="12.75" customHeight="1">
      <c r="A193" s="222" t="s">
        <v>42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</row>
    <row r="194" spans="1:26">
      <c r="A194" s="222" t="s">
        <v>43</v>
      </c>
      <c r="B194" s="293"/>
      <c r="C194" s="293"/>
      <c r="D194" s="293"/>
      <c r="E194" s="293"/>
      <c r="F194" s="293"/>
      <c r="G194" s="222"/>
      <c r="H194" s="222"/>
      <c r="I194" s="222"/>
      <c r="J194" s="222"/>
      <c r="K194" s="222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</row>
    <row r="195" spans="1:26">
      <c r="A195" s="222" t="s">
        <v>44</v>
      </c>
      <c r="B195" s="294"/>
      <c r="C195" s="295"/>
      <c r="D195" s="295"/>
      <c r="E195" s="296"/>
      <c r="F195" s="296"/>
      <c r="G195" s="222"/>
      <c r="H195" s="222"/>
      <c r="I195" s="222"/>
      <c r="J195" s="222"/>
      <c r="K195" s="222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</row>
    <row r="196" spans="1:26">
      <c r="A196" s="222" t="s">
        <v>45</v>
      </c>
      <c r="B196" s="296"/>
      <c r="C196" s="296"/>
      <c r="D196" s="296"/>
      <c r="E196" s="296"/>
      <c r="F196" s="296"/>
      <c r="G196" s="222"/>
      <c r="H196" s="222"/>
      <c r="I196" s="222"/>
      <c r="J196" s="222"/>
      <c r="K196" s="222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</row>
    <row r="197" spans="1:26" ht="12.75" customHeight="1">
      <c r="A197" s="297" t="s">
        <v>46</v>
      </c>
      <c r="B197" s="298"/>
      <c r="C197" s="293"/>
      <c r="D197" s="296"/>
      <c r="E197" s="296"/>
      <c r="F197" s="296"/>
      <c r="G197" s="222"/>
      <c r="H197" s="222"/>
      <c r="I197" s="222"/>
      <c r="J197" s="222"/>
      <c r="K197" s="222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</row>
    <row r="198" spans="1:26" ht="12.75" customHeight="1">
      <c r="A198" s="297" t="s">
        <v>47</v>
      </c>
      <c r="B198" s="298"/>
      <c r="C198" s="293"/>
      <c r="D198" s="296"/>
      <c r="E198" s="296"/>
      <c r="F198" s="296"/>
      <c r="G198" s="222"/>
      <c r="H198" s="222"/>
      <c r="I198" s="222"/>
      <c r="J198" s="222"/>
      <c r="K198" s="222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</row>
    <row r="199" spans="1:26" ht="12.75" customHeight="1">
      <c r="A199" s="297" t="s">
        <v>48</v>
      </c>
      <c r="B199" s="296"/>
      <c r="C199" s="296"/>
      <c r="D199" s="296"/>
      <c r="E199" s="296"/>
      <c r="F199" s="296"/>
      <c r="G199" s="222"/>
      <c r="H199" s="222"/>
      <c r="I199" s="222"/>
      <c r="J199" s="222"/>
      <c r="K199" s="222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</row>
    <row r="200" spans="1:26" ht="12.75" customHeight="1">
      <c r="A200" s="297" t="s">
        <v>49</v>
      </c>
      <c r="B200" s="296"/>
      <c r="C200" s="296"/>
      <c r="D200" s="296"/>
      <c r="E200" s="296"/>
      <c r="F200" s="293"/>
      <c r="G200" s="222"/>
      <c r="H200" s="222"/>
      <c r="I200" s="222"/>
      <c r="J200" s="222"/>
      <c r="K200" s="222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</row>
    <row r="201" spans="1:26" ht="12.75" customHeight="1">
      <c r="A201" s="297" t="s">
        <v>50</v>
      </c>
      <c r="B201" s="296"/>
      <c r="C201" s="296"/>
      <c r="D201" s="296"/>
      <c r="E201" s="296"/>
      <c r="F201" s="296"/>
      <c r="G201" s="222"/>
      <c r="H201" s="222"/>
      <c r="I201" s="222"/>
      <c r="J201" s="222"/>
      <c r="K201" s="222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</row>
    <row r="202" spans="1:26" ht="12.75" customHeight="1">
      <c r="A202" s="222" t="s">
        <v>51</v>
      </c>
      <c r="B202" s="296"/>
      <c r="C202" s="296"/>
      <c r="D202" s="296"/>
      <c r="E202" s="296"/>
      <c r="F202" s="296"/>
      <c r="G202" s="222"/>
      <c r="H202" s="222"/>
      <c r="I202" s="222"/>
      <c r="J202" s="222"/>
      <c r="K202" s="222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</row>
    <row r="203" spans="1:26" ht="12.75" customHeight="1">
      <c r="A203" s="222" t="s">
        <v>52</v>
      </c>
      <c r="B203" s="299"/>
      <c r="C203" s="293"/>
      <c r="D203" s="293"/>
      <c r="E203" s="293"/>
      <c r="F203" s="293"/>
      <c r="G203" s="222"/>
      <c r="H203" s="222"/>
      <c r="I203" s="222"/>
      <c r="J203" s="222"/>
      <c r="K203" s="222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</row>
    <row r="204" spans="1:26" ht="12.75" customHeight="1">
      <c r="A204" s="222" t="s">
        <v>53</v>
      </c>
      <c r="B204" s="231"/>
      <c r="C204" s="222"/>
      <c r="D204" s="222"/>
      <c r="E204" s="222"/>
      <c r="F204" s="222"/>
      <c r="G204" s="222"/>
      <c r="H204" s="222"/>
      <c r="I204" s="222"/>
      <c r="J204" s="222"/>
      <c r="K204" s="222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</row>
    <row r="205" spans="1:26" ht="12.75" customHeight="1">
      <c r="A205" s="222" t="s">
        <v>54</v>
      </c>
      <c r="B205" s="231"/>
      <c r="C205" s="222"/>
      <c r="D205" s="222"/>
      <c r="E205" s="222"/>
      <c r="F205" s="222"/>
      <c r="G205" s="222"/>
      <c r="H205" s="222"/>
      <c r="I205" s="222"/>
      <c r="J205" s="222"/>
      <c r="K205" s="222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</row>
    <row r="206" spans="1:26" ht="12.75" customHeight="1">
      <c r="A206" s="290" t="s">
        <v>55</v>
      </c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</row>
    <row r="207" spans="1:26" ht="12.75" customHeight="1">
      <c r="A207" s="300" t="s">
        <v>56</v>
      </c>
      <c r="B207" s="301"/>
      <c r="C207" s="222"/>
      <c r="D207" s="222"/>
      <c r="E207" s="222"/>
      <c r="F207" s="222"/>
      <c r="G207" s="222"/>
      <c r="H207" s="222"/>
      <c r="I207" s="222"/>
      <c r="J207" s="222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</row>
    <row r="208" spans="1:26" ht="12.75" customHeight="1">
      <c r="A208" s="290" t="s">
        <v>55</v>
      </c>
      <c r="B208" s="222"/>
      <c r="C208" s="222"/>
      <c r="D208" s="222"/>
      <c r="E208" s="222"/>
      <c r="F208" s="222"/>
      <c r="G208" s="222"/>
      <c r="H208" s="222"/>
      <c r="I208" s="222"/>
      <c r="J208" s="222"/>
      <c r="K208" s="228"/>
      <c r="L208" s="222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</row>
    <row r="209" spans="1:26" ht="56.25">
      <c r="A209" s="300" t="s">
        <v>56</v>
      </c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</row>
    <row r="210" spans="1:26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</row>
    <row r="211" spans="1:26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</row>
    <row r="212" spans="1:26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</row>
    <row r="213" spans="1:26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</row>
    <row r="214" spans="1:26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</row>
    <row r="215" spans="1:26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</row>
    <row r="216" spans="1:26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</row>
    <row r="217" spans="1:26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</row>
    <row r="218" spans="1:26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</row>
    <row r="219" spans="1:26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</row>
    <row r="220" spans="1:26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</row>
    <row r="221" spans="1:26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</row>
    <row r="222" spans="1:26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</row>
    <row r="223" spans="1:26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</row>
    <row r="224" spans="1:26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</row>
    <row r="225" spans="1:26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</row>
    <row r="226" spans="1:26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</row>
    <row r="227" spans="1:26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8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</row>
    <row r="228" spans="1:26" ht="12.75" customHeight="1">
      <c r="A228" s="222"/>
      <c r="B228" s="222"/>
      <c r="C228" s="222"/>
      <c r="D228" s="222"/>
      <c r="E228" s="222"/>
      <c r="F228" s="222"/>
      <c r="G228" s="222"/>
      <c r="H228" s="222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</row>
    <row r="229" spans="1:26" ht="12.75" customHeight="1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</row>
    <row r="230" spans="1:26" ht="12.75" customHeight="1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</row>
    <row r="231" spans="1:26" ht="12.75" customHeight="1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</row>
    <row r="232" spans="1:26" ht="12.75" customHeight="1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</row>
    <row r="233" spans="1:26" ht="12.75" customHeight="1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</row>
    <row r="234" spans="1:26" ht="12.75" customHeight="1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</row>
    <row r="235" spans="1:26" ht="12.75" customHeight="1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</row>
    <row r="236" spans="1:26" ht="12.75" customHeight="1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</row>
    <row r="237" spans="1:26" ht="12.75" customHeight="1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</row>
    <row r="238" spans="1:26" ht="12.75" customHeight="1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</row>
    <row r="239" spans="1:26" ht="12.75" customHeight="1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</row>
    <row r="240" spans="1:26" ht="12.75" customHeight="1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</row>
    <row r="241" spans="1:26" ht="12.75" customHeight="1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</row>
    <row r="242" spans="1:26" ht="12.75" customHeight="1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</row>
    <row r="243" spans="1:26" ht="12.75" customHeight="1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</row>
    <row r="244" spans="1:26" ht="12.75" customHeight="1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</row>
    <row r="245" spans="1:26" ht="12.75" customHeight="1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</row>
    <row r="246" spans="1:26" ht="12.75" customHeight="1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</row>
    <row r="247" spans="1:26" ht="12.75" customHeight="1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2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</row>
    <row r="248" spans="1:26" ht="12.75" customHeight="1">
      <c r="A248" s="228"/>
      <c r="B248" s="228"/>
      <c r="C248" s="228"/>
      <c r="D248" s="228"/>
      <c r="E248" s="228"/>
      <c r="F248" s="228"/>
      <c r="G248" s="228"/>
      <c r="H248" s="228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</row>
    <row r="249" spans="1:26" ht="12.75" customHeight="1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</row>
    <row r="250" spans="1:26" ht="12.75" customHeight="1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</row>
    <row r="251" spans="1:26" ht="12.75" customHeight="1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</row>
    <row r="252" spans="1:26" ht="12.75" customHeight="1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</row>
    <row r="253" spans="1:26" ht="12.75" customHeight="1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</row>
    <row r="254" spans="1:26" ht="12.75" customHeight="1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</row>
    <row r="255" spans="1:26" ht="12.75" customHeight="1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</row>
    <row r="256" spans="1:26" ht="12.75" customHeight="1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</row>
    <row r="257" spans="1:26" ht="12.75" customHeight="1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</row>
    <row r="258" spans="1:26" ht="12.75" customHeight="1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</row>
    <row r="259" spans="1:26" ht="12.75" customHeight="1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</row>
    <row r="260" spans="1:26" ht="12.75" customHeight="1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</row>
    <row r="261" spans="1:26" ht="12.75" customHeight="1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</row>
    <row r="262" spans="1:26" ht="12.75" customHeight="1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</row>
    <row r="263" spans="1:26" ht="12.75" customHeight="1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</row>
    <row r="264" spans="1:26" ht="12.75" customHeight="1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</row>
    <row r="265" spans="1:26" ht="12.75" customHeight="1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</row>
    <row r="266" spans="1:26" ht="12.75" customHeight="1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</row>
    <row r="267" spans="1:26" ht="12.75" customHeight="1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</row>
    <row r="268" spans="1:26" ht="12.75" customHeight="1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</row>
    <row r="269" spans="1:26" ht="12.75" customHeight="1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</row>
    <row r="270" spans="1:26" ht="12.75" customHeight="1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</row>
    <row r="271" spans="1:26" ht="12.75" customHeight="1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</row>
    <row r="272" spans="1:26" ht="12.75" customHeight="1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</row>
    <row r="273" spans="1:26" ht="12.75" customHeight="1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</row>
    <row r="274" spans="1:26" ht="12.75" customHeight="1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</row>
    <row r="275" spans="1:26" ht="12.75" customHeight="1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</row>
    <row r="276" spans="1:26" ht="12.75" customHeight="1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</row>
    <row r="277" spans="1:26" ht="12.75" customHeight="1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</row>
    <row r="278" spans="1:26" ht="12.75" customHeight="1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</row>
    <row r="279" spans="1:26" ht="12.75" customHeight="1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</row>
    <row r="280" spans="1:26" ht="12.75" customHeight="1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</row>
    <row r="281" spans="1:26" ht="12.75" customHeight="1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</row>
    <row r="282" spans="1:26" ht="12.75" customHeight="1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</row>
    <row r="283" spans="1:26" ht="12.75" customHeight="1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</row>
    <row r="284" spans="1:26" ht="12.75" customHeight="1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</row>
    <row r="285" spans="1:26" ht="12.75" customHeight="1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</row>
    <row r="286" spans="1:26" ht="12.75" customHeight="1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</row>
    <row r="287" spans="1:26" ht="12.75" customHeight="1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</row>
    <row r="288" spans="1:26" ht="12.75" customHeight="1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</row>
    <row r="289" spans="1:26" ht="12.75" customHeight="1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</row>
    <row r="290" spans="1:26" ht="12.75" customHeight="1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</row>
    <row r="291" spans="1:26" ht="12.75" customHeight="1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</row>
    <row r="292" spans="1:26" ht="12.75" customHeight="1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</row>
    <row r="293" spans="1:26" ht="12.75" customHeight="1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</row>
    <row r="294" spans="1:26" ht="12.75" customHeight="1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</row>
    <row r="295" spans="1:26" ht="12.75" customHeight="1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</row>
    <row r="296" spans="1:26" ht="12.75" customHeight="1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</row>
    <row r="297" spans="1:26" ht="12.75" customHeight="1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</row>
    <row r="298" spans="1:26" ht="12.75" customHeight="1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</row>
    <row r="299" spans="1:26" ht="12.75" customHeight="1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</row>
    <row r="300" spans="1:26" ht="12.75" customHeight="1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</row>
    <row r="301" spans="1:26" ht="12.75" customHeight="1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</row>
    <row r="302" spans="1:26" ht="12.75" customHeight="1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</row>
    <row r="303" spans="1:26" ht="12.75" customHeight="1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</row>
    <row r="304" spans="1:26" ht="12.75" customHeight="1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</row>
    <row r="305" spans="1:26" ht="12.75" customHeight="1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</row>
    <row r="306" spans="1:26" ht="12.75" customHeight="1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</row>
    <row r="307" spans="1:26" ht="12.75" customHeight="1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</row>
    <row r="308" spans="1:26" ht="12.75" customHeight="1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</row>
    <row r="309" spans="1:26" ht="12.75" customHeight="1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</row>
    <row r="310" spans="1:26" ht="12.75" customHeight="1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</row>
    <row r="311" spans="1:26" ht="12.75" customHeight="1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</row>
    <row r="312" spans="1:26" ht="12.75" customHeight="1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</row>
    <row r="313" spans="1:26" ht="12.75" customHeight="1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</row>
    <row r="314" spans="1:26" ht="12.75" customHeight="1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</row>
    <row r="315" spans="1:26" ht="12.75" customHeight="1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</row>
    <row r="316" spans="1:26" ht="12.75" customHeight="1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</row>
    <row r="317" spans="1:26" ht="12.75" customHeight="1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</row>
    <row r="318" spans="1:26" ht="12.75" customHeight="1"/>
    <row r="319" spans="1:26" ht="12.75" customHeight="1"/>
    <row r="320" spans="1:26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</sheetData>
  <protectedRanges>
    <protectedRange sqref="F159" name="Intervalo1_3"/>
  </protectedRanges>
  <mergeCells count="8">
    <mergeCell ref="A155:H155"/>
    <mergeCell ref="A166:H166"/>
    <mergeCell ref="A1:D1"/>
    <mergeCell ref="B2:D2"/>
    <mergeCell ref="B3:D3"/>
    <mergeCell ref="A5:K5"/>
    <mergeCell ref="A77:H77"/>
    <mergeCell ref="A103:H103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1:Z317"/>
  <sheetViews>
    <sheetView topLeftCell="A163" workbookViewId="0">
      <selection activeCell="A163" sqref="A1:XFD1048576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10.5" style="12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8" width="11.875" style="12" bestFit="1" customWidth="1"/>
    <col min="9" max="9" width="11.5" style="12" bestFit="1" customWidth="1"/>
    <col min="10" max="10" width="14.125" style="12" bestFit="1" customWidth="1"/>
    <col min="11" max="11" width="11.87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>
      <c r="A1" s="316" t="s">
        <v>638</v>
      </c>
      <c r="B1" s="316"/>
      <c r="C1" s="316"/>
      <c r="D1" s="316"/>
      <c r="E1" s="220"/>
      <c r="F1" s="221"/>
      <c r="G1" s="221"/>
      <c r="H1" s="221"/>
      <c r="I1" s="221"/>
      <c r="J1" s="221"/>
      <c r="K1" s="221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spans="1:26">
      <c r="A2" s="223" t="s">
        <v>626</v>
      </c>
      <c r="B2" s="317">
        <v>143</v>
      </c>
      <c r="C2" s="318"/>
      <c r="D2" s="319"/>
      <c r="E2" s="224"/>
      <c r="F2" s="225"/>
      <c r="G2" s="226"/>
      <c r="H2" s="227"/>
      <c r="I2" s="227"/>
      <c r="J2" s="227"/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>
      <c r="A3" s="229" t="s">
        <v>627</v>
      </c>
      <c r="B3" s="320">
        <v>0</v>
      </c>
      <c r="C3" s="321"/>
      <c r="D3" s="322"/>
      <c r="E3" s="224"/>
      <c r="F3" s="230"/>
      <c r="G3" s="226"/>
      <c r="H3" s="227"/>
      <c r="I3" s="227"/>
      <c r="J3" s="227"/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6">
      <c r="A4" s="222"/>
      <c r="B4" s="231"/>
      <c r="C4" s="232"/>
      <c r="D4" s="233"/>
      <c r="E4" s="231"/>
      <c r="F4" s="234"/>
      <c r="G4" s="172"/>
      <c r="H4" s="227"/>
      <c r="I4" s="227"/>
      <c r="J4" s="227"/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</row>
    <row r="5" spans="1:26">
      <c r="A5" s="323" t="s">
        <v>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>
      <c r="A6" s="235" t="s">
        <v>1</v>
      </c>
      <c r="B6" s="235" t="s">
        <v>2</v>
      </c>
      <c r="C6" s="235" t="s">
        <v>3</v>
      </c>
      <c r="D6" s="235" t="s">
        <v>4</v>
      </c>
      <c r="E6" s="235" t="s">
        <v>5</v>
      </c>
      <c r="F6" s="235" t="s">
        <v>6</v>
      </c>
      <c r="G6" s="235" t="s">
        <v>7</v>
      </c>
      <c r="H6" s="235" t="s">
        <v>8</v>
      </c>
      <c r="I6" s="236" t="s">
        <v>9</v>
      </c>
      <c r="J6" s="236" t="s">
        <v>10</v>
      </c>
      <c r="K6" s="236" t="s">
        <v>11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>
      <c r="A7" s="237" t="s">
        <v>58</v>
      </c>
      <c r="B7" s="231" t="s">
        <v>112</v>
      </c>
      <c r="C7" s="231" t="s">
        <v>12</v>
      </c>
      <c r="D7" s="238" t="s">
        <v>13</v>
      </c>
      <c r="E7" s="224">
        <v>1</v>
      </c>
      <c r="F7" s="239" t="s">
        <v>212</v>
      </c>
      <c r="G7" s="226" t="s">
        <v>8</v>
      </c>
      <c r="H7" s="227">
        <v>10570</v>
      </c>
      <c r="I7" s="227"/>
      <c r="J7" s="227"/>
      <c r="K7" s="227">
        <f>Tabela13842[[#This Row],[AGP]]</f>
        <v>10570</v>
      </c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>
      <c r="A8" s="230" t="s">
        <v>59</v>
      </c>
      <c r="B8" s="231" t="s">
        <v>113</v>
      </c>
      <c r="C8" s="231" t="s">
        <v>162</v>
      </c>
      <c r="D8" s="233" t="s">
        <v>15</v>
      </c>
      <c r="E8" s="224">
        <v>1</v>
      </c>
      <c r="F8" s="230" t="s">
        <v>213</v>
      </c>
      <c r="G8" s="226" t="s">
        <v>511</v>
      </c>
      <c r="H8" s="227"/>
      <c r="I8" s="227">
        <v>1993.32</v>
      </c>
      <c r="J8" s="227">
        <v>7973.3</v>
      </c>
      <c r="K8" s="227">
        <f>Tabela13842[[#This Row],[AGP]]</f>
        <v>0</v>
      </c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>
      <c r="A9" s="222" t="s">
        <v>274</v>
      </c>
      <c r="B9" s="231" t="s">
        <v>275</v>
      </c>
      <c r="C9" s="232" t="s">
        <v>276</v>
      </c>
      <c r="D9" s="233" t="s">
        <v>15</v>
      </c>
      <c r="E9" s="231">
        <v>1</v>
      </c>
      <c r="F9" s="234" t="s">
        <v>331</v>
      </c>
      <c r="G9" s="172" t="s">
        <v>513</v>
      </c>
      <c r="H9" s="227"/>
      <c r="I9" s="227">
        <v>1993.32</v>
      </c>
      <c r="J9" s="227">
        <v>7937.3</v>
      </c>
      <c r="K9" s="227">
        <f>Tabela13842[[#This Row],[AGP]]</f>
        <v>0</v>
      </c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</row>
    <row r="10" spans="1:26">
      <c r="A10" s="222" t="s">
        <v>1</v>
      </c>
      <c r="B10" s="231" t="s">
        <v>115</v>
      </c>
      <c r="C10" s="231" t="s">
        <v>115</v>
      </c>
      <c r="D10" s="233" t="s">
        <v>15</v>
      </c>
      <c r="E10" s="224">
        <v>1</v>
      </c>
      <c r="F10" s="234" t="s">
        <v>639</v>
      </c>
      <c r="G10" s="226" t="s">
        <v>511</v>
      </c>
      <c r="H10" s="227"/>
      <c r="I10" s="227">
        <v>1993.32</v>
      </c>
      <c r="J10" s="227">
        <v>7973.3</v>
      </c>
      <c r="K10" s="227">
        <f>Tabela13842[[#This Row],[AGP]]</f>
        <v>0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</row>
    <row r="11" spans="1:26">
      <c r="A11" s="222" t="s">
        <v>628</v>
      </c>
      <c r="B11" s="231" t="s">
        <v>640</v>
      </c>
      <c r="C11" s="231" t="s">
        <v>641</v>
      </c>
      <c r="D11" s="233" t="s">
        <v>206</v>
      </c>
      <c r="E11" s="224">
        <v>1</v>
      </c>
      <c r="F11" s="234" t="s">
        <v>642</v>
      </c>
      <c r="G11" s="226" t="s">
        <v>511</v>
      </c>
      <c r="H11" s="227"/>
      <c r="I11" s="227">
        <v>1461.77</v>
      </c>
      <c r="J11" s="227">
        <v>5847.08</v>
      </c>
      <c r="K11" s="227">
        <f>Tabela13842[[#This Row],[AGP]]</f>
        <v>0</v>
      </c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</row>
    <row r="12" spans="1:26">
      <c r="A12" s="222" t="s">
        <v>62</v>
      </c>
      <c r="B12" s="231" t="s">
        <v>116</v>
      </c>
      <c r="C12" s="231" t="s">
        <v>164</v>
      </c>
      <c r="D12" s="233" t="s">
        <v>206</v>
      </c>
      <c r="E12" s="224">
        <v>1</v>
      </c>
      <c r="F12" s="240" t="s">
        <v>603</v>
      </c>
      <c r="G12" s="241" t="s">
        <v>511</v>
      </c>
      <c r="H12" s="227"/>
      <c r="I12" s="227">
        <v>1461.77</v>
      </c>
      <c r="J12" s="227">
        <v>5847.08</v>
      </c>
      <c r="K12" s="227">
        <f>Tabela13842[[#This Row],[AGP]]</f>
        <v>0</v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</row>
    <row r="13" spans="1:26">
      <c r="A13" s="222" t="s">
        <v>520</v>
      </c>
      <c r="B13" s="231" t="s">
        <v>521</v>
      </c>
      <c r="C13" s="231" t="s">
        <v>643</v>
      </c>
      <c r="D13" s="233" t="s">
        <v>206</v>
      </c>
      <c r="E13" s="224">
        <v>1</v>
      </c>
      <c r="F13" s="234" t="s">
        <v>218</v>
      </c>
      <c r="G13" s="226" t="s">
        <v>511</v>
      </c>
      <c r="H13" s="227"/>
      <c r="I13" s="227">
        <v>1461.77</v>
      </c>
      <c r="J13" s="227">
        <v>5847.08</v>
      </c>
      <c r="K13" s="227">
        <f>Tabela13842[[#This Row],[AGP]]</f>
        <v>0</v>
      </c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</row>
    <row r="14" spans="1:26">
      <c r="A14" s="222" t="s">
        <v>65</v>
      </c>
      <c r="B14" s="231" t="s">
        <v>119</v>
      </c>
      <c r="C14" s="242" t="s">
        <v>119</v>
      </c>
      <c r="D14" s="233" t="s">
        <v>644</v>
      </c>
      <c r="E14" s="224">
        <v>1</v>
      </c>
      <c r="F14" s="234" t="s">
        <v>219</v>
      </c>
      <c r="G14" s="226" t="s">
        <v>511</v>
      </c>
      <c r="H14" s="227"/>
      <c r="I14" s="227">
        <v>1461.77</v>
      </c>
      <c r="J14" s="227">
        <v>5847.08</v>
      </c>
      <c r="K14" s="227">
        <f>Tabela13842[[#This Row],[AGP]]</f>
        <v>0</v>
      </c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</row>
    <row r="15" spans="1:26">
      <c r="A15" s="222" t="s">
        <v>66</v>
      </c>
      <c r="B15" s="231" t="s">
        <v>17</v>
      </c>
      <c r="C15" s="231" t="s">
        <v>645</v>
      </c>
      <c r="D15" s="233" t="s">
        <v>208</v>
      </c>
      <c r="E15" s="224">
        <v>1</v>
      </c>
      <c r="F15" s="234" t="s">
        <v>220</v>
      </c>
      <c r="G15" s="226" t="s">
        <v>511</v>
      </c>
      <c r="H15" s="227"/>
      <c r="I15" s="227">
        <v>1229.22</v>
      </c>
      <c r="J15" s="227">
        <v>4916.8599999999997</v>
      </c>
      <c r="K15" s="227">
        <f>Tabela13842[[#This Row],[AGP]]</f>
        <v>0</v>
      </c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</row>
    <row r="16" spans="1:26">
      <c r="A16" s="222" t="s">
        <v>67</v>
      </c>
      <c r="B16" s="231" t="s">
        <v>120</v>
      </c>
      <c r="C16" s="231" t="s">
        <v>453</v>
      </c>
      <c r="D16" s="233" t="s">
        <v>208</v>
      </c>
      <c r="E16" s="224">
        <v>1</v>
      </c>
      <c r="F16" s="234" t="s">
        <v>221</v>
      </c>
      <c r="G16" s="226" t="s">
        <v>511</v>
      </c>
      <c r="H16" s="227"/>
      <c r="I16" s="227">
        <v>1229.22</v>
      </c>
      <c r="J16" s="227">
        <v>4916.8599999999997</v>
      </c>
      <c r="K16" s="227">
        <f>Tabela13842[[#This Row],[AGP]]</f>
        <v>0</v>
      </c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</row>
    <row r="17" spans="1:26">
      <c r="A17" s="222" t="s">
        <v>68</v>
      </c>
      <c r="B17" s="231" t="s">
        <v>121</v>
      </c>
      <c r="C17" s="231" t="s">
        <v>454</v>
      </c>
      <c r="D17" s="233" t="s">
        <v>208</v>
      </c>
      <c r="E17" s="224">
        <v>1</v>
      </c>
      <c r="F17" s="234" t="s">
        <v>693</v>
      </c>
      <c r="G17" s="226" t="s">
        <v>511</v>
      </c>
      <c r="H17" s="227"/>
      <c r="I17" s="227">
        <v>1229.22</v>
      </c>
      <c r="J17" s="227">
        <v>4916.8599999999997</v>
      </c>
      <c r="K17" s="227">
        <f>Tabela13842[[#This Row],[AGP]]</f>
        <v>0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</row>
    <row r="18" spans="1:26">
      <c r="A18" s="222" t="s">
        <v>524</v>
      </c>
      <c r="B18" s="231" t="s">
        <v>525</v>
      </c>
      <c r="C18" s="231" t="s">
        <v>526</v>
      </c>
      <c r="D18" s="233" t="s">
        <v>208</v>
      </c>
      <c r="E18" s="224">
        <v>1</v>
      </c>
      <c r="F18" s="234" t="s">
        <v>527</v>
      </c>
      <c r="G18" s="226" t="s">
        <v>511</v>
      </c>
      <c r="H18" s="227"/>
      <c r="I18" s="227">
        <v>1229.22</v>
      </c>
      <c r="J18" s="227">
        <v>4916.8599999999997</v>
      </c>
      <c r="K18" s="227">
        <f>Tabela13842[[#This Row],[AGP]]</f>
        <v>0</v>
      </c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</row>
    <row r="19" spans="1:26">
      <c r="A19" s="222" t="s">
        <v>528</v>
      </c>
      <c r="B19" s="231" t="s">
        <v>529</v>
      </c>
      <c r="C19" s="231" t="s">
        <v>530</v>
      </c>
      <c r="D19" s="233" t="s">
        <v>16</v>
      </c>
      <c r="E19" s="224">
        <v>1</v>
      </c>
      <c r="F19" s="234" t="s">
        <v>223</v>
      </c>
      <c r="G19" s="226" t="s">
        <v>511</v>
      </c>
      <c r="H19" s="227"/>
      <c r="I19" s="227">
        <v>1129.22</v>
      </c>
      <c r="J19" s="227">
        <v>4518.2</v>
      </c>
      <c r="K19" s="227">
        <f>Tabela13842[[#This Row],[AGP]]</f>
        <v>0</v>
      </c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</row>
    <row r="20" spans="1:26">
      <c r="A20" s="222" t="s">
        <v>531</v>
      </c>
      <c r="B20" s="231" t="s">
        <v>532</v>
      </c>
      <c r="C20" s="231" t="s">
        <v>533</v>
      </c>
      <c r="D20" s="233" t="s">
        <v>16</v>
      </c>
      <c r="E20" s="224">
        <v>1</v>
      </c>
      <c r="F20" s="234" t="s">
        <v>248</v>
      </c>
      <c r="G20" s="226" t="s">
        <v>511</v>
      </c>
      <c r="H20" s="227"/>
      <c r="I20" s="227">
        <v>1129.55</v>
      </c>
      <c r="J20" s="227">
        <v>4518.2</v>
      </c>
      <c r="K20" s="227">
        <f>Tabela13842[[#This Row],[AGP]]</f>
        <v>0</v>
      </c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</row>
    <row r="21" spans="1:26" s="129" customFormat="1">
      <c r="A21" s="239" t="s">
        <v>70</v>
      </c>
      <c r="B21" s="243" t="s">
        <v>123</v>
      </c>
      <c r="C21" s="243" t="s">
        <v>168</v>
      </c>
      <c r="D21" s="244" t="s">
        <v>16</v>
      </c>
      <c r="E21" s="245">
        <v>1</v>
      </c>
      <c r="F21" s="239" t="s">
        <v>224</v>
      </c>
      <c r="G21" s="246" t="s">
        <v>511</v>
      </c>
      <c r="H21" s="247"/>
      <c r="I21" s="247">
        <v>1129.55</v>
      </c>
      <c r="J21" s="247">
        <v>4518.2</v>
      </c>
      <c r="K21" s="247">
        <f>Tabela13842[[#This Row],[AGP]]</f>
        <v>0</v>
      </c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spans="1:26">
      <c r="A22" s="222" t="s">
        <v>71</v>
      </c>
      <c r="B22" s="231" t="s">
        <v>124</v>
      </c>
      <c r="C22" s="231" t="s">
        <v>646</v>
      </c>
      <c r="D22" s="233" t="s">
        <v>16</v>
      </c>
      <c r="E22" s="224">
        <v>1</v>
      </c>
      <c r="F22" s="234" t="s">
        <v>225</v>
      </c>
      <c r="G22" s="226" t="s">
        <v>511</v>
      </c>
      <c r="H22" s="227"/>
      <c r="I22" s="227">
        <v>1129.55</v>
      </c>
      <c r="J22" s="227">
        <v>4518.2</v>
      </c>
      <c r="K22" s="227">
        <f>Tabela13842[[#This Row],[AGP]]</f>
        <v>0</v>
      </c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</row>
    <row r="23" spans="1:26">
      <c r="A23" s="249" t="s">
        <v>74</v>
      </c>
      <c r="B23" s="243" t="s">
        <v>127</v>
      </c>
      <c r="C23" s="243" t="s">
        <v>171</v>
      </c>
      <c r="D23" s="244" t="s">
        <v>16</v>
      </c>
      <c r="E23" s="245">
        <v>1</v>
      </c>
      <c r="F23" s="250" t="s">
        <v>241</v>
      </c>
      <c r="G23" s="246" t="s">
        <v>511</v>
      </c>
      <c r="H23" s="247"/>
      <c r="I23" s="247">
        <v>1129.55</v>
      </c>
      <c r="J23" s="247">
        <v>4518.2</v>
      </c>
      <c r="K23" s="247">
        <f>Tabela13842[[#This Row],[AGP]]</f>
        <v>0</v>
      </c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</row>
    <row r="24" spans="1:26">
      <c r="A24" s="222" t="s">
        <v>75</v>
      </c>
      <c r="B24" s="231" t="s">
        <v>534</v>
      </c>
      <c r="C24" s="231" t="s">
        <v>535</v>
      </c>
      <c r="D24" s="233" t="s">
        <v>16</v>
      </c>
      <c r="E24" s="224">
        <v>1</v>
      </c>
      <c r="F24" s="234" t="s">
        <v>536</v>
      </c>
      <c r="G24" s="226" t="s">
        <v>511</v>
      </c>
      <c r="H24" s="227"/>
      <c r="I24" s="227">
        <v>1129.55</v>
      </c>
      <c r="J24" s="227">
        <v>4518.2</v>
      </c>
      <c r="K24" s="227">
        <f>Tabela13842[[#This Row],[AGP]]</f>
        <v>0</v>
      </c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</row>
    <row r="25" spans="1:26">
      <c r="A25" s="222" t="s">
        <v>72</v>
      </c>
      <c r="B25" s="231" t="s">
        <v>125</v>
      </c>
      <c r="C25" s="231" t="s">
        <v>455</v>
      </c>
      <c r="D25" s="233" t="s">
        <v>16</v>
      </c>
      <c r="E25" s="224">
        <v>1</v>
      </c>
      <c r="F25" s="234" t="s">
        <v>227</v>
      </c>
      <c r="G25" s="226" t="s">
        <v>511</v>
      </c>
      <c r="H25" s="227"/>
      <c r="I25" s="227">
        <v>1129.55</v>
      </c>
      <c r="J25" s="227">
        <v>4518.2</v>
      </c>
      <c r="K25" s="227">
        <f>Tabela13842[[#This Row],[AGP]]</f>
        <v>0</v>
      </c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</row>
    <row r="26" spans="1:26">
      <c r="A26" s="222" t="s">
        <v>647</v>
      </c>
      <c r="B26" s="231" t="s">
        <v>648</v>
      </c>
      <c r="C26" s="231" t="s">
        <v>649</v>
      </c>
      <c r="D26" s="233" t="s">
        <v>16</v>
      </c>
      <c r="E26" s="224">
        <v>1</v>
      </c>
      <c r="F26" s="234" t="s">
        <v>228</v>
      </c>
      <c r="G26" s="226" t="s">
        <v>511</v>
      </c>
      <c r="H26" s="227"/>
      <c r="I26" s="227">
        <v>1129.55</v>
      </c>
      <c r="J26" s="227">
        <v>4518.2</v>
      </c>
      <c r="K26" s="227">
        <f>Tabela13842[[#This Row],[AGP]]</f>
        <v>0</v>
      </c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</row>
    <row r="27" spans="1:26">
      <c r="A27" s="222" t="s">
        <v>75</v>
      </c>
      <c r="B27" s="231" t="s">
        <v>128</v>
      </c>
      <c r="C27" s="231" t="s">
        <v>458</v>
      </c>
      <c r="D27" s="233" t="s">
        <v>16</v>
      </c>
      <c r="E27" s="224">
        <v>1</v>
      </c>
      <c r="F27" s="234" t="s">
        <v>239</v>
      </c>
      <c r="G27" s="226" t="s">
        <v>511</v>
      </c>
      <c r="H27" s="227"/>
      <c r="I27" s="227">
        <v>1129.55</v>
      </c>
      <c r="J27" s="227">
        <v>4518.2</v>
      </c>
      <c r="K27" s="227">
        <f>Tabela13842[[#This Row],[AGP]]</f>
        <v>0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</row>
    <row r="28" spans="1:26">
      <c r="A28" s="222" t="s">
        <v>76</v>
      </c>
      <c r="B28" s="231" t="s">
        <v>694</v>
      </c>
      <c r="C28" s="231" t="s">
        <v>695</v>
      </c>
      <c r="D28" s="233" t="s">
        <v>16</v>
      </c>
      <c r="E28" s="224">
        <v>1</v>
      </c>
      <c r="F28" s="234" t="s">
        <v>230</v>
      </c>
      <c r="G28" s="226" t="s">
        <v>511</v>
      </c>
      <c r="H28" s="227"/>
      <c r="I28" s="227">
        <v>1129.55</v>
      </c>
      <c r="J28" s="227">
        <v>4518.2</v>
      </c>
      <c r="K28" s="227">
        <f>Tabela13842[[#This Row],[AGP]]</f>
        <v>0</v>
      </c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</row>
    <row r="29" spans="1:26">
      <c r="A29" s="222" t="s">
        <v>650</v>
      </c>
      <c r="B29" s="231" t="s">
        <v>651</v>
      </c>
      <c r="C29" s="231" t="s">
        <v>652</v>
      </c>
      <c r="D29" s="233" t="s">
        <v>209</v>
      </c>
      <c r="E29" s="224">
        <v>1</v>
      </c>
      <c r="F29" s="234" t="s">
        <v>235</v>
      </c>
      <c r="G29" s="226" t="s">
        <v>511</v>
      </c>
      <c r="H29" s="227"/>
      <c r="I29" s="227">
        <v>1129.55</v>
      </c>
      <c r="J29" s="227">
        <v>4518.2</v>
      </c>
      <c r="K29" s="227">
        <f>Tabela13842[[#This Row],[AGP]]</f>
        <v>0</v>
      </c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</row>
    <row r="30" spans="1:26">
      <c r="A30" s="222" t="s">
        <v>85</v>
      </c>
      <c r="B30" s="231" t="s">
        <v>549</v>
      </c>
      <c r="C30" s="231" t="s">
        <v>618</v>
      </c>
      <c r="D30" s="233" t="s">
        <v>209</v>
      </c>
      <c r="E30" s="224">
        <v>1</v>
      </c>
      <c r="F30" s="234" t="s">
        <v>619</v>
      </c>
      <c r="G30" s="226" t="s">
        <v>511</v>
      </c>
      <c r="H30" s="227"/>
      <c r="I30" s="227">
        <v>1129.55</v>
      </c>
      <c r="J30" s="227">
        <v>4518.2</v>
      </c>
      <c r="K30" s="227">
        <f>Tabela13842[[#This Row],[AGP]]</f>
        <v>0</v>
      </c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</row>
    <row r="31" spans="1:26">
      <c r="A31" s="222" t="s">
        <v>77</v>
      </c>
      <c r="B31" s="231" t="s">
        <v>130</v>
      </c>
      <c r="C31" s="231" t="s">
        <v>173</v>
      </c>
      <c r="D31" s="233" t="s">
        <v>209</v>
      </c>
      <c r="E31" s="224">
        <v>1</v>
      </c>
      <c r="F31" s="234" t="s">
        <v>231</v>
      </c>
      <c r="G31" s="226" t="s">
        <v>511</v>
      </c>
      <c r="H31" s="227"/>
      <c r="I31" s="227">
        <v>930.22</v>
      </c>
      <c r="J31" s="227">
        <v>3720.87</v>
      </c>
      <c r="K31" s="227">
        <f>Tabela13842[[#This Row],[AGP]]</f>
        <v>0</v>
      </c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</row>
    <row r="32" spans="1:26">
      <c r="A32" s="222" t="s">
        <v>538</v>
      </c>
      <c r="B32" s="231" t="s">
        <v>539</v>
      </c>
      <c r="C32" s="231" t="s">
        <v>540</v>
      </c>
      <c r="D32" s="233" t="s">
        <v>620</v>
      </c>
      <c r="E32" s="224">
        <v>1</v>
      </c>
      <c r="F32" s="234" t="s">
        <v>542</v>
      </c>
      <c r="G32" s="226" t="s">
        <v>512</v>
      </c>
      <c r="H32" s="227"/>
      <c r="I32" s="227"/>
      <c r="J32" s="227">
        <v>3720.87</v>
      </c>
      <c r="K32" s="227">
        <f>Tabela13842[[#This Row],[AGP]]</f>
        <v>0</v>
      </c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</row>
    <row r="33" spans="1:26">
      <c r="A33" s="249" t="s">
        <v>77</v>
      </c>
      <c r="B33" s="243" t="s">
        <v>130</v>
      </c>
      <c r="C33" s="243" t="s">
        <v>173</v>
      </c>
      <c r="D33" s="244" t="s">
        <v>209</v>
      </c>
      <c r="E33" s="245">
        <v>1</v>
      </c>
      <c r="F33" s="250" t="s">
        <v>605</v>
      </c>
      <c r="G33" s="246" t="s">
        <v>511</v>
      </c>
      <c r="H33" s="247"/>
      <c r="I33" s="247">
        <v>930.22</v>
      </c>
      <c r="J33" s="247">
        <v>3720.87</v>
      </c>
      <c r="K33" s="247">
        <f>Tabela13842[[#This Row],[AGP]]</f>
        <v>0</v>
      </c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</row>
    <row r="34" spans="1:26">
      <c r="A34" s="222" t="s">
        <v>78</v>
      </c>
      <c r="B34" s="231" t="s">
        <v>131</v>
      </c>
      <c r="C34" s="231" t="s">
        <v>174</v>
      </c>
      <c r="D34" s="233" t="s">
        <v>209</v>
      </c>
      <c r="E34" s="224">
        <v>1</v>
      </c>
      <c r="F34" s="234" t="s">
        <v>233</v>
      </c>
      <c r="G34" s="226" t="s">
        <v>511</v>
      </c>
      <c r="H34" s="227"/>
      <c r="I34" s="227">
        <v>930.22</v>
      </c>
      <c r="J34" s="227">
        <v>3720.87</v>
      </c>
      <c r="K34" s="227">
        <f>Tabela13842[[#This Row],[AGP]]</f>
        <v>0</v>
      </c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</row>
    <row r="35" spans="1:26">
      <c r="A35" s="222" t="s">
        <v>79</v>
      </c>
      <c r="B35" s="231" t="s">
        <v>132</v>
      </c>
      <c r="C35" s="231" t="s">
        <v>175</v>
      </c>
      <c r="D35" s="233" t="s">
        <v>209</v>
      </c>
      <c r="E35" s="224">
        <v>1</v>
      </c>
      <c r="F35" s="234" t="s">
        <v>234</v>
      </c>
      <c r="G35" s="226" t="s">
        <v>511</v>
      </c>
      <c r="H35" s="227"/>
      <c r="I35" s="227">
        <v>930.22</v>
      </c>
      <c r="J35" s="227">
        <v>3720.87</v>
      </c>
      <c r="K35" s="227">
        <f>Tabela13842[[#This Row],[AGP]]</f>
        <v>0</v>
      </c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</row>
    <row r="36" spans="1:26">
      <c r="A36" s="222" t="s">
        <v>81</v>
      </c>
      <c r="B36" s="231" t="s">
        <v>133</v>
      </c>
      <c r="C36" s="231" t="s">
        <v>177</v>
      </c>
      <c r="D36" s="233" t="s">
        <v>209</v>
      </c>
      <c r="E36" s="224">
        <v>1</v>
      </c>
      <c r="F36" s="234" t="s">
        <v>236</v>
      </c>
      <c r="G36" s="226" t="s">
        <v>511</v>
      </c>
      <c r="H36" s="227"/>
      <c r="I36" s="227">
        <v>930.22</v>
      </c>
      <c r="J36" s="227">
        <v>3720.87</v>
      </c>
      <c r="K36" s="227">
        <f>Tabela13842[[#This Row],[AGP]]</f>
        <v>0</v>
      </c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</row>
    <row r="37" spans="1:26">
      <c r="A37" s="222" t="s">
        <v>81</v>
      </c>
      <c r="B37" s="231" t="s">
        <v>133</v>
      </c>
      <c r="C37" s="231" t="s">
        <v>177</v>
      </c>
      <c r="D37" s="233" t="s">
        <v>209</v>
      </c>
      <c r="E37" s="224">
        <v>1</v>
      </c>
      <c r="F37" s="234" t="s">
        <v>237</v>
      </c>
      <c r="G37" s="226" t="s">
        <v>511</v>
      </c>
      <c r="H37" s="227"/>
      <c r="I37" s="227">
        <v>930.22</v>
      </c>
      <c r="J37" s="227">
        <v>3720.87</v>
      </c>
      <c r="K37" s="227">
        <f>Tabela13842[[#This Row],[AGP]]</f>
        <v>0</v>
      </c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</row>
    <row r="38" spans="1:26">
      <c r="A38" s="222" t="s">
        <v>82</v>
      </c>
      <c r="B38" s="231" t="s">
        <v>134</v>
      </c>
      <c r="C38" s="231" t="s">
        <v>653</v>
      </c>
      <c r="D38" s="233" t="s">
        <v>209</v>
      </c>
      <c r="E38" s="224">
        <v>1</v>
      </c>
      <c r="F38" s="234" t="s">
        <v>238</v>
      </c>
      <c r="G38" s="226" t="s">
        <v>511</v>
      </c>
      <c r="H38" s="227"/>
      <c r="I38" s="227">
        <v>930.22</v>
      </c>
      <c r="J38" s="227">
        <v>3720.87</v>
      </c>
      <c r="K38" s="227">
        <f>Tabela13842[[#This Row],[AGP]]</f>
        <v>0</v>
      </c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</row>
    <row r="39" spans="1:26">
      <c r="A39" s="222" t="s">
        <v>606</v>
      </c>
      <c r="B39" s="231" t="s">
        <v>545</v>
      </c>
      <c r="C39" s="231" t="s">
        <v>546</v>
      </c>
      <c r="D39" s="233" t="s">
        <v>209</v>
      </c>
      <c r="E39" s="224">
        <v>1</v>
      </c>
      <c r="F39" s="234" t="s">
        <v>547</v>
      </c>
      <c r="G39" s="226" t="s">
        <v>511</v>
      </c>
      <c r="H39" s="227"/>
      <c r="I39" s="227">
        <v>930.22</v>
      </c>
      <c r="J39" s="227">
        <v>3720.87</v>
      </c>
      <c r="K39" s="227">
        <f>Tabela13842[[#This Row],[AGP]]</f>
        <v>0</v>
      </c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</row>
    <row r="40" spans="1:26">
      <c r="A40" s="222" t="s">
        <v>84</v>
      </c>
      <c r="B40" s="231" t="s">
        <v>136</v>
      </c>
      <c r="C40" s="231" t="s">
        <v>456</v>
      </c>
      <c r="D40" s="233" t="s">
        <v>209</v>
      </c>
      <c r="E40" s="224">
        <v>1</v>
      </c>
      <c r="F40" s="234" t="s">
        <v>240</v>
      </c>
      <c r="G40" s="226" t="s">
        <v>511</v>
      </c>
      <c r="H40" s="227"/>
      <c r="I40" s="227">
        <v>930.22</v>
      </c>
      <c r="J40" s="227">
        <v>3720.87</v>
      </c>
      <c r="K40" s="227">
        <f>Tabela13842[[#This Row],[AGP]]</f>
        <v>0</v>
      </c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</row>
    <row r="41" spans="1:26">
      <c r="A41" s="222" t="s">
        <v>86</v>
      </c>
      <c r="B41" s="231" t="s">
        <v>138</v>
      </c>
      <c r="C41" s="231" t="s">
        <v>180</v>
      </c>
      <c r="D41" s="233" t="s">
        <v>209</v>
      </c>
      <c r="E41" s="224">
        <v>1</v>
      </c>
      <c r="F41" s="234" t="s">
        <v>242</v>
      </c>
      <c r="G41" s="226" t="s">
        <v>511</v>
      </c>
      <c r="H41" s="227"/>
      <c r="I41" s="227">
        <v>930.22</v>
      </c>
      <c r="J41" s="227">
        <v>3720.87</v>
      </c>
      <c r="K41" s="227">
        <f>Tabela13842[[#This Row],[AGP]]</f>
        <v>0</v>
      </c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</row>
    <row r="42" spans="1:26">
      <c r="A42" s="222" t="s">
        <v>87</v>
      </c>
      <c r="B42" s="231" t="s">
        <v>139</v>
      </c>
      <c r="C42" s="231" t="s">
        <v>654</v>
      </c>
      <c r="D42" s="233" t="s">
        <v>209</v>
      </c>
      <c r="E42" s="224">
        <v>1</v>
      </c>
      <c r="F42" s="234" t="s">
        <v>243</v>
      </c>
      <c r="G42" s="226" t="s">
        <v>511</v>
      </c>
      <c r="H42" s="227"/>
      <c r="I42" s="227">
        <v>930.22</v>
      </c>
      <c r="J42" s="227">
        <v>3720.87</v>
      </c>
      <c r="K42" s="227">
        <f>Tabela13842[[#This Row],[AGP]]</f>
        <v>0</v>
      </c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</row>
    <row r="43" spans="1:26">
      <c r="A43" s="222" t="s">
        <v>88</v>
      </c>
      <c r="B43" s="231" t="s">
        <v>140</v>
      </c>
      <c r="C43" s="231" t="s">
        <v>655</v>
      </c>
      <c r="D43" s="233" t="s">
        <v>209</v>
      </c>
      <c r="E43" s="224">
        <v>1</v>
      </c>
      <c r="F43" s="234" t="s">
        <v>244</v>
      </c>
      <c r="G43" s="226" t="s">
        <v>511</v>
      </c>
      <c r="H43" s="227"/>
      <c r="I43" s="227">
        <v>930.22</v>
      </c>
      <c r="J43" s="227">
        <v>3720.87</v>
      </c>
      <c r="K43" s="227">
        <f>Tabela13842[[#This Row],[AGP]]</f>
        <v>0</v>
      </c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</row>
    <row r="44" spans="1:26">
      <c r="A44" s="222" t="s">
        <v>89</v>
      </c>
      <c r="B44" s="231" t="s">
        <v>141</v>
      </c>
      <c r="C44" s="231" t="s">
        <v>183</v>
      </c>
      <c r="D44" s="233" t="s">
        <v>18</v>
      </c>
      <c r="E44" s="224">
        <v>1</v>
      </c>
      <c r="F44" s="234" t="s">
        <v>515</v>
      </c>
      <c r="G44" s="226" t="s">
        <v>511</v>
      </c>
      <c r="H44" s="227"/>
      <c r="I44" s="227">
        <v>664.44</v>
      </c>
      <c r="J44" s="227">
        <v>2657.77</v>
      </c>
      <c r="K44" s="227">
        <f>Tabela13842[[#This Row],[AGP]]</f>
        <v>0</v>
      </c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</row>
    <row r="45" spans="1:26">
      <c r="A45" s="222" t="s">
        <v>90</v>
      </c>
      <c r="B45" s="231" t="s">
        <v>142</v>
      </c>
      <c r="C45" s="231" t="s">
        <v>656</v>
      </c>
      <c r="D45" s="233" t="s">
        <v>18</v>
      </c>
      <c r="E45" s="224">
        <v>1</v>
      </c>
      <c r="F45" s="234" t="s">
        <v>428</v>
      </c>
      <c r="G45" s="226" t="s">
        <v>511</v>
      </c>
      <c r="H45" s="227"/>
      <c r="I45" s="227">
        <v>664.44</v>
      </c>
      <c r="J45" s="227">
        <v>2657.77</v>
      </c>
      <c r="K45" s="227">
        <f>Tabela13842[[#This Row],[AGP]]</f>
        <v>0</v>
      </c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</row>
    <row r="46" spans="1:26">
      <c r="A46" s="222" t="s">
        <v>91</v>
      </c>
      <c r="B46" s="231" t="s">
        <v>129</v>
      </c>
      <c r="C46" s="231" t="s">
        <v>657</v>
      </c>
      <c r="D46" s="233" t="s">
        <v>18</v>
      </c>
      <c r="E46" s="224">
        <v>1</v>
      </c>
      <c r="F46" s="234" t="s">
        <v>246</v>
      </c>
      <c r="G46" s="226" t="s">
        <v>511</v>
      </c>
      <c r="H46" s="227"/>
      <c r="I46" s="227">
        <v>664.44</v>
      </c>
      <c r="J46" s="227">
        <v>2657.77</v>
      </c>
      <c r="K46" s="227">
        <f>Tabela13842[[#This Row],[AGP]]</f>
        <v>0</v>
      </c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</row>
    <row r="47" spans="1:26">
      <c r="A47" s="222" t="s">
        <v>92</v>
      </c>
      <c r="B47" s="231" t="s">
        <v>143</v>
      </c>
      <c r="C47" s="231" t="s">
        <v>186</v>
      </c>
      <c r="D47" s="233" t="s">
        <v>18</v>
      </c>
      <c r="E47" s="224">
        <v>1</v>
      </c>
      <c r="F47" s="234" t="s">
        <v>247</v>
      </c>
      <c r="G47" s="226" t="s">
        <v>511</v>
      </c>
      <c r="H47" s="227"/>
      <c r="I47" s="227">
        <v>664.44</v>
      </c>
      <c r="J47" s="227">
        <v>2657.77</v>
      </c>
      <c r="K47" s="227">
        <f>Tabela13842[[#This Row],[AGP]]</f>
        <v>0</v>
      </c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</row>
    <row r="48" spans="1:26">
      <c r="A48" s="222" t="s">
        <v>94</v>
      </c>
      <c r="B48" s="231" t="s">
        <v>145</v>
      </c>
      <c r="C48" s="231" t="s">
        <v>658</v>
      </c>
      <c r="D48" s="233" t="s">
        <v>18</v>
      </c>
      <c r="E48" s="224">
        <v>1</v>
      </c>
      <c r="F48" s="234" t="s">
        <v>249</v>
      </c>
      <c r="G48" s="226" t="s">
        <v>511</v>
      </c>
      <c r="H48" s="227"/>
      <c r="I48" s="227">
        <v>664.44</v>
      </c>
      <c r="J48" s="227">
        <v>2657.77</v>
      </c>
      <c r="K48" s="227">
        <f>Tabela13842[[#This Row],[AGP]]</f>
        <v>0</v>
      </c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</row>
    <row r="49" spans="1:26">
      <c r="A49" s="222" t="s">
        <v>548</v>
      </c>
      <c r="B49" s="231" t="s">
        <v>549</v>
      </c>
      <c r="C49" s="231" t="s">
        <v>550</v>
      </c>
      <c r="D49" s="233" t="s">
        <v>18</v>
      </c>
      <c r="E49" s="224">
        <v>1</v>
      </c>
      <c r="F49" s="234" t="s">
        <v>551</v>
      </c>
      <c r="G49" s="226" t="s">
        <v>511</v>
      </c>
      <c r="H49" s="227"/>
      <c r="I49" s="227">
        <v>664.44</v>
      </c>
      <c r="J49" s="227">
        <v>2657.77</v>
      </c>
      <c r="K49" s="227">
        <f>Tabela13842[[#This Row],[AGP]]</f>
        <v>0</v>
      </c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</row>
    <row r="50" spans="1:26">
      <c r="A50" s="222" t="s">
        <v>95</v>
      </c>
      <c r="B50" s="231" t="s">
        <v>146</v>
      </c>
      <c r="C50" s="231" t="s">
        <v>189</v>
      </c>
      <c r="D50" s="233" t="s">
        <v>18</v>
      </c>
      <c r="E50" s="224">
        <v>1</v>
      </c>
      <c r="F50" s="234" t="s">
        <v>250</v>
      </c>
      <c r="G50" s="226" t="s">
        <v>511</v>
      </c>
      <c r="H50" s="227"/>
      <c r="I50" s="227">
        <v>664.44</v>
      </c>
      <c r="J50" s="227">
        <v>2657.77</v>
      </c>
      <c r="K50" s="227">
        <f>Tabela13842[[#This Row],[AGP]]</f>
        <v>0</v>
      </c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</row>
    <row r="51" spans="1:26">
      <c r="A51" s="222" t="s">
        <v>96</v>
      </c>
      <c r="B51" s="231" t="s">
        <v>25</v>
      </c>
      <c r="C51" s="231" t="s">
        <v>190</v>
      </c>
      <c r="D51" s="233" t="s">
        <v>18</v>
      </c>
      <c r="E51" s="224">
        <v>1</v>
      </c>
      <c r="F51" s="234" t="s">
        <v>251</v>
      </c>
      <c r="G51" s="226" t="s">
        <v>511</v>
      </c>
      <c r="H51" s="227"/>
      <c r="I51" s="227">
        <v>664.44</v>
      </c>
      <c r="J51" s="227">
        <v>2657.77</v>
      </c>
      <c r="K51" s="227">
        <f>Tabela13842[[#This Row],[AGP]]</f>
        <v>0</v>
      </c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</row>
    <row r="52" spans="1:26">
      <c r="A52" s="222" t="s">
        <v>97</v>
      </c>
      <c r="B52" s="231" t="s">
        <v>147</v>
      </c>
      <c r="C52" s="231" t="s">
        <v>191</v>
      </c>
      <c r="D52" s="233" t="s">
        <v>18</v>
      </c>
      <c r="E52" s="224">
        <v>1</v>
      </c>
      <c r="F52" s="234" t="s">
        <v>252</v>
      </c>
      <c r="G52" s="226" t="s">
        <v>511</v>
      </c>
      <c r="H52" s="227"/>
      <c r="I52" s="227">
        <v>664.44</v>
      </c>
      <c r="J52" s="227">
        <v>2657.77</v>
      </c>
      <c r="K52" s="227">
        <f>Tabela13842[[#This Row],[AGP]]</f>
        <v>0</v>
      </c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</row>
    <row r="53" spans="1:26">
      <c r="A53" s="222" t="s">
        <v>552</v>
      </c>
      <c r="B53" s="231" t="s">
        <v>148</v>
      </c>
      <c r="C53" s="231" t="s">
        <v>659</v>
      </c>
      <c r="D53" s="233" t="s">
        <v>18</v>
      </c>
      <c r="E53" s="224">
        <v>1</v>
      </c>
      <c r="F53" s="234" t="s">
        <v>253</v>
      </c>
      <c r="G53" s="226" t="s">
        <v>511</v>
      </c>
      <c r="H53" s="227"/>
      <c r="I53" s="227">
        <v>664.44</v>
      </c>
      <c r="J53" s="227">
        <v>2657.77</v>
      </c>
      <c r="K53" s="227">
        <f>Tabela13842[[#This Row],[AGP]]</f>
        <v>0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</row>
    <row r="54" spans="1:26">
      <c r="A54" s="222" t="s">
        <v>554</v>
      </c>
      <c r="B54" s="231" t="s">
        <v>555</v>
      </c>
      <c r="C54" s="231" t="s">
        <v>556</v>
      </c>
      <c r="D54" s="233" t="s">
        <v>18</v>
      </c>
      <c r="E54" s="224">
        <v>1</v>
      </c>
      <c r="F54" s="234" t="s">
        <v>254</v>
      </c>
      <c r="G54" s="226" t="s">
        <v>511</v>
      </c>
      <c r="H54" s="227"/>
      <c r="I54" s="227">
        <v>664.44</v>
      </c>
      <c r="J54" s="227">
        <v>2657.77</v>
      </c>
      <c r="K54" s="227">
        <f>Tabela13842[[#This Row],[AGP]]</f>
        <v>0</v>
      </c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</row>
    <row r="55" spans="1:26">
      <c r="A55" s="222" t="s">
        <v>104</v>
      </c>
      <c r="B55" s="231" t="s">
        <v>154</v>
      </c>
      <c r="C55" s="231" t="s">
        <v>607</v>
      </c>
      <c r="D55" s="233" t="s">
        <v>18</v>
      </c>
      <c r="E55" s="224">
        <v>1</v>
      </c>
      <c r="F55" s="234" t="s">
        <v>260</v>
      </c>
      <c r="G55" s="226" t="s">
        <v>511</v>
      </c>
      <c r="H55" s="227"/>
      <c r="I55" s="227">
        <v>664.44</v>
      </c>
      <c r="J55" s="227">
        <v>2657.77</v>
      </c>
      <c r="K55" s="227">
        <f>Tabela13842[[#This Row],[AGP]]</f>
        <v>0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</row>
    <row r="56" spans="1:26">
      <c r="A56" s="222" t="s">
        <v>103</v>
      </c>
      <c r="B56" s="231" t="s">
        <v>154</v>
      </c>
      <c r="C56" s="231" t="s">
        <v>607</v>
      </c>
      <c r="D56" s="233" t="s">
        <v>18</v>
      </c>
      <c r="E56" s="224">
        <v>1</v>
      </c>
      <c r="F56" s="234" t="s">
        <v>260</v>
      </c>
      <c r="G56" s="226" t="s">
        <v>511</v>
      </c>
      <c r="H56" s="227"/>
      <c r="I56" s="227">
        <v>664.44</v>
      </c>
      <c r="J56" s="227">
        <v>2657.77</v>
      </c>
      <c r="K56" s="227">
        <f>Tabela13842[[#This Row],[AGP]]</f>
        <v>0</v>
      </c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</row>
    <row r="57" spans="1:26">
      <c r="A57" s="222" t="s">
        <v>100</v>
      </c>
      <c r="B57" s="231" t="s">
        <v>150</v>
      </c>
      <c r="C57" s="232" t="s">
        <v>194</v>
      </c>
      <c r="D57" s="233" t="s">
        <v>18</v>
      </c>
      <c r="E57" s="224">
        <v>1</v>
      </c>
      <c r="F57" s="234" t="s">
        <v>255</v>
      </c>
      <c r="G57" s="226" t="s">
        <v>511</v>
      </c>
      <c r="H57" s="227"/>
      <c r="I57" s="227">
        <v>664.44</v>
      </c>
      <c r="J57" s="227">
        <v>2657.77</v>
      </c>
      <c r="K57" s="227">
        <f>Tabela13842[[#This Row],[AGP]]</f>
        <v>0</v>
      </c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</row>
    <row r="58" spans="1:26">
      <c r="A58" s="222" t="s">
        <v>101</v>
      </c>
      <c r="B58" s="231" t="s">
        <v>151</v>
      </c>
      <c r="C58" s="231" t="s">
        <v>195</v>
      </c>
      <c r="D58" s="233" t="s">
        <v>19</v>
      </c>
      <c r="E58" s="224">
        <v>1</v>
      </c>
      <c r="F58" s="234" t="s">
        <v>256</v>
      </c>
      <c r="G58" s="226" t="s">
        <v>511</v>
      </c>
      <c r="H58" s="227"/>
      <c r="I58" s="227">
        <v>431.89</v>
      </c>
      <c r="J58" s="227">
        <v>1727.55</v>
      </c>
      <c r="K58" s="227">
        <f>Tabela13842[[#This Row],[AGP]]</f>
        <v>0</v>
      </c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</row>
    <row r="59" spans="1:26">
      <c r="A59" s="222" t="s">
        <v>102</v>
      </c>
      <c r="B59" s="231" t="s">
        <v>152</v>
      </c>
      <c r="C59" s="231" t="s">
        <v>196</v>
      </c>
      <c r="D59" s="233" t="s">
        <v>19</v>
      </c>
      <c r="E59" s="224">
        <v>1</v>
      </c>
      <c r="F59" s="222" t="s">
        <v>257</v>
      </c>
      <c r="G59" s="226" t="s">
        <v>511</v>
      </c>
      <c r="H59" s="227"/>
      <c r="I59" s="227">
        <v>431.89</v>
      </c>
      <c r="J59" s="227">
        <v>1727.55</v>
      </c>
      <c r="K59" s="227">
        <f>Tabela13842[[#This Row],[AGP]]</f>
        <v>0</v>
      </c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</row>
    <row r="60" spans="1:26">
      <c r="A60" s="222" t="s">
        <v>101</v>
      </c>
      <c r="B60" s="231" t="s">
        <v>151</v>
      </c>
      <c r="C60" s="231" t="s">
        <v>195</v>
      </c>
      <c r="D60" s="233" t="s">
        <v>19</v>
      </c>
      <c r="E60" s="224">
        <v>1</v>
      </c>
      <c r="F60" s="234" t="s">
        <v>258</v>
      </c>
      <c r="G60" s="226" t="s">
        <v>511</v>
      </c>
      <c r="H60" s="227"/>
      <c r="I60" s="227">
        <v>431.89</v>
      </c>
      <c r="J60" s="227">
        <v>1727.55</v>
      </c>
      <c r="K60" s="227">
        <f>Tabela13842[[#This Row],[AGP]]</f>
        <v>0</v>
      </c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</row>
    <row r="61" spans="1:26">
      <c r="A61" s="222" t="s">
        <v>101</v>
      </c>
      <c r="B61" s="231" t="s">
        <v>151</v>
      </c>
      <c r="C61" s="231" t="s">
        <v>195</v>
      </c>
      <c r="D61" s="233" t="s">
        <v>19</v>
      </c>
      <c r="E61" s="224">
        <v>1</v>
      </c>
      <c r="F61" s="234" t="s">
        <v>259</v>
      </c>
      <c r="G61" s="226" t="s">
        <v>511</v>
      </c>
      <c r="H61" s="227"/>
      <c r="I61" s="227">
        <v>431.89</v>
      </c>
      <c r="J61" s="227">
        <v>1727.55</v>
      </c>
      <c r="K61" s="227">
        <f>Tabela13842[[#This Row],[AGP]]</f>
        <v>0</v>
      </c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</row>
    <row r="62" spans="1:26">
      <c r="A62" s="222" t="s">
        <v>101</v>
      </c>
      <c r="B62" s="231" t="s">
        <v>151</v>
      </c>
      <c r="C62" s="231" t="s">
        <v>195</v>
      </c>
      <c r="D62" s="233" t="s">
        <v>19</v>
      </c>
      <c r="E62" s="224">
        <v>1</v>
      </c>
      <c r="F62" s="234" t="s">
        <v>635</v>
      </c>
      <c r="G62" s="226" t="s">
        <v>511</v>
      </c>
      <c r="H62" s="227"/>
      <c r="I62" s="227">
        <v>431.89</v>
      </c>
      <c r="J62" s="227">
        <v>1727.55</v>
      </c>
      <c r="K62" s="227">
        <f>Tabela13842[[#This Row],[AGP]]</f>
        <v>0</v>
      </c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</row>
    <row r="63" spans="1:26">
      <c r="A63" s="222" t="s">
        <v>102</v>
      </c>
      <c r="B63" s="231" t="s">
        <v>152</v>
      </c>
      <c r="C63" s="231" t="s">
        <v>196</v>
      </c>
      <c r="D63" s="233" t="s">
        <v>19</v>
      </c>
      <c r="E63" s="224">
        <v>1</v>
      </c>
      <c r="F63" s="234" t="s">
        <v>262</v>
      </c>
      <c r="G63" s="226" t="s">
        <v>511</v>
      </c>
      <c r="H63" s="227"/>
      <c r="I63" s="227">
        <v>431.89</v>
      </c>
      <c r="J63" s="227">
        <v>1727.55</v>
      </c>
      <c r="K63" s="227">
        <f>Tabela13842[[#This Row],[AGP]]</f>
        <v>0</v>
      </c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</row>
    <row r="64" spans="1:26">
      <c r="A64" s="222" t="s">
        <v>104</v>
      </c>
      <c r="B64" s="231" t="s">
        <v>154</v>
      </c>
      <c r="C64" s="231" t="s">
        <v>198</v>
      </c>
      <c r="D64" s="233" t="s">
        <v>19</v>
      </c>
      <c r="E64" s="224">
        <v>1</v>
      </c>
      <c r="F64" s="234" t="s">
        <v>263</v>
      </c>
      <c r="G64" s="226" t="s">
        <v>511</v>
      </c>
      <c r="H64" s="227"/>
      <c r="I64" s="227">
        <v>431.89</v>
      </c>
      <c r="J64" s="227">
        <v>1727.55</v>
      </c>
      <c r="K64" s="227">
        <f>Tabela13842[[#This Row],[AGP]]</f>
        <v>0</v>
      </c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</row>
    <row r="65" spans="1:26">
      <c r="A65" s="222" t="s">
        <v>104</v>
      </c>
      <c r="B65" s="231" t="s">
        <v>154</v>
      </c>
      <c r="C65" s="231" t="s">
        <v>198</v>
      </c>
      <c r="D65" s="233" t="s">
        <v>19</v>
      </c>
      <c r="E65" s="224">
        <v>1</v>
      </c>
      <c r="F65" s="234" t="s">
        <v>264</v>
      </c>
      <c r="G65" s="226" t="s">
        <v>511</v>
      </c>
      <c r="H65" s="227"/>
      <c r="I65" s="227">
        <v>431.89</v>
      </c>
      <c r="J65" s="227">
        <v>1727.55</v>
      </c>
      <c r="K65" s="227">
        <f>Tabela13842[[#This Row],[AGP]]</f>
        <v>0</v>
      </c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</row>
    <row r="66" spans="1:26">
      <c r="A66" s="222" t="s">
        <v>104</v>
      </c>
      <c r="B66" s="231" t="s">
        <v>154</v>
      </c>
      <c r="C66" s="231" t="s">
        <v>660</v>
      </c>
      <c r="D66" s="233" t="s">
        <v>19</v>
      </c>
      <c r="E66" s="224">
        <v>1</v>
      </c>
      <c r="F66" s="234" t="s">
        <v>265</v>
      </c>
      <c r="G66" s="226" t="s">
        <v>511</v>
      </c>
      <c r="H66" s="227"/>
      <c r="I66" s="227">
        <v>431.89</v>
      </c>
      <c r="J66" s="227">
        <v>1727.55</v>
      </c>
      <c r="K66" s="227">
        <f>Tabela13842[[#This Row],[AGP]]</f>
        <v>0</v>
      </c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</row>
    <row r="67" spans="1:26">
      <c r="A67" s="222" t="s">
        <v>105</v>
      </c>
      <c r="B67" s="231" t="s">
        <v>155</v>
      </c>
      <c r="C67" s="231" t="s">
        <v>661</v>
      </c>
      <c r="D67" s="233" t="s">
        <v>19</v>
      </c>
      <c r="E67" s="224">
        <v>1</v>
      </c>
      <c r="F67" s="234" t="s">
        <v>266</v>
      </c>
      <c r="G67" s="226" t="s">
        <v>511</v>
      </c>
      <c r="H67" s="227"/>
      <c r="I67" s="227">
        <v>431.89</v>
      </c>
      <c r="J67" s="227">
        <v>1727.55</v>
      </c>
      <c r="K67" s="227">
        <f>Tabela13842[[#This Row],[AGP]]</f>
        <v>0</v>
      </c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</row>
    <row r="68" spans="1:26">
      <c r="A68" s="222" t="s">
        <v>103</v>
      </c>
      <c r="B68" s="231" t="s">
        <v>608</v>
      </c>
      <c r="C68" s="231" t="s">
        <v>607</v>
      </c>
      <c r="D68" s="233" t="s">
        <v>19</v>
      </c>
      <c r="E68" s="224">
        <v>1</v>
      </c>
      <c r="F68" s="234" t="s">
        <v>268</v>
      </c>
      <c r="G68" s="226" t="s">
        <v>511</v>
      </c>
      <c r="H68" s="227"/>
      <c r="I68" s="227">
        <v>431.89</v>
      </c>
      <c r="J68" s="227">
        <v>1727.55</v>
      </c>
      <c r="K68" s="227">
        <f>Tabela13842[[#This Row],[AGP]]</f>
        <v>0</v>
      </c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</row>
    <row r="69" spans="1:26">
      <c r="A69" s="222" t="s">
        <v>107</v>
      </c>
      <c r="B69" s="231" t="s">
        <v>157</v>
      </c>
      <c r="C69" s="231" t="s">
        <v>201</v>
      </c>
      <c r="D69" s="233" t="s">
        <v>210</v>
      </c>
      <c r="E69" s="224">
        <v>1</v>
      </c>
      <c r="F69" s="234" t="s">
        <v>609</v>
      </c>
      <c r="G69" s="226" t="s">
        <v>511</v>
      </c>
      <c r="H69" s="227"/>
      <c r="I69" s="227">
        <v>265.77999999999997</v>
      </c>
      <c r="J69" s="227">
        <v>1063.1099999999999</v>
      </c>
      <c r="K69" s="227">
        <f>Tabela13842[[#This Row],[AGP]]</f>
        <v>0</v>
      </c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</row>
    <row r="70" spans="1:26">
      <c r="A70" s="222" t="s">
        <v>557</v>
      </c>
      <c r="B70" s="231" t="s">
        <v>558</v>
      </c>
      <c r="C70" s="231" t="s">
        <v>559</v>
      </c>
      <c r="D70" s="233" t="s">
        <v>210</v>
      </c>
      <c r="E70" s="224">
        <v>1</v>
      </c>
      <c r="F70" s="234" t="s">
        <v>269</v>
      </c>
      <c r="G70" s="226" t="s">
        <v>511</v>
      </c>
      <c r="H70" s="227"/>
      <c r="I70" s="227">
        <v>265.77999999999997</v>
      </c>
      <c r="J70" s="227">
        <v>1063.1099999999999</v>
      </c>
      <c r="K70" s="227">
        <f>Tabela13842[[#This Row],[AGP]]</f>
        <v>0</v>
      </c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</row>
    <row r="71" spans="1:26">
      <c r="A71" s="222" t="s">
        <v>557</v>
      </c>
      <c r="B71" s="231" t="s">
        <v>558</v>
      </c>
      <c r="C71" s="231" t="s">
        <v>559</v>
      </c>
      <c r="D71" s="233" t="s">
        <v>210</v>
      </c>
      <c r="E71" s="224">
        <v>1</v>
      </c>
      <c r="F71" s="234" t="s">
        <v>270</v>
      </c>
      <c r="G71" s="226" t="s">
        <v>511</v>
      </c>
      <c r="H71" s="227"/>
      <c r="I71" s="227">
        <v>265.77999999999997</v>
      </c>
      <c r="J71" s="227">
        <v>1063.1099999999999</v>
      </c>
      <c r="K71" s="227">
        <f>Tabela13842[[#This Row],[AGP]]</f>
        <v>0</v>
      </c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</row>
    <row r="72" spans="1:26">
      <c r="A72" s="222" t="s">
        <v>109</v>
      </c>
      <c r="B72" s="231" t="s">
        <v>159</v>
      </c>
      <c r="C72" s="231" t="s">
        <v>203</v>
      </c>
      <c r="D72" s="233" t="s">
        <v>210</v>
      </c>
      <c r="E72" s="224">
        <v>1</v>
      </c>
      <c r="F72" s="234" t="s">
        <v>271</v>
      </c>
      <c r="G72" s="226" t="s">
        <v>511</v>
      </c>
      <c r="H72" s="227"/>
      <c r="I72" s="227">
        <v>265.77999999999997</v>
      </c>
      <c r="J72" s="227">
        <v>1063.1099999999999</v>
      </c>
      <c r="K72" s="227">
        <f>Tabela13842[[#This Row],[AGP]]</f>
        <v>0</v>
      </c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</row>
    <row r="73" spans="1:26">
      <c r="A73" s="222" t="s">
        <v>110</v>
      </c>
      <c r="B73" s="231" t="s">
        <v>160</v>
      </c>
      <c r="C73" s="231" t="s">
        <v>204</v>
      </c>
      <c r="D73" s="233" t="s">
        <v>210</v>
      </c>
      <c r="E73" s="224">
        <v>1</v>
      </c>
      <c r="F73" s="251" t="s">
        <v>272</v>
      </c>
      <c r="G73" s="226" t="s">
        <v>511</v>
      </c>
      <c r="H73" s="227"/>
      <c r="I73" s="227">
        <v>265.77999999999997</v>
      </c>
      <c r="J73" s="227">
        <v>1063.1099999999999</v>
      </c>
      <c r="K73" s="227">
        <f>Tabela13842[[#This Row],[AGP]]</f>
        <v>0</v>
      </c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</row>
    <row r="74" spans="1:26" s="22" customFormat="1" ht="15">
      <c r="A74" s="222" t="s">
        <v>560</v>
      </c>
      <c r="B74" s="231" t="s">
        <v>561</v>
      </c>
      <c r="C74" s="231" t="s">
        <v>562</v>
      </c>
      <c r="D74" s="233" t="s">
        <v>211</v>
      </c>
      <c r="E74" s="224">
        <v>1</v>
      </c>
      <c r="F74" s="234" t="s">
        <v>273</v>
      </c>
      <c r="G74" s="226" t="s">
        <v>511</v>
      </c>
      <c r="H74" s="227"/>
      <c r="I74" s="227">
        <v>232.56</v>
      </c>
      <c r="J74" s="227">
        <v>930.22</v>
      </c>
      <c r="K74" s="227">
        <f>Tabela13842[[#This Row],[AGP]]</f>
        <v>0</v>
      </c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</row>
    <row r="75" spans="1:26">
      <c r="A75" s="131" t="s">
        <v>57</v>
      </c>
      <c r="B75" s="87"/>
      <c r="C75" s="87"/>
      <c r="D75" s="87"/>
      <c r="E75" s="87">
        <f>SUBTOTAL(102,[QUANT.])</f>
        <v>68</v>
      </c>
      <c r="F75" s="131"/>
      <c r="G75" s="87"/>
      <c r="H75" s="108">
        <f>SUM(H7:H74)</f>
        <v>10570</v>
      </c>
      <c r="I75" s="89">
        <f>SUBTOTAL(109,[VENCIMENTO])</f>
        <v>57075.24000000002</v>
      </c>
      <c r="J75" s="90">
        <f>SUBTOTAL(109,[REPRESENTAÇÃO])</f>
        <v>231986.96999999956</v>
      </c>
      <c r="K75" s="91">
        <f>SUBTOTAL(109,[TOTAL])</f>
        <v>10570</v>
      </c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</row>
    <row r="76" spans="1:26" s="22" customFormat="1" ht="15">
      <c r="A76" s="222"/>
      <c r="B76" s="231"/>
      <c r="C76" s="231"/>
      <c r="D76" s="231"/>
      <c r="E76" s="231"/>
      <c r="F76" s="222"/>
      <c r="G76" s="231"/>
      <c r="H76" s="231"/>
      <c r="I76" s="231"/>
      <c r="J76" s="231"/>
      <c r="K76" s="25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</row>
    <row r="77" spans="1:26" s="22" customFormat="1" ht="15">
      <c r="A77" s="324" t="s">
        <v>20</v>
      </c>
      <c r="B77" s="324"/>
      <c r="C77" s="324"/>
      <c r="D77" s="324"/>
      <c r="E77" s="324"/>
      <c r="F77" s="324"/>
      <c r="G77" s="324"/>
      <c r="H77" s="324"/>
      <c r="I77" s="228"/>
      <c r="J77" s="222"/>
      <c r="K77" s="253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</row>
    <row r="78" spans="1:26" s="22" customFormat="1" ht="15">
      <c r="A78" s="235" t="s">
        <v>1</v>
      </c>
      <c r="B78" s="235" t="s">
        <v>2</v>
      </c>
      <c r="C78" s="235" t="s">
        <v>3</v>
      </c>
      <c r="D78" s="235" t="s">
        <v>4</v>
      </c>
      <c r="E78" s="235" t="s">
        <v>5</v>
      </c>
      <c r="F78" s="235" t="s">
        <v>6</v>
      </c>
      <c r="G78" s="235" t="s">
        <v>7</v>
      </c>
      <c r="H78" s="235" t="s">
        <v>11</v>
      </c>
      <c r="I78" s="228"/>
      <c r="J78" s="228"/>
      <c r="K78" s="253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</row>
    <row r="79" spans="1:26" s="22" customFormat="1" ht="15">
      <c r="A79" s="222" t="s">
        <v>278</v>
      </c>
      <c r="B79" s="231" t="s">
        <v>279</v>
      </c>
      <c r="C79" s="231" t="s">
        <v>662</v>
      </c>
      <c r="D79" s="233" t="s">
        <v>277</v>
      </c>
      <c r="E79" s="231">
        <v>1</v>
      </c>
      <c r="F79" s="234" t="s">
        <v>332</v>
      </c>
      <c r="G79" s="172" t="s">
        <v>512</v>
      </c>
      <c r="H79" s="255">
        <v>5847.08</v>
      </c>
      <c r="I79" s="222"/>
      <c r="J79" s="222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2" customFormat="1" ht="15">
      <c r="A80" s="222" t="s">
        <v>63</v>
      </c>
      <c r="B80" s="231" t="s">
        <v>117</v>
      </c>
      <c r="C80" s="231" t="s">
        <v>663</v>
      </c>
      <c r="D80" s="233" t="s">
        <v>277</v>
      </c>
      <c r="E80" s="231">
        <v>1</v>
      </c>
      <c r="F80" s="234" t="s">
        <v>217</v>
      </c>
      <c r="G80" s="226" t="s">
        <v>512</v>
      </c>
      <c r="H80" s="255">
        <v>5847.08</v>
      </c>
      <c r="I80" s="222"/>
      <c r="J80" s="222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</row>
    <row r="81" spans="1:26" s="22" customFormat="1" ht="15">
      <c r="A81" s="222" t="s">
        <v>563</v>
      </c>
      <c r="B81" s="231" t="s">
        <v>564</v>
      </c>
      <c r="C81" s="231" t="s">
        <v>664</v>
      </c>
      <c r="D81" s="233" t="s">
        <v>21</v>
      </c>
      <c r="E81" s="231">
        <v>1</v>
      </c>
      <c r="F81" s="234" t="s">
        <v>339</v>
      </c>
      <c r="G81" s="172" t="s">
        <v>512</v>
      </c>
      <c r="H81" s="255">
        <v>4916.8599999999997</v>
      </c>
      <c r="I81" s="222"/>
      <c r="J81" s="222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</row>
    <row r="82" spans="1:26" s="22" customFormat="1" ht="15">
      <c r="A82" s="222" t="s">
        <v>282</v>
      </c>
      <c r="B82" s="231" t="s">
        <v>283</v>
      </c>
      <c r="C82" s="231" t="s">
        <v>284</v>
      </c>
      <c r="D82" s="233" t="s">
        <v>21</v>
      </c>
      <c r="E82" s="231">
        <v>1</v>
      </c>
      <c r="F82" s="234" t="s">
        <v>334</v>
      </c>
      <c r="G82" s="172" t="s">
        <v>512</v>
      </c>
      <c r="H82" s="255">
        <v>4916.8599999999997</v>
      </c>
      <c r="I82" s="222"/>
      <c r="J82" s="222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</row>
    <row r="83" spans="1:26" s="22" customFormat="1" ht="15">
      <c r="A83" s="222" t="s">
        <v>566</v>
      </c>
      <c r="B83" s="231" t="s">
        <v>567</v>
      </c>
      <c r="C83" s="231" t="s">
        <v>665</v>
      </c>
      <c r="D83" s="233" t="s">
        <v>22</v>
      </c>
      <c r="E83" s="231">
        <v>1</v>
      </c>
      <c r="F83" s="234" t="s">
        <v>226</v>
      </c>
      <c r="G83" s="172" t="s">
        <v>512</v>
      </c>
      <c r="H83" s="255">
        <v>4518.2</v>
      </c>
      <c r="I83" s="222"/>
      <c r="J83" s="222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</row>
    <row r="84" spans="1:26" s="22" customFormat="1" ht="15">
      <c r="A84" s="222" t="s">
        <v>285</v>
      </c>
      <c r="B84" s="231" t="s">
        <v>286</v>
      </c>
      <c r="C84" s="231" t="s">
        <v>666</v>
      </c>
      <c r="D84" s="233" t="s">
        <v>22</v>
      </c>
      <c r="E84" s="231">
        <v>1</v>
      </c>
      <c r="F84" s="234" t="s">
        <v>335</v>
      </c>
      <c r="G84" s="172" t="s">
        <v>512</v>
      </c>
      <c r="H84" s="255">
        <v>4518.2</v>
      </c>
      <c r="I84" s="222"/>
      <c r="J84" s="222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</row>
    <row r="85" spans="1:26" s="22" customFormat="1" ht="15">
      <c r="A85" s="222" t="s">
        <v>288</v>
      </c>
      <c r="B85" s="231" t="s">
        <v>289</v>
      </c>
      <c r="C85" s="231" t="s">
        <v>290</v>
      </c>
      <c r="D85" s="233" t="s">
        <v>22</v>
      </c>
      <c r="E85" s="231">
        <v>1</v>
      </c>
      <c r="F85" s="234" t="s">
        <v>336</v>
      </c>
      <c r="G85" s="172" t="s">
        <v>512</v>
      </c>
      <c r="H85" s="255">
        <v>4518.2</v>
      </c>
      <c r="I85" s="222"/>
      <c r="J85" s="222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</row>
    <row r="86" spans="1:26" s="22" customFormat="1" ht="15">
      <c r="A86" s="222" t="s">
        <v>291</v>
      </c>
      <c r="B86" s="231" t="s">
        <v>292</v>
      </c>
      <c r="C86" s="231" t="s">
        <v>293</v>
      </c>
      <c r="D86" s="233" t="s">
        <v>22</v>
      </c>
      <c r="E86" s="231">
        <v>1</v>
      </c>
      <c r="F86" s="234" t="s">
        <v>337</v>
      </c>
      <c r="G86" s="172" t="s">
        <v>512</v>
      </c>
      <c r="H86" s="255">
        <v>4518.2</v>
      </c>
      <c r="I86" s="222"/>
      <c r="J86" s="222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spans="1:26" s="22" customFormat="1" ht="15">
      <c r="A87" s="222" t="s">
        <v>294</v>
      </c>
      <c r="B87" s="231" t="s">
        <v>295</v>
      </c>
      <c r="C87" s="231" t="s">
        <v>667</v>
      </c>
      <c r="D87" s="233" t="s">
        <v>22</v>
      </c>
      <c r="E87" s="231">
        <v>1</v>
      </c>
      <c r="F87" s="234" t="s">
        <v>347</v>
      </c>
      <c r="G87" s="172" t="s">
        <v>513</v>
      </c>
      <c r="H87" s="255">
        <v>4518.2</v>
      </c>
      <c r="I87" s="222"/>
      <c r="J87" s="222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</row>
    <row r="88" spans="1:26" s="22" customFormat="1" ht="15">
      <c r="A88" s="222" t="s">
        <v>74</v>
      </c>
      <c r="B88" s="231" t="s">
        <v>127</v>
      </c>
      <c r="C88" s="231" t="s">
        <v>171</v>
      </c>
      <c r="D88" s="233" t="s">
        <v>22</v>
      </c>
      <c r="E88" s="231">
        <v>1</v>
      </c>
      <c r="F88" s="234" t="s">
        <v>340</v>
      </c>
      <c r="G88" s="172" t="s">
        <v>512</v>
      </c>
      <c r="H88" s="255">
        <v>4518.2</v>
      </c>
      <c r="I88" s="222"/>
      <c r="J88" s="222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</row>
    <row r="89" spans="1:26" s="22" customFormat="1" ht="15">
      <c r="A89" s="222" t="s">
        <v>303</v>
      </c>
      <c r="B89" s="231" t="s">
        <v>304</v>
      </c>
      <c r="C89" s="231" t="s">
        <v>305</v>
      </c>
      <c r="D89" s="233" t="s">
        <v>23</v>
      </c>
      <c r="E89" s="231">
        <v>1</v>
      </c>
      <c r="F89" s="234" t="s">
        <v>342</v>
      </c>
      <c r="G89" s="172" t="s">
        <v>512</v>
      </c>
      <c r="H89" s="255">
        <v>3720.87</v>
      </c>
      <c r="I89" s="222"/>
      <c r="J89" s="222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</row>
    <row r="90" spans="1:26" s="22" customFormat="1" ht="15">
      <c r="A90" s="222" t="s">
        <v>306</v>
      </c>
      <c r="B90" s="231" t="s">
        <v>307</v>
      </c>
      <c r="C90" s="231" t="s">
        <v>308</v>
      </c>
      <c r="D90" s="233" t="s">
        <v>23</v>
      </c>
      <c r="E90" s="231">
        <v>1</v>
      </c>
      <c r="F90" s="234" t="s">
        <v>343</v>
      </c>
      <c r="G90" s="172" t="s">
        <v>512</v>
      </c>
      <c r="H90" s="255">
        <v>3720.87</v>
      </c>
      <c r="I90" s="222"/>
      <c r="J90" s="222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</row>
    <row r="91" spans="1:26" s="22" customFormat="1" ht="15">
      <c r="A91" s="222" t="s">
        <v>309</v>
      </c>
      <c r="B91" s="231" t="s">
        <v>310</v>
      </c>
      <c r="C91" s="231" t="s">
        <v>311</v>
      </c>
      <c r="D91" s="233" t="s">
        <v>23</v>
      </c>
      <c r="E91" s="231">
        <v>1</v>
      </c>
      <c r="F91" s="234" t="s">
        <v>344</v>
      </c>
      <c r="G91" s="172" t="s">
        <v>512</v>
      </c>
      <c r="H91" s="255">
        <v>3720.87</v>
      </c>
      <c r="I91" s="222"/>
      <c r="J91" s="222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</row>
    <row r="92" spans="1:26" s="22" customFormat="1" ht="15">
      <c r="A92" s="222" t="s">
        <v>75</v>
      </c>
      <c r="B92" s="231" t="s">
        <v>312</v>
      </c>
      <c r="C92" s="231" t="s">
        <v>313</v>
      </c>
      <c r="D92" s="233" t="s">
        <v>23</v>
      </c>
      <c r="E92" s="231">
        <v>1</v>
      </c>
      <c r="F92" s="234" t="s">
        <v>345</v>
      </c>
      <c r="G92" s="172" t="s">
        <v>512</v>
      </c>
      <c r="H92" s="255">
        <v>3720.87</v>
      </c>
      <c r="I92" s="222"/>
      <c r="J92" s="222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</row>
    <row r="93" spans="1:26" s="22" customFormat="1" ht="15">
      <c r="A93" s="222" t="s">
        <v>314</v>
      </c>
      <c r="B93" s="231" t="s">
        <v>283</v>
      </c>
      <c r="C93" s="231" t="s">
        <v>315</v>
      </c>
      <c r="D93" s="233" t="s">
        <v>23</v>
      </c>
      <c r="E93" s="231">
        <v>1</v>
      </c>
      <c r="F93" s="234" t="s">
        <v>346</v>
      </c>
      <c r="G93" s="172" t="s">
        <v>512</v>
      </c>
      <c r="H93" s="255">
        <v>3720.87</v>
      </c>
      <c r="I93" s="222"/>
      <c r="J93" s="222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</row>
    <row r="94" spans="1:26" s="22" customFormat="1" ht="15">
      <c r="A94" s="249" t="s">
        <v>630</v>
      </c>
      <c r="B94" s="243" t="s">
        <v>631</v>
      </c>
      <c r="C94" s="243" t="s">
        <v>668</v>
      </c>
      <c r="D94" s="244" t="s">
        <v>23</v>
      </c>
      <c r="E94" s="243">
        <v>1</v>
      </c>
      <c r="F94" s="250" t="s">
        <v>467</v>
      </c>
      <c r="G94" s="256" t="s">
        <v>512</v>
      </c>
      <c r="H94" s="257">
        <v>3720.87</v>
      </c>
      <c r="I94" s="222"/>
      <c r="J94" s="222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</row>
    <row r="95" spans="1:26" s="22" customFormat="1" ht="15">
      <c r="A95" s="222" t="s">
        <v>81</v>
      </c>
      <c r="B95" s="231" t="s">
        <v>319</v>
      </c>
      <c r="C95" s="231" t="s">
        <v>460</v>
      </c>
      <c r="D95" s="233" t="s">
        <v>23</v>
      </c>
      <c r="E95" s="231">
        <v>1</v>
      </c>
      <c r="F95" s="234" t="s">
        <v>348</v>
      </c>
      <c r="G95" s="172" t="s">
        <v>512</v>
      </c>
      <c r="H95" s="255">
        <v>3720.87</v>
      </c>
      <c r="I95" s="222"/>
      <c r="J95" s="222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</row>
    <row r="96" spans="1:26" s="22" customFormat="1" ht="15">
      <c r="A96" s="222" t="s">
        <v>320</v>
      </c>
      <c r="B96" s="231" t="s">
        <v>321</v>
      </c>
      <c r="C96" s="231" t="s">
        <v>322</v>
      </c>
      <c r="D96" s="233" t="s">
        <v>24</v>
      </c>
      <c r="E96" s="231">
        <v>1</v>
      </c>
      <c r="F96" s="234" t="s">
        <v>349</v>
      </c>
      <c r="G96" s="172" t="s">
        <v>512</v>
      </c>
      <c r="H96" s="255">
        <v>2657.77</v>
      </c>
      <c r="I96" s="222"/>
      <c r="J96" s="222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</row>
    <row r="97" spans="1:26" s="22" customFormat="1" ht="15">
      <c r="A97" s="222" t="s">
        <v>325</v>
      </c>
      <c r="B97" s="231" t="s">
        <v>326</v>
      </c>
      <c r="C97" s="231" t="s">
        <v>669</v>
      </c>
      <c r="D97" s="233" t="s">
        <v>24</v>
      </c>
      <c r="E97" s="231">
        <v>1</v>
      </c>
      <c r="F97" s="234" t="s">
        <v>351</v>
      </c>
      <c r="G97" s="172" t="s">
        <v>513</v>
      </c>
      <c r="H97" s="255">
        <v>2657.77</v>
      </c>
      <c r="I97" s="222"/>
      <c r="J97" s="222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</row>
    <row r="98" spans="1:26" s="22" customFormat="1" ht="15">
      <c r="A98" s="222" t="s">
        <v>90</v>
      </c>
      <c r="B98" s="231" t="s">
        <v>142</v>
      </c>
      <c r="C98" s="231" t="s">
        <v>656</v>
      </c>
      <c r="D98" s="233" t="s">
        <v>24</v>
      </c>
      <c r="E98" s="231">
        <v>1</v>
      </c>
      <c r="F98" s="234" t="s">
        <v>352</v>
      </c>
      <c r="G98" s="172" t="s">
        <v>512</v>
      </c>
      <c r="H98" s="255">
        <v>2657.77</v>
      </c>
      <c r="I98" s="222"/>
      <c r="J98" s="222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spans="1:26" s="22" customFormat="1" ht="15">
      <c r="A99" s="222" t="s">
        <v>328</v>
      </c>
      <c r="B99" s="231" t="s">
        <v>26</v>
      </c>
      <c r="C99" s="231" t="s">
        <v>323</v>
      </c>
      <c r="D99" s="233" t="s">
        <v>24</v>
      </c>
      <c r="E99" s="231">
        <v>1</v>
      </c>
      <c r="F99" s="234" t="s">
        <v>353</v>
      </c>
      <c r="G99" s="172" t="s">
        <v>512</v>
      </c>
      <c r="H99" s="255">
        <v>2657.77</v>
      </c>
      <c r="I99" s="222"/>
      <c r="J99" s="222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</row>
    <row r="100" spans="1:26" s="22" customFormat="1" ht="15">
      <c r="A100" s="222" t="s">
        <v>329</v>
      </c>
      <c r="B100" s="231" t="s">
        <v>25</v>
      </c>
      <c r="C100" s="231" t="s">
        <v>670</v>
      </c>
      <c r="D100" s="233" t="s">
        <v>24</v>
      </c>
      <c r="E100" s="231">
        <v>1</v>
      </c>
      <c r="F100" s="234" t="s">
        <v>354</v>
      </c>
      <c r="G100" s="172" t="s">
        <v>512</v>
      </c>
      <c r="H100" s="255">
        <v>2657.77</v>
      </c>
      <c r="I100" s="222"/>
      <c r="J100" s="222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</row>
    <row r="101" spans="1:26">
      <c r="A101" s="131"/>
      <c r="B101" s="87"/>
      <c r="C101" s="87"/>
      <c r="D101" s="87"/>
      <c r="E101" s="87">
        <f>SUM(E79:E100)</f>
        <v>22</v>
      </c>
      <c r="F101" s="131"/>
      <c r="G101" s="87"/>
      <c r="H101" s="90">
        <f>SUBTOTAL(109,[TOTAL])</f>
        <v>87972.020000000019</v>
      </c>
      <c r="I101" s="222"/>
      <c r="J101" s="222"/>
      <c r="K101" s="254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</row>
    <row r="102" spans="1:26">
      <c r="A102" s="222"/>
      <c r="B102" s="222"/>
      <c r="C102" s="222"/>
      <c r="D102" s="222"/>
      <c r="E102" s="222"/>
      <c r="F102" s="222"/>
      <c r="G102" s="222"/>
      <c r="H102" s="222"/>
      <c r="I102" s="228"/>
      <c r="J102" s="222"/>
      <c r="K102" s="253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</row>
    <row r="103" spans="1:26">
      <c r="A103" s="325" t="s">
        <v>27</v>
      </c>
      <c r="B103" s="325"/>
      <c r="C103" s="325"/>
      <c r="D103" s="325"/>
      <c r="E103" s="325"/>
      <c r="F103" s="325"/>
      <c r="G103" s="325"/>
      <c r="H103" s="325"/>
      <c r="I103" s="228"/>
      <c r="J103" s="222"/>
      <c r="K103" s="253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</row>
    <row r="104" spans="1:26">
      <c r="A104" s="258" t="s">
        <v>1</v>
      </c>
      <c r="B104" s="258" t="s">
        <v>2</v>
      </c>
      <c r="C104" s="258" t="s">
        <v>3</v>
      </c>
      <c r="D104" s="258" t="s">
        <v>4</v>
      </c>
      <c r="E104" s="258" t="s">
        <v>5</v>
      </c>
      <c r="F104" s="258" t="s">
        <v>6</v>
      </c>
      <c r="G104" s="258" t="s">
        <v>7</v>
      </c>
      <c r="H104" s="258" t="s">
        <v>28</v>
      </c>
      <c r="I104" s="258" t="s">
        <v>517</v>
      </c>
      <c r="J104" s="258" t="s">
        <v>518</v>
      </c>
      <c r="K104" s="259" t="s">
        <v>519</v>
      </c>
      <c r="L104" s="258" t="s">
        <v>611</v>
      </c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</row>
    <row r="105" spans="1:26" s="261" customFormat="1" ht="12.75">
      <c r="A105" s="260" t="s">
        <v>696</v>
      </c>
      <c r="B105" s="224" t="s">
        <v>697</v>
      </c>
      <c r="C105" s="224" t="s">
        <v>698</v>
      </c>
      <c r="D105" s="233" t="s">
        <v>29</v>
      </c>
      <c r="E105" s="224">
        <v>1</v>
      </c>
      <c r="F105" s="260" t="s">
        <v>699</v>
      </c>
      <c r="G105" s="226" t="s">
        <v>512</v>
      </c>
      <c r="H105" s="227">
        <v>1200.69</v>
      </c>
      <c r="I105" s="258"/>
      <c r="J105" s="258"/>
      <c r="K105" s="227">
        <f>Tabela34044[[#This Row],[VALOR]]</f>
        <v>1200.69</v>
      </c>
      <c r="L105" s="25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</row>
    <row r="106" spans="1:26">
      <c r="A106" s="234" t="s">
        <v>355</v>
      </c>
      <c r="B106" s="231" t="s">
        <v>286</v>
      </c>
      <c r="C106" s="231" t="s">
        <v>671</v>
      </c>
      <c r="D106" s="233" t="s">
        <v>29</v>
      </c>
      <c r="E106" s="224">
        <v>1</v>
      </c>
      <c r="F106" s="250" t="s">
        <v>462</v>
      </c>
      <c r="G106" s="226" t="s">
        <v>512</v>
      </c>
      <c r="H106" s="227">
        <v>1200.69</v>
      </c>
      <c r="I106" s="226"/>
      <c r="J106" s="226"/>
      <c r="K106" s="227">
        <f>Tabela34044[[#This Row],[VALOR]]</f>
        <v>1200.69</v>
      </c>
      <c r="L106" s="226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</row>
    <row r="107" spans="1:26">
      <c r="A107" s="234" t="s">
        <v>357</v>
      </c>
      <c r="B107" s="231" t="s">
        <v>358</v>
      </c>
      <c r="C107" s="231" t="s">
        <v>672</v>
      </c>
      <c r="D107" s="233" t="s">
        <v>29</v>
      </c>
      <c r="E107" s="224">
        <v>1</v>
      </c>
      <c r="F107" s="225" t="s">
        <v>419</v>
      </c>
      <c r="G107" s="226" t="s">
        <v>513</v>
      </c>
      <c r="H107" s="227">
        <v>1200.69</v>
      </c>
      <c r="I107" s="226"/>
      <c r="J107" s="226"/>
      <c r="K107" s="227">
        <f>Tabela34044[[#This Row],[VALOR]]</f>
        <v>1200.69</v>
      </c>
      <c r="L107" s="226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</row>
    <row r="108" spans="1:26">
      <c r="A108" s="262" t="s">
        <v>569</v>
      </c>
      <c r="B108" s="231" t="s">
        <v>570</v>
      </c>
      <c r="C108" s="231" t="s">
        <v>673</v>
      </c>
      <c r="D108" s="233" t="s">
        <v>29</v>
      </c>
      <c r="E108" s="224">
        <v>1</v>
      </c>
      <c r="F108" s="250" t="s">
        <v>463</v>
      </c>
      <c r="G108" s="226" t="s">
        <v>512</v>
      </c>
      <c r="H108" s="227">
        <v>1200.69</v>
      </c>
      <c r="I108" s="226"/>
      <c r="J108" s="226"/>
      <c r="K108" s="227">
        <f>Tabela34044[[#This Row],[VALOR]]</f>
        <v>1200.69</v>
      </c>
      <c r="L108" s="226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</row>
    <row r="109" spans="1:26">
      <c r="A109" s="234" t="s">
        <v>363</v>
      </c>
      <c r="B109" s="231" t="s">
        <v>364</v>
      </c>
      <c r="C109" s="231" t="s">
        <v>663</v>
      </c>
      <c r="D109" s="233" t="s">
        <v>29</v>
      </c>
      <c r="E109" s="224">
        <v>1</v>
      </c>
      <c r="F109" s="263" t="s">
        <v>423</v>
      </c>
      <c r="G109" s="226" t="s">
        <v>513</v>
      </c>
      <c r="H109" s="227">
        <v>1200.69</v>
      </c>
      <c r="I109" s="226"/>
      <c r="J109" s="226"/>
      <c r="K109" s="227">
        <f>Tabela34044[[#This Row],[VALOR]]</f>
        <v>1200.69</v>
      </c>
      <c r="L109" s="226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</row>
    <row r="110" spans="1:26">
      <c r="A110" s="234" t="s">
        <v>363</v>
      </c>
      <c r="B110" s="231" t="s">
        <v>364</v>
      </c>
      <c r="C110" s="231" t="s">
        <v>674</v>
      </c>
      <c r="D110" s="233" t="s">
        <v>29</v>
      </c>
      <c r="E110" s="224">
        <v>1</v>
      </c>
      <c r="F110" s="250" t="s">
        <v>464</v>
      </c>
      <c r="G110" s="246" t="s">
        <v>512</v>
      </c>
      <c r="H110" s="247">
        <v>1200.69</v>
      </c>
      <c r="I110" s="226"/>
      <c r="J110" s="226"/>
      <c r="K110" s="227">
        <f>Tabela34044[[#This Row],[VALOR]]</f>
        <v>1200.69</v>
      </c>
      <c r="L110" s="226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</row>
    <row r="111" spans="1:26">
      <c r="A111" s="234" t="s">
        <v>363</v>
      </c>
      <c r="B111" s="231" t="s">
        <v>364</v>
      </c>
      <c r="C111" s="231" t="s">
        <v>663</v>
      </c>
      <c r="D111" s="233" t="s">
        <v>29</v>
      </c>
      <c r="E111" s="224">
        <v>1</v>
      </c>
      <c r="F111" s="263" t="s">
        <v>516</v>
      </c>
      <c r="G111" s="226" t="s">
        <v>512</v>
      </c>
      <c r="H111" s="227">
        <v>1200.69</v>
      </c>
      <c r="I111" s="226"/>
      <c r="J111" s="226"/>
      <c r="K111" s="227">
        <f>Tabela34044[[#This Row],[VALOR]]</f>
        <v>1200.69</v>
      </c>
      <c r="L111" s="226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</row>
    <row r="112" spans="1:26">
      <c r="A112" s="234" t="s">
        <v>365</v>
      </c>
      <c r="B112" s="231" t="s">
        <v>358</v>
      </c>
      <c r="C112" s="231" t="s">
        <v>669</v>
      </c>
      <c r="D112" s="233" t="s">
        <v>29</v>
      </c>
      <c r="E112" s="224">
        <v>1</v>
      </c>
      <c r="F112" s="250" t="s">
        <v>466</v>
      </c>
      <c r="G112" s="226" t="s">
        <v>512</v>
      </c>
      <c r="H112" s="227">
        <v>1200.69</v>
      </c>
      <c r="I112" s="226"/>
      <c r="J112" s="226"/>
      <c r="K112" s="227">
        <f>Tabela34044[[#This Row],[VALOR]]</f>
        <v>1200.69</v>
      </c>
      <c r="L112" s="226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</row>
    <row r="113" spans="1:26">
      <c r="A113" s="234" t="s">
        <v>363</v>
      </c>
      <c r="B113" s="231" t="s">
        <v>367</v>
      </c>
      <c r="C113" s="231" t="s">
        <v>368</v>
      </c>
      <c r="D113" s="233" t="s">
        <v>29</v>
      </c>
      <c r="E113" s="224">
        <v>1</v>
      </c>
      <c r="F113" s="263" t="s">
        <v>572</v>
      </c>
      <c r="G113" s="226" t="s">
        <v>512</v>
      </c>
      <c r="H113" s="227">
        <v>1200.69</v>
      </c>
      <c r="I113" s="226"/>
      <c r="J113" s="226"/>
      <c r="K113" s="227">
        <f>Tabela34044[[#This Row],[VALOR]]</f>
        <v>1200.69</v>
      </c>
      <c r="L113" s="226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</row>
    <row r="114" spans="1:26">
      <c r="A114" s="234" t="s">
        <v>369</v>
      </c>
      <c r="B114" s="231" t="s">
        <v>370</v>
      </c>
      <c r="C114" s="231" t="s">
        <v>371</v>
      </c>
      <c r="D114" s="233" t="s">
        <v>29</v>
      </c>
      <c r="E114" s="224">
        <v>1</v>
      </c>
      <c r="F114" s="250" t="s">
        <v>468</v>
      </c>
      <c r="G114" s="226" t="s">
        <v>512</v>
      </c>
      <c r="H114" s="227">
        <v>1200.69</v>
      </c>
      <c r="I114" s="226"/>
      <c r="J114" s="226"/>
      <c r="K114" s="227">
        <f>Tabela34044[[#This Row],[VALOR]]</f>
        <v>1200.69</v>
      </c>
      <c r="L114" s="226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</row>
    <row r="115" spans="1:26">
      <c r="A115" s="234" t="s">
        <v>372</v>
      </c>
      <c r="B115" s="231" t="s">
        <v>373</v>
      </c>
      <c r="C115" s="231" t="s">
        <v>675</v>
      </c>
      <c r="D115" s="233" t="s">
        <v>29</v>
      </c>
      <c r="E115" s="224">
        <v>1</v>
      </c>
      <c r="F115" s="240" t="s">
        <v>420</v>
      </c>
      <c r="G115" s="226" t="s">
        <v>512</v>
      </c>
      <c r="H115" s="227">
        <v>1200.69</v>
      </c>
      <c r="I115" s="226"/>
      <c r="J115" s="226"/>
      <c r="K115" s="227">
        <f>Tabela34044[[#This Row],[VALOR]]</f>
        <v>1200.69</v>
      </c>
      <c r="L115" s="226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</row>
    <row r="116" spans="1:26">
      <c r="A116" s="234" t="s">
        <v>375</v>
      </c>
      <c r="B116" s="231" t="s">
        <v>376</v>
      </c>
      <c r="C116" s="231" t="s">
        <v>377</v>
      </c>
      <c r="D116" s="233" t="s">
        <v>29</v>
      </c>
      <c r="E116" s="224">
        <v>1</v>
      </c>
      <c r="F116" s="250" t="s">
        <v>422</v>
      </c>
      <c r="G116" s="226" t="s">
        <v>512</v>
      </c>
      <c r="H116" s="227">
        <v>1200.69</v>
      </c>
      <c r="I116" s="226"/>
      <c r="J116" s="226"/>
      <c r="K116" s="227">
        <f>Tabela34044[[#This Row],[VALOR]]</f>
        <v>1200.69</v>
      </c>
      <c r="L116" s="226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</row>
    <row r="117" spans="1:26">
      <c r="A117" s="234" t="s">
        <v>381</v>
      </c>
      <c r="B117" s="231" t="s">
        <v>382</v>
      </c>
      <c r="C117" s="231" t="s">
        <v>383</v>
      </c>
      <c r="D117" s="233" t="s">
        <v>29</v>
      </c>
      <c r="E117" s="224">
        <v>1</v>
      </c>
      <c r="F117" s="240" t="s">
        <v>469</v>
      </c>
      <c r="G117" s="226" t="s">
        <v>512</v>
      </c>
      <c r="H117" s="227">
        <v>1200.69</v>
      </c>
      <c r="I117" s="226"/>
      <c r="J117" s="226"/>
      <c r="K117" s="227">
        <f>Tabela34044[[#This Row],[VALOR]]</f>
        <v>1200.69</v>
      </c>
      <c r="L117" s="226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</row>
    <row r="118" spans="1:26">
      <c r="A118" s="234" t="s">
        <v>384</v>
      </c>
      <c r="B118" s="231" t="s">
        <v>385</v>
      </c>
      <c r="C118" s="231" t="s">
        <v>386</v>
      </c>
      <c r="D118" s="233" t="s">
        <v>29</v>
      </c>
      <c r="E118" s="224">
        <v>1</v>
      </c>
      <c r="F118" s="250" t="s">
        <v>470</v>
      </c>
      <c r="G118" s="226" t="s">
        <v>512</v>
      </c>
      <c r="H118" s="227">
        <v>1200.69</v>
      </c>
      <c r="I118" s="226"/>
      <c r="J118" s="226"/>
      <c r="K118" s="227">
        <f>Tabela34044[[#This Row],[VALOR]]</f>
        <v>1200.69</v>
      </c>
      <c r="L118" s="226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</row>
    <row r="119" spans="1:26">
      <c r="A119" s="234" t="s">
        <v>387</v>
      </c>
      <c r="B119" s="231" t="s">
        <v>388</v>
      </c>
      <c r="C119" s="231" t="s">
        <v>389</v>
      </c>
      <c r="D119" s="233" t="s">
        <v>29</v>
      </c>
      <c r="E119" s="224">
        <v>1</v>
      </c>
      <c r="F119" s="240" t="s">
        <v>436</v>
      </c>
      <c r="G119" s="226" t="s">
        <v>512</v>
      </c>
      <c r="H119" s="227">
        <v>1200.69</v>
      </c>
      <c r="I119" s="226"/>
      <c r="J119" s="226"/>
      <c r="K119" s="227">
        <f>Tabela34044[[#This Row],[VALOR]]</f>
        <v>1200.69</v>
      </c>
      <c r="L119" s="226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</row>
    <row r="120" spans="1:26">
      <c r="A120" s="234" t="s">
        <v>390</v>
      </c>
      <c r="B120" s="231" t="s">
        <v>391</v>
      </c>
      <c r="C120" s="231" t="s">
        <v>392</v>
      </c>
      <c r="D120" s="233" t="s">
        <v>29</v>
      </c>
      <c r="E120" s="224">
        <v>1</v>
      </c>
      <c r="F120" s="250" t="s">
        <v>438</v>
      </c>
      <c r="G120" s="226" t="s">
        <v>512</v>
      </c>
      <c r="H120" s="227">
        <v>1200.69</v>
      </c>
      <c r="I120" s="226"/>
      <c r="J120" s="226"/>
      <c r="K120" s="227">
        <f>Tabela34044[[#This Row],[VALOR]]</f>
        <v>1200.69</v>
      </c>
      <c r="L120" s="226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</row>
    <row r="121" spans="1:26">
      <c r="A121" s="234" t="s">
        <v>393</v>
      </c>
      <c r="B121" s="231" t="s">
        <v>394</v>
      </c>
      <c r="C121" s="231" t="s">
        <v>395</v>
      </c>
      <c r="D121" s="233" t="s">
        <v>29</v>
      </c>
      <c r="E121" s="224">
        <v>1</v>
      </c>
      <c r="F121" s="240" t="s">
        <v>437</v>
      </c>
      <c r="G121" s="226" t="s">
        <v>512</v>
      </c>
      <c r="H121" s="227">
        <v>1200.69</v>
      </c>
      <c r="I121" s="226"/>
      <c r="J121" s="226"/>
      <c r="K121" s="227">
        <f>Tabela34044[[#This Row],[VALOR]]</f>
        <v>1200.69</v>
      </c>
      <c r="L121" s="226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</row>
    <row r="122" spans="1:26">
      <c r="A122" s="234" t="s">
        <v>396</v>
      </c>
      <c r="B122" s="231" t="s">
        <v>397</v>
      </c>
      <c r="C122" s="231" t="s">
        <v>398</v>
      </c>
      <c r="D122" s="233" t="s">
        <v>29</v>
      </c>
      <c r="E122" s="224">
        <v>1</v>
      </c>
      <c r="F122" s="250" t="s">
        <v>471</v>
      </c>
      <c r="G122" s="226" t="s">
        <v>512</v>
      </c>
      <c r="H122" s="227">
        <v>1200.69</v>
      </c>
      <c r="I122" s="226"/>
      <c r="J122" s="226"/>
      <c r="K122" s="227">
        <f>Tabela34044[[#This Row],[VALOR]]</f>
        <v>1200.69</v>
      </c>
      <c r="L122" s="226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</row>
    <row r="123" spans="1:26">
      <c r="A123" s="234" t="s">
        <v>399</v>
      </c>
      <c r="B123" s="231" t="s">
        <v>397</v>
      </c>
      <c r="C123" s="231" t="s">
        <v>400</v>
      </c>
      <c r="D123" s="233" t="s">
        <v>29</v>
      </c>
      <c r="E123" s="224">
        <v>1</v>
      </c>
      <c r="F123" s="240" t="s">
        <v>439</v>
      </c>
      <c r="G123" s="226" t="s">
        <v>512</v>
      </c>
      <c r="H123" s="227">
        <v>1200.69</v>
      </c>
      <c r="I123" s="226"/>
      <c r="J123" s="226"/>
      <c r="K123" s="227">
        <f>Tabela34044[[#This Row],[VALOR]]</f>
        <v>1200.69</v>
      </c>
      <c r="L123" s="226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</row>
    <row r="124" spans="1:26">
      <c r="A124" s="234" t="s">
        <v>390</v>
      </c>
      <c r="B124" s="231" t="s">
        <v>447</v>
      </c>
      <c r="C124" s="231" t="s">
        <v>392</v>
      </c>
      <c r="D124" s="233" t="s">
        <v>29</v>
      </c>
      <c r="E124" s="224">
        <v>1</v>
      </c>
      <c r="F124" s="250" t="s">
        <v>435</v>
      </c>
      <c r="G124" s="226" t="s">
        <v>512</v>
      </c>
      <c r="H124" s="227">
        <v>1200.69</v>
      </c>
      <c r="I124" s="226"/>
      <c r="J124" s="226"/>
      <c r="K124" s="227">
        <f>Tabela34044[[#This Row],[VALOR]]</f>
        <v>1200.69</v>
      </c>
      <c r="L124" s="226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</row>
    <row r="125" spans="1:26">
      <c r="A125" s="234" t="s">
        <v>401</v>
      </c>
      <c r="B125" s="231" t="s">
        <v>402</v>
      </c>
      <c r="C125" s="231" t="s">
        <v>403</v>
      </c>
      <c r="D125" s="233" t="s">
        <v>29</v>
      </c>
      <c r="E125" s="224">
        <v>1</v>
      </c>
      <c r="F125" s="240" t="s">
        <v>473</v>
      </c>
      <c r="G125" s="226" t="s">
        <v>513</v>
      </c>
      <c r="H125" s="227">
        <v>1200.69</v>
      </c>
      <c r="I125" s="226"/>
      <c r="J125" s="226"/>
      <c r="K125" s="227">
        <f>Tabela34044[[#This Row],[VALOR]]</f>
        <v>1200.69</v>
      </c>
      <c r="L125" s="226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</row>
    <row r="126" spans="1:26">
      <c r="A126" s="234" t="s">
        <v>573</v>
      </c>
      <c r="B126" s="231" t="s">
        <v>574</v>
      </c>
      <c r="C126" s="231" t="s">
        <v>406</v>
      </c>
      <c r="D126" s="233" t="s">
        <v>29</v>
      </c>
      <c r="E126" s="224">
        <v>1</v>
      </c>
      <c r="F126" s="250" t="s">
        <v>474</v>
      </c>
      <c r="G126" s="226" t="s">
        <v>512</v>
      </c>
      <c r="H126" s="227">
        <v>1200.69</v>
      </c>
      <c r="I126" s="226"/>
      <c r="J126" s="226"/>
      <c r="K126" s="227">
        <f>Tabela34044[[#This Row],[VALOR]]</f>
        <v>1200.69</v>
      </c>
      <c r="L126" s="226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</row>
    <row r="127" spans="1:26">
      <c r="A127" s="234" t="s">
        <v>407</v>
      </c>
      <c r="B127" s="231" t="s">
        <v>408</v>
      </c>
      <c r="C127" s="231" t="s">
        <v>676</v>
      </c>
      <c r="D127" s="233" t="s">
        <v>29</v>
      </c>
      <c r="E127" s="224">
        <v>1</v>
      </c>
      <c r="F127" s="240" t="s">
        <v>431</v>
      </c>
      <c r="G127" s="226" t="s">
        <v>512</v>
      </c>
      <c r="H127" s="227">
        <v>1200.69</v>
      </c>
      <c r="I127" s="226"/>
      <c r="J127" s="226"/>
      <c r="K127" s="227">
        <f>Tabela34044[[#This Row],[VALOR]]</f>
        <v>1200.69</v>
      </c>
      <c r="L127" s="226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</row>
    <row r="128" spans="1:26">
      <c r="A128" s="234" t="s">
        <v>575</v>
      </c>
      <c r="B128" s="231" t="s">
        <v>576</v>
      </c>
      <c r="C128" s="231" t="s">
        <v>577</v>
      </c>
      <c r="D128" s="233" t="s">
        <v>29</v>
      </c>
      <c r="E128" s="224">
        <v>1</v>
      </c>
      <c r="F128" s="250" t="s">
        <v>498</v>
      </c>
      <c r="G128" s="226" t="s">
        <v>512</v>
      </c>
      <c r="H128" s="227">
        <v>732.55</v>
      </c>
      <c r="I128" s="226"/>
      <c r="J128" s="226"/>
      <c r="K128" s="227">
        <f>Tabela34044[[#This Row],[VALOR]]</f>
        <v>732.55</v>
      </c>
      <c r="L128" s="226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</row>
    <row r="129" spans="1:26">
      <c r="A129" s="234" t="s">
        <v>410</v>
      </c>
      <c r="B129" s="231" t="s">
        <v>447</v>
      </c>
      <c r="C129" s="231" t="s">
        <v>578</v>
      </c>
      <c r="D129" s="233" t="s">
        <v>30</v>
      </c>
      <c r="E129" s="224">
        <v>1</v>
      </c>
      <c r="F129" s="240" t="s">
        <v>579</v>
      </c>
      <c r="G129" s="226" t="s">
        <v>512</v>
      </c>
      <c r="H129" s="227">
        <v>732.55</v>
      </c>
      <c r="I129" s="226"/>
      <c r="J129" s="226"/>
      <c r="K129" s="227">
        <f>Tabela34044[[#This Row],[VALOR]]</f>
        <v>732.55</v>
      </c>
      <c r="L129" s="226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</row>
    <row r="130" spans="1:26">
      <c r="A130" s="234" t="s">
        <v>365</v>
      </c>
      <c r="B130" s="231" t="s">
        <v>500</v>
      </c>
      <c r="C130" s="231" t="s">
        <v>677</v>
      </c>
      <c r="D130" s="233" t="s">
        <v>30</v>
      </c>
      <c r="E130" s="224">
        <v>1</v>
      </c>
      <c r="F130" s="250" t="s">
        <v>475</v>
      </c>
      <c r="G130" s="226" t="s">
        <v>513</v>
      </c>
      <c r="H130" s="227">
        <v>732.55</v>
      </c>
      <c r="I130" s="226"/>
      <c r="J130" s="226"/>
      <c r="K130" s="227">
        <f>Tabela34044[[#This Row],[VALOR]]</f>
        <v>732.55</v>
      </c>
      <c r="L130" s="226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</row>
    <row r="131" spans="1:26">
      <c r="A131" s="234" t="s">
        <v>411</v>
      </c>
      <c r="B131" s="231" t="s">
        <v>502</v>
      </c>
      <c r="C131" s="231" t="s">
        <v>173</v>
      </c>
      <c r="D131" s="233" t="s">
        <v>30</v>
      </c>
      <c r="E131" s="224">
        <v>1</v>
      </c>
      <c r="F131" s="240" t="s">
        <v>476</v>
      </c>
      <c r="G131" s="226" t="s">
        <v>512</v>
      </c>
      <c r="H131" s="227">
        <v>732.55</v>
      </c>
      <c r="I131" s="226"/>
      <c r="J131" s="226"/>
      <c r="K131" s="227">
        <f>Tabela34044[[#This Row],[VALOR]]</f>
        <v>732.55</v>
      </c>
      <c r="L131" s="226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</row>
    <row r="132" spans="1:26">
      <c r="A132" s="234" t="s">
        <v>412</v>
      </c>
      <c r="B132" s="231" t="s">
        <v>503</v>
      </c>
      <c r="C132" s="231" t="s">
        <v>678</v>
      </c>
      <c r="D132" s="233" t="s">
        <v>30</v>
      </c>
      <c r="E132" s="224">
        <v>1</v>
      </c>
      <c r="F132" s="250" t="s">
        <v>477</v>
      </c>
      <c r="G132" s="226" t="s">
        <v>512</v>
      </c>
      <c r="H132" s="227">
        <v>732.55</v>
      </c>
      <c r="I132" s="226"/>
      <c r="J132" s="226"/>
      <c r="K132" s="227">
        <f>Tabela34044[[#This Row],[VALOR]]</f>
        <v>732.55</v>
      </c>
      <c r="L132" s="226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</row>
    <row r="133" spans="1:26">
      <c r="A133" s="234" t="s">
        <v>355</v>
      </c>
      <c r="B133" s="231" t="s">
        <v>286</v>
      </c>
      <c r="C133" s="231" t="s">
        <v>671</v>
      </c>
      <c r="D133" s="233" t="s">
        <v>30</v>
      </c>
      <c r="E133" s="224">
        <v>1</v>
      </c>
      <c r="F133" s="240" t="s">
        <v>478</v>
      </c>
      <c r="G133" s="226" t="s">
        <v>513</v>
      </c>
      <c r="H133" s="227">
        <v>732.55</v>
      </c>
      <c r="I133" s="226"/>
      <c r="J133" s="226"/>
      <c r="K133" s="227">
        <f>Tabela34044[[#This Row],[VALOR]]</f>
        <v>732.55</v>
      </c>
      <c r="L133" s="226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</row>
    <row r="134" spans="1:26">
      <c r="A134" s="234" t="s">
        <v>621</v>
      </c>
      <c r="B134" s="231" t="s">
        <v>622</v>
      </c>
      <c r="C134" s="231" t="s">
        <v>679</v>
      </c>
      <c r="D134" s="233" t="s">
        <v>30</v>
      </c>
      <c r="E134" s="224">
        <v>1</v>
      </c>
      <c r="F134" s="250" t="s">
        <v>582</v>
      </c>
      <c r="G134" s="226" t="s">
        <v>512</v>
      </c>
      <c r="H134" s="227">
        <v>732.55</v>
      </c>
      <c r="I134" s="226"/>
      <c r="J134" s="226"/>
      <c r="K134" s="227">
        <f>Tabela34044[[#This Row],[VALOR]]</f>
        <v>732.55</v>
      </c>
      <c r="L134" s="226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</row>
    <row r="135" spans="1:26">
      <c r="A135" s="234" t="s">
        <v>413</v>
      </c>
      <c r="B135" s="231" t="s">
        <v>583</v>
      </c>
      <c r="C135" s="231" t="s">
        <v>680</v>
      </c>
      <c r="D135" s="233" t="s">
        <v>414</v>
      </c>
      <c r="E135" s="224">
        <v>1</v>
      </c>
      <c r="F135" s="240" t="s">
        <v>479</v>
      </c>
      <c r="G135" s="226" t="s">
        <v>512</v>
      </c>
      <c r="H135" s="227">
        <v>488.36</v>
      </c>
      <c r="I135" s="226"/>
      <c r="J135" s="226"/>
      <c r="K135" s="227">
        <f>Tabela34044[[#This Row],[VALOR]]</f>
        <v>488.36</v>
      </c>
      <c r="L135" s="226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</row>
    <row r="136" spans="1:26">
      <c r="A136" s="234" t="s">
        <v>584</v>
      </c>
      <c r="B136" s="231" t="s">
        <v>583</v>
      </c>
      <c r="C136" s="231" t="s">
        <v>681</v>
      </c>
      <c r="D136" s="233" t="s">
        <v>414</v>
      </c>
      <c r="E136" s="224">
        <v>1</v>
      </c>
      <c r="F136" s="250" t="s">
        <v>480</v>
      </c>
      <c r="G136" s="226" t="s">
        <v>513</v>
      </c>
      <c r="H136" s="227">
        <v>488.36</v>
      </c>
      <c r="I136" s="226"/>
      <c r="J136" s="226"/>
      <c r="K136" s="227">
        <f>Tabela34044[[#This Row],[VALOR]]</f>
        <v>488.36</v>
      </c>
      <c r="L136" s="226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</row>
    <row r="137" spans="1:26">
      <c r="A137" s="234" t="s">
        <v>584</v>
      </c>
      <c r="B137" s="231" t="s">
        <v>500</v>
      </c>
      <c r="C137" s="231" t="s">
        <v>682</v>
      </c>
      <c r="D137" s="233" t="s">
        <v>414</v>
      </c>
      <c r="E137" s="224">
        <v>1</v>
      </c>
      <c r="F137" s="240" t="s">
        <v>481</v>
      </c>
      <c r="G137" s="226" t="s">
        <v>513</v>
      </c>
      <c r="H137" s="227">
        <v>488.36</v>
      </c>
      <c r="I137" s="226"/>
      <c r="J137" s="226"/>
      <c r="K137" s="227">
        <f>Tabela34044[[#This Row],[VALOR]]</f>
        <v>488.36</v>
      </c>
      <c r="L137" s="264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</row>
    <row r="138" spans="1:26">
      <c r="A138" s="234" t="s">
        <v>360</v>
      </c>
      <c r="B138" s="231" t="s">
        <v>361</v>
      </c>
      <c r="C138" s="231" t="s">
        <v>683</v>
      </c>
      <c r="D138" s="233" t="s">
        <v>414</v>
      </c>
      <c r="E138" s="224">
        <v>1</v>
      </c>
      <c r="F138" s="250" t="s">
        <v>482</v>
      </c>
      <c r="G138" s="226" t="s">
        <v>512</v>
      </c>
      <c r="H138" s="227">
        <v>488.36</v>
      </c>
      <c r="I138" s="264"/>
      <c r="J138" s="264"/>
      <c r="K138" s="227">
        <f>Tabela34044[[#This Row],[VALOR]]</f>
        <v>488.36</v>
      </c>
      <c r="L138" s="264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>
      <c r="A139" s="234" t="s">
        <v>360</v>
      </c>
      <c r="B139" s="231" t="s">
        <v>361</v>
      </c>
      <c r="C139" s="231" t="s">
        <v>683</v>
      </c>
      <c r="D139" s="233" t="s">
        <v>414</v>
      </c>
      <c r="E139" s="224">
        <v>1</v>
      </c>
      <c r="F139" s="240" t="s">
        <v>483</v>
      </c>
      <c r="G139" s="226" t="s">
        <v>513</v>
      </c>
      <c r="H139" s="227">
        <v>488.36</v>
      </c>
      <c r="I139" s="264"/>
      <c r="J139" s="264"/>
      <c r="K139" s="227">
        <f>Tabela34044[[#This Row],[VALOR]]</f>
        <v>488.36</v>
      </c>
      <c r="L139" s="264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</row>
    <row r="140" spans="1:26">
      <c r="A140" s="234" t="s">
        <v>355</v>
      </c>
      <c r="B140" s="231" t="s">
        <v>286</v>
      </c>
      <c r="C140" s="231" t="s">
        <v>671</v>
      </c>
      <c r="D140" s="233" t="s">
        <v>414</v>
      </c>
      <c r="E140" s="224">
        <v>1</v>
      </c>
      <c r="F140" s="250" t="s">
        <v>484</v>
      </c>
      <c r="G140" s="226" t="s">
        <v>512</v>
      </c>
      <c r="H140" s="227">
        <v>488.36</v>
      </c>
      <c r="I140" s="264"/>
      <c r="J140" s="264"/>
      <c r="K140" s="227">
        <f>Tabela34044[[#This Row],[VALOR]]</f>
        <v>488.36</v>
      </c>
      <c r="L140" s="264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</row>
    <row r="141" spans="1:26">
      <c r="A141" s="234" t="s">
        <v>355</v>
      </c>
      <c r="B141" s="231" t="s">
        <v>286</v>
      </c>
      <c r="C141" s="231" t="s">
        <v>671</v>
      </c>
      <c r="D141" s="233" t="s">
        <v>414</v>
      </c>
      <c r="E141" s="224">
        <v>1</v>
      </c>
      <c r="F141" s="240" t="s">
        <v>485</v>
      </c>
      <c r="G141" s="226" t="s">
        <v>513</v>
      </c>
      <c r="H141" s="227">
        <v>488.36</v>
      </c>
      <c r="I141" s="264"/>
      <c r="J141" s="264"/>
      <c r="K141" s="227">
        <f>Tabela34044[[#This Row],[VALOR]]</f>
        <v>488.36</v>
      </c>
      <c r="L141" s="264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>
      <c r="A142" s="234" t="s">
        <v>104</v>
      </c>
      <c r="B142" s="231" t="s">
        <v>154</v>
      </c>
      <c r="C142" s="231" t="s">
        <v>660</v>
      </c>
      <c r="D142" s="233" t="s">
        <v>31</v>
      </c>
      <c r="E142" s="224">
        <v>1</v>
      </c>
      <c r="F142" s="240" t="s">
        <v>486</v>
      </c>
      <c r="G142" s="226" t="s">
        <v>512</v>
      </c>
      <c r="H142" s="227">
        <v>436.04</v>
      </c>
      <c r="I142" s="264"/>
      <c r="J142" s="264"/>
      <c r="K142" s="227">
        <f>Tabela34044[[#This Row],[VALOR]]</f>
        <v>436.04</v>
      </c>
      <c r="L142" s="264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>
      <c r="A143" s="234" t="s">
        <v>104</v>
      </c>
      <c r="B143" s="231" t="s">
        <v>154</v>
      </c>
      <c r="C143" s="231" t="s">
        <v>660</v>
      </c>
      <c r="D143" s="233" t="s">
        <v>31</v>
      </c>
      <c r="E143" s="224">
        <v>1</v>
      </c>
      <c r="F143" s="250" t="s">
        <v>487</v>
      </c>
      <c r="G143" s="226" t="s">
        <v>512</v>
      </c>
      <c r="H143" s="227">
        <v>436.04</v>
      </c>
      <c r="I143" s="264"/>
      <c r="J143" s="264"/>
      <c r="K143" s="227">
        <f>Tabela34044[[#This Row],[VALOR]]</f>
        <v>436.04</v>
      </c>
      <c r="L143" s="264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>
      <c r="A144" s="234" t="s">
        <v>584</v>
      </c>
      <c r="B144" s="231" t="s">
        <v>585</v>
      </c>
      <c r="C144" s="231" t="s">
        <v>681</v>
      </c>
      <c r="D144" s="233" t="s">
        <v>31</v>
      </c>
      <c r="E144" s="224">
        <v>1</v>
      </c>
      <c r="F144" s="240" t="s">
        <v>488</v>
      </c>
      <c r="G144" s="226" t="s">
        <v>513</v>
      </c>
      <c r="H144" s="227">
        <v>436.04</v>
      </c>
      <c r="I144" s="264"/>
      <c r="J144" s="264"/>
      <c r="K144" s="227">
        <f>Tabela34044[[#This Row],[VALOR]]</f>
        <v>436.04</v>
      </c>
      <c r="L144" s="264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>
      <c r="A145" s="234" t="s">
        <v>415</v>
      </c>
      <c r="B145" s="231" t="s">
        <v>509</v>
      </c>
      <c r="C145" s="231" t="s">
        <v>684</v>
      </c>
      <c r="D145" s="233" t="s">
        <v>31</v>
      </c>
      <c r="E145" s="224">
        <v>1</v>
      </c>
      <c r="F145" s="250" t="s">
        <v>489</v>
      </c>
      <c r="G145" s="226" t="s">
        <v>513</v>
      </c>
      <c r="H145" s="227">
        <v>436.04</v>
      </c>
      <c r="I145" s="264"/>
      <c r="J145" s="264"/>
      <c r="K145" s="227">
        <f>Tabela34044[[#This Row],[VALOR]]</f>
        <v>436.04</v>
      </c>
      <c r="L145" s="264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>
      <c r="A146" s="234" t="s">
        <v>586</v>
      </c>
      <c r="B146" s="231" t="s">
        <v>587</v>
      </c>
      <c r="C146" s="231" t="s">
        <v>685</v>
      </c>
      <c r="D146" s="233" t="s">
        <v>31</v>
      </c>
      <c r="E146" s="224">
        <v>1</v>
      </c>
      <c r="F146" s="240" t="s">
        <v>514</v>
      </c>
      <c r="G146" s="226" t="s">
        <v>512</v>
      </c>
      <c r="H146" s="227">
        <v>436.04</v>
      </c>
      <c r="I146" s="264"/>
      <c r="J146" s="264"/>
      <c r="K146" s="227">
        <f>Tabela34044[[#This Row],[VALOR]]</f>
        <v>436.04</v>
      </c>
      <c r="L146" s="264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>
      <c r="A147" s="234" t="s">
        <v>584</v>
      </c>
      <c r="B147" s="231" t="s">
        <v>585</v>
      </c>
      <c r="C147" s="231" t="s">
        <v>681</v>
      </c>
      <c r="D147" s="233" t="s">
        <v>31</v>
      </c>
      <c r="E147" s="224">
        <v>1</v>
      </c>
      <c r="F147" s="250" t="s">
        <v>491</v>
      </c>
      <c r="G147" s="226" t="s">
        <v>513</v>
      </c>
      <c r="H147" s="227">
        <v>436.04</v>
      </c>
      <c r="I147" s="264"/>
      <c r="J147" s="264"/>
      <c r="K147" s="227">
        <f>Tabela34044[[#This Row],[VALOR]]</f>
        <v>436.04</v>
      </c>
      <c r="L147" s="264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>
      <c r="A148" s="234" t="s">
        <v>416</v>
      </c>
      <c r="B148" s="231" t="s">
        <v>131</v>
      </c>
      <c r="C148" s="231" t="s">
        <v>174</v>
      </c>
      <c r="D148" s="233" t="s">
        <v>31</v>
      </c>
      <c r="E148" s="224">
        <v>1</v>
      </c>
      <c r="F148" s="240" t="s">
        <v>492</v>
      </c>
      <c r="G148" s="226" t="s">
        <v>512</v>
      </c>
      <c r="H148" s="227">
        <v>436.04</v>
      </c>
      <c r="I148" s="264"/>
      <c r="J148" s="264"/>
      <c r="K148" s="227">
        <f>Tabela34044[[#This Row],[VALOR]]</f>
        <v>436.04</v>
      </c>
      <c r="L148" s="264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>
      <c r="A149" s="234" t="s">
        <v>586</v>
      </c>
      <c r="B149" s="231" t="s">
        <v>587</v>
      </c>
      <c r="C149" s="231" t="s">
        <v>685</v>
      </c>
      <c r="D149" s="233" t="s">
        <v>31</v>
      </c>
      <c r="E149" s="224">
        <v>1</v>
      </c>
      <c r="F149" s="250" t="s">
        <v>493</v>
      </c>
      <c r="G149" s="226" t="s">
        <v>512</v>
      </c>
      <c r="H149" s="227">
        <v>436.04</v>
      </c>
      <c r="I149" s="264"/>
      <c r="J149" s="264"/>
      <c r="K149" s="227">
        <f>Tabela34044[[#This Row],[VALOR]]</f>
        <v>436.04</v>
      </c>
      <c r="L149" s="264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>
      <c r="A150" s="234" t="s">
        <v>586</v>
      </c>
      <c r="B150" s="231" t="s">
        <v>587</v>
      </c>
      <c r="C150" s="231" t="s">
        <v>685</v>
      </c>
      <c r="D150" s="233" t="s">
        <v>417</v>
      </c>
      <c r="E150" s="224">
        <v>1</v>
      </c>
      <c r="F150" s="240" t="s">
        <v>633</v>
      </c>
      <c r="G150" s="226" t="s">
        <v>512</v>
      </c>
      <c r="H150" s="227">
        <v>401.16</v>
      </c>
      <c r="I150" s="264"/>
      <c r="J150" s="264"/>
      <c r="K150" s="227">
        <f>Tabela34044[[#This Row],[VALOR]]</f>
        <v>401.16</v>
      </c>
      <c r="L150" s="264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>
      <c r="A151" s="234" t="s">
        <v>584</v>
      </c>
      <c r="B151" s="231" t="s">
        <v>583</v>
      </c>
      <c r="C151" s="231" t="s">
        <v>681</v>
      </c>
      <c r="D151" s="233" t="s">
        <v>32</v>
      </c>
      <c r="E151" s="224">
        <v>1</v>
      </c>
      <c r="F151" s="250" t="s">
        <v>496</v>
      </c>
      <c r="G151" s="226" t="s">
        <v>512</v>
      </c>
      <c r="H151" s="227">
        <v>313.94</v>
      </c>
      <c r="I151" s="264"/>
      <c r="J151" s="264"/>
      <c r="K151" s="227">
        <f>Tabela34044[[#This Row],[VALOR]]</f>
        <v>313.94</v>
      </c>
      <c r="L151" s="264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5" thickBot="1">
      <c r="A152" s="234" t="s">
        <v>584</v>
      </c>
      <c r="B152" s="231" t="s">
        <v>585</v>
      </c>
      <c r="C152" s="231" t="s">
        <v>681</v>
      </c>
      <c r="D152" s="233" t="s">
        <v>32</v>
      </c>
      <c r="E152" s="224">
        <v>1</v>
      </c>
      <c r="F152" s="263" t="s">
        <v>497</v>
      </c>
      <c r="G152" s="226" t="s">
        <v>513</v>
      </c>
      <c r="H152" s="227">
        <v>313.94</v>
      </c>
      <c r="I152" s="264"/>
      <c r="J152" s="264"/>
      <c r="K152" s="227">
        <f>Tabela34044[[#This Row],[VALOR]]</f>
        <v>313.94</v>
      </c>
      <c r="L152" s="264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5" thickBot="1">
      <c r="A153" s="267"/>
      <c r="B153" s="268"/>
      <c r="C153" s="268"/>
      <c r="D153" s="268"/>
      <c r="E153" s="269">
        <f>SUM(E106:E152)</f>
        <v>47</v>
      </c>
      <c r="F153" s="270"/>
      <c r="G153" s="271"/>
      <c r="H153" s="272">
        <f>SUM(H106:H152)</f>
        <v>39478.910000000003</v>
      </c>
      <c r="I153" s="273"/>
      <c r="J153" s="274"/>
      <c r="K153" s="275">
        <f>SUM(K105:K152)</f>
        <v>40679.600000000006</v>
      </c>
      <c r="L153" s="264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>
      <c r="A154" s="251"/>
      <c r="B154" s="224"/>
      <c r="C154" s="224"/>
      <c r="D154" s="224"/>
      <c r="E154" s="224"/>
      <c r="F154" s="251"/>
      <c r="G154" s="224"/>
      <c r="H154" s="276"/>
      <c r="I154" s="277"/>
      <c r="J154" s="277"/>
      <c r="K154" s="278"/>
      <c r="L154" s="226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>
      <c r="A155" s="315" t="s">
        <v>33</v>
      </c>
      <c r="B155" s="315"/>
      <c r="C155" s="315"/>
      <c r="D155" s="315"/>
      <c r="E155" s="315"/>
      <c r="F155" s="315"/>
      <c r="G155" s="315"/>
      <c r="H155" s="315"/>
      <c r="I155" s="228"/>
      <c r="J155" s="228"/>
      <c r="K155" s="253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</row>
    <row r="156" spans="1:26">
      <c r="A156" s="235" t="s">
        <v>1</v>
      </c>
      <c r="B156" s="235" t="s">
        <v>2</v>
      </c>
      <c r="C156" s="235" t="s">
        <v>3</v>
      </c>
      <c r="D156" s="235" t="s">
        <v>4</v>
      </c>
      <c r="E156" s="235" t="s">
        <v>5</v>
      </c>
      <c r="F156" s="235" t="s">
        <v>6</v>
      </c>
      <c r="G156" s="226" t="s">
        <v>7</v>
      </c>
      <c r="H156" s="227" t="s">
        <v>28</v>
      </c>
      <c r="I156" s="228"/>
      <c r="J156" s="228"/>
      <c r="K156" s="253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</row>
    <row r="157" spans="1:26">
      <c r="A157" s="249" t="s">
        <v>34</v>
      </c>
      <c r="B157" s="243" t="s">
        <v>442</v>
      </c>
      <c r="C157" s="243" t="s">
        <v>686</v>
      </c>
      <c r="D157" s="243" t="s">
        <v>14</v>
      </c>
      <c r="E157" s="245">
        <v>1</v>
      </c>
      <c r="F157" s="279" t="s">
        <v>419</v>
      </c>
      <c r="G157" s="246" t="s">
        <v>513</v>
      </c>
      <c r="H157" s="247">
        <v>514.21</v>
      </c>
      <c r="I157" s="228"/>
      <c r="J157" s="228"/>
      <c r="K157" s="253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</row>
    <row r="158" spans="1:26">
      <c r="A158" s="222" t="s">
        <v>34</v>
      </c>
      <c r="B158" s="231" t="s">
        <v>442</v>
      </c>
      <c r="C158" s="231" t="s">
        <v>687</v>
      </c>
      <c r="D158" s="231" t="s">
        <v>14</v>
      </c>
      <c r="E158" s="224">
        <v>1</v>
      </c>
      <c r="F158" s="280" t="s">
        <v>420</v>
      </c>
      <c r="G158" s="226" t="s">
        <v>513</v>
      </c>
      <c r="H158" s="227">
        <v>514.21</v>
      </c>
      <c r="I158" s="228"/>
      <c r="J158" s="228"/>
      <c r="K158" s="253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</row>
    <row r="159" spans="1:26" ht="22.5">
      <c r="A159" s="281" t="s">
        <v>35</v>
      </c>
      <c r="B159" s="243" t="s">
        <v>446</v>
      </c>
      <c r="C159" s="243" t="s">
        <v>688</v>
      </c>
      <c r="D159" s="243" t="s">
        <v>14</v>
      </c>
      <c r="E159" s="245">
        <v>1</v>
      </c>
      <c r="F159" s="279" t="s">
        <v>689</v>
      </c>
      <c r="G159" s="246" t="s">
        <v>512</v>
      </c>
      <c r="H159" s="247">
        <v>514.21</v>
      </c>
      <c r="I159" s="228"/>
      <c r="J159" s="228"/>
      <c r="K159" s="253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</row>
    <row r="160" spans="1:26" ht="22.5">
      <c r="A160" s="282" t="s">
        <v>35</v>
      </c>
      <c r="B160" s="242" t="s">
        <v>446</v>
      </c>
      <c r="C160" s="242" t="s">
        <v>688</v>
      </c>
      <c r="D160" s="231" t="s">
        <v>14</v>
      </c>
      <c r="E160" s="224">
        <v>1</v>
      </c>
      <c r="F160" s="280" t="s">
        <v>422</v>
      </c>
      <c r="G160" s="226" t="s">
        <v>512</v>
      </c>
      <c r="H160" s="227">
        <v>514.21</v>
      </c>
      <c r="I160" s="228"/>
      <c r="J160" s="228"/>
      <c r="K160" s="253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</row>
    <row r="161" spans="1:26" ht="22.5">
      <c r="A161" s="281" t="s">
        <v>35</v>
      </c>
      <c r="B161" s="243" t="s">
        <v>446</v>
      </c>
      <c r="C161" s="243" t="s">
        <v>690</v>
      </c>
      <c r="D161" s="243" t="s">
        <v>14</v>
      </c>
      <c r="E161" s="245">
        <v>1</v>
      </c>
      <c r="F161" s="250" t="s">
        <v>351</v>
      </c>
      <c r="G161" s="246" t="s">
        <v>513</v>
      </c>
      <c r="H161" s="247">
        <v>514.21</v>
      </c>
      <c r="I161" s="228"/>
      <c r="J161" s="228"/>
      <c r="K161" s="253"/>
      <c r="L161" s="253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</row>
    <row r="162" spans="1:26" ht="22.5">
      <c r="A162" s="283" t="s">
        <v>35</v>
      </c>
      <c r="B162" s="231" t="s">
        <v>446</v>
      </c>
      <c r="C162" s="231" t="s">
        <v>690</v>
      </c>
      <c r="D162" s="231" t="s">
        <v>14</v>
      </c>
      <c r="E162" s="224">
        <v>1</v>
      </c>
      <c r="F162" s="263" t="s">
        <v>423</v>
      </c>
      <c r="G162" s="226" t="s">
        <v>513</v>
      </c>
      <c r="H162" s="227">
        <v>514.21</v>
      </c>
      <c r="I162" s="228"/>
      <c r="J162" s="222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</row>
    <row r="163" spans="1:26" ht="22.5">
      <c r="A163" s="281" t="s">
        <v>35</v>
      </c>
      <c r="B163" s="243" t="s">
        <v>446</v>
      </c>
      <c r="C163" s="243" t="s">
        <v>690</v>
      </c>
      <c r="D163" s="243" t="s">
        <v>14</v>
      </c>
      <c r="E163" s="245">
        <v>1</v>
      </c>
      <c r="F163" s="250" t="s">
        <v>516</v>
      </c>
      <c r="G163" s="246" t="s">
        <v>512</v>
      </c>
      <c r="H163" s="247">
        <v>514.21</v>
      </c>
      <c r="I163" s="228"/>
      <c r="J163" s="222"/>
      <c r="K163" s="253"/>
      <c r="L163" s="228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</row>
    <row r="164" spans="1:26">
      <c r="A164" s="222"/>
      <c r="B164" s="222"/>
      <c r="C164" s="222"/>
      <c r="D164" s="235" t="s">
        <v>11</v>
      </c>
      <c r="E164" s="284">
        <f>SUM(E157:E163)</f>
        <v>7</v>
      </c>
      <c r="F164" s="222"/>
      <c r="G164" s="228"/>
      <c r="H164" s="285">
        <f>SUM(H157:H163)</f>
        <v>3599.4700000000003</v>
      </c>
      <c r="I164" s="228"/>
      <c r="J164" s="228"/>
      <c r="K164" s="253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</row>
    <row r="165" spans="1:26">
      <c r="A165" s="286"/>
      <c r="B165" s="286"/>
      <c r="C165" s="286"/>
      <c r="D165" s="286"/>
      <c r="E165" s="286"/>
      <c r="F165" s="286"/>
      <c r="G165" s="286"/>
      <c r="H165" s="286"/>
      <c r="I165" s="222"/>
      <c r="J165" s="228"/>
      <c r="K165" s="253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</row>
    <row r="166" spans="1:26">
      <c r="A166" s="315" t="s">
        <v>36</v>
      </c>
      <c r="B166" s="315"/>
      <c r="C166" s="315"/>
      <c r="D166" s="315"/>
      <c r="E166" s="315"/>
      <c r="F166" s="315"/>
      <c r="G166" s="315"/>
      <c r="H166" s="315"/>
      <c r="I166" s="228"/>
      <c r="J166" s="228"/>
      <c r="K166" s="253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</row>
    <row r="167" spans="1:26">
      <c r="A167" s="284" t="s">
        <v>1</v>
      </c>
      <c r="B167" s="284" t="s">
        <v>2</v>
      </c>
      <c r="C167" s="284" t="s">
        <v>3</v>
      </c>
      <c r="D167" s="284" t="s">
        <v>4</v>
      </c>
      <c r="E167" s="284" t="s">
        <v>5</v>
      </c>
      <c r="F167" s="284" t="s">
        <v>6</v>
      </c>
      <c r="G167" s="284" t="s">
        <v>7</v>
      </c>
      <c r="H167" s="284" t="s">
        <v>28</v>
      </c>
      <c r="I167" s="228"/>
      <c r="J167" s="228"/>
      <c r="K167" s="253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</row>
    <row r="168" spans="1:26">
      <c r="A168" s="287" t="s">
        <v>589</v>
      </c>
      <c r="B168" s="231" t="s">
        <v>590</v>
      </c>
      <c r="C168" s="231" t="s">
        <v>12</v>
      </c>
      <c r="D168" s="231" t="s">
        <v>591</v>
      </c>
      <c r="E168" s="231">
        <v>1</v>
      </c>
      <c r="F168" s="288" t="s">
        <v>212</v>
      </c>
      <c r="G168" s="172" t="s">
        <v>511</v>
      </c>
      <c r="H168" s="255">
        <v>3000</v>
      </c>
      <c r="I168" s="228"/>
      <c r="J168" s="228"/>
      <c r="K168" s="253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</row>
    <row r="169" spans="1:26">
      <c r="A169" s="287" t="s">
        <v>426</v>
      </c>
      <c r="B169" s="231" t="s">
        <v>592</v>
      </c>
      <c r="C169" s="231" t="s">
        <v>662</v>
      </c>
      <c r="D169" s="231" t="s">
        <v>591</v>
      </c>
      <c r="E169" s="231">
        <v>1</v>
      </c>
      <c r="F169" s="289" t="s">
        <v>593</v>
      </c>
      <c r="G169" s="172" t="s">
        <v>512</v>
      </c>
      <c r="H169" s="255">
        <v>1250</v>
      </c>
      <c r="I169" s="228"/>
      <c r="J169" s="228"/>
      <c r="K169" s="253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</row>
    <row r="170" spans="1:26">
      <c r="A170" s="287" t="s">
        <v>426</v>
      </c>
      <c r="B170" s="231" t="s">
        <v>592</v>
      </c>
      <c r="C170" s="231" t="s">
        <v>662</v>
      </c>
      <c r="D170" s="231" t="s">
        <v>591</v>
      </c>
      <c r="E170" s="231">
        <v>1</v>
      </c>
      <c r="F170" s="288" t="s">
        <v>594</v>
      </c>
      <c r="G170" s="172" t="s">
        <v>512</v>
      </c>
      <c r="H170" s="255">
        <v>1250</v>
      </c>
      <c r="I170" s="228"/>
      <c r="J170" s="228"/>
      <c r="K170" s="253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</row>
    <row r="171" spans="1:26">
      <c r="A171" s="287" t="s">
        <v>426</v>
      </c>
      <c r="B171" s="231" t="s">
        <v>592</v>
      </c>
      <c r="C171" s="231" t="s">
        <v>662</v>
      </c>
      <c r="D171" s="231" t="s">
        <v>591</v>
      </c>
      <c r="E171" s="231">
        <v>1</v>
      </c>
      <c r="F171" s="289" t="s">
        <v>595</v>
      </c>
      <c r="G171" s="172" t="s">
        <v>511</v>
      </c>
      <c r="H171" s="255">
        <v>1250</v>
      </c>
      <c r="I171" s="228"/>
      <c r="J171" s="228"/>
      <c r="K171" s="253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</row>
    <row r="172" spans="1:26">
      <c r="A172" s="231" t="s">
        <v>424</v>
      </c>
      <c r="B172" s="231" t="s">
        <v>440</v>
      </c>
      <c r="C172" s="231" t="s">
        <v>662</v>
      </c>
      <c r="D172" s="231" t="s">
        <v>425</v>
      </c>
      <c r="E172" s="231">
        <v>1</v>
      </c>
      <c r="F172" s="288" t="s">
        <v>332</v>
      </c>
      <c r="G172" s="172" t="s">
        <v>512</v>
      </c>
      <c r="H172" s="255">
        <v>3000</v>
      </c>
      <c r="I172" s="228"/>
      <c r="J172" s="228"/>
      <c r="K172" s="253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</row>
    <row r="173" spans="1:26">
      <c r="A173" s="287" t="s">
        <v>426</v>
      </c>
      <c r="B173" s="231" t="s">
        <v>408</v>
      </c>
      <c r="C173" s="231" t="s">
        <v>691</v>
      </c>
      <c r="D173" s="231" t="s">
        <v>425</v>
      </c>
      <c r="E173" s="231">
        <v>1</v>
      </c>
      <c r="F173" s="289" t="s">
        <v>428</v>
      </c>
      <c r="G173" s="172" t="s">
        <v>511</v>
      </c>
      <c r="H173" s="255">
        <v>1250</v>
      </c>
      <c r="I173" s="228"/>
      <c r="J173" s="228"/>
      <c r="K173" s="253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</row>
    <row r="174" spans="1:26">
      <c r="A174" s="287" t="s">
        <v>426</v>
      </c>
      <c r="B174" s="231" t="s">
        <v>408</v>
      </c>
      <c r="C174" s="231" t="s">
        <v>662</v>
      </c>
      <c r="D174" s="231" t="s">
        <v>425</v>
      </c>
      <c r="E174" s="231">
        <v>1</v>
      </c>
      <c r="F174" s="288" t="s">
        <v>642</v>
      </c>
      <c r="G174" s="172" t="s">
        <v>511</v>
      </c>
      <c r="H174" s="255">
        <v>1250</v>
      </c>
      <c r="I174" s="228"/>
      <c r="J174" s="228"/>
      <c r="K174" s="253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</row>
    <row r="175" spans="1:26">
      <c r="A175" s="287" t="s">
        <v>426</v>
      </c>
      <c r="B175" s="231" t="s">
        <v>408</v>
      </c>
      <c r="C175" s="231" t="s">
        <v>662</v>
      </c>
      <c r="D175" s="231" t="s">
        <v>425</v>
      </c>
      <c r="E175" s="231">
        <v>1</v>
      </c>
      <c r="F175" s="289" t="s">
        <v>439</v>
      </c>
      <c r="G175" s="172" t="s">
        <v>512</v>
      </c>
      <c r="H175" s="255">
        <v>1250</v>
      </c>
      <c r="I175" s="228"/>
      <c r="J175" s="228"/>
      <c r="K175" s="253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</row>
    <row r="176" spans="1:26">
      <c r="A176" s="287" t="s">
        <v>426</v>
      </c>
      <c r="B176" s="231" t="s">
        <v>408</v>
      </c>
      <c r="C176" s="231" t="s">
        <v>662</v>
      </c>
      <c r="D176" s="231" t="s">
        <v>425</v>
      </c>
      <c r="E176" s="231">
        <v>1</v>
      </c>
      <c r="F176" s="288" t="s">
        <v>347</v>
      </c>
      <c r="G176" s="172" t="s">
        <v>512</v>
      </c>
      <c r="H176" s="255">
        <v>1250</v>
      </c>
      <c r="I176" s="228"/>
      <c r="J176" s="228"/>
      <c r="K176" s="253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</row>
    <row r="177" spans="1:26">
      <c r="A177" s="231" t="s">
        <v>424</v>
      </c>
      <c r="B177" s="231" t="s">
        <v>440</v>
      </c>
      <c r="C177" s="231" t="s">
        <v>662</v>
      </c>
      <c r="D177" s="231" t="s">
        <v>427</v>
      </c>
      <c r="E177" s="231">
        <v>1</v>
      </c>
      <c r="F177" s="280" t="s">
        <v>431</v>
      </c>
      <c r="G177" s="172" t="s">
        <v>512</v>
      </c>
      <c r="H177" s="255">
        <v>2400</v>
      </c>
      <c r="I177" s="228"/>
      <c r="J177" s="228"/>
      <c r="K177" s="253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</row>
    <row r="178" spans="1:26">
      <c r="A178" s="287" t="s">
        <v>426</v>
      </c>
      <c r="B178" s="231" t="s">
        <v>408</v>
      </c>
      <c r="C178" s="231" t="s">
        <v>662</v>
      </c>
      <c r="D178" s="231" t="s">
        <v>427</v>
      </c>
      <c r="E178" s="231">
        <v>1</v>
      </c>
      <c r="F178" s="288" t="s">
        <v>432</v>
      </c>
      <c r="G178" s="172" t="s">
        <v>511</v>
      </c>
      <c r="H178" s="255">
        <v>1000</v>
      </c>
      <c r="I178" s="228"/>
      <c r="J178" s="228"/>
      <c r="K178" s="253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</row>
    <row r="179" spans="1:26">
      <c r="A179" s="287" t="s">
        <v>426</v>
      </c>
      <c r="B179" s="231" t="s">
        <v>408</v>
      </c>
      <c r="C179" s="231" t="s">
        <v>662</v>
      </c>
      <c r="D179" s="231" t="s">
        <v>427</v>
      </c>
      <c r="E179" s="231">
        <v>1</v>
      </c>
      <c r="F179" s="289" t="s">
        <v>267</v>
      </c>
      <c r="G179" s="172" t="s">
        <v>511</v>
      </c>
      <c r="H179" s="255">
        <v>1000</v>
      </c>
      <c r="I179" s="228"/>
      <c r="J179" s="228"/>
      <c r="K179" s="253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</row>
    <row r="180" spans="1:26">
      <c r="A180" s="287" t="s">
        <v>426</v>
      </c>
      <c r="B180" s="231" t="s">
        <v>408</v>
      </c>
      <c r="C180" s="231" t="s">
        <v>662</v>
      </c>
      <c r="D180" s="231" t="s">
        <v>427</v>
      </c>
      <c r="E180" s="231">
        <v>1</v>
      </c>
      <c r="F180" s="288" t="s">
        <v>260</v>
      </c>
      <c r="G180" s="172" t="s">
        <v>511</v>
      </c>
      <c r="H180" s="255">
        <v>1000</v>
      </c>
      <c r="I180" s="228"/>
      <c r="J180" s="228"/>
      <c r="K180" s="253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</row>
    <row r="181" spans="1:26">
      <c r="A181" s="287" t="s">
        <v>426</v>
      </c>
      <c r="B181" s="231" t="s">
        <v>408</v>
      </c>
      <c r="C181" s="231" t="s">
        <v>662</v>
      </c>
      <c r="D181" s="231" t="s">
        <v>427</v>
      </c>
      <c r="E181" s="231">
        <v>1</v>
      </c>
      <c r="F181" s="289" t="s">
        <v>434</v>
      </c>
      <c r="G181" s="172" t="s">
        <v>512</v>
      </c>
      <c r="H181" s="255">
        <v>1000</v>
      </c>
      <c r="I181" s="228"/>
      <c r="J181" s="228"/>
      <c r="K181" s="253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</row>
    <row r="182" spans="1:26">
      <c r="A182" s="231" t="s">
        <v>424</v>
      </c>
      <c r="B182" s="231" t="s">
        <v>440</v>
      </c>
      <c r="C182" s="231" t="s">
        <v>441</v>
      </c>
      <c r="D182" s="231" t="s">
        <v>425</v>
      </c>
      <c r="E182" s="231">
        <v>1</v>
      </c>
      <c r="F182" s="222" t="s">
        <v>435</v>
      </c>
      <c r="G182" s="172" t="s">
        <v>512</v>
      </c>
      <c r="H182" s="255">
        <v>3000</v>
      </c>
      <c r="I182" s="228"/>
      <c r="J182" s="228"/>
      <c r="K182" s="253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</row>
    <row r="183" spans="1:26">
      <c r="A183" s="287" t="s">
        <v>426</v>
      </c>
      <c r="B183" s="231" t="s">
        <v>408</v>
      </c>
      <c r="C183" s="231" t="s">
        <v>441</v>
      </c>
      <c r="D183" s="231" t="s">
        <v>425</v>
      </c>
      <c r="E183" s="231">
        <v>1</v>
      </c>
      <c r="F183" s="222" t="s">
        <v>436</v>
      </c>
      <c r="G183" s="172" t="s">
        <v>512</v>
      </c>
      <c r="H183" s="255">
        <v>1250</v>
      </c>
      <c r="I183" s="228"/>
      <c r="J183" s="228"/>
      <c r="K183" s="253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</row>
    <row r="184" spans="1:26">
      <c r="A184" s="287" t="s">
        <v>426</v>
      </c>
      <c r="B184" s="231" t="s">
        <v>408</v>
      </c>
      <c r="C184" s="231" t="s">
        <v>441</v>
      </c>
      <c r="D184" s="231" t="s">
        <v>425</v>
      </c>
      <c r="E184" s="231">
        <v>1</v>
      </c>
      <c r="F184" s="234" t="s">
        <v>547</v>
      </c>
      <c r="G184" s="172" t="s">
        <v>511</v>
      </c>
      <c r="H184" s="255">
        <v>1200.5</v>
      </c>
      <c r="I184" s="228"/>
      <c r="J184" s="228"/>
      <c r="K184" s="253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</row>
    <row r="185" spans="1:26">
      <c r="A185" s="287" t="s">
        <v>426</v>
      </c>
      <c r="B185" s="231" t="s">
        <v>408</v>
      </c>
      <c r="C185" s="231" t="s">
        <v>441</v>
      </c>
      <c r="D185" s="231" t="s">
        <v>425</v>
      </c>
      <c r="E185" s="231">
        <v>1</v>
      </c>
      <c r="F185" s="222" t="s">
        <v>438</v>
      </c>
      <c r="G185" s="172" t="s">
        <v>512</v>
      </c>
      <c r="H185" s="255">
        <v>1250</v>
      </c>
      <c r="I185" s="228"/>
      <c r="J185" s="228"/>
      <c r="K185" s="253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</row>
    <row r="186" spans="1:26">
      <c r="A186" s="287" t="s">
        <v>426</v>
      </c>
      <c r="B186" s="231" t="s">
        <v>408</v>
      </c>
      <c r="C186" s="231" t="s">
        <v>441</v>
      </c>
      <c r="D186" s="231" t="s">
        <v>425</v>
      </c>
      <c r="E186" s="231">
        <v>1</v>
      </c>
      <c r="F186" s="222" t="s">
        <v>635</v>
      </c>
      <c r="G186" s="172" t="s">
        <v>512</v>
      </c>
      <c r="H186" s="255">
        <v>1200.5</v>
      </c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</row>
    <row r="187" spans="1:26">
      <c r="A187" s="222"/>
      <c r="B187" s="222"/>
      <c r="C187" s="222"/>
      <c r="D187" s="235" t="s">
        <v>11</v>
      </c>
      <c r="E187" s="284">
        <f>SUM(E168:E186)</f>
        <v>19</v>
      </c>
      <c r="F187" s="222"/>
      <c r="G187" s="228"/>
      <c r="H187" s="285">
        <f>SUM(H168:H186)</f>
        <v>29051</v>
      </c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</row>
    <row r="188" spans="1:26">
      <c r="A188" s="228"/>
      <c r="B188" s="228"/>
      <c r="C188" s="228"/>
      <c r="D188" s="228"/>
      <c r="E188" s="228"/>
      <c r="F188" s="228"/>
      <c r="G188" s="228"/>
      <c r="H188" s="228"/>
      <c r="I188" s="222"/>
      <c r="J188" s="222"/>
      <c r="K188" s="222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</row>
    <row r="189" spans="1:26">
      <c r="A189" s="290" t="s">
        <v>37</v>
      </c>
      <c r="B189" s="222"/>
      <c r="C189" s="222"/>
      <c r="D189" s="222"/>
      <c r="E189" s="222"/>
      <c r="F189" s="222"/>
      <c r="G189" s="254"/>
      <c r="H189" s="222"/>
      <c r="I189" s="222"/>
      <c r="J189" s="222"/>
      <c r="K189" s="222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</row>
    <row r="190" spans="1:26">
      <c r="A190" s="222" t="s">
        <v>597</v>
      </c>
      <c r="B190" s="172" t="s">
        <v>598</v>
      </c>
      <c r="C190" s="222"/>
      <c r="D190" s="222"/>
      <c r="E190" s="222"/>
      <c r="F190" s="291"/>
      <c r="G190" s="254"/>
      <c r="H190" s="222"/>
      <c r="I190" s="222"/>
      <c r="J190" s="222"/>
      <c r="K190" s="222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</row>
    <row r="191" spans="1:26">
      <c r="A191" s="222" t="s">
        <v>40</v>
      </c>
      <c r="B191" s="292" t="s">
        <v>701</v>
      </c>
      <c r="C191" s="222"/>
      <c r="D191" s="222"/>
      <c r="E191" s="222"/>
      <c r="F191" s="222"/>
      <c r="G191" s="254"/>
      <c r="H191" s="222"/>
      <c r="I191" s="222"/>
      <c r="J191" s="222"/>
      <c r="K191" s="222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</row>
    <row r="192" spans="1:26">
      <c r="A192" s="222" t="s">
        <v>41</v>
      </c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</row>
    <row r="193" spans="1:26">
      <c r="A193" s="222" t="s">
        <v>42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</row>
    <row r="194" spans="1:26">
      <c r="A194" s="222" t="s">
        <v>43</v>
      </c>
      <c r="B194" s="293"/>
      <c r="C194" s="293"/>
      <c r="D194" s="293"/>
      <c r="E194" s="293"/>
      <c r="F194" s="293"/>
      <c r="G194" s="222"/>
      <c r="H194" s="222"/>
      <c r="I194" s="222"/>
      <c r="J194" s="222"/>
      <c r="K194" s="222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</row>
    <row r="195" spans="1:26">
      <c r="A195" s="222" t="s">
        <v>44</v>
      </c>
      <c r="B195" s="294"/>
      <c r="C195" s="295"/>
      <c r="D195" s="295"/>
      <c r="E195" s="296"/>
      <c r="F195" s="296"/>
      <c r="G195" s="222"/>
      <c r="H195" s="222"/>
      <c r="I195" s="222"/>
      <c r="J195" s="222"/>
      <c r="K195" s="222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</row>
    <row r="196" spans="1:26">
      <c r="A196" s="222" t="s">
        <v>45</v>
      </c>
      <c r="B196" s="296"/>
      <c r="C196" s="296"/>
      <c r="D196" s="296"/>
      <c r="E196" s="296"/>
      <c r="F196" s="296"/>
      <c r="G196" s="222"/>
      <c r="H196" s="222"/>
      <c r="I196" s="222"/>
      <c r="J196" s="222"/>
      <c r="K196" s="222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</row>
    <row r="197" spans="1:26">
      <c r="A197" s="297" t="s">
        <v>46</v>
      </c>
      <c r="B197" s="298"/>
      <c r="C197" s="293"/>
      <c r="D197" s="296"/>
      <c r="E197" s="296"/>
      <c r="F197" s="296"/>
      <c r="G197" s="222"/>
      <c r="H197" s="222"/>
      <c r="I197" s="222"/>
      <c r="J197" s="222"/>
      <c r="K197" s="222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</row>
    <row r="198" spans="1:26">
      <c r="A198" s="297" t="s">
        <v>47</v>
      </c>
      <c r="B198" s="298"/>
      <c r="C198" s="293"/>
      <c r="D198" s="296"/>
      <c r="E198" s="296"/>
      <c r="F198" s="296"/>
      <c r="G198" s="222"/>
      <c r="H198" s="222"/>
      <c r="I198" s="222"/>
      <c r="J198" s="222"/>
      <c r="K198" s="222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</row>
    <row r="199" spans="1:26">
      <c r="A199" s="297" t="s">
        <v>48</v>
      </c>
      <c r="B199" s="296"/>
      <c r="C199" s="296"/>
      <c r="D199" s="296"/>
      <c r="E199" s="296"/>
      <c r="F199" s="296"/>
      <c r="G199" s="222"/>
      <c r="H199" s="222"/>
      <c r="I199" s="222"/>
      <c r="J199" s="222"/>
      <c r="K199" s="222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</row>
    <row r="200" spans="1:26">
      <c r="A200" s="297" t="s">
        <v>49</v>
      </c>
      <c r="B200" s="296"/>
      <c r="C200" s="296"/>
      <c r="D200" s="296"/>
      <c r="E200" s="296"/>
      <c r="F200" s="293"/>
      <c r="G200" s="222"/>
      <c r="H200" s="222"/>
      <c r="I200" s="222"/>
      <c r="J200" s="222"/>
      <c r="K200" s="222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</row>
    <row r="201" spans="1:26">
      <c r="A201" s="297" t="s">
        <v>50</v>
      </c>
      <c r="B201" s="296"/>
      <c r="C201" s="296"/>
      <c r="D201" s="296"/>
      <c r="E201" s="296"/>
      <c r="F201" s="296"/>
      <c r="G201" s="222"/>
      <c r="H201" s="222"/>
      <c r="I201" s="222"/>
      <c r="J201" s="222"/>
      <c r="K201" s="222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</row>
    <row r="202" spans="1:26">
      <c r="A202" s="222" t="s">
        <v>51</v>
      </c>
      <c r="B202" s="296"/>
      <c r="C202" s="296"/>
      <c r="D202" s="296"/>
      <c r="E202" s="296"/>
      <c r="F202" s="296"/>
      <c r="G202" s="222"/>
      <c r="H202" s="222"/>
      <c r="I202" s="222"/>
      <c r="J202" s="222"/>
      <c r="K202" s="222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</row>
    <row r="203" spans="1:26">
      <c r="A203" s="222" t="s">
        <v>52</v>
      </c>
      <c r="B203" s="299"/>
      <c r="C203" s="293"/>
      <c r="D203" s="293"/>
      <c r="E203" s="293"/>
      <c r="F203" s="293"/>
      <c r="G203" s="222"/>
      <c r="H203" s="222"/>
      <c r="I203" s="222"/>
      <c r="J203" s="222"/>
      <c r="K203" s="222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</row>
    <row r="204" spans="1:26">
      <c r="A204" s="222" t="s">
        <v>53</v>
      </c>
      <c r="B204" s="231"/>
      <c r="C204" s="222"/>
      <c r="D204" s="222"/>
      <c r="E204" s="222"/>
      <c r="F204" s="222"/>
      <c r="G204" s="222"/>
      <c r="H204" s="222"/>
      <c r="I204" s="222"/>
      <c r="J204" s="222"/>
      <c r="K204" s="222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</row>
    <row r="205" spans="1:26">
      <c r="A205" s="222" t="s">
        <v>54</v>
      </c>
      <c r="B205" s="231"/>
      <c r="C205" s="222"/>
      <c r="D205" s="222"/>
      <c r="E205" s="222"/>
      <c r="F205" s="222"/>
      <c r="G205" s="222"/>
      <c r="H205" s="222"/>
      <c r="I205" s="222"/>
      <c r="J205" s="222"/>
      <c r="K205" s="222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</row>
    <row r="206" spans="1:26">
      <c r="A206" s="290" t="s">
        <v>55</v>
      </c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</row>
    <row r="207" spans="1:26" ht="56.25">
      <c r="A207" s="300" t="s">
        <v>56</v>
      </c>
      <c r="B207" s="301"/>
      <c r="C207" s="222"/>
      <c r="D207" s="222"/>
      <c r="E207" s="222"/>
      <c r="F207" s="222"/>
      <c r="G207" s="222"/>
      <c r="H207" s="222"/>
      <c r="I207" s="222"/>
      <c r="J207" s="222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</row>
    <row r="208" spans="1:26">
      <c r="A208" s="290" t="s">
        <v>55</v>
      </c>
      <c r="B208" s="222"/>
      <c r="C208" s="222"/>
      <c r="D208" s="222"/>
      <c r="E208" s="222"/>
      <c r="F208" s="222"/>
      <c r="G208" s="222"/>
      <c r="H208" s="222"/>
      <c r="I208" s="222"/>
      <c r="J208" s="222"/>
      <c r="K208" s="228"/>
      <c r="L208" s="222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</row>
    <row r="209" spans="1:26" ht="56.25">
      <c r="A209" s="300" t="s">
        <v>56</v>
      </c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</row>
    <row r="210" spans="1:26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</row>
    <row r="211" spans="1:26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</row>
    <row r="212" spans="1:26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</row>
    <row r="213" spans="1:26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</row>
    <row r="214" spans="1:26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</row>
    <row r="215" spans="1:26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</row>
    <row r="216" spans="1:26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</row>
    <row r="217" spans="1:26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</row>
    <row r="218" spans="1:26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</row>
    <row r="219" spans="1:26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</row>
    <row r="220" spans="1:26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</row>
    <row r="221" spans="1:26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</row>
    <row r="222" spans="1:26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</row>
    <row r="223" spans="1:26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</row>
    <row r="224" spans="1:26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</row>
    <row r="225" spans="1:26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</row>
    <row r="226" spans="1:26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</row>
    <row r="227" spans="1:26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8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</row>
    <row r="228" spans="1:26">
      <c r="A228" s="222"/>
      <c r="B228" s="222"/>
      <c r="C228" s="222"/>
      <c r="D228" s="222"/>
      <c r="E228" s="222"/>
      <c r="F228" s="222"/>
      <c r="G228" s="222"/>
      <c r="H228" s="222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</row>
    <row r="229" spans="1:26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</row>
    <row r="230" spans="1:26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</row>
    <row r="231" spans="1:26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</row>
    <row r="232" spans="1:26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</row>
    <row r="233" spans="1:26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</row>
    <row r="234" spans="1:26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</row>
    <row r="235" spans="1:26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</row>
    <row r="236" spans="1:26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</row>
    <row r="237" spans="1:26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</row>
    <row r="238" spans="1:26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</row>
    <row r="239" spans="1:26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</row>
    <row r="240" spans="1:26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</row>
    <row r="241" spans="1:26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</row>
    <row r="242" spans="1:26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</row>
    <row r="243" spans="1:26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</row>
    <row r="244" spans="1:26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</row>
    <row r="245" spans="1:26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</row>
    <row r="246" spans="1:26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</row>
    <row r="247" spans="1:26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2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</row>
    <row r="248" spans="1:26">
      <c r="A248" s="228"/>
      <c r="B248" s="228"/>
      <c r="C248" s="228"/>
      <c r="D248" s="228"/>
      <c r="E248" s="228"/>
      <c r="F248" s="228"/>
      <c r="G248" s="228"/>
      <c r="H248" s="228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</row>
    <row r="249" spans="1:26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</row>
    <row r="250" spans="1:26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</row>
    <row r="251" spans="1:26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</row>
    <row r="252" spans="1:26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</row>
    <row r="253" spans="1:26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</row>
    <row r="254" spans="1:26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</row>
    <row r="255" spans="1:26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</row>
    <row r="256" spans="1:26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</row>
    <row r="257" spans="1:26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</row>
    <row r="258" spans="1:26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</row>
    <row r="259" spans="1:26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</row>
    <row r="260" spans="1:26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</row>
    <row r="261" spans="1:26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</row>
    <row r="262" spans="1:26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</row>
    <row r="263" spans="1:26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</row>
    <row r="264" spans="1:26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</row>
    <row r="265" spans="1:26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</row>
    <row r="266" spans="1:26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</row>
    <row r="267" spans="1:26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</row>
    <row r="268" spans="1:26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</row>
    <row r="269" spans="1:26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</row>
    <row r="270" spans="1:26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</row>
    <row r="271" spans="1:26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</row>
    <row r="272" spans="1:26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</row>
    <row r="273" spans="1:26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</row>
    <row r="274" spans="1:26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</row>
    <row r="275" spans="1:26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</row>
    <row r="276" spans="1:26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</row>
    <row r="277" spans="1:26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</row>
    <row r="278" spans="1:26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</row>
    <row r="279" spans="1:26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</row>
    <row r="280" spans="1:26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</row>
    <row r="281" spans="1:26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</row>
    <row r="282" spans="1:26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</row>
    <row r="283" spans="1:26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</row>
    <row r="284" spans="1:26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</row>
    <row r="285" spans="1:26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</row>
    <row r="286" spans="1:26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</row>
    <row r="287" spans="1:26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</row>
    <row r="288" spans="1:26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</row>
    <row r="289" spans="1:26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</row>
    <row r="290" spans="1:26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</row>
    <row r="291" spans="1:26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</row>
    <row r="292" spans="1:26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</row>
    <row r="293" spans="1:26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</row>
    <row r="294" spans="1:26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</row>
    <row r="295" spans="1:26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</row>
    <row r="296" spans="1:26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</row>
    <row r="297" spans="1:26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</row>
    <row r="298" spans="1:26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</row>
    <row r="299" spans="1:26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</row>
    <row r="300" spans="1:26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</row>
    <row r="301" spans="1:26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</row>
    <row r="302" spans="1:26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</row>
    <row r="303" spans="1:26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</row>
    <row r="304" spans="1:26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</row>
    <row r="305" spans="1:26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</row>
    <row r="306" spans="1:26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</row>
    <row r="307" spans="1:26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</row>
    <row r="308" spans="1:26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</row>
    <row r="309" spans="1:26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</row>
    <row r="310" spans="1:26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</row>
    <row r="311" spans="1:26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</row>
    <row r="312" spans="1:26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</row>
    <row r="313" spans="1:26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</row>
    <row r="314" spans="1:26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</row>
    <row r="315" spans="1:26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</row>
    <row r="316" spans="1:26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</row>
    <row r="317" spans="1:26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</row>
  </sheetData>
  <protectedRanges>
    <protectedRange sqref="F159" name="Intervalo1_3"/>
  </protectedRanges>
  <mergeCells count="8">
    <mergeCell ref="A155:H155"/>
    <mergeCell ref="A166:H166"/>
    <mergeCell ref="A1:D1"/>
    <mergeCell ref="B2:D2"/>
    <mergeCell ref="B3:D3"/>
    <mergeCell ref="A5:K5"/>
    <mergeCell ref="A77:H77"/>
    <mergeCell ref="A103:H103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1:Z317"/>
  <sheetViews>
    <sheetView tabSelected="1" workbookViewId="0">
      <selection activeCell="D193" sqref="D193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10.5" style="12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8" width="11.875" style="12" bestFit="1" customWidth="1"/>
    <col min="9" max="9" width="11.5" style="12" bestFit="1" customWidth="1"/>
    <col min="10" max="10" width="14.125" style="12" bestFit="1" customWidth="1"/>
    <col min="11" max="11" width="11.87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>
      <c r="A1" s="316" t="s">
        <v>638</v>
      </c>
      <c r="B1" s="316"/>
      <c r="C1" s="316"/>
      <c r="D1" s="316"/>
      <c r="E1" s="220"/>
      <c r="F1" s="221"/>
      <c r="G1" s="221"/>
      <c r="H1" s="221"/>
      <c r="I1" s="221"/>
      <c r="J1" s="221"/>
      <c r="K1" s="221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</row>
    <row r="2" spans="1:26">
      <c r="A2" s="223" t="s">
        <v>626</v>
      </c>
      <c r="B2" s="317">
        <v>143</v>
      </c>
      <c r="C2" s="318"/>
      <c r="D2" s="319"/>
      <c r="E2" s="224"/>
      <c r="F2" s="225"/>
      <c r="G2" s="226"/>
      <c r="H2" s="227"/>
      <c r="I2" s="227"/>
      <c r="J2" s="227"/>
      <c r="K2" s="227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</row>
    <row r="3" spans="1:26">
      <c r="A3" s="229" t="s">
        <v>627</v>
      </c>
      <c r="B3" s="320">
        <v>0</v>
      </c>
      <c r="C3" s="321"/>
      <c r="D3" s="322"/>
      <c r="E3" s="224"/>
      <c r="F3" s="230"/>
      <c r="G3" s="226"/>
      <c r="H3" s="227"/>
      <c r="I3" s="227"/>
      <c r="J3" s="227"/>
      <c r="K3" s="227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</row>
    <row r="4" spans="1:26">
      <c r="A4" s="222"/>
      <c r="B4" s="231"/>
      <c r="C4" s="232"/>
      <c r="D4" s="233"/>
      <c r="E4" s="231"/>
      <c r="F4" s="234"/>
      <c r="G4" s="172"/>
      <c r="H4" s="227"/>
      <c r="I4" s="227"/>
      <c r="J4" s="227"/>
      <c r="K4" s="227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</row>
    <row r="5" spans="1:26">
      <c r="A5" s="323" t="s">
        <v>0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>
      <c r="A6" s="235" t="s">
        <v>1</v>
      </c>
      <c r="B6" s="235" t="s">
        <v>2</v>
      </c>
      <c r="C6" s="235" t="s">
        <v>3</v>
      </c>
      <c r="D6" s="235" t="s">
        <v>4</v>
      </c>
      <c r="E6" s="235" t="s">
        <v>5</v>
      </c>
      <c r="F6" s="235" t="s">
        <v>6</v>
      </c>
      <c r="G6" s="235" t="s">
        <v>7</v>
      </c>
      <c r="H6" s="235" t="s">
        <v>8</v>
      </c>
      <c r="I6" s="236" t="s">
        <v>9</v>
      </c>
      <c r="J6" s="236" t="s">
        <v>10</v>
      </c>
      <c r="K6" s="236" t="s">
        <v>11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>
      <c r="A7" s="237" t="s">
        <v>58</v>
      </c>
      <c r="B7" s="231" t="s">
        <v>112</v>
      </c>
      <c r="C7" s="231" t="s">
        <v>12</v>
      </c>
      <c r="D7" s="238" t="s">
        <v>13</v>
      </c>
      <c r="E7" s="224">
        <v>1</v>
      </c>
      <c r="F7" s="239" t="s">
        <v>212</v>
      </c>
      <c r="G7" s="226" t="s">
        <v>8</v>
      </c>
      <c r="H7" s="227">
        <v>10570</v>
      </c>
      <c r="I7" s="227"/>
      <c r="J7" s="227"/>
      <c r="K7" s="227">
        <f>Tabela1384246[[#This Row],[AGP]]</f>
        <v>10570</v>
      </c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</row>
    <row r="8" spans="1:26">
      <c r="A8" s="230" t="s">
        <v>59</v>
      </c>
      <c r="B8" s="231" t="s">
        <v>113</v>
      </c>
      <c r="C8" s="231" t="s">
        <v>162</v>
      </c>
      <c r="D8" s="233" t="s">
        <v>15</v>
      </c>
      <c r="E8" s="224">
        <v>1</v>
      </c>
      <c r="F8" s="230" t="s">
        <v>213</v>
      </c>
      <c r="G8" s="226" t="s">
        <v>511</v>
      </c>
      <c r="H8" s="227"/>
      <c r="I8" s="227">
        <v>1993.32</v>
      </c>
      <c r="J8" s="227">
        <v>7973.3</v>
      </c>
      <c r="K8" s="227">
        <f>Tabela1384246[[#This Row],[AGP]]</f>
        <v>0</v>
      </c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</row>
    <row r="9" spans="1:26">
      <c r="A9" s="222" t="s">
        <v>274</v>
      </c>
      <c r="B9" s="231" t="s">
        <v>275</v>
      </c>
      <c r="C9" s="232" t="s">
        <v>276</v>
      </c>
      <c r="D9" s="233" t="s">
        <v>15</v>
      </c>
      <c r="E9" s="231">
        <v>1</v>
      </c>
      <c r="F9" s="234" t="s">
        <v>331</v>
      </c>
      <c r="G9" s="172" t="s">
        <v>513</v>
      </c>
      <c r="H9" s="227"/>
      <c r="I9" s="227">
        <v>1993.32</v>
      </c>
      <c r="J9" s="227">
        <v>7937.3</v>
      </c>
      <c r="K9" s="227">
        <f>Tabela1384246[[#This Row],[AGP]]</f>
        <v>0</v>
      </c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</row>
    <row r="10" spans="1:26">
      <c r="A10" s="222" t="s">
        <v>1</v>
      </c>
      <c r="B10" s="231" t="s">
        <v>115</v>
      </c>
      <c r="C10" s="231" t="s">
        <v>115</v>
      </c>
      <c r="D10" s="233" t="s">
        <v>15</v>
      </c>
      <c r="E10" s="224">
        <v>1</v>
      </c>
      <c r="F10" s="234" t="s">
        <v>639</v>
      </c>
      <c r="G10" s="226" t="s">
        <v>511</v>
      </c>
      <c r="H10" s="227"/>
      <c r="I10" s="227">
        <v>1993.32</v>
      </c>
      <c r="J10" s="227">
        <v>7973.3</v>
      </c>
      <c r="K10" s="227">
        <f>Tabela1384246[[#This Row],[AGP]]</f>
        <v>0</v>
      </c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</row>
    <row r="11" spans="1:26">
      <c r="A11" s="222" t="s">
        <v>628</v>
      </c>
      <c r="B11" s="231" t="s">
        <v>640</v>
      </c>
      <c r="C11" s="231" t="s">
        <v>641</v>
      </c>
      <c r="D11" s="233" t="s">
        <v>206</v>
      </c>
      <c r="E11" s="224">
        <v>1</v>
      </c>
      <c r="F11" s="234" t="s">
        <v>642</v>
      </c>
      <c r="G11" s="226" t="s">
        <v>511</v>
      </c>
      <c r="H11" s="227"/>
      <c r="I11" s="227">
        <v>1461.77</v>
      </c>
      <c r="J11" s="227">
        <v>5847.08</v>
      </c>
      <c r="K11" s="227">
        <f>Tabela1384246[[#This Row],[AGP]]</f>
        <v>0</v>
      </c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</row>
    <row r="12" spans="1:26">
      <c r="A12" s="222" t="s">
        <v>62</v>
      </c>
      <c r="B12" s="231" t="s">
        <v>116</v>
      </c>
      <c r="C12" s="231" t="s">
        <v>164</v>
      </c>
      <c r="D12" s="233" t="s">
        <v>206</v>
      </c>
      <c r="E12" s="224">
        <v>1</v>
      </c>
      <c r="F12" s="240" t="s">
        <v>603</v>
      </c>
      <c r="G12" s="241" t="s">
        <v>511</v>
      </c>
      <c r="H12" s="227"/>
      <c r="I12" s="227">
        <v>1461.77</v>
      </c>
      <c r="J12" s="227">
        <v>5847.08</v>
      </c>
      <c r="K12" s="227">
        <f>Tabela1384246[[#This Row],[AGP]]</f>
        <v>0</v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</row>
    <row r="13" spans="1:26">
      <c r="A13" s="222" t="s">
        <v>520</v>
      </c>
      <c r="B13" s="231" t="s">
        <v>521</v>
      </c>
      <c r="C13" s="231" t="s">
        <v>643</v>
      </c>
      <c r="D13" s="233" t="s">
        <v>206</v>
      </c>
      <c r="E13" s="224">
        <v>1</v>
      </c>
      <c r="F13" s="234" t="s">
        <v>218</v>
      </c>
      <c r="G13" s="226" t="s">
        <v>511</v>
      </c>
      <c r="H13" s="227"/>
      <c r="I13" s="227">
        <v>1461.77</v>
      </c>
      <c r="J13" s="227">
        <v>5847.08</v>
      </c>
      <c r="K13" s="227">
        <f>Tabela1384246[[#This Row],[AGP]]</f>
        <v>0</v>
      </c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</row>
    <row r="14" spans="1:26">
      <c r="A14" s="222" t="s">
        <v>65</v>
      </c>
      <c r="B14" s="231" t="s">
        <v>119</v>
      </c>
      <c r="C14" s="242" t="s">
        <v>119</v>
      </c>
      <c r="D14" s="233" t="s">
        <v>644</v>
      </c>
      <c r="E14" s="224">
        <v>1</v>
      </c>
      <c r="F14" s="234" t="s">
        <v>219</v>
      </c>
      <c r="G14" s="226" t="s">
        <v>511</v>
      </c>
      <c r="H14" s="227"/>
      <c r="I14" s="227">
        <v>1461.77</v>
      </c>
      <c r="J14" s="227">
        <v>5847.08</v>
      </c>
      <c r="K14" s="227">
        <f>Tabela1384246[[#This Row],[AGP]]</f>
        <v>0</v>
      </c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</row>
    <row r="15" spans="1:26">
      <c r="A15" s="222" t="s">
        <v>66</v>
      </c>
      <c r="B15" s="231" t="s">
        <v>17</v>
      </c>
      <c r="C15" s="231" t="s">
        <v>645</v>
      </c>
      <c r="D15" s="233" t="s">
        <v>208</v>
      </c>
      <c r="E15" s="224">
        <v>1</v>
      </c>
      <c r="F15" s="234" t="s">
        <v>220</v>
      </c>
      <c r="G15" s="226" t="s">
        <v>511</v>
      </c>
      <c r="H15" s="227"/>
      <c r="I15" s="227">
        <v>1229.22</v>
      </c>
      <c r="J15" s="227">
        <v>4916.8599999999997</v>
      </c>
      <c r="K15" s="227">
        <f>Tabela1384246[[#This Row],[AGP]]</f>
        <v>0</v>
      </c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</row>
    <row r="16" spans="1:26">
      <c r="A16" s="222" t="s">
        <v>67</v>
      </c>
      <c r="B16" s="231" t="s">
        <v>120</v>
      </c>
      <c r="C16" s="231" t="s">
        <v>453</v>
      </c>
      <c r="D16" s="233" t="s">
        <v>208</v>
      </c>
      <c r="E16" s="224">
        <v>1</v>
      </c>
      <c r="F16" s="234" t="s">
        <v>221</v>
      </c>
      <c r="G16" s="226" t="s">
        <v>511</v>
      </c>
      <c r="H16" s="227"/>
      <c r="I16" s="227">
        <v>1229.22</v>
      </c>
      <c r="J16" s="227">
        <v>4916.8599999999997</v>
      </c>
      <c r="K16" s="227">
        <f>Tabela1384246[[#This Row],[AGP]]</f>
        <v>0</v>
      </c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</row>
    <row r="17" spans="1:26">
      <c r="A17" s="222" t="s">
        <v>68</v>
      </c>
      <c r="B17" s="231" t="s">
        <v>121</v>
      </c>
      <c r="C17" s="231" t="s">
        <v>454</v>
      </c>
      <c r="D17" s="233" t="s">
        <v>208</v>
      </c>
      <c r="E17" s="224">
        <v>1</v>
      </c>
      <c r="F17" s="234" t="s">
        <v>693</v>
      </c>
      <c r="G17" s="226" t="s">
        <v>511</v>
      </c>
      <c r="H17" s="227"/>
      <c r="I17" s="227">
        <v>1229.22</v>
      </c>
      <c r="J17" s="227">
        <v>4916.8599999999997</v>
      </c>
      <c r="K17" s="227">
        <f>Tabela1384246[[#This Row],[AGP]]</f>
        <v>0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</row>
    <row r="18" spans="1:26">
      <c r="A18" s="222" t="s">
        <v>524</v>
      </c>
      <c r="B18" s="231" t="s">
        <v>525</v>
      </c>
      <c r="C18" s="231" t="s">
        <v>526</v>
      </c>
      <c r="D18" s="233" t="s">
        <v>208</v>
      </c>
      <c r="E18" s="224">
        <v>1</v>
      </c>
      <c r="F18" s="234" t="s">
        <v>527</v>
      </c>
      <c r="G18" s="226" t="s">
        <v>511</v>
      </c>
      <c r="H18" s="227"/>
      <c r="I18" s="227">
        <v>1229.22</v>
      </c>
      <c r="J18" s="227">
        <v>4916.8599999999997</v>
      </c>
      <c r="K18" s="227">
        <f>Tabela1384246[[#This Row],[AGP]]</f>
        <v>0</v>
      </c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</row>
    <row r="19" spans="1:26">
      <c r="A19" s="222" t="s">
        <v>528</v>
      </c>
      <c r="B19" s="231" t="s">
        <v>529</v>
      </c>
      <c r="C19" s="231" t="s">
        <v>530</v>
      </c>
      <c r="D19" s="233" t="s">
        <v>16</v>
      </c>
      <c r="E19" s="224">
        <v>1</v>
      </c>
      <c r="F19" s="234" t="s">
        <v>223</v>
      </c>
      <c r="G19" s="226" t="s">
        <v>511</v>
      </c>
      <c r="H19" s="227"/>
      <c r="I19" s="227">
        <v>1129.22</v>
      </c>
      <c r="J19" s="227">
        <v>4518.2</v>
      </c>
      <c r="K19" s="227">
        <f>Tabela1384246[[#This Row],[AGP]]</f>
        <v>0</v>
      </c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</row>
    <row r="20" spans="1:26">
      <c r="A20" s="222" t="s">
        <v>531</v>
      </c>
      <c r="B20" s="231" t="s">
        <v>532</v>
      </c>
      <c r="C20" s="231" t="s">
        <v>533</v>
      </c>
      <c r="D20" s="233" t="s">
        <v>16</v>
      </c>
      <c r="E20" s="224">
        <v>1</v>
      </c>
      <c r="F20" s="234" t="s">
        <v>248</v>
      </c>
      <c r="G20" s="226" t="s">
        <v>511</v>
      </c>
      <c r="H20" s="227"/>
      <c r="I20" s="227">
        <v>1129.55</v>
      </c>
      <c r="J20" s="227">
        <v>4518.2</v>
      </c>
      <c r="K20" s="227">
        <f>Tabela1384246[[#This Row],[AGP]]</f>
        <v>0</v>
      </c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</row>
    <row r="21" spans="1:26" s="129" customFormat="1">
      <c r="A21" s="239" t="s">
        <v>70</v>
      </c>
      <c r="B21" s="243" t="s">
        <v>123</v>
      </c>
      <c r="C21" s="243" t="s">
        <v>168</v>
      </c>
      <c r="D21" s="244" t="s">
        <v>16</v>
      </c>
      <c r="E21" s="245">
        <v>1</v>
      </c>
      <c r="F21" s="239" t="s">
        <v>224</v>
      </c>
      <c r="G21" s="246" t="s">
        <v>511</v>
      </c>
      <c r="H21" s="247"/>
      <c r="I21" s="247">
        <v>1129.55</v>
      </c>
      <c r="J21" s="247">
        <v>4518.2</v>
      </c>
      <c r="K21" s="247">
        <f>Tabela1384246[[#This Row],[AGP]]</f>
        <v>0</v>
      </c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spans="1:26">
      <c r="A22" s="222" t="s">
        <v>71</v>
      </c>
      <c r="B22" s="231" t="s">
        <v>124</v>
      </c>
      <c r="C22" s="231" t="s">
        <v>646</v>
      </c>
      <c r="D22" s="233" t="s">
        <v>16</v>
      </c>
      <c r="E22" s="224">
        <v>1</v>
      </c>
      <c r="F22" s="234" t="s">
        <v>225</v>
      </c>
      <c r="G22" s="226" t="s">
        <v>511</v>
      </c>
      <c r="H22" s="227"/>
      <c r="I22" s="227">
        <v>1129.55</v>
      </c>
      <c r="J22" s="227">
        <v>4518.2</v>
      </c>
      <c r="K22" s="227">
        <f>Tabela1384246[[#This Row],[AGP]]</f>
        <v>0</v>
      </c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</row>
    <row r="23" spans="1:26">
      <c r="A23" s="249" t="s">
        <v>74</v>
      </c>
      <c r="B23" s="243" t="s">
        <v>127</v>
      </c>
      <c r="C23" s="243" t="s">
        <v>171</v>
      </c>
      <c r="D23" s="244" t="s">
        <v>16</v>
      </c>
      <c r="E23" s="245">
        <v>1</v>
      </c>
      <c r="F23" s="250" t="s">
        <v>241</v>
      </c>
      <c r="G23" s="246" t="s">
        <v>511</v>
      </c>
      <c r="H23" s="247"/>
      <c r="I23" s="247">
        <v>1129.55</v>
      </c>
      <c r="J23" s="247">
        <v>4518.2</v>
      </c>
      <c r="K23" s="247">
        <f>Tabela1384246[[#This Row],[AGP]]</f>
        <v>0</v>
      </c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</row>
    <row r="24" spans="1:26">
      <c r="A24" s="222" t="s">
        <v>75</v>
      </c>
      <c r="B24" s="231" t="s">
        <v>534</v>
      </c>
      <c r="C24" s="231" t="s">
        <v>535</v>
      </c>
      <c r="D24" s="233" t="s">
        <v>16</v>
      </c>
      <c r="E24" s="224">
        <v>1</v>
      </c>
      <c r="F24" s="234" t="s">
        <v>536</v>
      </c>
      <c r="G24" s="226" t="s">
        <v>511</v>
      </c>
      <c r="H24" s="227"/>
      <c r="I24" s="227">
        <v>1129.55</v>
      </c>
      <c r="J24" s="227">
        <v>4518.2</v>
      </c>
      <c r="K24" s="227">
        <f>Tabela1384246[[#This Row],[AGP]]</f>
        <v>0</v>
      </c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</row>
    <row r="25" spans="1:26">
      <c r="A25" s="222" t="s">
        <v>72</v>
      </c>
      <c r="B25" s="231" t="s">
        <v>125</v>
      </c>
      <c r="C25" s="231" t="s">
        <v>455</v>
      </c>
      <c r="D25" s="233" t="s">
        <v>16</v>
      </c>
      <c r="E25" s="224">
        <v>1</v>
      </c>
      <c r="F25" s="234" t="s">
        <v>227</v>
      </c>
      <c r="G25" s="226" t="s">
        <v>511</v>
      </c>
      <c r="H25" s="227"/>
      <c r="I25" s="227">
        <v>1129.55</v>
      </c>
      <c r="J25" s="227">
        <v>4518.2</v>
      </c>
      <c r="K25" s="227">
        <f>Tabela1384246[[#This Row],[AGP]]</f>
        <v>0</v>
      </c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</row>
    <row r="26" spans="1:26">
      <c r="A26" s="222" t="s">
        <v>647</v>
      </c>
      <c r="B26" s="231" t="s">
        <v>648</v>
      </c>
      <c r="C26" s="231" t="s">
        <v>649</v>
      </c>
      <c r="D26" s="233" t="s">
        <v>16</v>
      </c>
      <c r="E26" s="224">
        <v>1</v>
      </c>
      <c r="F26" s="234" t="s">
        <v>228</v>
      </c>
      <c r="G26" s="226" t="s">
        <v>511</v>
      </c>
      <c r="H26" s="227"/>
      <c r="I26" s="227">
        <v>1129.55</v>
      </c>
      <c r="J26" s="227">
        <v>4518.2</v>
      </c>
      <c r="K26" s="227">
        <f>Tabela1384246[[#This Row],[AGP]]</f>
        <v>0</v>
      </c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</row>
    <row r="27" spans="1:26">
      <c r="A27" s="222" t="s">
        <v>75</v>
      </c>
      <c r="B27" s="231" t="s">
        <v>128</v>
      </c>
      <c r="C27" s="231" t="s">
        <v>458</v>
      </c>
      <c r="D27" s="233" t="s">
        <v>16</v>
      </c>
      <c r="E27" s="224">
        <v>1</v>
      </c>
      <c r="F27" s="234" t="s">
        <v>239</v>
      </c>
      <c r="G27" s="226" t="s">
        <v>511</v>
      </c>
      <c r="H27" s="227"/>
      <c r="I27" s="227">
        <v>1129.55</v>
      </c>
      <c r="J27" s="227">
        <v>4518.2</v>
      </c>
      <c r="K27" s="227">
        <f>Tabela1384246[[#This Row],[AGP]]</f>
        <v>0</v>
      </c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</row>
    <row r="28" spans="1:26">
      <c r="A28" s="222" t="s">
        <v>76</v>
      </c>
      <c r="B28" s="231" t="s">
        <v>694</v>
      </c>
      <c r="C28" s="231" t="s">
        <v>695</v>
      </c>
      <c r="D28" s="233" t="s">
        <v>16</v>
      </c>
      <c r="E28" s="224">
        <v>1</v>
      </c>
      <c r="F28" s="234" t="s">
        <v>230</v>
      </c>
      <c r="G28" s="226" t="s">
        <v>511</v>
      </c>
      <c r="H28" s="227"/>
      <c r="I28" s="227">
        <v>1129.55</v>
      </c>
      <c r="J28" s="227">
        <v>4518.2</v>
      </c>
      <c r="K28" s="227">
        <f>Tabela1384246[[#This Row],[AGP]]</f>
        <v>0</v>
      </c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</row>
    <row r="29" spans="1:26">
      <c r="A29" s="222" t="s">
        <v>650</v>
      </c>
      <c r="B29" s="231" t="s">
        <v>651</v>
      </c>
      <c r="C29" s="231" t="s">
        <v>652</v>
      </c>
      <c r="D29" s="233" t="s">
        <v>209</v>
      </c>
      <c r="E29" s="224">
        <v>1</v>
      </c>
      <c r="F29" s="234" t="s">
        <v>235</v>
      </c>
      <c r="G29" s="226" t="s">
        <v>511</v>
      </c>
      <c r="H29" s="227"/>
      <c r="I29" s="227">
        <v>1129.55</v>
      </c>
      <c r="J29" s="227">
        <v>4518.2</v>
      </c>
      <c r="K29" s="227">
        <f>Tabela1384246[[#This Row],[AGP]]</f>
        <v>0</v>
      </c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</row>
    <row r="30" spans="1:26">
      <c r="A30" s="222" t="s">
        <v>85</v>
      </c>
      <c r="B30" s="231" t="s">
        <v>549</v>
      </c>
      <c r="C30" s="231" t="s">
        <v>618</v>
      </c>
      <c r="D30" s="233" t="s">
        <v>209</v>
      </c>
      <c r="E30" s="224">
        <v>1</v>
      </c>
      <c r="F30" s="234" t="s">
        <v>619</v>
      </c>
      <c r="G30" s="226" t="s">
        <v>511</v>
      </c>
      <c r="H30" s="227"/>
      <c r="I30" s="227">
        <v>1129.55</v>
      </c>
      <c r="J30" s="227">
        <v>4518.2</v>
      </c>
      <c r="K30" s="227">
        <f>Tabela1384246[[#This Row],[AGP]]</f>
        <v>0</v>
      </c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</row>
    <row r="31" spans="1:26">
      <c r="A31" s="222" t="s">
        <v>77</v>
      </c>
      <c r="B31" s="231" t="s">
        <v>130</v>
      </c>
      <c r="C31" s="231" t="s">
        <v>173</v>
      </c>
      <c r="D31" s="233" t="s">
        <v>209</v>
      </c>
      <c r="E31" s="224">
        <v>1</v>
      </c>
      <c r="F31" s="234" t="s">
        <v>231</v>
      </c>
      <c r="G31" s="226" t="s">
        <v>511</v>
      </c>
      <c r="H31" s="227"/>
      <c r="I31" s="227">
        <v>930.22</v>
      </c>
      <c r="J31" s="227">
        <v>3720.87</v>
      </c>
      <c r="K31" s="227">
        <f>Tabela1384246[[#This Row],[AGP]]</f>
        <v>0</v>
      </c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</row>
    <row r="32" spans="1:26">
      <c r="A32" s="222" t="s">
        <v>538</v>
      </c>
      <c r="B32" s="231" t="s">
        <v>539</v>
      </c>
      <c r="C32" s="231" t="s">
        <v>540</v>
      </c>
      <c r="D32" s="233" t="s">
        <v>620</v>
      </c>
      <c r="E32" s="224">
        <v>1</v>
      </c>
      <c r="F32" s="234" t="s">
        <v>542</v>
      </c>
      <c r="G32" s="226" t="s">
        <v>512</v>
      </c>
      <c r="H32" s="227"/>
      <c r="I32" s="227"/>
      <c r="J32" s="227">
        <v>3720.87</v>
      </c>
      <c r="K32" s="227">
        <f>Tabela1384246[[#This Row],[AGP]]</f>
        <v>0</v>
      </c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</row>
    <row r="33" spans="1:26">
      <c r="A33" s="249" t="s">
        <v>77</v>
      </c>
      <c r="B33" s="243" t="s">
        <v>130</v>
      </c>
      <c r="C33" s="243" t="s">
        <v>173</v>
      </c>
      <c r="D33" s="244" t="s">
        <v>209</v>
      </c>
      <c r="E33" s="245">
        <v>1</v>
      </c>
      <c r="F33" s="250" t="s">
        <v>605</v>
      </c>
      <c r="G33" s="246" t="s">
        <v>511</v>
      </c>
      <c r="H33" s="247"/>
      <c r="I33" s="247">
        <v>930.22</v>
      </c>
      <c r="J33" s="247">
        <v>3720.87</v>
      </c>
      <c r="K33" s="247">
        <f>Tabela1384246[[#This Row],[AGP]]</f>
        <v>0</v>
      </c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</row>
    <row r="34" spans="1:26">
      <c r="A34" s="222" t="s">
        <v>78</v>
      </c>
      <c r="B34" s="231" t="s">
        <v>131</v>
      </c>
      <c r="C34" s="231" t="s">
        <v>174</v>
      </c>
      <c r="D34" s="233" t="s">
        <v>209</v>
      </c>
      <c r="E34" s="224">
        <v>1</v>
      </c>
      <c r="F34" s="234" t="s">
        <v>233</v>
      </c>
      <c r="G34" s="226" t="s">
        <v>511</v>
      </c>
      <c r="H34" s="227"/>
      <c r="I34" s="227">
        <v>930.22</v>
      </c>
      <c r="J34" s="227">
        <v>3720.87</v>
      </c>
      <c r="K34" s="227">
        <f>Tabela1384246[[#This Row],[AGP]]</f>
        <v>0</v>
      </c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</row>
    <row r="35" spans="1:26">
      <c r="A35" s="222" t="s">
        <v>79</v>
      </c>
      <c r="B35" s="231" t="s">
        <v>132</v>
      </c>
      <c r="C35" s="231" t="s">
        <v>175</v>
      </c>
      <c r="D35" s="233" t="s">
        <v>209</v>
      </c>
      <c r="E35" s="224">
        <v>1</v>
      </c>
      <c r="F35" s="234" t="s">
        <v>234</v>
      </c>
      <c r="G35" s="226" t="s">
        <v>511</v>
      </c>
      <c r="H35" s="227"/>
      <c r="I35" s="227">
        <v>930.22</v>
      </c>
      <c r="J35" s="227">
        <v>3720.87</v>
      </c>
      <c r="K35" s="227">
        <f>Tabela1384246[[#This Row],[AGP]]</f>
        <v>0</v>
      </c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</row>
    <row r="36" spans="1:26">
      <c r="A36" s="222" t="s">
        <v>81</v>
      </c>
      <c r="B36" s="231" t="s">
        <v>133</v>
      </c>
      <c r="C36" s="231" t="s">
        <v>177</v>
      </c>
      <c r="D36" s="233" t="s">
        <v>209</v>
      </c>
      <c r="E36" s="224">
        <v>1</v>
      </c>
      <c r="F36" s="234" t="s">
        <v>236</v>
      </c>
      <c r="G36" s="226" t="s">
        <v>511</v>
      </c>
      <c r="H36" s="227"/>
      <c r="I36" s="227">
        <v>930.22</v>
      </c>
      <c r="J36" s="227">
        <v>3720.87</v>
      </c>
      <c r="K36" s="227">
        <f>Tabela1384246[[#This Row],[AGP]]</f>
        <v>0</v>
      </c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</row>
    <row r="37" spans="1:26">
      <c r="A37" s="222" t="s">
        <v>81</v>
      </c>
      <c r="B37" s="231" t="s">
        <v>133</v>
      </c>
      <c r="C37" s="231" t="s">
        <v>177</v>
      </c>
      <c r="D37" s="233" t="s">
        <v>209</v>
      </c>
      <c r="E37" s="224">
        <v>1</v>
      </c>
      <c r="F37" s="234" t="s">
        <v>237</v>
      </c>
      <c r="G37" s="226" t="s">
        <v>511</v>
      </c>
      <c r="H37" s="227"/>
      <c r="I37" s="227">
        <v>930.22</v>
      </c>
      <c r="J37" s="227">
        <v>3720.87</v>
      </c>
      <c r="K37" s="227">
        <f>Tabela1384246[[#This Row],[AGP]]</f>
        <v>0</v>
      </c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</row>
    <row r="38" spans="1:26">
      <c r="A38" s="222" t="s">
        <v>82</v>
      </c>
      <c r="B38" s="231" t="s">
        <v>134</v>
      </c>
      <c r="C38" s="231" t="s">
        <v>653</v>
      </c>
      <c r="D38" s="233" t="s">
        <v>209</v>
      </c>
      <c r="E38" s="224">
        <v>1</v>
      </c>
      <c r="F38" s="234" t="s">
        <v>238</v>
      </c>
      <c r="G38" s="226" t="s">
        <v>511</v>
      </c>
      <c r="H38" s="227"/>
      <c r="I38" s="227">
        <v>930.22</v>
      </c>
      <c r="J38" s="227">
        <v>3720.87</v>
      </c>
      <c r="K38" s="227">
        <f>Tabela1384246[[#This Row],[AGP]]</f>
        <v>0</v>
      </c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</row>
    <row r="39" spans="1:26">
      <c r="A39" s="222" t="s">
        <v>606</v>
      </c>
      <c r="B39" s="231" t="s">
        <v>545</v>
      </c>
      <c r="C39" s="231" t="s">
        <v>546</v>
      </c>
      <c r="D39" s="233" t="s">
        <v>209</v>
      </c>
      <c r="E39" s="224">
        <v>1</v>
      </c>
      <c r="F39" s="234" t="s">
        <v>547</v>
      </c>
      <c r="G39" s="226" t="s">
        <v>511</v>
      </c>
      <c r="H39" s="227"/>
      <c r="I39" s="227">
        <v>930.22</v>
      </c>
      <c r="J39" s="227">
        <v>3720.87</v>
      </c>
      <c r="K39" s="227">
        <f>Tabela1384246[[#This Row],[AGP]]</f>
        <v>0</v>
      </c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</row>
    <row r="40" spans="1:26">
      <c r="A40" s="222" t="s">
        <v>84</v>
      </c>
      <c r="B40" s="231" t="s">
        <v>136</v>
      </c>
      <c r="C40" s="231" t="s">
        <v>456</v>
      </c>
      <c r="D40" s="233" t="s">
        <v>209</v>
      </c>
      <c r="E40" s="224">
        <v>1</v>
      </c>
      <c r="F40" s="234" t="s">
        <v>240</v>
      </c>
      <c r="G40" s="226" t="s">
        <v>511</v>
      </c>
      <c r="H40" s="227"/>
      <c r="I40" s="227">
        <v>930.22</v>
      </c>
      <c r="J40" s="227">
        <v>3720.87</v>
      </c>
      <c r="K40" s="227">
        <f>Tabela1384246[[#This Row],[AGP]]</f>
        <v>0</v>
      </c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</row>
    <row r="41" spans="1:26">
      <c r="A41" s="222" t="s">
        <v>86</v>
      </c>
      <c r="B41" s="231" t="s">
        <v>138</v>
      </c>
      <c r="C41" s="231" t="s">
        <v>180</v>
      </c>
      <c r="D41" s="233" t="s">
        <v>209</v>
      </c>
      <c r="E41" s="224">
        <v>1</v>
      </c>
      <c r="F41" s="234" t="s">
        <v>242</v>
      </c>
      <c r="G41" s="226" t="s">
        <v>511</v>
      </c>
      <c r="H41" s="227"/>
      <c r="I41" s="227">
        <v>930.22</v>
      </c>
      <c r="J41" s="227">
        <v>3720.87</v>
      </c>
      <c r="K41" s="227">
        <f>Tabela1384246[[#This Row],[AGP]]</f>
        <v>0</v>
      </c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</row>
    <row r="42" spans="1:26">
      <c r="A42" s="222" t="s">
        <v>87</v>
      </c>
      <c r="B42" s="231" t="s">
        <v>139</v>
      </c>
      <c r="C42" s="231" t="s">
        <v>654</v>
      </c>
      <c r="D42" s="233" t="s">
        <v>209</v>
      </c>
      <c r="E42" s="224">
        <v>1</v>
      </c>
      <c r="F42" s="234" t="s">
        <v>243</v>
      </c>
      <c r="G42" s="226" t="s">
        <v>511</v>
      </c>
      <c r="H42" s="227"/>
      <c r="I42" s="227">
        <v>930.22</v>
      </c>
      <c r="J42" s="227">
        <v>3720.87</v>
      </c>
      <c r="K42" s="227">
        <f>Tabela1384246[[#This Row],[AGP]]</f>
        <v>0</v>
      </c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</row>
    <row r="43" spans="1:26">
      <c r="A43" s="222" t="s">
        <v>88</v>
      </c>
      <c r="B43" s="231" t="s">
        <v>140</v>
      </c>
      <c r="C43" s="231" t="s">
        <v>655</v>
      </c>
      <c r="D43" s="233" t="s">
        <v>209</v>
      </c>
      <c r="E43" s="224">
        <v>1</v>
      </c>
      <c r="F43" s="234" t="s">
        <v>244</v>
      </c>
      <c r="G43" s="226" t="s">
        <v>511</v>
      </c>
      <c r="H43" s="227"/>
      <c r="I43" s="227">
        <v>930.22</v>
      </c>
      <c r="J43" s="227">
        <v>3720.87</v>
      </c>
      <c r="K43" s="227">
        <f>Tabela1384246[[#This Row],[AGP]]</f>
        <v>0</v>
      </c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</row>
    <row r="44" spans="1:26">
      <c r="A44" s="222" t="s">
        <v>89</v>
      </c>
      <c r="B44" s="231" t="s">
        <v>141</v>
      </c>
      <c r="C44" s="231" t="s">
        <v>183</v>
      </c>
      <c r="D44" s="233" t="s">
        <v>18</v>
      </c>
      <c r="E44" s="224">
        <v>1</v>
      </c>
      <c r="F44" s="234" t="s">
        <v>515</v>
      </c>
      <c r="G44" s="226" t="s">
        <v>511</v>
      </c>
      <c r="H44" s="227"/>
      <c r="I44" s="227">
        <v>664.44</v>
      </c>
      <c r="J44" s="227">
        <v>2657.77</v>
      </c>
      <c r="K44" s="227">
        <f>Tabela1384246[[#This Row],[AGP]]</f>
        <v>0</v>
      </c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</row>
    <row r="45" spans="1:26">
      <c r="A45" s="222" t="s">
        <v>90</v>
      </c>
      <c r="B45" s="231" t="s">
        <v>142</v>
      </c>
      <c r="C45" s="231" t="s">
        <v>656</v>
      </c>
      <c r="D45" s="233" t="s">
        <v>18</v>
      </c>
      <c r="E45" s="224">
        <v>1</v>
      </c>
      <c r="F45" s="234" t="s">
        <v>428</v>
      </c>
      <c r="G45" s="226" t="s">
        <v>511</v>
      </c>
      <c r="H45" s="227"/>
      <c r="I45" s="227">
        <v>664.44</v>
      </c>
      <c r="J45" s="227">
        <v>2657.77</v>
      </c>
      <c r="K45" s="227">
        <f>Tabela1384246[[#This Row],[AGP]]</f>
        <v>0</v>
      </c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</row>
    <row r="46" spans="1:26">
      <c r="A46" s="222" t="s">
        <v>91</v>
      </c>
      <c r="B46" s="231" t="s">
        <v>129</v>
      </c>
      <c r="C46" s="231" t="s">
        <v>657</v>
      </c>
      <c r="D46" s="233" t="s">
        <v>18</v>
      </c>
      <c r="E46" s="224">
        <v>1</v>
      </c>
      <c r="F46" s="234" t="s">
        <v>246</v>
      </c>
      <c r="G46" s="226" t="s">
        <v>511</v>
      </c>
      <c r="H46" s="227"/>
      <c r="I46" s="227">
        <v>664.44</v>
      </c>
      <c r="J46" s="227">
        <v>2657.77</v>
      </c>
      <c r="K46" s="227">
        <f>Tabela1384246[[#This Row],[AGP]]</f>
        <v>0</v>
      </c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</row>
    <row r="47" spans="1:26">
      <c r="A47" s="222" t="s">
        <v>92</v>
      </c>
      <c r="B47" s="231" t="s">
        <v>143</v>
      </c>
      <c r="C47" s="231" t="s">
        <v>186</v>
      </c>
      <c r="D47" s="233" t="s">
        <v>18</v>
      </c>
      <c r="E47" s="224">
        <v>1</v>
      </c>
      <c r="F47" s="234" t="s">
        <v>247</v>
      </c>
      <c r="G47" s="226" t="s">
        <v>511</v>
      </c>
      <c r="H47" s="227"/>
      <c r="I47" s="227">
        <v>664.44</v>
      </c>
      <c r="J47" s="227">
        <v>2657.77</v>
      </c>
      <c r="K47" s="227">
        <f>Tabela1384246[[#This Row],[AGP]]</f>
        <v>0</v>
      </c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</row>
    <row r="48" spans="1:26">
      <c r="A48" s="222" t="s">
        <v>94</v>
      </c>
      <c r="B48" s="231" t="s">
        <v>145</v>
      </c>
      <c r="C48" s="231" t="s">
        <v>658</v>
      </c>
      <c r="D48" s="233" t="s">
        <v>18</v>
      </c>
      <c r="E48" s="224">
        <v>1</v>
      </c>
      <c r="F48" s="234" t="s">
        <v>249</v>
      </c>
      <c r="G48" s="226" t="s">
        <v>511</v>
      </c>
      <c r="H48" s="227"/>
      <c r="I48" s="227">
        <v>664.44</v>
      </c>
      <c r="J48" s="227">
        <v>2657.77</v>
      </c>
      <c r="K48" s="227">
        <f>Tabela1384246[[#This Row],[AGP]]</f>
        <v>0</v>
      </c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</row>
    <row r="49" spans="1:26">
      <c r="A49" s="222" t="s">
        <v>548</v>
      </c>
      <c r="B49" s="231" t="s">
        <v>549</v>
      </c>
      <c r="C49" s="231" t="s">
        <v>550</v>
      </c>
      <c r="D49" s="233" t="s">
        <v>18</v>
      </c>
      <c r="E49" s="224">
        <v>1</v>
      </c>
      <c r="F49" s="234" t="s">
        <v>551</v>
      </c>
      <c r="G49" s="226" t="s">
        <v>511</v>
      </c>
      <c r="H49" s="227"/>
      <c r="I49" s="227">
        <v>664.44</v>
      </c>
      <c r="J49" s="227">
        <v>2657.77</v>
      </c>
      <c r="K49" s="227">
        <f>Tabela1384246[[#This Row],[AGP]]</f>
        <v>0</v>
      </c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</row>
    <row r="50" spans="1:26">
      <c r="A50" s="222" t="s">
        <v>95</v>
      </c>
      <c r="B50" s="231" t="s">
        <v>146</v>
      </c>
      <c r="C50" s="231" t="s">
        <v>189</v>
      </c>
      <c r="D50" s="233" t="s">
        <v>18</v>
      </c>
      <c r="E50" s="224">
        <v>1</v>
      </c>
      <c r="F50" s="234" t="s">
        <v>250</v>
      </c>
      <c r="G50" s="226" t="s">
        <v>511</v>
      </c>
      <c r="H50" s="227"/>
      <c r="I50" s="227">
        <v>664.44</v>
      </c>
      <c r="J50" s="227">
        <v>2657.77</v>
      </c>
      <c r="K50" s="227">
        <f>Tabela1384246[[#This Row],[AGP]]</f>
        <v>0</v>
      </c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</row>
    <row r="51" spans="1:26">
      <c r="A51" s="222" t="s">
        <v>96</v>
      </c>
      <c r="B51" s="231" t="s">
        <v>25</v>
      </c>
      <c r="C51" s="231" t="s">
        <v>190</v>
      </c>
      <c r="D51" s="233" t="s">
        <v>18</v>
      </c>
      <c r="E51" s="224">
        <v>1</v>
      </c>
      <c r="F51" s="234" t="s">
        <v>251</v>
      </c>
      <c r="G51" s="226" t="s">
        <v>511</v>
      </c>
      <c r="H51" s="227"/>
      <c r="I51" s="227">
        <v>664.44</v>
      </c>
      <c r="J51" s="227">
        <v>2657.77</v>
      </c>
      <c r="K51" s="227">
        <f>Tabela1384246[[#This Row],[AGP]]</f>
        <v>0</v>
      </c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</row>
    <row r="52" spans="1:26">
      <c r="A52" s="222" t="s">
        <v>97</v>
      </c>
      <c r="B52" s="231" t="s">
        <v>147</v>
      </c>
      <c r="C52" s="231" t="s">
        <v>191</v>
      </c>
      <c r="D52" s="233" t="s">
        <v>18</v>
      </c>
      <c r="E52" s="224">
        <v>1</v>
      </c>
      <c r="F52" s="234" t="s">
        <v>252</v>
      </c>
      <c r="G52" s="226" t="s">
        <v>511</v>
      </c>
      <c r="H52" s="227"/>
      <c r="I52" s="227">
        <v>664.44</v>
      </c>
      <c r="J52" s="227">
        <v>2657.77</v>
      </c>
      <c r="K52" s="227">
        <f>Tabela1384246[[#This Row],[AGP]]</f>
        <v>0</v>
      </c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</row>
    <row r="53" spans="1:26">
      <c r="A53" s="222" t="s">
        <v>552</v>
      </c>
      <c r="B53" s="231" t="s">
        <v>148</v>
      </c>
      <c r="C53" s="231" t="s">
        <v>659</v>
      </c>
      <c r="D53" s="233" t="s">
        <v>18</v>
      </c>
      <c r="E53" s="224">
        <v>1</v>
      </c>
      <c r="F53" s="234" t="s">
        <v>253</v>
      </c>
      <c r="G53" s="226" t="s">
        <v>511</v>
      </c>
      <c r="H53" s="227"/>
      <c r="I53" s="227">
        <v>664.44</v>
      </c>
      <c r="J53" s="227">
        <v>2657.77</v>
      </c>
      <c r="K53" s="227">
        <f>Tabela1384246[[#This Row],[AGP]]</f>
        <v>0</v>
      </c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</row>
    <row r="54" spans="1:26">
      <c r="A54" s="222" t="s">
        <v>554</v>
      </c>
      <c r="B54" s="231" t="s">
        <v>555</v>
      </c>
      <c r="C54" s="231" t="s">
        <v>556</v>
      </c>
      <c r="D54" s="233" t="s">
        <v>18</v>
      </c>
      <c r="E54" s="224">
        <v>1</v>
      </c>
      <c r="F54" s="234" t="s">
        <v>254</v>
      </c>
      <c r="G54" s="226" t="s">
        <v>511</v>
      </c>
      <c r="H54" s="227"/>
      <c r="I54" s="227">
        <v>664.44</v>
      </c>
      <c r="J54" s="227">
        <v>2657.77</v>
      </c>
      <c r="K54" s="227">
        <f>Tabela1384246[[#This Row],[AGP]]</f>
        <v>0</v>
      </c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</row>
    <row r="55" spans="1:26">
      <c r="A55" s="222" t="s">
        <v>104</v>
      </c>
      <c r="B55" s="231" t="s">
        <v>154</v>
      </c>
      <c r="C55" s="231" t="s">
        <v>607</v>
      </c>
      <c r="D55" s="233" t="s">
        <v>18</v>
      </c>
      <c r="E55" s="224">
        <v>1</v>
      </c>
      <c r="F55" s="234" t="s">
        <v>260</v>
      </c>
      <c r="G55" s="226" t="s">
        <v>511</v>
      </c>
      <c r="H55" s="227"/>
      <c r="I55" s="227">
        <v>664.44</v>
      </c>
      <c r="J55" s="227">
        <v>2657.77</v>
      </c>
      <c r="K55" s="227">
        <f>Tabela1384246[[#This Row],[AGP]]</f>
        <v>0</v>
      </c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</row>
    <row r="56" spans="1:26">
      <c r="A56" s="222" t="s">
        <v>103</v>
      </c>
      <c r="B56" s="231" t="s">
        <v>154</v>
      </c>
      <c r="C56" s="231" t="s">
        <v>607</v>
      </c>
      <c r="D56" s="233" t="s">
        <v>18</v>
      </c>
      <c r="E56" s="224">
        <v>1</v>
      </c>
      <c r="F56" s="234" t="s">
        <v>260</v>
      </c>
      <c r="G56" s="226" t="s">
        <v>511</v>
      </c>
      <c r="H56" s="227"/>
      <c r="I56" s="227">
        <v>664.44</v>
      </c>
      <c r="J56" s="227">
        <v>2657.77</v>
      </c>
      <c r="K56" s="227">
        <f>Tabela1384246[[#This Row],[AGP]]</f>
        <v>0</v>
      </c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</row>
    <row r="57" spans="1:26">
      <c r="A57" s="222" t="s">
        <v>100</v>
      </c>
      <c r="B57" s="231" t="s">
        <v>150</v>
      </c>
      <c r="C57" s="232" t="s">
        <v>194</v>
      </c>
      <c r="D57" s="233" t="s">
        <v>18</v>
      </c>
      <c r="E57" s="224">
        <v>1</v>
      </c>
      <c r="F57" s="234" t="s">
        <v>255</v>
      </c>
      <c r="G57" s="226" t="s">
        <v>511</v>
      </c>
      <c r="H57" s="227"/>
      <c r="I57" s="227">
        <v>664.44</v>
      </c>
      <c r="J57" s="227">
        <v>2657.77</v>
      </c>
      <c r="K57" s="227">
        <f>Tabela1384246[[#This Row],[AGP]]</f>
        <v>0</v>
      </c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</row>
    <row r="58" spans="1:26">
      <c r="A58" s="222" t="s">
        <v>101</v>
      </c>
      <c r="B58" s="231" t="s">
        <v>151</v>
      </c>
      <c r="C58" s="231" t="s">
        <v>195</v>
      </c>
      <c r="D58" s="233" t="s">
        <v>19</v>
      </c>
      <c r="E58" s="224">
        <v>1</v>
      </c>
      <c r="F58" s="234" t="s">
        <v>256</v>
      </c>
      <c r="G58" s="226" t="s">
        <v>511</v>
      </c>
      <c r="H58" s="227"/>
      <c r="I58" s="227">
        <v>431.89</v>
      </c>
      <c r="J58" s="227">
        <v>1727.55</v>
      </c>
      <c r="K58" s="227">
        <f>Tabela1384246[[#This Row],[AGP]]</f>
        <v>0</v>
      </c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</row>
    <row r="59" spans="1:26">
      <c r="A59" s="222" t="s">
        <v>102</v>
      </c>
      <c r="B59" s="231" t="s">
        <v>152</v>
      </c>
      <c r="C59" s="231" t="s">
        <v>196</v>
      </c>
      <c r="D59" s="233" t="s">
        <v>19</v>
      </c>
      <c r="E59" s="224">
        <v>1</v>
      </c>
      <c r="F59" s="222" t="s">
        <v>257</v>
      </c>
      <c r="G59" s="226" t="s">
        <v>511</v>
      </c>
      <c r="H59" s="227"/>
      <c r="I59" s="227">
        <v>431.89</v>
      </c>
      <c r="J59" s="227">
        <v>1727.55</v>
      </c>
      <c r="K59" s="227">
        <f>Tabela1384246[[#This Row],[AGP]]</f>
        <v>0</v>
      </c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</row>
    <row r="60" spans="1:26">
      <c r="A60" s="222" t="s">
        <v>101</v>
      </c>
      <c r="B60" s="231" t="s">
        <v>151</v>
      </c>
      <c r="C60" s="231" t="s">
        <v>195</v>
      </c>
      <c r="D60" s="233" t="s">
        <v>19</v>
      </c>
      <c r="E60" s="224">
        <v>1</v>
      </c>
      <c r="F60" s="234" t="s">
        <v>258</v>
      </c>
      <c r="G60" s="226" t="s">
        <v>511</v>
      </c>
      <c r="H60" s="227"/>
      <c r="I60" s="227">
        <v>431.89</v>
      </c>
      <c r="J60" s="227">
        <v>1727.55</v>
      </c>
      <c r="K60" s="227">
        <f>Tabela1384246[[#This Row],[AGP]]</f>
        <v>0</v>
      </c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</row>
    <row r="61" spans="1:26">
      <c r="A61" s="222" t="s">
        <v>101</v>
      </c>
      <c r="B61" s="231" t="s">
        <v>151</v>
      </c>
      <c r="C61" s="231" t="s">
        <v>195</v>
      </c>
      <c r="D61" s="233" t="s">
        <v>19</v>
      </c>
      <c r="E61" s="224">
        <v>1</v>
      </c>
      <c r="F61" s="234" t="s">
        <v>259</v>
      </c>
      <c r="G61" s="226" t="s">
        <v>511</v>
      </c>
      <c r="H61" s="227"/>
      <c r="I61" s="227">
        <v>431.89</v>
      </c>
      <c r="J61" s="227">
        <v>1727.55</v>
      </c>
      <c r="K61" s="227">
        <f>Tabela1384246[[#This Row],[AGP]]</f>
        <v>0</v>
      </c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</row>
    <row r="62" spans="1:26">
      <c r="A62" s="222" t="s">
        <v>101</v>
      </c>
      <c r="B62" s="231" t="s">
        <v>151</v>
      </c>
      <c r="C62" s="231" t="s">
        <v>195</v>
      </c>
      <c r="D62" s="233" t="s">
        <v>19</v>
      </c>
      <c r="E62" s="224">
        <v>1</v>
      </c>
      <c r="F62" s="234" t="s">
        <v>635</v>
      </c>
      <c r="G62" s="226" t="s">
        <v>511</v>
      </c>
      <c r="H62" s="227"/>
      <c r="I62" s="227">
        <v>431.89</v>
      </c>
      <c r="J62" s="227">
        <v>1727.55</v>
      </c>
      <c r="K62" s="227">
        <f>Tabela1384246[[#This Row],[AGP]]</f>
        <v>0</v>
      </c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</row>
    <row r="63" spans="1:26">
      <c r="A63" s="222" t="s">
        <v>102</v>
      </c>
      <c r="B63" s="231" t="s">
        <v>152</v>
      </c>
      <c r="C63" s="231" t="s">
        <v>196</v>
      </c>
      <c r="D63" s="233" t="s">
        <v>19</v>
      </c>
      <c r="E63" s="224">
        <v>1</v>
      </c>
      <c r="F63" s="234" t="s">
        <v>262</v>
      </c>
      <c r="G63" s="226" t="s">
        <v>511</v>
      </c>
      <c r="H63" s="227"/>
      <c r="I63" s="227">
        <v>431.89</v>
      </c>
      <c r="J63" s="227">
        <v>1727.55</v>
      </c>
      <c r="K63" s="227">
        <f>Tabela1384246[[#This Row],[AGP]]</f>
        <v>0</v>
      </c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</row>
    <row r="64" spans="1:26">
      <c r="A64" s="222" t="s">
        <v>104</v>
      </c>
      <c r="B64" s="231" t="s">
        <v>154</v>
      </c>
      <c r="C64" s="231" t="s">
        <v>198</v>
      </c>
      <c r="D64" s="233" t="s">
        <v>19</v>
      </c>
      <c r="E64" s="224">
        <v>1</v>
      </c>
      <c r="F64" s="234" t="s">
        <v>263</v>
      </c>
      <c r="G64" s="226" t="s">
        <v>511</v>
      </c>
      <c r="H64" s="227"/>
      <c r="I64" s="227">
        <v>431.89</v>
      </c>
      <c r="J64" s="227">
        <v>1727.55</v>
      </c>
      <c r="K64" s="227">
        <f>Tabela1384246[[#This Row],[AGP]]</f>
        <v>0</v>
      </c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</row>
    <row r="65" spans="1:26">
      <c r="A65" s="222" t="s">
        <v>104</v>
      </c>
      <c r="B65" s="231" t="s">
        <v>154</v>
      </c>
      <c r="C65" s="231" t="s">
        <v>198</v>
      </c>
      <c r="D65" s="233" t="s">
        <v>19</v>
      </c>
      <c r="E65" s="224">
        <v>1</v>
      </c>
      <c r="F65" s="234" t="s">
        <v>264</v>
      </c>
      <c r="G65" s="226" t="s">
        <v>511</v>
      </c>
      <c r="H65" s="227"/>
      <c r="I65" s="227">
        <v>431.89</v>
      </c>
      <c r="J65" s="227">
        <v>1727.55</v>
      </c>
      <c r="K65" s="227">
        <f>Tabela1384246[[#This Row],[AGP]]</f>
        <v>0</v>
      </c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</row>
    <row r="66" spans="1:26">
      <c r="A66" s="222" t="s">
        <v>104</v>
      </c>
      <c r="B66" s="231" t="s">
        <v>154</v>
      </c>
      <c r="C66" s="231" t="s">
        <v>660</v>
      </c>
      <c r="D66" s="233" t="s">
        <v>19</v>
      </c>
      <c r="E66" s="224">
        <v>1</v>
      </c>
      <c r="F66" s="234" t="s">
        <v>265</v>
      </c>
      <c r="G66" s="226" t="s">
        <v>511</v>
      </c>
      <c r="H66" s="227"/>
      <c r="I66" s="227">
        <v>431.89</v>
      </c>
      <c r="J66" s="227">
        <v>1727.55</v>
      </c>
      <c r="K66" s="227">
        <f>Tabela1384246[[#This Row],[AGP]]</f>
        <v>0</v>
      </c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</row>
    <row r="67" spans="1:26">
      <c r="A67" s="222" t="s">
        <v>105</v>
      </c>
      <c r="B67" s="231" t="s">
        <v>155</v>
      </c>
      <c r="C67" s="231" t="s">
        <v>661</v>
      </c>
      <c r="D67" s="233" t="s">
        <v>19</v>
      </c>
      <c r="E67" s="224">
        <v>1</v>
      </c>
      <c r="F67" s="234" t="s">
        <v>266</v>
      </c>
      <c r="G67" s="226" t="s">
        <v>511</v>
      </c>
      <c r="H67" s="227"/>
      <c r="I67" s="227">
        <v>431.89</v>
      </c>
      <c r="J67" s="227">
        <v>1727.55</v>
      </c>
      <c r="K67" s="227">
        <f>Tabela1384246[[#This Row],[AGP]]</f>
        <v>0</v>
      </c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</row>
    <row r="68" spans="1:26">
      <c r="A68" s="222" t="s">
        <v>103</v>
      </c>
      <c r="B68" s="231" t="s">
        <v>608</v>
      </c>
      <c r="C68" s="231" t="s">
        <v>607</v>
      </c>
      <c r="D68" s="233" t="s">
        <v>19</v>
      </c>
      <c r="E68" s="224">
        <v>1</v>
      </c>
      <c r="F68" s="234" t="s">
        <v>268</v>
      </c>
      <c r="G68" s="226" t="s">
        <v>511</v>
      </c>
      <c r="H68" s="227"/>
      <c r="I68" s="227">
        <v>431.89</v>
      </c>
      <c r="J68" s="227">
        <v>1727.55</v>
      </c>
      <c r="K68" s="227">
        <f>Tabela1384246[[#This Row],[AGP]]</f>
        <v>0</v>
      </c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</row>
    <row r="69" spans="1:26">
      <c r="A69" s="222" t="s">
        <v>107</v>
      </c>
      <c r="B69" s="231" t="s">
        <v>157</v>
      </c>
      <c r="C69" s="231" t="s">
        <v>201</v>
      </c>
      <c r="D69" s="233" t="s">
        <v>210</v>
      </c>
      <c r="E69" s="224">
        <v>1</v>
      </c>
      <c r="F69" s="234" t="s">
        <v>609</v>
      </c>
      <c r="G69" s="226" t="s">
        <v>511</v>
      </c>
      <c r="H69" s="227"/>
      <c r="I69" s="227">
        <v>265.77999999999997</v>
      </c>
      <c r="J69" s="227">
        <v>1063.1099999999999</v>
      </c>
      <c r="K69" s="227">
        <f>Tabela1384246[[#This Row],[AGP]]</f>
        <v>0</v>
      </c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</row>
    <row r="70" spans="1:26">
      <c r="A70" s="222" t="s">
        <v>557</v>
      </c>
      <c r="B70" s="231" t="s">
        <v>558</v>
      </c>
      <c r="C70" s="231" t="s">
        <v>559</v>
      </c>
      <c r="D70" s="233" t="s">
        <v>210</v>
      </c>
      <c r="E70" s="224">
        <v>1</v>
      </c>
      <c r="F70" s="234" t="s">
        <v>269</v>
      </c>
      <c r="G70" s="226" t="s">
        <v>511</v>
      </c>
      <c r="H70" s="227"/>
      <c r="I70" s="227">
        <v>265.77999999999997</v>
      </c>
      <c r="J70" s="227">
        <v>1063.1099999999999</v>
      </c>
      <c r="K70" s="227">
        <f>Tabela1384246[[#This Row],[AGP]]</f>
        <v>0</v>
      </c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</row>
    <row r="71" spans="1:26">
      <c r="A71" s="222" t="s">
        <v>557</v>
      </c>
      <c r="B71" s="231" t="s">
        <v>558</v>
      </c>
      <c r="C71" s="231" t="s">
        <v>559</v>
      </c>
      <c r="D71" s="233" t="s">
        <v>210</v>
      </c>
      <c r="E71" s="224">
        <v>1</v>
      </c>
      <c r="F71" s="234" t="s">
        <v>270</v>
      </c>
      <c r="G71" s="226" t="s">
        <v>511</v>
      </c>
      <c r="H71" s="227"/>
      <c r="I71" s="227">
        <v>265.77999999999997</v>
      </c>
      <c r="J71" s="227">
        <v>1063.1099999999999</v>
      </c>
      <c r="K71" s="227">
        <f>Tabela1384246[[#This Row],[AGP]]</f>
        <v>0</v>
      </c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</row>
    <row r="72" spans="1:26">
      <c r="A72" s="222" t="s">
        <v>109</v>
      </c>
      <c r="B72" s="231" t="s">
        <v>159</v>
      </c>
      <c r="C72" s="231" t="s">
        <v>203</v>
      </c>
      <c r="D72" s="233" t="s">
        <v>210</v>
      </c>
      <c r="E72" s="224">
        <v>1</v>
      </c>
      <c r="F72" s="234" t="s">
        <v>271</v>
      </c>
      <c r="G72" s="226" t="s">
        <v>511</v>
      </c>
      <c r="H72" s="227"/>
      <c r="I72" s="227">
        <v>265.77999999999997</v>
      </c>
      <c r="J72" s="227">
        <v>1063.1099999999999</v>
      </c>
      <c r="K72" s="227">
        <f>Tabela1384246[[#This Row],[AGP]]</f>
        <v>0</v>
      </c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</row>
    <row r="73" spans="1:26">
      <c r="A73" s="222" t="s">
        <v>110</v>
      </c>
      <c r="B73" s="231" t="s">
        <v>160</v>
      </c>
      <c r="C73" s="231" t="s">
        <v>204</v>
      </c>
      <c r="D73" s="233" t="s">
        <v>210</v>
      </c>
      <c r="E73" s="224">
        <v>1</v>
      </c>
      <c r="F73" s="251" t="s">
        <v>272</v>
      </c>
      <c r="G73" s="226" t="s">
        <v>511</v>
      </c>
      <c r="H73" s="227"/>
      <c r="I73" s="227">
        <v>265.77999999999997</v>
      </c>
      <c r="J73" s="227">
        <v>1063.1099999999999</v>
      </c>
      <c r="K73" s="227">
        <f>Tabela1384246[[#This Row],[AGP]]</f>
        <v>0</v>
      </c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</row>
    <row r="74" spans="1:26" s="22" customFormat="1" ht="15">
      <c r="A74" s="222" t="s">
        <v>560</v>
      </c>
      <c r="B74" s="231" t="s">
        <v>561</v>
      </c>
      <c r="C74" s="231" t="s">
        <v>562</v>
      </c>
      <c r="D74" s="233" t="s">
        <v>211</v>
      </c>
      <c r="E74" s="224">
        <v>1</v>
      </c>
      <c r="F74" s="234" t="s">
        <v>273</v>
      </c>
      <c r="G74" s="226" t="s">
        <v>511</v>
      </c>
      <c r="H74" s="227"/>
      <c r="I74" s="227">
        <v>232.56</v>
      </c>
      <c r="J74" s="227">
        <v>930.22</v>
      </c>
      <c r="K74" s="227">
        <f>Tabela1384246[[#This Row],[AGP]]</f>
        <v>0</v>
      </c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</row>
    <row r="75" spans="1:26">
      <c r="A75" s="131" t="s">
        <v>57</v>
      </c>
      <c r="B75" s="87"/>
      <c r="C75" s="87"/>
      <c r="D75" s="87"/>
      <c r="E75" s="87">
        <f>SUBTOTAL(102,[QUANT.])</f>
        <v>68</v>
      </c>
      <c r="F75" s="131"/>
      <c r="G75" s="87"/>
      <c r="H75" s="108">
        <f>SUM(H7:H74)</f>
        <v>10570</v>
      </c>
      <c r="I75" s="89">
        <f>SUBTOTAL(109,[VENCIMENTO])</f>
        <v>57075.24000000002</v>
      </c>
      <c r="J75" s="90">
        <f>SUBTOTAL(109,[REPRESENTAÇÃO])</f>
        <v>231986.96999999956</v>
      </c>
      <c r="K75" s="91">
        <f>SUBTOTAL(109,[TOTAL])</f>
        <v>10570</v>
      </c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</row>
    <row r="76" spans="1:26" s="22" customFormat="1" ht="15">
      <c r="A76" s="222"/>
      <c r="B76" s="231"/>
      <c r="C76" s="231"/>
      <c r="D76" s="231"/>
      <c r="E76" s="231"/>
      <c r="F76" s="222"/>
      <c r="G76" s="231"/>
      <c r="H76" s="231"/>
      <c r="I76" s="231"/>
      <c r="J76" s="231"/>
      <c r="K76" s="25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</row>
    <row r="77" spans="1:26" s="22" customFormat="1" ht="15">
      <c r="A77" s="324" t="s">
        <v>20</v>
      </c>
      <c r="B77" s="324"/>
      <c r="C77" s="324"/>
      <c r="D77" s="324"/>
      <c r="E77" s="324"/>
      <c r="F77" s="324"/>
      <c r="G77" s="324"/>
      <c r="H77" s="324"/>
      <c r="I77" s="228"/>
      <c r="J77" s="222"/>
      <c r="K77" s="253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</row>
    <row r="78" spans="1:26" s="22" customFormat="1" ht="15">
      <c r="A78" s="235" t="s">
        <v>1</v>
      </c>
      <c r="B78" s="235" t="s">
        <v>2</v>
      </c>
      <c r="C78" s="235" t="s">
        <v>3</v>
      </c>
      <c r="D78" s="235" t="s">
        <v>4</v>
      </c>
      <c r="E78" s="235" t="s">
        <v>5</v>
      </c>
      <c r="F78" s="235" t="s">
        <v>6</v>
      </c>
      <c r="G78" s="235" t="s">
        <v>7</v>
      </c>
      <c r="H78" s="235" t="s">
        <v>11</v>
      </c>
      <c r="I78" s="228"/>
      <c r="J78" s="228"/>
      <c r="K78" s="253"/>
      <c r="L78" s="254"/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</row>
    <row r="79" spans="1:26" s="22" customFormat="1" ht="15">
      <c r="A79" s="222" t="s">
        <v>278</v>
      </c>
      <c r="B79" s="231" t="s">
        <v>279</v>
      </c>
      <c r="C79" s="231" t="s">
        <v>662</v>
      </c>
      <c r="D79" s="233" t="s">
        <v>277</v>
      </c>
      <c r="E79" s="231">
        <v>1</v>
      </c>
      <c r="F79" s="234" t="s">
        <v>332</v>
      </c>
      <c r="G79" s="172" t="s">
        <v>512</v>
      </c>
      <c r="H79" s="255">
        <v>5847.08</v>
      </c>
      <c r="I79" s="222"/>
      <c r="J79" s="222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</row>
    <row r="80" spans="1:26" s="22" customFormat="1" ht="15">
      <c r="A80" s="222" t="s">
        <v>63</v>
      </c>
      <c r="B80" s="231" t="s">
        <v>117</v>
      </c>
      <c r="C80" s="231" t="s">
        <v>663</v>
      </c>
      <c r="D80" s="233" t="s">
        <v>277</v>
      </c>
      <c r="E80" s="231">
        <v>1</v>
      </c>
      <c r="F80" s="234" t="s">
        <v>217</v>
      </c>
      <c r="G80" s="226" t="s">
        <v>512</v>
      </c>
      <c r="H80" s="255">
        <v>5847.08</v>
      </c>
      <c r="I80" s="222"/>
      <c r="J80" s="222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</row>
    <row r="81" spans="1:26" s="22" customFormat="1" ht="15">
      <c r="A81" s="222" t="s">
        <v>563</v>
      </c>
      <c r="B81" s="231" t="s">
        <v>564</v>
      </c>
      <c r="C81" s="231" t="s">
        <v>664</v>
      </c>
      <c r="D81" s="233" t="s">
        <v>21</v>
      </c>
      <c r="E81" s="231">
        <v>1</v>
      </c>
      <c r="F81" s="234" t="s">
        <v>339</v>
      </c>
      <c r="G81" s="172" t="s">
        <v>512</v>
      </c>
      <c r="H81" s="255">
        <v>4916.8599999999997</v>
      </c>
      <c r="I81" s="222"/>
      <c r="J81" s="222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</row>
    <row r="82" spans="1:26" s="22" customFormat="1" ht="15">
      <c r="A82" s="222" t="s">
        <v>282</v>
      </c>
      <c r="B82" s="231" t="s">
        <v>283</v>
      </c>
      <c r="C82" s="231" t="s">
        <v>284</v>
      </c>
      <c r="D82" s="233" t="s">
        <v>21</v>
      </c>
      <c r="E82" s="231">
        <v>1</v>
      </c>
      <c r="F82" s="234" t="s">
        <v>334</v>
      </c>
      <c r="G82" s="172" t="s">
        <v>512</v>
      </c>
      <c r="H82" s="255">
        <v>4916.8599999999997</v>
      </c>
      <c r="I82" s="222"/>
      <c r="J82" s="222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</row>
    <row r="83" spans="1:26" s="22" customFormat="1" ht="15">
      <c r="A83" s="222" t="s">
        <v>566</v>
      </c>
      <c r="B83" s="231" t="s">
        <v>567</v>
      </c>
      <c r="C83" s="231" t="s">
        <v>665</v>
      </c>
      <c r="D83" s="233" t="s">
        <v>22</v>
      </c>
      <c r="E83" s="231">
        <v>1</v>
      </c>
      <c r="F83" s="234" t="s">
        <v>226</v>
      </c>
      <c r="G83" s="172" t="s">
        <v>512</v>
      </c>
      <c r="H83" s="255">
        <v>4518.2</v>
      </c>
      <c r="I83" s="222"/>
      <c r="J83" s="222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</row>
    <row r="84" spans="1:26" s="22" customFormat="1" ht="15">
      <c r="A84" s="222" t="s">
        <v>285</v>
      </c>
      <c r="B84" s="231" t="s">
        <v>286</v>
      </c>
      <c r="C84" s="231" t="s">
        <v>666</v>
      </c>
      <c r="D84" s="233" t="s">
        <v>22</v>
      </c>
      <c r="E84" s="231">
        <v>1</v>
      </c>
      <c r="F84" s="234" t="s">
        <v>335</v>
      </c>
      <c r="G84" s="172" t="s">
        <v>512</v>
      </c>
      <c r="H84" s="255">
        <v>4518.2</v>
      </c>
      <c r="I84" s="222"/>
      <c r="J84" s="222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</row>
    <row r="85" spans="1:26" s="22" customFormat="1" ht="15">
      <c r="A85" s="222" t="s">
        <v>288</v>
      </c>
      <c r="B85" s="231" t="s">
        <v>289</v>
      </c>
      <c r="C85" s="231" t="s">
        <v>290</v>
      </c>
      <c r="D85" s="233" t="s">
        <v>22</v>
      </c>
      <c r="E85" s="231">
        <v>1</v>
      </c>
      <c r="F85" s="234" t="s">
        <v>336</v>
      </c>
      <c r="G85" s="172" t="s">
        <v>512</v>
      </c>
      <c r="H85" s="255">
        <v>4518.2</v>
      </c>
      <c r="I85" s="222"/>
      <c r="J85" s="222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</row>
    <row r="86" spans="1:26" s="22" customFormat="1" ht="15">
      <c r="A86" s="222" t="s">
        <v>291</v>
      </c>
      <c r="B86" s="231" t="s">
        <v>292</v>
      </c>
      <c r="C86" s="231" t="s">
        <v>293</v>
      </c>
      <c r="D86" s="233" t="s">
        <v>22</v>
      </c>
      <c r="E86" s="231">
        <v>1</v>
      </c>
      <c r="F86" s="234" t="s">
        <v>337</v>
      </c>
      <c r="G86" s="172" t="s">
        <v>512</v>
      </c>
      <c r="H86" s="255">
        <v>4518.2</v>
      </c>
      <c r="I86" s="222"/>
      <c r="J86" s="222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</row>
    <row r="87" spans="1:26" s="22" customFormat="1" ht="15">
      <c r="A87" s="222" t="s">
        <v>294</v>
      </c>
      <c r="B87" s="231" t="s">
        <v>295</v>
      </c>
      <c r="C87" s="231" t="s">
        <v>667</v>
      </c>
      <c r="D87" s="233" t="s">
        <v>22</v>
      </c>
      <c r="E87" s="231">
        <v>1</v>
      </c>
      <c r="F87" s="234" t="s">
        <v>347</v>
      </c>
      <c r="G87" s="172" t="s">
        <v>513</v>
      </c>
      <c r="H87" s="255">
        <v>4518.2</v>
      </c>
      <c r="I87" s="222"/>
      <c r="J87" s="222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</row>
    <row r="88" spans="1:26" s="22" customFormat="1" ht="15">
      <c r="A88" s="222" t="s">
        <v>74</v>
      </c>
      <c r="B88" s="231" t="s">
        <v>127</v>
      </c>
      <c r="C88" s="231" t="s">
        <v>171</v>
      </c>
      <c r="D88" s="233" t="s">
        <v>22</v>
      </c>
      <c r="E88" s="231">
        <v>1</v>
      </c>
      <c r="F88" s="234" t="s">
        <v>340</v>
      </c>
      <c r="G88" s="172" t="s">
        <v>512</v>
      </c>
      <c r="H88" s="255">
        <v>4518.2</v>
      </c>
      <c r="I88" s="222"/>
      <c r="J88" s="222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</row>
    <row r="89" spans="1:26" s="22" customFormat="1" ht="15">
      <c r="A89" s="222" t="s">
        <v>303</v>
      </c>
      <c r="B89" s="231" t="s">
        <v>304</v>
      </c>
      <c r="C89" s="231" t="s">
        <v>305</v>
      </c>
      <c r="D89" s="233" t="s">
        <v>23</v>
      </c>
      <c r="E89" s="231">
        <v>1</v>
      </c>
      <c r="F89" s="234" t="s">
        <v>342</v>
      </c>
      <c r="G89" s="172" t="s">
        <v>512</v>
      </c>
      <c r="H89" s="255">
        <v>3720.87</v>
      </c>
      <c r="I89" s="222"/>
      <c r="J89" s="222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</row>
    <row r="90" spans="1:26" s="22" customFormat="1" ht="15">
      <c r="A90" s="222" t="s">
        <v>306</v>
      </c>
      <c r="B90" s="231" t="s">
        <v>307</v>
      </c>
      <c r="C90" s="231" t="s">
        <v>308</v>
      </c>
      <c r="D90" s="233" t="s">
        <v>23</v>
      </c>
      <c r="E90" s="231">
        <v>1</v>
      </c>
      <c r="F90" s="234" t="s">
        <v>343</v>
      </c>
      <c r="G90" s="172" t="s">
        <v>512</v>
      </c>
      <c r="H90" s="255">
        <v>3720.87</v>
      </c>
      <c r="I90" s="222"/>
      <c r="J90" s="222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</row>
    <row r="91" spans="1:26" s="22" customFormat="1" ht="15">
      <c r="A91" s="222" t="s">
        <v>309</v>
      </c>
      <c r="B91" s="231" t="s">
        <v>310</v>
      </c>
      <c r="C91" s="231" t="s">
        <v>311</v>
      </c>
      <c r="D91" s="233" t="s">
        <v>23</v>
      </c>
      <c r="E91" s="231">
        <v>1</v>
      </c>
      <c r="F91" s="234" t="s">
        <v>344</v>
      </c>
      <c r="G91" s="172" t="s">
        <v>512</v>
      </c>
      <c r="H91" s="255">
        <v>3720.87</v>
      </c>
      <c r="I91" s="222"/>
      <c r="J91" s="222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</row>
    <row r="92" spans="1:26" s="22" customFormat="1" ht="15">
      <c r="A92" s="222" t="s">
        <v>75</v>
      </c>
      <c r="B92" s="231" t="s">
        <v>312</v>
      </c>
      <c r="C92" s="231" t="s">
        <v>313</v>
      </c>
      <c r="D92" s="233" t="s">
        <v>23</v>
      </c>
      <c r="E92" s="231">
        <v>1</v>
      </c>
      <c r="F92" s="234" t="s">
        <v>345</v>
      </c>
      <c r="G92" s="172" t="s">
        <v>512</v>
      </c>
      <c r="H92" s="255">
        <v>3720.87</v>
      </c>
      <c r="I92" s="222"/>
      <c r="J92" s="222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</row>
    <row r="93" spans="1:26" s="22" customFormat="1" ht="15">
      <c r="A93" s="222" t="s">
        <v>314</v>
      </c>
      <c r="B93" s="231" t="s">
        <v>283</v>
      </c>
      <c r="C93" s="231" t="s">
        <v>315</v>
      </c>
      <c r="D93" s="233" t="s">
        <v>23</v>
      </c>
      <c r="E93" s="231">
        <v>1</v>
      </c>
      <c r="F93" s="234" t="s">
        <v>346</v>
      </c>
      <c r="G93" s="172" t="s">
        <v>512</v>
      </c>
      <c r="H93" s="255">
        <v>3720.87</v>
      </c>
      <c r="I93" s="222"/>
      <c r="J93" s="222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</row>
    <row r="94" spans="1:26" s="22" customFormat="1" ht="15">
      <c r="A94" s="249" t="s">
        <v>630</v>
      </c>
      <c r="B94" s="243" t="s">
        <v>631</v>
      </c>
      <c r="C94" s="243" t="s">
        <v>668</v>
      </c>
      <c r="D94" s="244" t="s">
        <v>23</v>
      </c>
      <c r="E94" s="243">
        <v>1</v>
      </c>
      <c r="F94" s="250" t="s">
        <v>467</v>
      </c>
      <c r="G94" s="256" t="s">
        <v>512</v>
      </c>
      <c r="H94" s="257">
        <v>3720.87</v>
      </c>
      <c r="I94" s="222"/>
      <c r="J94" s="222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</row>
    <row r="95" spans="1:26" s="22" customFormat="1" ht="15">
      <c r="A95" s="222" t="s">
        <v>81</v>
      </c>
      <c r="B95" s="231" t="s">
        <v>319</v>
      </c>
      <c r="C95" s="231" t="s">
        <v>460</v>
      </c>
      <c r="D95" s="233" t="s">
        <v>23</v>
      </c>
      <c r="E95" s="231">
        <v>1</v>
      </c>
      <c r="F95" s="234" t="s">
        <v>348</v>
      </c>
      <c r="G95" s="172" t="s">
        <v>512</v>
      </c>
      <c r="H95" s="255">
        <v>3720.87</v>
      </c>
      <c r="I95" s="222"/>
      <c r="J95" s="222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</row>
    <row r="96" spans="1:26" s="22" customFormat="1" ht="15">
      <c r="A96" s="222" t="s">
        <v>320</v>
      </c>
      <c r="B96" s="231" t="s">
        <v>321</v>
      </c>
      <c r="C96" s="231" t="s">
        <v>322</v>
      </c>
      <c r="D96" s="233" t="s">
        <v>24</v>
      </c>
      <c r="E96" s="231">
        <v>1</v>
      </c>
      <c r="F96" s="234" t="s">
        <v>349</v>
      </c>
      <c r="G96" s="172" t="s">
        <v>512</v>
      </c>
      <c r="H96" s="255">
        <v>2657.77</v>
      </c>
      <c r="I96" s="222"/>
      <c r="J96" s="222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</row>
    <row r="97" spans="1:26" s="22" customFormat="1" ht="15">
      <c r="A97" s="222" t="s">
        <v>325</v>
      </c>
      <c r="B97" s="231" t="s">
        <v>326</v>
      </c>
      <c r="C97" s="231" t="s">
        <v>669</v>
      </c>
      <c r="D97" s="233" t="s">
        <v>24</v>
      </c>
      <c r="E97" s="231">
        <v>1</v>
      </c>
      <c r="F97" s="234" t="s">
        <v>351</v>
      </c>
      <c r="G97" s="172" t="s">
        <v>513</v>
      </c>
      <c r="H97" s="255">
        <v>2657.77</v>
      </c>
      <c r="I97" s="222"/>
      <c r="J97" s="222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</row>
    <row r="98" spans="1:26" s="22" customFormat="1" ht="15">
      <c r="A98" s="222" t="s">
        <v>90</v>
      </c>
      <c r="B98" s="231" t="s">
        <v>142</v>
      </c>
      <c r="C98" s="231" t="s">
        <v>656</v>
      </c>
      <c r="D98" s="233" t="s">
        <v>24</v>
      </c>
      <c r="E98" s="231">
        <v>1</v>
      </c>
      <c r="F98" s="234" t="s">
        <v>352</v>
      </c>
      <c r="G98" s="172" t="s">
        <v>512</v>
      </c>
      <c r="H98" s="255">
        <v>2657.77</v>
      </c>
      <c r="I98" s="222"/>
      <c r="J98" s="222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</row>
    <row r="99" spans="1:26" s="22" customFormat="1" ht="15">
      <c r="A99" s="222" t="s">
        <v>328</v>
      </c>
      <c r="B99" s="231" t="s">
        <v>26</v>
      </c>
      <c r="C99" s="231" t="s">
        <v>323</v>
      </c>
      <c r="D99" s="233" t="s">
        <v>24</v>
      </c>
      <c r="E99" s="231">
        <v>1</v>
      </c>
      <c r="F99" s="234" t="s">
        <v>353</v>
      </c>
      <c r="G99" s="172" t="s">
        <v>512</v>
      </c>
      <c r="H99" s="255">
        <v>2657.77</v>
      </c>
      <c r="I99" s="222"/>
      <c r="J99" s="222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</row>
    <row r="100" spans="1:26" s="22" customFormat="1" ht="15">
      <c r="A100" s="222" t="s">
        <v>329</v>
      </c>
      <c r="B100" s="231" t="s">
        <v>25</v>
      </c>
      <c r="C100" s="231" t="s">
        <v>670</v>
      </c>
      <c r="D100" s="233" t="s">
        <v>24</v>
      </c>
      <c r="E100" s="231">
        <v>1</v>
      </c>
      <c r="F100" s="234" t="s">
        <v>354</v>
      </c>
      <c r="G100" s="172" t="s">
        <v>512</v>
      </c>
      <c r="H100" s="255">
        <v>2657.77</v>
      </c>
      <c r="I100" s="222"/>
      <c r="J100" s="222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</row>
    <row r="101" spans="1:26">
      <c r="A101" s="131"/>
      <c r="B101" s="87"/>
      <c r="C101" s="87"/>
      <c r="D101" s="87"/>
      <c r="E101" s="87">
        <f>SUM(E79:E100)</f>
        <v>22</v>
      </c>
      <c r="F101" s="131"/>
      <c r="G101" s="87"/>
      <c r="H101" s="90">
        <f>SUBTOTAL(109,[TOTAL])</f>
        <v>87972.020000000019</v>
      </c>
      <c r="I101" s="222"/>
      <c r="J101" s="222"/>
      <c r="K101" s="254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</row>
    <row r="102" spans="1:26">
      <c r="A102" s="222"/>
      <c r="B102" s="222"/>
      <c r="C102" s="222"/>
      <c r="D102" s="222"/>
      <c r="E102" s="222"/>
      <c r="F102" s="222"/>
      <c r="G102" s="222"/>
      <c r="H102" s="222"/>
      <c r="I102" s="228"/>
      <c r="J102" s="222"/>
      <c r="K102" s="253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</row>
    <row r="103" spans="1:26">
      <c r="A103" s="325" t="s">
        <v>27</v>
      </c>
      <c r="B103" s="325"/>
      <c r="C103" s="325"/>
      <c r="D103" s="325"/>
      <c r="E103" s="325"/>
      <c r="F103" s="325"/>
      <c r="G103" s="325"/>
      <c r="H103" s="325"/>
      <c r="I103" s="228"/>
      <c r="J103" s="222"/>
      <c r="K103" s="253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</row>
    <row r="104" spans="1:26">
      <c r="A104" s="258" t="s">
        <v>1</v>
      </c>
      <c r="B104" s="258" t="s">
        <v>2</v>
      </c>
      <c r="C104" s="258" t="s">
        <v>3</v>
      </c>
      <c r="D104" s="258" t="s">
        <v>4</v>
      </c>
      <c r="E104" s="258" t="s">
        <v>5</v>
      </c>
      <c r="F104" s="258" t="s">
        <v>6</v>
      </c>
      <c r="G104" s="258" t="s">
        <v>7</v>
      </c>
      <c r="H104" s="258" t="s">
        <v>28</v>
      </c>
      <c r="I104" s="258" t="s">
        <v>517</v>
      </c>
      <c r="J104" s="258" t="s">
        <v>518</v>
      </c>
      <c r="K104" s="259" t="s">
        <v>519</v>
      </c>
      <c r="L104" s="258" t="s">
        <v>611</v>
      </c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</row>
    <row r="105" spans="1:26" s="261" customFormat="1" ht="12.75">
      <c r="A105" s="260" t="s">
        <v>696</v>
      </c>
      <c r="B105" s="224" t="s">
        <v>697</v>
      </c>
      <c r="C105" s="224" t="s">
        <v>698</v>
      </c>
      <c r="D105" s="233" t="s">
        <v>29</v>
      </c>
      <c r="E105" s="224">
        <v>1</v>
      </c>
      <c r="F105" s="260" t="s">
        <v>699</v>
      </c>
      <c r="G105" s="226" t="s">
        <v>512</v>
      </c>
      <c r="H105" s="227">
        <v>1200.69</v>
      </c>
      <c r="I105" s="258"/>
      <c r="J105" s="258"/>
      <c r="K105" s="227">
        <f>Tabela3404448[[#This Row],[VALOR]]</f>
        <v>1200.69</v>
      </c>
      <c r="L105" s="25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</row>
    <row r="106" spans="1:26">
      <c r="A106" s="234" t="s">
        <v>355</v>
      </c>
      <c r="B106" s="231" t="s">
        <v>286</v>
      </c>
      <c r="C106" s="231" t="s">
        <v>671</v>
      </c>
      <c r="D106" s="233" t="s">
        <v>29</v>
      </c>
      <c r="E106" s="224">
        <v>1</v>
      </c>
      <c r="F106" s="250" t="s">
        <v>462</v>
      </c>
      <c r="G106" s="226" t="s">
        <v>512</v>
      </c>
      <c r="H106" s="227">
        <v>1200.69</v>
      </c>
      <c r="I106" s="226"/>
      <c r="J106" s="226"/>
      <c r="K106" s="227">
        <f>Tabela3404448[[#This Row],[VALOR]]</f>
        <v>1200.69</v>
      </c>
      <c r="L106" s="226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</row>
    <row r="107" spans="1:26">
      <c r="A107" s="234" t="s">
        <v>357</v>
      </c>
      <c r="B107" s="231" t="s">
        <v>358</v>
      </c>
      <c r="C107" s="231" t="s">
        <v>672</v>
      </c>
      <c r="D107" s="233" t="s">
        <v>29</v>
      </c>
      <c r="E107" s="224">
        <v>1</v>
      </c>
      <c r="F107" s="225" t="s">
        <v>419</v>
      </c>
      <c r="G107" s="226" t="s">
        <v>513</v>
      </c>
      <c r="H107" s="227">
        <v>1200.69</v>
      </c>
      <c r="I107" s="226"/>
      <c r="J107" s="226"/>
      <c r="K107" s="227">
        <f>Tabela3404448[[#This Row],[VALOR]]</f>
        <v>1200.69</v>
      </c>
      <c r="L107" s="226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</row>
    <row r="108" spans="1:26">
      <c r="A108" s="262" t="s">
        <v>569</v>
      </c>
      <c r="B108" s="231" t="s">
        <v>570</v>
      </c>
      <c r="C108" s="231" t="s">
        <v>673</v>
      </c>
      <c r="D108" s="233" t="s">
        <v>29</v>
      </c>
      <c r="E108" s="224">
        <v>1</v>
      </c>
      <c r="F108" s="250" t="s">
        <v>463</v>
      </c>
      <c r="G108" s="226" t="s">
        <v>512</v>
      </c>
      <c r="H108" s="227">
        <v>1200.69</v>
      </c>
      <c r="I108" s="226"/>
      <c r="J108" s="226"/>
      <c r="K108" s="227">
        <f>Tabela3404448[[#This Row],[VALOR]]</f>
        <v>1200.69</v>
      </c>
      <c r="L108" s="226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</row>
    <row r="109" spans="1:26">
      <c r="A109" s="234" t="s">
        <v>363</v>
      </c>
      <c r="B109" s="231" t="s">
        <v>364</v>
      </c>
      <c r="C109" s="231" t="s">
        <v>663</v>
      </c>
      <c r="D109" s="233" t="s">
        <v>29</v>
      </c>
      <c r="E109" s="224">
        <v>1</v>
      </c>
      <c r="F109" s="263" t="s">
        <v>423</v>
      </c>
      <c r="G109" s="226" t="s">
        <v>513</v>
      </c>
      <c r="H109" s="227">
        <v>1200.69</v>
      </c>
      <c r="I109" s="226"/>
      <c r="J109" s="226"/>
      <c r="K109" s="227">
        <f>Tabela3404448[[#This Row],[VALOR]]</f>
        <v>1200.69</v>
      </c>
      <c r="L109" s="226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</row>
    <row r="110" spans="1:26">
      <c r="A110" s="234" t="s">
        <v>363</v>
      </c>
      <c r="B110" s="231" t="s">
        <v>364</v>
      </c>
      <c r="C110" s="231" t="s">
        <v>674</v>
      </c>
      <c r="D110" s="233" t="s">
        <v>29</v>
      </c>
      <c r="E110" s="224">
        <v>1</v>
      </c>
      <c r="F110" s="250" t="s">
        <v>464</v>
      </c>
      <c r="G110" s="246" t="s">
        <v>512</v>
      </c>
      <c r="H110" s="247">
        <v>1200.69</v>
      </c>
      <c r="I110" s="226"/>
      <c r="J110" s="226"/>
      <c r="K110" s="227">
        <f>Tabela3404448[[#This Row],[VALOR]]</f>
        <v>1200.69</v>
      </c>
      <c r="L110" s="226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</row>
    <row r="111" spans="1:26">
      <c r="A111" s="234" t="s">
        <v>363</v>
      </c>
      <c r="B111" s="231" t="s">
        <v>364</v>
      </c>
      <c r="C111" s="231" t="s">
        <v>663</v>
      </c>
      <c r="D111" s="233" t="s">
        <v>29</v>
      </c>
      <c r="E111" s="224">
        <v>1</v>
      </c>
      <c r="F111" s="263" t="s">
        <v>516</v>
      </c>
      <c r="G111" s="226" t="s">
        <v>512</v>
      </c>
      <c r="H111" s="227">
        <v>1200.69</v>
      </c>
      <c r="I111" s="226"/>
      <c r="J111" s="226"/>
      <c r="K111" s="227">
        <f>Tabela3404448[[#This Row],[VALOR]]</f>
        <v>1200.69</v>
      </c>
      <c r="L111" s="226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</row>
    <row r="112" spans="1:26">
      <c r="A112" s="234" t="s">
        <v>365</v>
      </c>
      <c r="B112" s="231" t="s">
        <v>358</v>
      </c>
      <c r="C112" s="231" t="s">
        <v>669</v>
      </c>
      <c r="D112" s="233" t="s">
        <v>29</v>
      </c>
      <c r="E112" s="224">
        <v>1</v>
      </c>
      <c r="F112" s="250" t="s">
        <v>466</v>
      </c>
      <c r="G112" s="226" t="s">
        <v>512</v>
      </c>
      <c r="H112" s="227">
        <v>1200.69</v>
      </c>
      <c r="I112" s="226"/>
      <c r="J112" s="226"/>
      <c r="K112" s="227">
        <f>Tabela3404448[[#This Row],[VALOR]]</f>
        <v>1200.69</v>
      </c>
      <c r="L112" s="226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</row>
    <row r="113" spans="1:26">
      <c r="A113" s="234" t="s">
        <v>363</v>
      </c>
      <c r="B113" s="231" t="s">
        <v>367</v>
      </c>
      <c r="C113" s="231" t="s">
        <v>368</v>
      </c>
      <c r="D113" s="233" t="s">
        <v>29</v>
      </c>
      <c r="E113" s="224">
        <v>1</v>
      </c>
      <c r="F113" s="263" t="s">
        <v>572</v>
      </c>
      <c r="G113" s="226" t="s">
        <v>512</v>
      </c>
      <c r="H113" s="227">
        <v>1200.69</v>
      </c>
      <c r="I113" s="226"/>
      <c r="J113" s="226"/>
      <c r="K113" s="227">
        <f>Tabela3404448[[#This Row],[VALOR]]</f>
        <v>1200.69</v>
      </c>
      <c r="L113" s="226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</row>
    <row r="114" spans="1:26">
      <c r="A114" s="234" t="s">
        <v>369</v>
      </c>
      <c r="B114" s="231" t="s">
        <v>370</v>
      </c>
      <c r="C114" s="231" t="s">
        <v>371</v>
      </c>
      <c r="D114" s="233" t="s">
        <v>29</v>
      </c>
      <c r="E114" s="224">
        <v>1</v>
      </c>
      <c r="F114" s="250" t="s">
        <v>468</v>
      </c>
      <c r="G114" s="226" t="s">
        <v>512</v>
      </c>
      <c r="H114" s="227">
        <v>1200.69</v>
      </c>
      <c r="I114" s="226"/>
      <c r="J114" s="226"/>
      <c r="K114" s="227">
        <f>Tabela3404448[[#This Row],[VALOR]]</f>
        <v>1200.69</v>
      </c>
      <c r="L114" s="226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</row>
    <row r="115" spans="1:26">
      <c r="A115" s="234" t="s">
        <v>372</v>
      </c>
      <c r="B115" s="231" t="s">
        <v>373</v>
      </c>
      <c r="C115" s="231" t="s">
        <v>675</v>
      </c>
      <c r="D115" s="233" t="s">
        <v>29</v>
      </c>
      <c r="E115" s="224">
        <v>1</v>
      </c>
      <c r="F115" s="240" t="s">
        <v>420</v>
      </c>
      <c r="G115" s="226" t="s">
        <v>512</v>
      </c>
      <c r="H115" s="227">
        <v>1200.69</v>
      </c>
      <c r="I115" s="226"/>
      <c r="J115" s="226"/>
      <c r="K115" s="227">
        <f>Tabela3404448[[#This Row],[VALOR]]</f>
        <v>1200.69</v>
      </c>
      <c r="L115" s="226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</row>
    <row r="116" spans="1:26">
      <c r="A116" s="234" t="s">
        <v>375</v>
      </c>
      <c r="B116" s="231" t="s">
        <v>376</v>
      </c>
      <c r="C116" s="231" t="s">
        <v>377</v>
      </c>
      <c r="D116" s="233" t="s">
        <v>29</v>
      </c>
      <c r="E116" s="224">
        <v>1</v>
      </c>
      <c r="F116" s="250" t="s">
        <v>422</v>
      </c>
      <c r="G116" s="226" t="s">
        <v>512</v>
      </c>
      <c r="H116" s="227">
        <v>1200.69</v>
      </c>
      <c r="I116" s="226"/>
      <c r="J116" s="226"/>
      <c r="K116" s="227">
        <f>Tabela3404448[[#This Row],[VALOR]]</f>
        <v>1200.69</v>
      </c>
      <c r="L116" s="226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</row>
    <row r="117" spans="1:26">
      <c r="A117" s="234" t="s">
        <v>381</v>
      </c>
      <c r="B117" s="231" t="s">
        <v>382</v>
      </c>
      <c r="C117" s="231" t="s">
        <v>383</v>
      </c>
      <c r="D117" s="233" t="s">
        <v>29</v>
      </c>
      <c r="E117" s="224">
        <v>1</v>
      </c>
      <c r="F117" s="240" t="s">
        <v>469</v>
      </c>
      <c r="G117" s="226" t="s">
        <v>512</v>
      </c>
      <c r="H117" s="227">
        <v>1200.69</v>
      </c>
      <c r="I117" s="226"/>
      <c r="J117" s="226"/>
      <c r="K117" s="227">
        <f>Tabela3404448[[#This Row],[VALOR]]</f>
        <v>1200.69</v>
      </c>
      <c r="L117" s="226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</row>
    <row r="118" spans="1:26">
      <c r="A118" s="234" t="s">
        <v>384</v>
      </c>
      <c r="B118" s="231" t="s">
        <v>385</v>
      </c>
      <c r="C118" s="231" t="s">
        <v>386</v>
      </c>
      <c r="D118" s="233" t="s">
        <v>29</v>
      </c>
      <c r="E118" s="224">
        <v>1</v>
      </c>
      <c r="F118" s="250" t="s">
        <v>470</v>
      </c>
      <c r="G118" s="226" t="s">
        <v>512</v>
      </c>
      <c r="H118" s="227">
        <v>1200.69</v>
      </c>
      <c r="I118" s="226"/>
      <c r="J118" s="226"/>
      <c r="K118" s="227">
        <f>Tabela3404448[[#This Row],[VALOR]]</f>
        <v>1200.69</v>
      </c>
      <c r="L118" s="226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</row>
    <row r="119" spans="1:26">
      <c r="A119" s="234" t="s">
        <v>387</v>
      </c>
      <c r="B119" s="231" t="s">
        <v>388</v>
      </c>
      <c r="C119" s="231" t="s">
        <v>389</v>
      </c>
      <c r="D119" s="233" t="s">
        <v>29</v>
      </c>
      <c r="E119" s="224">
        <v>1</v>
      </c>
      <c r="F119" s="240" t="s">
        <v>436</v>
      </c>
      <c r="G119" s="226" t="s">
        <v>512</v>
      </c>
      <c r="H119" s="227">
        <v>1200.69</v>
      </c>
      <c r="I119" s="226"/>
      <c r="J119" s="226"/>
      <c r="K119" s="227">
        <f>Tabela3404448[[#This Row],[VALOR]]</f>
        <v>1200.69</v>
      </c>
      <c r="L119" s="226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</row>
    <row r="120" spans="1:26">
      <c r="A120" s="234" t="s">
        <v>390</v>
      </c>
      <c r="B120" s="231" t="s">
        <v>391</v>
      </c>
      <c r="C120" s="231" t="s">
        <v>392</v>
      </c>
      <c r="D120" s="233" t="s">
        <v>29</v>
      </c>
      <c r="E120" s="224">
        <v>1</v>
      </c>
      <c r="F120" s="250" t="s">
        <v>438</v>
      </c>
      <c r="G120" s="226" t="s">
        <v>512</v>
      </c>
      <c r="H120" s="227">
        <v>1200.69</v>
      </c>
      <c r="I120" s="226"/>
      <c r="J120" s="226"/>
      <c r="K120" s="227">
        <f>Tabela3404448[[#This Row],[VALOR]]</f>
        <v>1200.69</v>
      </c>
      <c r="L120" s="226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</row>
    <row r="121" spans="1:26">
      <c r="A121" s="234" t="s">
        <v>393</v>
      </c>
      <c r="B121" s="231" t="s">
        <v>394</v>
      </c>
      <c r="C121" s="231" t="s">
        <v>395</v>
      </c>
      <c r="D121" s="233" t="s">
        <v>29</v>
      </c>
      <c r="E121" s="224">
        <v>1</v>
      </c>
      <c r="F121" s="240" t="s">
        <v>437</v>
      </c>
      <c r="G121" s="226" t="s">
        <v>512</v>
      </c>
      <c r="H121" s="227">
        <v>1200.69</v>
      </c>
      <c r="I121" s="226"/>
      <c r="J121" s="226"/>
      <c r="K121" s="227">
        <f>Tabela3404448[[#This Row],[VALOR]]</f>
        <v>1200.69</v>
      </c>
      <c r="L121" s="226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</row>
    <row r="122" spans="1:26">
      <c r="A122" s="234" t="s">
        <v>396</v>
      </c>
      <c r="B122" s="231" t="s">
        <v>397</v>
      </c>
      <c r="C122" s="231" t="s">
        <v>398</v>
      </c>
      <c r="D122" s="233" t="s">
        <v>29</v>
      </c>
      <c r="E122" s="224">
        <v>1</v>
      </c>
      <c r="F122" s="250" t="s">
        <v>471</v>
      </c>
      <c r="G122" s="226" t="s">
        <v>512</v>
      </c>
      <c r="H122" s="227">
        <v>1200.69</v>
      </c>
      <c r="I122" s="226"/>
      <c r="J122" s="226"/>
      <c r="K122" s="227">
        <f>Tabela3404448[[#This Row],[VALOR]]</f>
        <v>1200.69</v>
      </c>
      <c r="L122" s="226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</row>
    <row r="123" spans="1:26">
      <c r="A123" s="234" t="s">
        <v>399</v>
      </c>
      <c r="B123" s="231" t="s">
        <v>397</v>
      </c>
      <c r="C123" s="231" t="s">
        <v>400</v>
      </c>
      <c r="D123" s="233" t="s">
        <v>29</v>
      </c>
      <c r="E123" s="224">
        <v>1</v>
      </c>
      <c r="F123" s="240" t="s">
        <v>439</v>
      </c>
      <c r="G123" s="226" t="s">
        <v>512</v>
      </c>
      <c r="H123" s="227">
        <v>1200.69</v>
      </c>
      <c r="I123" s="226"/>
      <c r="J123" s="226"/>
      <c r="K123" s="227">
        <f>Tabela3404448[[#This Row],[VALOR]]</f>
        <v>1200.69</v>
      </c>
      <c r="L123" s="226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</row>
    <row r="124" spans="1:26">
      <c r="A124" s="234" t="s">
        <v>390</v>
      </c>
      <c r="B124" s="231" t="s">
        <v>447</v>
      </c>
      <c r="C124" s="231" t="s">
        <v>392</v>
      </c>
      <c r="D124" s="233" t="s">
        <v>29</v>
      </c>
      <c r="E124" s="224">
        <v>1</v>
      </c>
      <c r="F124" s="250" t="s">
        <v>435</v>
      </c>
      <c r="G124" s="226" t="s">
        <v>512</v>
      </c>
      <c r="H124" s="227">
        <v>1200.69</v>
      </c>
      <c r="I124" s="226"/>
      <c r="J124" s="226"/>
      <c r="K124" s="227">
        <f>Tabela3404448[[#This Row],[VALOR]]</f>
        <v>1200.69</v>
      </c>
      <c r="L124" s="226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</row>
    <row r="125" spans="1:26">
      <c r="A125" s="234" t="s">
        <v>401</v>
      </c>
      <c r="B125" s="231" t="s">
        <v>402</v>
      </c>
      <c r="C125" s="231" t="s">
        <v>403</v>
      </c>
      <c r="D125" s="233" t="s">
        <v>29</v>
      </c>
      <c r="E125" s="224">
        <v>1</v>
      </c>
      <c r="F125" s="240" t="s">
        <v>473</v>
      </c>
      <c r="G125" s="226" t="s">
        <v>513</v>
      </c>
      <c r="H125" s="227">
        <v>1200.69</v>
      </c>
      <c r="I125" s="226"/>
      <c r="J125" s="226"/>
      <c r="K125" s="227">
        <f>Tabela3404448[[#This Row],[VALOR]]</f>
        <v>1200.69</v>
      </c>
      <c r="L125" s="226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</row>
    <row r="126" spans="1:26">
      <c r="A126" s="234" t="s">
        <v>573</v>
      </c>
      <c r="B126" s="231" t="s">
        <v>574</v>
      </c>
      <c r="C126" s="231" t="s">
        <v>406</v>
      </c>
      <c r="D126" s="233" t="s">
        <v>29</v>
      </c>
      <c r="E126" s="224">
        <v>1</v>
      </c>
      <c r="F126" s="250" t="s">
        <v>474</v>
      </c>
      <c r="G126" s="226" t="s">
        <v>512</v>
      </c>
      <c r="H126" s="227">
        <v>1200.69</v>
      </c>
      <c r="I126" s="226"/>
      <c r="J126" s="226"/>
      <c r="K126" s="227">
        <f>Tabela3404448[[#This Row],[VALOR]]</f>
        <v>1200.69</v>
      </c>
      <c r="L126" s="226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</row>
    <row r="127" spans="1:26">
      <c r="A127" s="234" t="s">
        <v>407</v>
      </c>
      <c r="B127" s="231" t="s">
        <v>408</v>
      </c>
      <c r="C127" s="231" t="s">
        <v>676</v>
      </c>
      <c r="D127" s="233" t="s">
        <v>29</v>
      </c>
      <c r="E127" s="224">
        <v>1</v>
      </c>
      <c r="F127" s="240" t="s">
        <v>431</v>
      </c>
      <c r="G127" s="226" t="s">
        <v>512</v>
      </c>
      <c r="H127" s="227">
        <v>1200.69</v>
      </c>
      <c r="I127" s="226"/>
      <c r="J127" s="226"/>
      <c r="K127" s="227">
        <f>Tabela3404448[[#This Row],[VALOR]]</f>
        <v>1200.69</v>
      </c>
      <c r="L127" s="226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</row>
    <row r="128" spans="1:26">
      <c r="A128" s="234" t="s">
        <v>575</v>
      </c>
      <c r="B128" s="231" t="s">
        <v>576</v>
      </c>
      <c r="C128" s="231" t="s">
        <v>577</v>
      </c>
      <c r="D128" s="233" t="s">
        <v>29</v>
      </c>
      <c r="E128" s="224">
        <v>1</v>
      </c>
      <c r="F128" s="250" t="s">
        <v>498</v>
      </c>
      <c r="G128" s="226" t="s">
        <v>512</v>
      </c>
      <c r="H128" s="227">
        <v>732.55</v>
      </c>
      <c r="I128" s="226"/>
      <c r="J128" s="226"/>
      <c r="K128" s="227">
        <f>Tabela3404448[[#This Row],[VALOR]]</f>
        <v>732.55</v>
      </c>
      <c r="L128" s="226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</row>
    <row r="129" spans="1:26">
      <c r="A129" s="234" t="s">
        <v>410</v>
      </c>
      <c r="B129" s="231" t="s">
        <v>447</v>
      </c>
      <c r="C129" s="231" t="s">
        <v>578</v>
      </c>
      <c r="D129" s="233" t="s">
        <v>30</v>
      </c>
      <c r="E129" s="224">
        <v>1</v>
      </c>
      <c r="F129" s="240" t="s">
        <v>579</v>
      </c>
      <c r="G129" s="226" t="s">
        <v>512</v>
      </c>
      <c r="H129" s="227">
        <v>732.55</v>
      </c>
      <c r="I129" s="226"/>
      <c r="J129" s="226"/>
      <c r="K129" s="227">
        <f>Tabela3404448[[#This Row],[VALOR]]</f>
        <v>732.55</v>
      </c>
      <c r="L129" s="226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</row>
    <row r="130" spans="1:26">
      <c r="A130" s="234" t="s">
        <v>365</v>
      </c>
      <c r="B130" s="231" t="s">
        <v>500</v>
      </c>
      <c r="C130" s="231" t="s">
        <v>677</v>
      </c>
      <c r="D130" s="233" t="s">
        <v>30</v>
      </c>
      <c r="E130" s="224">
        <v>1</v>
      </c>
      <c r="F130" s="250" t="s">
        <v>475</v>
      </c>
      <c r="G130" s="226" t="s">
        <v>513</v>
      </c>
      <c r="H130" s="227">
        <v>732.55</v>
      </c>
      <c r="I130" s="226"/>
      <c r="J130" s="226"/>
      <c r="K130" s="227">
        <f>Tabela3404448[[#This Row],[VALOR]]</f>
        <v>732.55</v>
      </c>
      <c r="L130" s="226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</row>
    <row r="131" spans="1:26">
      <c r="A131" s="234" t="s">
        <v>411</v>
      </c>
      <c r="B131" s="231" t="s">
        <v>502</v>
      </c>
      <c r="C131" s="231" t="s">
        <v>173</v>
      </c>
      <c r="D131" s="233" t="s">
        <v>30</v>
      </c>
      <c r="E131" s="224">
        <v>1</v>
      </c>
      <c r="F131" s="240" t="s">
        <v>476</v>
      </c>
      <c r="G131" s="226" t="s">
        <v>512</v>
      </c>
      <c r="H131" s="227">
        <v>732.55</v>
      </c>
      <c r="I131" s="226"/>
      <c r="J131" s="226"/>
      <c r="K131" s="227">
        <f>Tabela3404448[[#This Row],[VALOR]]</f>
        <v>732.55</v>
      </c>
      <c r="L131" s="226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</row>
    <row r="132" spans="1:26">
      <c r="A132" s="234" t="s">
        <v>412</v>
      </c>
      <c r="B132" s="231" t="s">
        <v>503</v>
      </c>
      <c r="C132" s="231" t="s">
        <v>678</v>
      </c>
      <c r="D132" s="233" t="s">
        <v>30</v>
      </c>
      <c r="E132" s="224">
        <v>1</v>
      </c>
      <c r="F132" s="250" t="s">
        <v>477</v>
      </c>
      <c r="G132" s="226" t="s">
        <v>512</v>
      </c>
      <c r="H132" s="227">
        <v>732.55</v>
      </c>
      <c r="I132" s="226"/>
      <c r="J132" s="226"/>
      <c r="K132" s="227">
        <f>Tabela3404448[[#This Row],[VALOR]]</f>
        <v>732.55</v>
      </c>
      <c r="L132" s="226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</row>
    <row r="133" spans="1:26">
      <c r="A133" s="234" t="s">
        <v>355</v>
      </c>
      <c r="B133" s="231" t="s">
        <v>286</v>
      </c>
      <c r="C133" s="231" t="s">
        <v>671</v>
      </c>
      <c r="D133" s="233" t="s">
        <v>30</v>
      </c>
      <c r="E133" s="224">
        <v>1</v>
      </c>
      <c r="F133" s="240" t="s">
        <v>478</v>
      </c>
      <c r="G133" s="226" t="s">
        <v>513</v>
      </c>
      <c r="H133" s="227">
        <v>732.55</v>
      </c>
      <c r="I133" s="226"/>
      <c r="J133" s="226"/>
      <c r="K133" s="227">
        <f>Tabela3404448[[#This Row],[VALOR]]</f>
        <v>732.55</v>
      </c>
      <c r="L133" s="226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</row>
    <row r="134" spans="1:26">
      <c r="A134" s="234" t="s">
        <v>621</v>
      </c>
      <c r="B134" s="231" t="s">
        <v>622</v>
      </c>
      <c r="C134" s="231" t="s">
        <v>679</v>
      </c>
      <c r="D134" s="233" t="s">
        <v>30</v>
      </c>
      <c r="E134" s="224">
        <v>1</v>
      </c>
      <c r="F134" s="250" t="s">
        <v>582</v>
      </c>
      <c r="G134" s="226" t="s">
        <v>512</v>
      </c>
      <c r="H134" s="227">
        <v>732.55</v>
      </c>
      <c r="I134" s="226"/>
      <c r="J134" s="226"/>
      <c r="K134" s="227">
        <f>Tabela3404448[[#This Row],[VALOR]]</f>
        <v>732.55</v>
      </c>
      <c r="L134" s="226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</row>
    <row r="135" spans="1:26">
      <c r="A135" s="234" t="s">
        <v>413</v>
      </c>
      <c r="B135" s="231" t="s">
        <v>583</v>
      </c>
      <c r="C135" s="231" t="s">
        <v>680</v>
      </c>
      <c r="D135" s="233" t="s">
        <v>414</v>
      </c>
      <c r="E135" s="224">
        <v>1</v>
      </c>
      <c r="F135" s="240" t="s">
        <v>479</v>
      </c>
      <c r="G135" s="226" t="s">
        <v>512</v>
      </c>
      <c r="H135" s="227">
        <v>488.36</v>
      </c>
      <c r="I135" s="226"/>
      <c r="J135" s="226"/>
      <c r="K135" s="227">
        <f>Tabela3404448[[#This Row],[VALOR]]</f>
        <v>488.36</v>
      </c>
      <c r="L135" s="226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</row>
    <row r="136" spans="1:26">
      <c r="A136" s="234" t="s">
        <v>584</v>
      </c>
      <c r="B136" s="231" t="s">
        <v>583</v>
      </c>
      <c r="C136" s="231" t="s">
        <v>681</v>
      </c>
      <c r="D136" s="233" t="s">
        <v>414</v>
      </c>
      <c r="E136" s="224">
        <v>1</v>
      </c>
      <c r="F136" s="250" t="s">
        <v>480</v>
      </c>
      <c r="G136" s="226" t="s">
        <v>513</v>
      </c>
      <c r="H136" s="227">
        <v>488.36</v>
      </c>
      <c r="I136" s="226"/>
      <c r="J136" s="226"/>
      <c r="K136" s="227">
        <f>Tabela3404448[[#This Row],[VALOR]]</f>
        <v>488.36</v>
      </c>
      <c r="L136" s="226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</row>
    <row r="137" spans="1:26">
      <c r="A137" s="234" t="s">
        <v>584</v>
      </c>
      <c r="B137" s="231" t="s">
        <v>500</v>
      </c>
      <c r="C137" s="231" t="s">
        <v>682</v>
      </c>
      <c r="D137" s="233" t="s">
        <v>414</v>
      </c>
      <c r="E137" s="224">
        <v>1</v>
      </c>
      <c r="F137" s="240" t="s">
        <v>481</v>
      </c>
      <c r="G137" s="226" t="s">
        <v>513</v>
      </c>
      <c r="H137" s="227">
        <v>488.36</v>
      </c>
      <c r="I137" s="226"/>
      <c r="J137" s="226"/>
      <c r="K137" s="227">
        <f>Tabela3404448[[#This Row],[VALOR]]</f>
        <v>488.36</v>
      </c>
      <c r="L137" s="264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</row>
    <row r="138" spans="1:26">
      <c r="A138" s="234" t="s">
        <v>360</v>
      </c>
      <c r="B138" s="231" t="s">
        <v>361</v>
      </c>
      <c r="C138" s="231" t="s">
        <v>683</v>
      </c>
      <c r="D138" s="233" t="s">
        <v>414</v>
      </c>
      <c r="E138" s="224">
        <v>1</v>
      </c>
      <c r="F138" s="250" t="s">
        <v>482</v>
      </c>
      <c r="G138" s="226" t="s">
        <v>512</v>
      </c>
      <c r="H138" s="227">
        <v>488.36</v>
      </c>
      <c r="I138" s="264"/>
      <c r="J138" s="264"/>
      <c r="K138" s="227">
        <f>Tabela3404448[[#This Row],[VALOR]]</f>
        <v>488.36</v>
      </c>
      <c r="L138" s="264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</row>
    <row r="139" spans="1:26">
      <c r="A139" s="234" t="s">
        <v>360</v>
      </c>
      <c r="B139" s="231" t="s">
        <v>361</v>
      </c>
      <c r="C139" s="231" t="s">
        <v>683</v>
      </c>
      <c r="D139" s="233" t="s">
        <v>414</v>
      </c>
      <c r="E139" s="224">
        <v>1</v>
      </c>
      <c r="F139" s="240" t="s">
        <v>483</v>
      </c>
      <c r="G139" s="226" t="s">
        <v>513</v>
      </c>
      <c r="H139" s="227">
        <v>488.36</v>
      </c>
      <c r="I139" s="264"/>
      <c r="J139" s="264"/>
      <c r="K139" s="227">
        <f>Tabela3404448[[#This Row],[VALOR]]</f>
        <v>488.36</v>
      </c>
      <c r="L139" s="264"/>
      <c r="M139" s="266"/>
      <c r="N139" s="266"/>
      <c r="O139" s="266"/>
      <c r="P139" s="266"/>
      <c r="Q139" s="266"/>
      <c r="R139" s="266"/>
      <c r="S139" s="266"/>
      <c r="T139" s="266"/>
      <c r="U139" s="266"/>
      <c r="V139" s="266"/>
      <c r="W139" s="266"/>
      <c r="X139" s="266"/>
      <c r="Y139" s="266"/>
      <c r="Z139" s="266"/>
    </row>
    <row r="140" spans="1:26">
      <c r="A140" s="234" t="s">
        <v>355</v>
      </c>
      <c r="B140" s="231" t="s">
        <v>286</v>
      </c>
      <c r="C140" s="231" t="s">
        <v>671</v>
      </c>
      <c r="D140" s="233" t="s">
        <v>414</v>
      </c>
      <c r="E140" s="224">
        <v>1</v>
      </c>
      <c r="F140" s="250" t="s">
        <v>484</v>
      </c>
      <c r="G140" s="226" t="s">
        <v>512</v>
      </c>
      <c r="H140" s="227">
        <v>488.36</v>
      </c>
      <c r="I140" s="264"/>
      <c r="J140" s="264"/>
      <c r="K140" s="227">
        <f>Tabela3404448[[#This Row],[VALOR]]</f>
        <v>488.36</v>
      </c>
      <c r="L140" s="264"/>
      <c r="M140" s="266"/>
      <c r="N140" s="266"/>
      <c r="O140" s="266"/>
      <c r="P140" s="266"/>
      <c r="Q140" s="266"/>
      <c r="R140" s="266"/>
      <c r="S140" s="266"/>
      <c r="T140" s="266"/>
      <c r="U140" s="266"/>
      <c r="V140" s="266"/>
      <c r="W140" s="266"/>
      <c r="X140" s="266"/>
      <c r="Y140" s="266"/>
      <c r="Z140" s="266"/>
    </row>
    <row r="141" spans="1:26">
      <c r="A141" s="234" t="s">
        <v>355</v>
      </c>
      <c r="B141" s="231" t="s">
        <v>286</v>
      </c>
      <c r="C141" s="231" t="s">
        <v>671</v>
      </c>
      <c r="D141" s="233" t="s">
        <v>414</v>
      </c>
      <c r="E141" s="224">
        <v>1</v>
      </c>
      <c r="F141" s="240" t="s">
        <v>485</v>
      </c>
      <c r="G141" s="226" t="s">
        <v>513</v>
      </c>
      <c r="H141" s="227">
        <v>488.36</v>
      </c>
      <c r="I141" s="264"/>
      <c r="J141" s="264"/>
      <c r="K141" s="227">
        <f>Tabela3404448[[#This Row],[VALOR]]</f>
        <v>488.36</v>
      </c>
      <c r="L141" s="264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</row>
    <row r="142" spans="1:26">
      <c r="A142" s="234" t="s">
        <v>104</v>
      </c>
      <c r="B142" s="231" t="s">
        <v>154</v>
      </c>
      <c r="C142" s="231" t="s">
        <v>660</v>
      </c>
      <c r="D142" s="233" t="s">
        <v>31</v>
      </c>
      <c r="E142" s="224">
        <v>1</v>
      </c>
      <c r="F142" s="240" t="s">
        <v>486</v>
      </c>
      <c r="G142" s="226" t="s">
        <v>512</v>
      </c>
      <c r="H142" s="227">
        <v>436.04</v>
      </c>
      <c r="I142" s="264"/>
      <c r="J142" s="264"/>
      <c r="K142" s="227">
        <f>Tabela3404448[[#This Row],[VALOR]]</f>
        <v>436.04</v>
      </c>
      <c r="L142" s="264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</row>
    <row r="143" spans="1:26">
      <c r="A143" s="234" t="s">
        <v>104</v>
      </c>
      <c r="B143" s="231" t="s">
        <v>154</v>
      </c>
      <c r="C143" s="231" t="s">
        <v>660</v>
      </c>
      <c r="D143" s="233" t="s">
        <v>31</v>
      </c>
      <c r="E143" s="224">
        <v>1</v>
      </c>
      <c r="F143" s="250" t="s">
        <v>487</v>
      </c>
      <c r="G143" s="226" t="s">
        <v>512</v>
      </c>
      <c r="H143" s="227">
        <v>436.04</v>
      </c>
      <c r="I143" s="264"/>
      <c r="J143" s="264"/>
      <c r="K143" s="227">
        <f>Tabela3404448[[#This Row],[VALOR]]</f>
        <v>436.04</v>
      </c>
      <c r="L143" s="264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</row>
    <row r="144" spans="1:26">
      <c r="A144" s="234" t="s">
        <v>584</v>
      </c>
      <c r="B144" s="231" t="s">
        <v>585</v>
      </c>
      <c r="C144" s="231" t="s">
        <v>681</v>
      </c>
      <c r="D144" s="233" t="s">
        <v>31</v>
      </c>
      <c r="E144" s="224">
        <v>1</v>
      </c>
      <c r="F144" s="240" t="s">
        <v>488</v>
      </c>
      <c r="G144" s="226" t="s">
        <v>513</v>
      </c>
      <c r="H144" s="227">
        <v>436.04</v>
      </c>
      <c r="I144" s="264"/>
      <c r="J144" s="264"/>
      <c r="K144" s="227">
        <f>Tabela3404448[[#This Row],[VALOR]]</f>
        <v>436.04</v>
      </c>
      <c r="L144" s="264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</row>
    <row r="145" spans="1:26">
      <c r="A145" s="234" t="s">
        <v>415</v>
      </c>
      <c r="B145" s="231" t="s">
        <v>509</v>
      </c>
      <c r="C145" s="231" t="s">
        <v>684</v>
      </c>
      <c r="D145" s="233" t="s">
        <v>31</v>
      </c>
      <c r="E145" s="224">
        <v>1</v>
      </c>
      <c r="F145" s="250" t="s">
        <v>489</v>
      </c>
      <c r="G145" s="226" t="s">
        <v>513</v>
      </c>
      <c r="H145" s="227">
        <v>436.04</v>
      </c>
      <c r="I145" s="264"/>
      <c r="J145" s="264"/>
      <c r="K145" s="227">
        <f>Tabela3404448[[#This Row],[VALOR]]</f>
        <v>436.04</v>
      </c>
      <c r="L145" s="264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</row>
    <row r="146" spans="1:26">
      <c r="A146" s="234" t="s">
        <v>586</v>
      </c>
      <c r="B146" s="231" t="s">
        <v>587</v>
      </c>
      <c r="C146" s="231" t="s">
        <v>685</v>
      </c>
      <c r="D146" s="233" t="s">
        <v>31</v>
      </c>
      <c r="E146" s="224">
        <v>1</v>
      </c>
      <c r="F146" s="240" t="s">
        <v>514</v>
      </c>
      <c r="G146" s="226" t="s">
        <v>512</v>
      </c>
      <c r="H146" s="227">
        <v>436.04</v>
      </c>
      <c r="I146" s="264"/>
      <c r="J146" s="264"/>
      <c r="K146" s="227">
        <f>Tabela3404448[[#This Row],[VALOR]]</f>
        <v>436.04</v>
      </c>
      <c r="L146" s="264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</row>
    <row r="147" spans="1:26">
      <c r="A147" s="234" t="s">
        <v>584</v>
      </c>
      <c r="B147" s="231" t="s">
        <v>585</v>
      </c>
      <c r="C147" s="231" t="s">
        <v>681</v>
      </c>
      <c r="D147" s="233" t="s">
        <v>31</v>
      </c>
      <c r="E147" s="224">
        <v>1</v>
      </c>
      <c r="F147" s="250" t="s">
        <v>491</v>
      </c>
      <c r="G147" s="226" t="s">
        <v>513</v>
      </c>
      <c r="H147" s="227">
        <v>436.04</v>
      </c>
      <c r="I147" s="264"/>
      <c r="J147" s="264"/>
      <c r="K147" s="227">
        <f>Tabela3404448[[#This Row],[VALOR]]</f>
        <v>436.04</v>
      </c>
      <c r="L147" s="264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</row>
    <row r="148" spans="1:26">
      <c r="A148" s="234" t="s">
        <v>416</v>
      </c>
      <c r="B148" s="231" t="s">
        <v>131</v>
      </c>
      <c r="C148" s="231" t="s">
        <v>174</v>
      </c>
      <c r="D148" s="233" t="s">
        <v>31</v>
      </c>
      <c r="E148" s="224">
        <v>1</v>
      </c>
      <c r="F148" s="240" t="s">
        <v>492</v>
      </c>
      <c r="G148" s="226" t="s">
        <v>512</v>
      </c>
      <c r="H148" s="227">
        <v>436.04</v>
      </c>
      <c r="I148" s="264"/>
      <c r="J148" s="264"/>
      <c r="K148" s="227">
        <f>Tabela3404448[[#This Row],[VALOR]]</f>
        <v>436.04</v>
      </c>
      <c r="L148" s="264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</row>
    <row r="149" spans="1:26">
      <c r="A149" s="234" t="s">
        <v>586</v>
      </c>
      <c r="B149" s="231" t="s">
        <v>587</v>
      </c>
      <c r="C149" s="231" t="s">
        <v>685</v>
      </c>
      <c r="D149" s="233" t="s">
        <v>31</v>
      </c>
      <c r="E149" s="224">
        <v>1</v>
      </c>
      <c r="F149" s="250" t="s">
        <v>493</v>
      </c>
      <c r="G149" s="226" t="s">
        <v>512</v>
      </c>
      <c r="H149" s="227">
        <v>436.04</v>
      </c>
      <c r="I149" s="264"/>
      <c r="J149" s="264"/>
      <c r="K149" s="227">
        <f>Tabela3404448[[#This Row],[VALOR]]</f>
        <v>436.04</v>
      </c>
      <c r="L149" s="264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</row>
    <row r="150" spans="1:26">
      <c r="A150" s="234" t="s">
        <v>586</v>
      </c>
      <c r="B150" s="231" t="s">
        <v>587</v>
      </c>
      <c r="C150" s="231" t="s">
        <v>685</v>
      </c>
      <c r="D150" s="233" t="s">
        <v>417</v>
      </c>
      <c r="E150" s="224">
        <v>1</v>
      </c>
      <c r="F150" s="240" t="s">
        <v>633</v>
      </c>
      <c r="G150" s="226" t="s">
        <v>512</v>
      </c>
      <c r="H150" s="227">
        <v>401.16</v>
      </c>
      <c r="I150" s="264"/>
      <c r="J150" s="264"/>
      <c r="K150" s="227">
        <f>Tabela3404448[[#This Row],[VALOR]]</f>
        <v>401.16</v>
      </c>
      <c r="L150" s="264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</row>
    <row r="151" spans="1:26">
      <c r="A151" s="234" t="s">
        <v>584</v>
      </c>
      <c r="B151" s="231" t="s">
        <v>583</v>
      </c>
      <c r="C151" s="231" t="s">
        <v>681</v>
      </c>
      <c r="D151" s="233" t="s">
        <v>32</v>
      </c>
      <c r="E151" s="224">
        <v>1</v>
      </c>
      <c r="F151" s="250" t="s">
        <v>496</v>
      </c>
      <c r="G151" s="226" t="s">
        <v>512</v>
      </c>
      <c r="H151" s="227">
        <v>313.94</v>
      </c>
      <c r="I151" s="264"/>
      <c r="J151" s="264"/>
      <c r="K151" s="227">
        <f>Tabela3404448[[#This Row],[VALOR]]</f>
        <v>313.94</v>
      </c>
      <c r="L151" s="264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</row>
    <row r="152" spans="1:26" ht="15" thickBot="1">
      <c r="A152" s="234" t="s">
        <v>584</v>
      </c>
      <c r="B152" s="231" t="s">
        <v>585</v>
      </c>
      <c r="C152" s="231" t="s">
        <v>681</v>
      </c>
      <c r="D152" s="233" t="s">
        <v>32</v>
      </c>
      <c r="E152" s="224">
        <v>1</v>
      </c>
      <c r="F152" s="263" t="s">
        <v>497</v>
      </c>
      <c r="G152" s="226" t="s">
        <v>513</v>
      </c>
      <c r="H152" s="227">
        <v>313.94</v>
      </c>
      <c r="I152" s="264"/>
      <c r="J152" s="264"/>
      <c r="K152" s="227">
        <f>Tabela3404448[[#This Row],[VALOR]]</f>
        <v>313.94</v>
      </c>
      <c r="L152" s="264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</row>
    <row r="153" spans="1:26" ht="15" thickBot="1">
      <c r="A153" s="267"/>
      <c r="B153" s="268"/>
      <c r="C153" s="268"/>
      <c r="D153" s="268"/>
      <c r="E153" s="269">
        <f>SUM(E106:E152)</f>
        <v>47</v>
      </c>
      <c r="F153" s="270"/>
      <c r="G153" s="271"/>
      <c r="H153" s="272">
        <f>SUM(H106:H152)</f>
        <v>39478.910000000003</v>
      </c>
      <c r="I153" s="273"/>
      <c r="J153" s="274"/>
      <c r="K153" s="275">
        <f>SUM(K105:K152)</f>
        <v>40679.600000000006</v>
      </c>
      <c r="L153" s="264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</row>
    <row r="154" spans="1:26">
      <c r="A154" s="251"/>
      <c r="B154" s="224"/>
      <c r="C154" s="224"/>
      <c r="D154" s="224"/>
      <c r="E154" s="224"/>
      <c r="F154" s="251"/>
      <c r="G154" s="224"/>
      <c r="H154" s="276"/>
      <c r="I154" s="277"/>
      <c r="J154" s="277"/>
      <c r="K154" s="278"/>
      <c r="L154" s="226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</row>
    <row r="155" spans="1:26">
      <c r="A155" s="315" t="s">
        <v>33</v>
      </c>
      <c r="B155" s="315"/>
      <c r="C155" s="315"/>
      <c r="D155" s="315"/>
      <c r="E155" s="315"/>
      <c r="F155" s="315"/>
      <c r="G155" s="315"/>
      <c r="H155" s="315"/>
      <c r="I155" s="228"/>
      <c r="J155" s="228"/>
      <c r="K155" s="253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</row>
    <row r="156" spans="1:26">
      <c r="A156" s="235" t="s">
        <v>1</v>
      </c>
      <c r="B156" s="235" t="s">
        <v>2</v>
      </c>
      <c r="C156" s="235" t="s">
        <v>3</v>
      </c>
      <c r="D156" s="235" t="s">
        <v>4</v>
      </c>
      <c r="E156" s="235" t="s">
        <v>5</v>
      </c>
      <c r="F156" s="235" t="s">
        <v>6</v>
      </c>
      <c r="G156" s="226" t="s">
        <v>7</v>
      </c>
      <c r="H156" s="227" t="s">
        <v>28</v>
      </c>
      <c r="I156" s="228"/>
      <c r="J156" s="228"/>
      <c r="K156" s="253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</row>
    <row r="157" spans="1:26">
      <c r="A157" s="249" t="s">
        <v>34</v>
      </c>
      <c r="B157" s="243" t="s">
        <v>442</v>
      </c>
      <c r="C157" s="243" t="s">
        <v>686</v>
      </c>
      <c r="D157" s="243" t="s">
        <v>14</v>
      </c>
      <c r="E157" s="245">
        <v>1</v>
      </c>
      <c r="F157" s="279" t="s">
        <v>419</v>
      </c>
      <c r="G157" s="246" t="s">
        <v>513</v>
      </c>
      <c r="H157" s="247">
        <v>514.21</v>
      </c>
      <c r="I157" s="228"/>
      <c r="J157" s="228"/>
      <c r="K157" s="253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</row>
    <row r="158" spans="1:26">
      <c r="A158" s="222" t="s">
        <v>34</v>
      </c>
      <c r="B158" s="231" t="s">
        <v>442</v>
      </c>
      <c r="C158" s="231" t="s">
        <v>687</v>
      </c>
      <c r="D158" s="231" t="s">
        <v>14</v>
      </c>
      <c r="E158" s="224">
        <v>1</v>
      </c>
      <c r="F158" s="280" t="s">
        <v>420</v>
      </c>
      <c r="G158" s="226" t="s">
        <v>513</v>
      </c>
      <c r="H158" s="227">
        <v>514.21</v>
      </c>
      <c r="I158" s="228"/>
      <c r="J158" s="228"/>
      <c r="K158" s="253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</row>
    <row r="159" spans="1:26" ht="22.5">
      <c r="A159" s="281" t="s">
        <v>35</v>
      </c>
      <c r="B159" s="243" t="s">
        <v>446</v>
      </c>
      <c r="C159" s="243" t="s">
        <v>688</v>
      </c>
      <c r="D159" s="243" t="s">
        <v>14</v>
      </c>
      <c r="E159" s="245">
        <v>1</v>
      </c>
      <c r="F159" s="279" t="s">
        <v>689</v>
      </c>
      <c r="G159" s="246" t="s">
        <v>512</v>
      </c>
      <c r="H159" s="247">
        <v>514.21</v>
      </c>
      <c r="I159" s="228"/>
      <c r="J159" s="228"/>
      <c r="K159" s="253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</row>
    <row r="160" spans="1:26" ht="22.5">
      <c r="A160" s="282" t="s">
        <v>35</v>
      </c>
      <c r="B160" s="242" t="s">
        <v>446</v>
      </c>
      <c r="C160" s="242" t="s">
        <v>688</v>
      </c>
      <c r="D160" s="231" t="s">
        <v>14</v>
      </c>
      <c r="E160" s="224">
        <v>1</v>
      </c>
      <c r="F160" s="280" t="s">
        <v>422</v>
      </c>
      <c r="G160" s="226" t="s">
        <v>512</v>
      </c>
      <c r="H160" s="227">
        <v>514.21</v>
      </c>
      <c r="I160" s="228"/>
      <c r="J160" s="228"/>
      <c r="K160" s="253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</row>
    <row r="161" spans="1:26" ht="22.5">
      <c r="A161" s="281" t="s">
        <v>35</v>
      </c>
      <c r="B161" s="243" t="s">
        <v>446</v>
      </c>
      <c r="C161" s="243" t="s">
        <v>690</v>
      </c>
      <c r="D161" s="243" t="s">
        <v>14</v>
      </c>
      <c r="E161" s="245">
        <v>1</v>
      </c>
      <c r="F161" s="250" t="s">
        <v>351</v>
      </c>
      <c r="G161" s="246" t="s">
        <v>513</v>
      </c>
      <c r="H161" s="247">
        <v>514.21</v>
      </c>
      <c r="I161" s="228"/>
      <c r="J161" s="228"/>
      <c r="K161" s="253"/>
      <c r="L161" s="253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</row>
    <row r="162" spans="1:26" ht="22.5">
      <c r="A162" s="283" t="s">
        <v>35</v>
      </c>
      <c r="B162" s="231" t="s">
        <v>446</v>
      </c>
      <c r="C162" s="231" t="s">
        <v>690</v>
      </c>
      <c r="D162" s="231" t="s">
        <v>14</v>
      </c>
      <c r="E162" s="224">
        <v>1</v>
      </c>
      <c r="F162" s="263" t="s">
        <v>423</v>
      </c>
      <c r="G162" s="226" t="s">
        <v>513</v>
      </c>
      <c r="H162" s="227">
        <v>514.21</v>
      </c>
      <c r="I162" s="228"/>
      <c r="J162" s="222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</row>
    <row r="163" spans="1:26" ht="22.5">
      <c r="A163" s="281" t="s">
        <v>35</v>
      </c>
      <c r="B163" s="243" t="s">
        <v>446</v>
      </c>
      <c r="C163" s="243" t="s">
        <v>690</v>
      </c>
      <c r="D163" s="243" t="s">
        <v>14</v>
      </c>
      <c r="E163" s="245">
        <v>1</v>
      </c>
      <c r="F163" s="250" t="s">
        <v>516</v>
      </c>
      <c r="G163" s="246" t="s">
        <v>512</v>
      </c>
      <c r="H163" s="247">
        <v>514.21</v>
      </c>
      <c r="I163" s="228"/>
      <c r="J163" s="222"/>
      <c r="K163" s="253"/>
      <c r="L163" s="228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</row>
    <row r="164" spans="1:26">
      <c r="A164" s="222"/>
      <c r="B164" s="222"/>
      <c r="C164" s="222"/>
      <c r="D164" s="235" t="s">
        <v>11</v>
      </c>
      <c r="E164" s="284">
        <f>SUM(E157:E163)</f>
        <v>7</v>
      </c>
      <c r="F164" s="222"/>
      <c r="G164" s="228"/>
      <c r="H164" s="285">
        <f>SUM(H157:H163)</f>
        <v>3599.4700000000003</v>
      </c>
      <c r="I164" s="228"/>
      <c r="J164" s="228"/>
      <c r="K164" s="253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</row>
    <row r="165" spans="1:26">
      <c r="A165" s="286"/>
      <c r="B165" s="286"/>
      <c r="C165" s="286"/>
      <c r="D165" s="286"/>
      <c r="E165" s="286"/>
      <c r="F165" s="286"/>
      <c r="G165" s="286"/>
      <c r="H165" s="286"/>
      <c r="I165" s="222"/>
      <c r="J165" s="228"/>
      <c r="K165" s="253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</row>
    <row r="166" spans="1:26">
      <c r="A166" s="315" t="s">
        <v>36</v>
      </c>
      <c r="B166" s="315"/>
      <c r="C166" s="315"/>
      <c r="D166" s="315"/>
      <c r="E166" s="315"/>
      <c r="F166" s="315"/>
      <c r="G166" s="315"/>
      <c r="H166" s="315"/>
      <c r="I166" s="228"/>
      <c r="J166" s="228"/>
      <c r="K166" s="253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</row>
    <row r="167" spans="1:26">
      <c r="A167" s="284" t="s">
        <v>1</v>
      </c>
      <c r="B167" s="284" t="s">
        <v>2</v>
      </c>
      <c r="C167" s="284" t="s">
        <v>3</v>
      </c>
      <c r="D167" s="284" t="s">
        <v>4</v>
      </c>
      <c r="E167" s="284" t="s">
        <v>5</v>
      </c>
      <c r="F167" s="284" t="s">
        <v>6</v>
      </c>
      <c r="G167" s="284" t="s">
        <v>7</v>
      </c>
      <c r="H167" s="284" t="s">
        <v>28</v>
      </c>
      <c r="I167" s="228"/>
      <c r="J167" s="228"/>
      <c r="K167" s="253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</row>
    <row r="168" spans="1:26">
      <c r="A168" s="287" t="s">
        <v>589</v>
      </c>
      <c r="B168" s="231" t="s">
        <v>590</v>
      </c>
      <c r="C168" s="231" t="s">
        <v>12</v>
      </c>
      <c r="D168" s="231" t="s">
        <v>591</v>
      </c>
      <c r="E168" s="231">
        <v>1</v>
      </c>
      <c r="F168" s="288" t="s">
        <v>212</v>
      </c>
      <c r="G168" s="172" t="s">
        <v>511</v>
      </c>
      <c r="H168" s="255">
        <v>3000</v>
      </c>
      <c r="I168" s="228"/>
      <c r="J168" s="228"/>
      <c r="K168" s="253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</row>
    <row r="169" spans="1:26">
      <c r="A169" s="287" t="s">
        <v>426</v>
      </c>
      <c r="B169" s="231" t="s">
        <v>592</v>
      </c>
      <c r="C169" s="231" t="s">
        <v>662</v>
      </c>
      <c r="D169" s="231" t="s">
        <v>591</v>
      </c>
      <c r="E169" s="231">
        <v>1</v>
      </c>
      <c r="F169" s="289" t="s">
        <v>593</v>
      </c>
      <c r="G169" s="172" t="s">
        <v>512</v>
      </c>
      <c r="H169" s="255">
        <v>1250</v>
      </c>
      <c r="I169" s="228"/>
      <c r="J169" s="228"/>
      <c r="K169" s="253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</row>
    <row r="170" spans="1:26">
      <c r="A170" s="287" t="s">
        <v>426</v>
      </c>
      <c r="B170" s="231" t="s">
        <v>592</v>
      </c>
      <c r="C170" s="231" t="s">
        <v>662</v>
      </c>
      <c r="D170" s="231" t="s">
        <v>591</v>
      </c>
      <c r="E170" s="231">
        <v>1</v>
      </c>
      <c r="F170" s="288" t="s">
        <v>594</v>
      </c>
      <c r="G170" s="172" t="s">
        <v>512</v>
      </c>
      <c r="H170" s="255">
        <v>1250</v>
      </c>
      <c r="I170" s="228"/>
      <c r="J170" s="228"/>
      <c r="K170" s="253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</row>
    <row r="171" spans="1:26">
      <c r="A171" s="287" t="s">
        <v>426</v>
      </c>
      <c r="B171" s="231" t="s">
        <v>592</v>
      </c>
      <c r="C171" s="231" t="s">
        <v>662</v>
      </c>
      <c r="D171" s="231" t="s">
        <v>591</v>
      </c>
      <c r="E171" s="231">
        <v>1</v>
      </c>
      <c r="F171" s="289" t="s">
        <v>595</v>
      </c>
      <c r="G171" s="172" t="s">
        <v>511</v>
      </c>
      <c r="H171" s="255">
        <v>1250</v>
      </c>
      <c r="I171" s="228"/>
      <c r="J171" s="228"/>
      <c r="K171" s="253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</row>
    <row r="172" spans="1:26">
      <c r="A172" s="231" t="s">
        <v>424</v>
      </c>
      <c r="B172" s="231" t="s">
        <v>440</v>
      </c>
      <c r="C172" s="231" t="s">
        <v>662</v>
      </c>
      <c r="D172" s="231" t="s">
        <v>425</v>
      </c>
      <c r="E172" s="231">
        <v>1</v>
      </c>
      <c r="F172" s="288" t="s">
        <v>332</v>
      </c>
      <c r="G172" s="172" t="s">
        <v>512</v>
      </c>
      <c r="H172" s="255">
        <v>3000</v>
      </c>
      <c r="I172" s="228"/>
      <c r="J172" s="228"/>
      <c r="K172" s="253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</row>
    <row r="173" spans="1:26">
      <c r="A173" s="287" t="s">
        <v>426</v>
      </c>
      <c r="B173" s="231" t="s">
        <v>408</v>
      </c>
      <c r="C173" s="231" t="s">
        <v>691</v>
      </c>
      <c r="D173" s="231" t="s">
        <v>425</v>
      </c>
      <c r="E173" s="231">
        <v>1</v>
      </c>
      <c r="F173" s="289" t="s">
        <v>428</v>
      </c>
      <c r="G173" s="172" t="s">
        <v>511</v>
      </c>
      <c r="H173" s="255">
        <v>1250</v>
      </c>
      <c r="I173" s="228"/>
      <c r="J173" s="228"/>
      <c r="K173" s="253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</row>
    <row r="174" spans="1:26">
      <c r="A174" s="287" t="s">
        <v>426</v>
      </c>
      <c r="B174" s="231" t="s">
        <v>408</v>
      </c>
      <c r="C174" s="231" t="s">
        <v>662</v>
      </c>
      <c r="D174" s="231" t="s">
        <v>425</v>
      </c>
      <c r="E174" s="231">
        <v>1</v>
      </c>
      <c r="F174" s="288" t="s">
        <v>642</v>
      </c>
      <c r="G174" s="172" t="s">
        <v>511</v>
      </c>
      <c r="H174" s="255">
        <v>1250</v>
      </c>
      <c r="I174" s="228"/>
      <c r="J174" s="228"/>
      <c r="K174" s="253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</row>
    <row r="175" spans="1:26">
      <c r="A175" s="287" t="s">
        <v>426</v>
      </c>
      <c r="B175" s="231" t="s">
        <v>408</v>
      </c>
      <c r="C175" s="231" t="s">
        <v>662</v>
      </c>
      <c r="D175" s="231" t="s">
        <v>425</v>
      </c>
      <c r="E175" s="231">
        <v>1</v>
      </c>
      <c r="F175" s="289" t="s">
        <v>439</v>
      </c>
      <c r="G175" s="172" t="s">
        <v>512</v>
      </c>
      <c r="H175" s="255">
        <v>1250</v>
      </c>
      <c r="I175" s="228"/>
      <c r="J175" s="228"/>
      <c r="K175" s="253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</row>
    <row r="176" spans="1:26">
      <c r="A176" s="287" t="s">
        <v>426</v>
      </c>
      <c r="B176" s="231" t="s">
        <v>408</v>
      </c>
      <c r="C176" s="231" t="s">
        <v>662</v>
      </c>
      <c r="D176" s="231" t="s">
        <v>425</v>
      </c>
      <c r="E176" s="231">
        <v>1</v>
      </c>
      <c r="F176" s="288" t="s">
        <v>347</v>
      </c>
      <c r="G176" s="172" t="s">
        <v>512</v>
      </c>
      <c r="H176" s="255">
        <v>1250</v>
      </c>
      <c r="I176" s="228"/>
      <c r="J176" s="228"/>
      <c r="K176" s="253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</row>
    <row r="177" spans="1:26">
      <c r="A177" s="231" t="s">
        <v>424</v>
      </c>
      <c r="B177" s="231" t="s">
        <v>440</v>
      </c>
      <c r="C177" s="231" t="s">
        <v>662</v>
      </c>
      <c r="D177" s="231" t="s">
        <v>427</v>
      </c>
      <c r="E177" s="231">
        <v>1</v>
      </c>
      <c r="F177" s="280" t="s">
        <v>431</v>
      </c>
      <c r="G177" s="172" t="s">
        <v>512</v>
      </c>
      <c r="H177" s="255">
        <v>2400</v>
      </c>
      <c r="I177" s="228"/>
      <c r="J177" s="228"/>
      <c r="K177" s="253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</row>
    <row r="178" spans="1:26">
      <c r="A178" s="287" t="s">
        <v>426</v>
      </c>
      <c r="B178" s="231" t="s">
        <v>408</v>
      </c>
      <c r="C178" s="231" t="s">
        <v>662</v>
      </c>
      <c r="D178" s="231" t="s">
        <v>427</v>
      </c>
      <c r="E178" s="231">
        <v>1</v>
      </c>
      <c r="F178" s="288" t="s">
        <v>432</v>
      </c>
      <c r="G178" s="172" t="s">
        <v>511</v>
      </c>
      <c r="H178" s="255">
        <v>1000</v>
      </c>
      <c r="I178" s="228"/>
      <c r="J178" s="228"/>
      <c r="K178" s="253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</row>
    <row r="179" spans="1:26">
      <c r="A179" s="287" t="s">
        <v>426</v>
      </c>
      <c r="B179" s="231" t="s">
        <v>408</v>
      </c>
      <c r="C179" s="231" t="s">
        <v>662</v>
      </c>
      <c r="D179" s="231" t="s">
        <v>427</v>
      </c>
      <c r="E179" s="231">
        <v>1</v>
      </c>
      <c r="F179" s="289" t="s">
        <v>267</v>
      </c>
      <c r="G179" s="172" t="s">
        <v>511</v>
      </c>
      <c r="H179" s="255">
        <v>1000</v>
      </c>
      <c r="I179" s="228"/>
      <c r="J179" s="228"/>
      <c r="K179" s="253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</row>
    <row r="180" spans="1:26">
      <c r="A180" s="287" t="s">
        <v>426</v>
      </c>
      <c r="B180" s="231" t="s">
        <v>408</v>
      </c>
      <c r="C180" s="231" t="s">
        <v>662</v>
      </c>
      <c r="D180" s="231" t="s">
        <v>427</v>
      </c>
      <c r="E180" s="231">
        <v>1</v>
      </c>
      <c r="F180" s="288" t="s">
        <v>260</v>
      </c>
      <c r="G180" s="172" t="s">
        <v>511</v>
      </c>
      <c r="H180" s="255">
        <v>1000</v>
      </c>
      <c r="I180" s="228"/>
      <c r="J180" s="228"/>
      <c r="K180" s="253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</row>
    <row r="181" spans="1:26">
      <c r="A181" s="287" t="s">
        <v>426</v>
      </c>
      <c r="B181" s="231" t="s">
        <v>408</v>
      </c>
      <c r="C181" s="231" t="s">
        <v>662</v>
      </c>
      <c r="D181" s="231" t="s">
        <v>427</v>
      </c>
      <c r="E181" s="231">
        <v>1</v>
      </c>
      <c r="F181" s="289" t="s">
        <v>434</v>
      </c>
      <c r="G181" s="172" t="s">
        <v>512</v>
      </c>
      <c r="H181" s="255">
        <v>1000</v>
      </c>
      <c r="I181" s="228"/>
      <c r="J181" s="228"/>
      <c r="K181" s="253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</row>
    <row r="182" spans="1:26">
      <c r="A182" s="231" t="s">
        <v>424</v>
      </c>
      <c r="B182" s="231" t="s">
        <v>440</v>
      </c>
      <c r="C182" s="231" t="s">
        <v>441</v>
      </c>
      <c r="D182" s="231" t="s">
        <v>425</v>
      </c>
      <c r="E182" s="231">
        <v>1</v>
      </c>
      <c r="F182" s="222" t="s">
        <v>435</v>
      </c>
      <c r="G182" s="172" t="s">
        <v>512</v>
      </c>
      <c r="H182" s="255">
        <v>3000</v>
      </c>
      <c r="I182" s="228"/>
      <c r="J182" s="228"/>
      <c r="K182" s="253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</row>
    <row r="183" spans="1:26">
      <c r="A183" s="287" t="s">
        <v>426</v>
      </c>
      <c r="B183" s="231" t="s">
        <v>408</v>
      </c>
      <c r="C183" s="231" t="s">
        <v>441</v>
      </c>
      <c r="D183" s="231" t="s">
        <v>425</v>
      </c>
      <c r="E183" s="231">
        <v>1</v>
      </c>
      <c r="F183" s="222" t="s">
        <v>436</v>
      </c>
      <c r="G183" s="172" t="s">
        <v>512</v>
      </c>
      <c r="H183" s="255">
        <v>1250</v>
      </c>
      <c r="I183" s="228"/>
      <c r="J183" s="228"/>
      <c r="K183" s="253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</row>
    <row r="184" spans="1:26">
      <c r="A184" s="287" t="s">
        <v>426</v>
      </c>
      <c r="B184" s="231" t="s">
        <v>408</v>
      </c>
      <c r="C184" s="231" t="s">
        <v>441</v>
      </c>
      <c r="D184" s="231" t="s">
        <v>425</v>
      </c>
      <c r="E184" s="231">
        <v>1</v>
      </c>
      <c r="F184" s="234" t="s">
        <v>547</v>
      </c>
      <c r="G184" s="172" t="s">
        <v>511</v>
      </c>
      <c r="H184" s="255">
        <v>1200.5</v>
      </c>
      <c r="I184" s="228"/>
      <c r="J184" s="228"/>
      <c r="K184" s="253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</row>
    <row r="185" spans="1:26">
      <c r="A185" s="287" t="s">
        <v>426</v>
      </c>
      <c r="B185" s="231" t="s">
        <v>408</v>
      </c>
      <c r="C185" s="231" t="s">
        <v>441</v>
      </c>
      <c r="D185" s="231" t="s">
        <v>425</v>
      </c>
      <c r="E185" s="231">
        <v>1</v>
      </c>
      <c r="F185" s="222" t="s">
        <v>438</v>
      </c>
      <c r="G185" s="172" t="s">
        <v>512</v>
      </c>
      <c r="H185" s="255">
        <v>1250</v>
      </c>
      <c r="I185" s="228"/>
      <c r="J185" s="228"/>
      <c r="K185" s="253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</row>
    <row r="186" spans="1:26">
      <c r="A186" s="287" t="s">
        <v>426</v>
      </c>
      <c r="B186" s="231" t="s">
        <v>408</v>
      </c>
      <c r="C186" s="231" t="s">
        <v>441</v>
      </c>
      <c r="D186" s="231" t="s">
        <v>425</v>
      </c>
      <c r="E186" s="231">
        <v>1</v>
      </c>
      <c r="F186" s="222" t="s">
        <v>635</v>
      </c>
      <c r="G186" s="172" t="s">
        <v>512</v>
      </c>
      <c r="H186" s="255">
        <v>1200.5</v>
      </c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</row>
    <row r="187" spans="1:26">
      <c r="A187" s="222"/>
      <c r="B187" s="222"/>
      <c r="C187" s="222"/>
      <c r="D187" s="235" t="s">
        <v>11</v>
      </c>
      <c r="E187" s="284">
        <f>SUM(E168:E186)</f>
        <v>19</v>
      </c>
      <c r="F187" s="222"/>
      <c r="G187" s="228"/>
      <c r="H187" s="285">
        <f>SUM(H168:H186)</f>
        <v>29051</v>
      </c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</row>
    <row r="188" spans="1:26">
      <c r="A188" s="228"/>
      <c r="B188" s="228"/>
      <c r="C188" s="228"/>
      <c r="D188" s="228"/>
      <c r="E188" s="228"/>
      <c r="F188" s="228"/>
      <c r="G188" s="228"/>
      <c r="H188" s="228"/>
      <c r="I188" s="222"/>
      <c r="J188" s="222"/>
      <c r="K188" s="222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</row>
    <row r="189" spans="1:26">
      <c r="A189" s="290" t="s">
        <v>37</v>
      </c>
      <c r="B189" s="222"/>
      <c r="C189" s="222"/>
      <c r="D189" s="222"/>
      <c r="E189" s="222"/>
      <c r="F189" s="222"/>
      <c r="G189" s="254"/>
      <c r="H189" s="222"/>
      <c r="I189" s="222"/>
      <c r="J189" s="222"/>
      <c r="K189" s="222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</row>
    <row r="190" spans="1:26">
      <c r="A190" s="222" t="s">
        <v>597</v>
      </c>
      <c r="B190" s="172" t="s">
        <v>598</v>
      </c>
      <c r="C190" s="222"/>
      <c r="D190" s="222"/>
      <c r="E190" s="222"/>
      <c r="F190" s="291"/>
      <c r="G190" s="254"/>
      <c r="H190" s="222"/>
      <c r="I190" s="222"/>
      <c r="J190" s="222"/>
      <c r="K190" s="222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</row>
    <row r="191" spans="1:26">
      <c r="A191" s="222" t="s">
        <v>40</v>
      </c>
      <c r="B191" s="292" t="s">
        <v>702</v>
      </c>
      <c r="C191" s="222"/>
      <c r="D191" s="222"/>
      <c r="E191" s="222"/>
      <c r="F191" s="222"/>
      <c r="G191" s="254"/>
      <c r="H191" s="222"/>
      <c r="I191" s="222"/>
      <c r="J191" s="222"/>
      <c r="K191" s="222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</row>
    <row r="192" spans="1:26">
      <c r="A192" s="222" t="s">
        <v>41</v>
      </c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</row>
    <row r="193" spans="1:26">
      <c r="A193" s="222" t="s">
        <v>42</v>
      </c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</row>
    <row r="194" spans="1:26">
      <c r="A194" s="222" t="s">
        <v>43</v>
      </c>
      <c r="B194" s="293"/>
      <c r="C194" s="293"/>
      <c r="D194" s="293"/>
      <c r="E194" s="293"/>
      <c r="F194" s="293"/>
      <c r="G194" s="222"/>
      <c r="H194" s="222"/>
      <c r="I194" s="222"/>
      <c r="J194" s="222"/>
      <c r="K194" s="222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</row>
    <row r="195" spans="1:26">
      <c r="A195" s="222" t="s">
        <v>44</v>
      </c>
      <c r="B195" s="294"/>
      <c r="C195" s="295"/>
      <c r="D195" s="295"/>
      <c r="E195" s="296"/>
      <c r="F195" s="296"/>
      <c r="G195" s="222"/>
      <c r="H195" s="222"/>
      <c r="I195" s="222"/>
      <c r="J195" s="222"/>
      <c r="K195" s="222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</row>
    <row r="196" spans="1:26">
      <c r="A196" s="222" t="s">
        <v>45</v>
      </c>
      <c r="B196" s="296"/>
      <c r="C196" s="296"/>
      <c r="D196" s="296"/>
      <c r="E196" s="296"/>
      <c r="F196" s="296"/>
      <c r="G196" s="222"/>
      <c r="H196" s="222"/>
      <c r="I196" s="222"/>
      <c r="J196" s="222"/>
      <c r="K196" s="222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</row>
    <row r="197" spans="1:26">
      <c r="A197" s="297" t="s">
        <v>46</v>
      </c>
      <c r="B197" s="298"/>
      <c r="C197" s="293"/>
      <c r="D197" s="296"/>
      <c r="E197" s="296"/>
      <c r="F197" s="296"/>
      <c r="G197" s="222"/>
      <c r="H197" s="222"/>
      <c r="I197" s="222"/>
      <c r="J197" s="222"/>
      <c r="K197" s="222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</row>
    <row r="198" spans="1:26">
      <c r="A198" s="297" t="s">
        <v>47</v>
      </c>
      <c r="B198" s="298"/>
      <c r="C198" s="293"/>
      <c r="D198" s="296"/>
      <c r="E198" s="296"/>
      <c r="F198" s="296"/>
      <c r="G198" s="222"/>
      <c r="H198" s="222"/>
      <c r="I198" s="222"/>
      <c r="J198" s="222"/>
      <c r="K198" s="222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</row>
    <row r="199" spans="1:26">
      <c r="A199" s="297" t="s">
        <v>48</v>
      </c>
      <c r="B199" s="296"/>
      <c r="C199" s="296"/>
      <c r="D199" s="296"/>
      <c r="E199" s="296"/>
      <c r="F199" s="296"/>
      <c r="G199" s="222"/>
      <c r="H199" s="222"/>
      <c r="I199" s="222"/>
      <c r="J199" s="222"/>
      <c r="K199" s="222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</row>
    <row r="200" spans="1:26">
      <c r="A200" s="297" t="s">
        <v>49</v>
      </c>
      <c r="B200" s="296"/>
      <c r="C200" s="296"/>
      <c r="D200" s="296"/>
      <c r="E200" s="296"/>
      <c r="F200" s="293"/>
      <c r="G200" s="222"/>
      <c r="H200" s="222"/>
      <c r="I200" s="222"/>
      <c r="J200" s="222"/>
      <c r="K200" s="222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</row>
    <row r="201" spans="1:26">
      <c r="A201" s="297" t="s">
        <v>50</v>
      </c>
      <c r="B201" s="296"/>
      <c r="C201" s="296"/>
      <c r="D201" s="296"/>
      <c r="E201" s="296"/>
      <c r="F201" s="296"/>
      <c r="G201" s="222"/>
      <c r="H201" s="222"/>
      <c r="I201" s="222"/>
      <c r="J201" s="222"/>
      <c r="K201" s="222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</row>
    <row r="202" spans="1:26">
      <c r="A202" s="222" t="s">
        <v>51</v>
      </c>
      <c r="B202" s="296"/>
      <c r="C202" s="296"/>
      <c r="D202" s="296"/>
      <c r="E202" s="296"/>
      <c r="F202" s="296"/>
      <c r="G202" s="222"/>
      <c r="H202" s="222"/>
      <c r="I202" s="222"/>
      <c r="J202" s="222"/>
      <c r="K202" s="222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</row>
    <row r="203" spans="1:26">
      <c r="A203" s="222" t="s">
        <v>52</v>
      </c>
      <c r="B203" s="299"/>
      <c r="C203" s="293"/>
      <c r="D203" s="293"/>
      <c r="E203" s="293"/>
      <c r="F203" s="293"/>
      <c r="G203" s="222"/>
      <c r="H203" s="222"/>
      <c r="I203" s="222"/>
      <c r="J203" s="222"/>
      <c r="K203" s="222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</row>
    <row r="204" spans="1:26">
      <c r="A204" s="222" t="s">
        <v>53</v>
      </c>
      <c r="B204" s="231"/>
      <c r="C204" s="222"/>
      <c r="D204" s="222"/>
      <c r="E204" s="222"/>
      <c r="F204" s="222"/>
      <c r="G204" s="222"/>
      <c r="H204" s="222"/>
      <c r="I204" s="222"/>
      <c r="J204" s="222"/>
      <c r="K204" s="222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</row>
    <row r="205" spans="1:26">
      <c r="A205" s="222" t="s">
        <v>54</v>
      </c>
      <c r="B205" s="231"/>
      <c r="C205" s="222"/>
      <c r="D205" s="222"/>
      <c r="E205" s="222"/>
      <c r="F205" s="222"/>
      <c r="G205" s="222"/>
      <c r="H205" s="222"/>
      <c r="I205" s="222"/>
      <c r="J205" s="222"/>
      <c r="K205" s="222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</row>
    <row r="206" spans="1:26">
      <c r="A206" s="290" t="s">
        <v>55</v>
      </c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</row>
    <row r="207" spans="1:26" ht="56.25">
      <c r="A207" s="300" t="s">
        <v>56</v>
      </c>
      <c r="B207" s="301"/>
      <c r="C207" s="222"/>
      <c r="D207" s="222"/>
      <c r="E207" s="222"/>
      <c r="F207" s="222"/>
      <c r="G207" s="222"/>
      <c r="H207" s="222"/>
      <c r="I207" s="222"/>
      <c r="J207" s="222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</row>
    <row r="208" spans="1:26">
      <c r="A208" s="290" t="s">
        <v>55</v>
      </c>
      <c r="B208" s="222"/>
      <c r="C208" s="222"/>
      <c r="D208" s="222"/>
      <c r="E208" s="222"/>
      <c r="F208" s="222"/>
      <c r="G208" s="222"/>
      <c r="H208" s="222"/>
      <c r="I208" s="222"/>
      <c r="J208" s="222"/>
      <c r="K208" s="228"/>
      <c r="L208" s="222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</row>
    <row r="209" spans="1:26" ht="56.25">
      <c r="A209" s="300" t="s">
        <v>56</v>
      </c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</row>
    <row r="210" spans="1:26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</row>
    <row r="211" spans="1:26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</row>
    <row r="212" spans="1:26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</row>
    <row r="213" spans="1:26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</row>
    <row r="214" spans="1:26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</row>
    <row r="215" spans="1:26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</row>
    <row r="216" spans="1:26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</row>
    <row r="217" spans="1:26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</row>
    <row r="218" spans="1:26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</row>
    <row r="219" spans="1:26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</row>
    <row r="220" spans="1:26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</row>
    <row r="221" spans="1:26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</row>
    <row r="222" spans="1:26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</row>
    <row r="223" spans="1:26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</row>
    <row r="224" spans="1:26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</row>
    <row r="225" spans="1:26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</row>
    <row r="226" spans="1:26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</row>
    <row r="227" spans="1:26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8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</row>
    <row r="228" spans="1:26">
      <c r="A228" s="222"/>
      <c r="B228" s="222"/>
      <c r="C228" s="222"/>
      <c r="D228" s="222"/>
      <c r="E228" s="222"/>
      <c r="F228" s="222"/>
      <c r="G228" s="222"/>
      <c r="H228" s="222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</row>
    <row r="229" spans="1:26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</row>
    <row r="230" spans="1:26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</row>
    <row r="231" spans="1:26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</row>
    <row r="232" spans="1:26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</row>
    <row r="233" spans="1:26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</row>
    <row r="234" spans="1:26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</row>
    <row r="235" spans="1:26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</row>
    <row r="236" spans="1:26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</row>
    <row r="237" spans="1:26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</row>
    <row r="238" spans="1:26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</row>
    <row r="239" spans="1:26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</row>
    <row r="240" spans="1:26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</row>
    <row r="241" spans="1:26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</row>
    <row r="242" spans="1:26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</row>
    <row r="243" spans="1:26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</row>
    <row r="244" spans="1:26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</row>
    <row r="245" spans="1:26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</row>
    <row r="246" spans="1:26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</row>
    <row r="247" spans="1:26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2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</row>
    <row r="248" spans="1:26">
      <c r="A248" s="228"/>
      <c r="B248" s="228"/>
      <c r="C248" s="228"/>
      <c r="D248" s="228"/>
      <c r="E248" s="228"/>
      <c r="F248" s="228"/>
      <c r="G248" s="228"/>
      <c r="H248" s="228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</row>
    <row r="249" spans="1:26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</row>
    <row r="250" spans="1:26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</row>
    <row r="251" spans="1:26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</row>
    <row r="252" spans="1:26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</row>
    <row r="253" spans="1:26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</row>
    <row r="254" spans="1:26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</row>
    <row r="255" spans="1:26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</row>
    <row r="256" spans="1:26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</row>
    <row r="257" spans="1:26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</row>
    <row r="258" spans="1:26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</row>
    <row r="259" spans="1:26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</row>
    <row r="260" spans="1:26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</row>
    <row r="261" spans="1:26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</row>
    <row r="262" spans="1:26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</row>
    <row r="263" spans="1:26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</row>
    <row r="264" spans="1:26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</row>
    <row r="265" spans="1:26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</row>
    <row r="266" spans="1:26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</row>
    <row r="267" spans="1:26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</row>
    <row r="268" spans="1:26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</row>
    <row r="269" spans="1:26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</row>
    <row r="270" spans="1:26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</row>
    <row r="271" spans="1:26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</row>
    <row r="272" spans="1:26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</row>
    <row r="273" spans="1:26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</row>
    <row r="274" spans="1:26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</row>
    <row r="275" spans="1:26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</row>
    <row r="276" spans="1:26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</row>
    <row r="277" spans="1:26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</row>
    <row r="278" spans="1:26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</row>
    <row r="279" spans="1:26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</row>
    <row r="280" spans="1:26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</row>
    <row r="281" spans="1:26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</row>
    <row r="282" spans="1:26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</row>
    <row r="283" spans="1:26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</row>
    <row r="284" spans="1:26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</row>
    <row r="285" spans="1:26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</row>
    <row r="286" spans="1:26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</row>
    <row r="287" spans="1:26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</row>
    <row r="288" spans="1:26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</row>
    <row r="289" spans="1:26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</row>
    <row r="290" spans="1:26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</row>
    <row r="291" spans="1:26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</row>
    <row r="292" spans="1:26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</row>
    <row r="293" spans="1:26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</row>
    <row r="294" spans="1:26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</row>
    <row r="295" spans="1:26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</row>
    <row r="296" spans="1:26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</row>
    <row r="297" spans="1:26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</row>
    <row r="298" spans="1:26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</row>
    <row r="299" spans="1:26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</row>
    <row r="300" spans="1:26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</row>
    <row r="301" spans="1:26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</row>
    <row r="302" spans="1:26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</row>
    <row r="303" spans="1:26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</row>
    <row r="304" spans="1:26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</row>
    <row r="305" spans="1:26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</row>
    <row r="306" spans="1:26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</row>
    <row r="307" spans="1:26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</row>
    <row r="308" spans="1:26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</row>
    <row r="309" spans="1:26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</row>
    <row r="310" spans="1:26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</row>
    <row r="311" spans="1:26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</row>
    <row r="312" spans="1:26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</row>
    <row r="313" spans="1:26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</row>
    <row r="314" spans="1:26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</row>
    <row r="315" spans="1:26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</row>
    <row r="316" spans="1:26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</row>
    <row r="317" spans="1:26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</row>
  </sheetData>
  <protectedRanges>
    <protectedRange sqref="F159" name="Intervalo1_3"/>
  </protectedRanges>
  <mergeCells count="8">
    <mergeCell ref="A155:H155"/>
    <mergeCell ref="A166:H166"/>
    <mergeCell ref="A1:D1"/>
    <mergeCell ref="B2:D2"/>
    <mergeCell ref="B3:D3"/>
    <mergeCell ref="A5:K5"/>
    <mergeCell ref="A77:H77"/>
    <mergeCell ref="A103:H103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26"/>
  <sheetViews>
    <sheetView workbookViewId="0">
      <selection sqref="A1:XFD3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8" s="23" customFormat="1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23" customFormat="1" ht="12.75" customHeigh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5" t="s">
        <v>9</v>
      </c>
      <c r="J6" s="25" t="s">
        <v>10</v>
      </c>
      <c r="K6" s="25" t="s">
        <v>11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41" t="s">
        <v>58</v>
      </c>
      <c r="B7" s="42" t="s">
        <v>112</v>
      </c>
      <c r="C7" s="42" t="s">
        <v>12</v>
      </c>
      <c r="D7" s="46" t="s">
        <v>13</v>
      </c>
      <c r="E7" s="34">
        <v>1</v>
      </c>
      <c r="F7" s="40" t="s">
        <v>212</v>
      </c>
      <c r="G7" s="36" t="s">
        <v>8</v>
      </c>
      <c r="H7" s="84">
        <v>10570</v>
      </c>
      <c r="I7" s="84"/>
      <c r="J7" s="84"/>
      <c r="K7" s="84">
        <f>Tabela15[[#This Row],[AGP]]+Tabela15[[#This Row],[VENCIMENTO]]+Tabela15[[#This Row],[REPRESENTAÇÃO]]</f>
        <v>10570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8" t="s">
        <v>59</v>
      </c>
      <c r="B8" s="42" t="s">
        <v>113</v>
      </c>
      <c r="C8" s="42" t="s">
        <v>162</v>
      </c>
      <c r="D8" s="45" t="s">
        <v>15</v>
      </c>
      <c r="E8" s="34">
        <v>1</v>
      </c>
      <c r="F8" s="38" t="s">
        <v>213</v>
      </c>
      <c r="G8" s="36" t="s">
        <v>511</v>
      </c>
      <c r="H8" s="84"/>
      <c r="I8" s="84">
        <v>1993.32</v>
      </c>
      <c r="J8" s="84">
        <v>7973.3</v>
      </c>
      <c r="K8" s="84">
        <f>Tabela15[[#This Row],[AGP]]+Tabela15[[#This Row],[VENCIMENTO]]+Tabela15[[#This Row],[REPRESENTAÇÃO]]</f>
        <v>9966.6200000000008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40" t="s">
        <v>60</v>
      </c>
      <c r="B9" s="42" t="s">
        <v>114</v>
      </c>
      <c r="C9" s="42" t="s">
        <v>163</v>
      </c>
      <c r="D9" s="45" t="s">
        <v>15</v>
      </c>
      <c r="E9" s="34">
        <v>1</v>
      </c>
      <c r="F9" s="40" t="s">
        <v>214</v>
      </c>
      <c r="G9" s="36" t="s">
        <v>511</v>
      </c>
      <c r="H9" s="84"/>
      <c r="I9" s="84">
        <v>1993.32</v>
      </c>
      <c r="J9" s="84">
        <v>7937.3</v>
      </c>
      <c r="K9" s="84">
        <f>Tabela15[[#This Row],[AGP]]+Tabela15[[#This Row],[VENCIMENTO]]+Tabela15[[#This Row],[REPRESENTAÇÃO]]</f>
        <v>9930.6200000000008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61</v>
      </c>
      <c r="B10" s="42" t="s">
        <v>115</v>
      </c>
      <c r="C10" s="42" t="s">
        <v>115</v>
      </c>
      <c r="D10" s="45" t="s">
        <v>15</v>
      </c>
      <c r="E10" s="34">
        <v>1</v>
      </c>
      <c r="F10" s="47" t="s">
        <v>215</v>
      </c>
      <c r="G10" s="36" t="s">
        <v>511</v>
      </c>
      <c r="H10" s="84"/>
      <c r="I10" s="84">
        <v>199.32</v>
      </c>
      <c r="J10" s="84">
        <v>7973.3</v>
      </c>
      <c r="K10" s="84">
        <f>Tabela15[[#This Row],[AGP]]+Tabela15[[#This Row],[VENCIMENTO]]+Tabela15[[#This Row],[REPRESENTAÇÃO]]</f>
        <v>8172.62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62</v>
      </c>
      <c r="B11" s="42" t="s">
        <v>116</v>
      </c>
      <c r="C11" s="42" t="s">
        <v>164</v>
      </c>
      <c r="D11" s="45" t="s">
        <v>206</v>
      </c>
      <c r="E11" s="34">
        <v>1</v>
      </c>
      <c r="F11" s="47" t="s">
        <v>216</v>
      </c>
      <c r="G11" s="36" t="s">
        <v>511</v>
      </c>
      <c r="H11" s="84"/>
      <c r="I11" s="84">
        <v>1461.77</v>
      </c>
      <c r="J11" s="84">
        <v>5847.08</v>
      </c>
      <c r="K11" s="84">
        <f>Tabela15[[#This Row],[AGP]]+Tabela15[[#This Row],[VENCIMENTO]]+Tabela15[[#This Row],[REPRESENTAÇÃO]]</f>
        <v>7308.85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63</v>
      </c>
      <c r="B12" s="42" t="s">
        <v>117</v>
      </c>
      <c r="C12" s="42" t="s">
        <v>165</v>
      </c>
      <c r="D12" s="45" t="s">
        <v>206</v>
      </c>
      <c r="E12" s="34">
        <v>1</v>
      </c>
      <c r="F12" s="47" t="s">
        <v>217</v>
      </c>
      <c r="G12" s="36" t="s">
        <v>512</v>
      </c>
      <c r="H12" s="84"/>
      <c r="I12" s="84"/>
      <c r="J12" s="84">
        <v>5847.08</v>
      </c>
      <c r="K12" s="84">
        <v>5847.08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64</v>
      </c>
      <c r="B13" s="42" t="s">
        <v>118</v>
      </c>
      <c r="C13" s="42" t="s">
        <v>166</v>
      </c>
      <c r="D13" s="45" t="s">
        <v>206</v>
      </c>
      <c r="E13" s="34">
        <v>1</v>
      </c>
      <c r="F13" s="47" t="s">
        <v>218</v>
      </c>
      <c r="G13" s="36" t="s">
        <v>511</v>
      </c>
      <c r="H13" s="84"/>
      <c r="I13" s="84">
        <v>1461.77</v>
      </c>
      <c r="J13" s="84">
        <v>5847.08</v>
      </c>
      <c r="K13" s="84">
        <f>Tabela15[[#This Row],[AGP]]+Tabela15[[#This Row],[VENCIMENTO]]+Tabela15[[#This Row],[REPRESENTAÇÃO]]</f>
        <v>7308.85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65</v>
      </c>
      <c r="B14" s="42" t="s">
        <v>119</v>
      </c>
      <c r="C14" s="43" t="s">
        <v>119</v>
      </c>
      <c r="D14" s="45" t="s">
        <v>207</v>
      </c>
      <c r="E14" s="34">
        <v>1</v>
      </c>
      <c r="F14" s="47" t="s">
        <v>219</v>
      </c>
      <c r="G14" s="36" t="s">
        <v>511</v>
      </c>
      <c r="H14" s="84"/>
      <c r="I14" s="84">
        <v>1461.77</v>
      </c>
      <c r="J14" s="84">
        <v>5847.08</v>
      </c>
      <c r="K14" s="84">
        <f>Tabela15[[#This Row],[AGP]]+Tabela15[[#This Row],[VENCIMENTO]]+Tabela15[[#This Row],[REPRESENTAÇÃO]]</f>
        <v>7308.85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39" t="s">
        <v>66</v>
      </c>
      <c r="B15" s="42" t="s">
        <v>17</v>
      </c>
      <c r="C15" s="42" t="s">
        <v>167</v>
      </c>
      <c r="D15" s="45" t="s">
        <v>208</v>
      </c>
      <c r="E15" s="34">
        <v>1</v>
      </c>
      <c r="F15" s="47" t="s">
        <v>220</v>
      </c>
      <c r="G15" s="36" t="s">
        <v>511</v>
      </c>
      <c r="H15" s="84"/>
      <c r="I15" s="84">
        <v>1229.22</v>
      </c>
      <c r="J15" s="84">
        <v>4916.8599999999997</v>
      </c>
      <c r="K15" s="84">
        <f>Tabela15[[#This Row],[AGP]]+Tabela15[[#This Row],[VENCIMENTO]]+Tabela15[[#This Row],[REPRESENTAÇÃO]]</f>
        <v>6146.08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67</v>
      </c>
      <c r="B16" s="42" t="s">
        <v>120</v>
      </c>
      <c r="C16" s="42" t="s">
        <v>453</v>
      </c>
      <c r="D16" s="45" t="s">
        <v>208</v>
      </c>
      <c r="E16" s="34">
        <v>1</v>
      </c>
      <c r="F16" s="47" t="s">
        <v>221</v>
      </c>
      <c r="G16" s="36" t="s">
        <v>511</v>
      </c>
      <c r="H16" s="84"/>
      <c r="I16" s="84">
        <v>1229.22</v>
      </c>
      <c r="J16" s="84">
        <v>4916.8599999999997</v>
      </c>
      <c r="K16" s="84">
        <f>Tabela15[[#This Row],[AGP]]+Tabela15[[#This Row],[VENCIMENTO]]+Tabela15[[#This Row],[REPRESENTAÇÃO]]</f>
        <v>6146.08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68</v>
      </c>
      <c r="B17" s="42" t="s">
        <v>121</v>
      </c>
      <c r="C17" s="42" t="s">
        <v>454</v>
      </c>
      <c r="D17" s="45" t="s">
        <v>208</v>
      </c>
      <c r="E17" s="34">
        <v>1</v>
      </c>
      <c r="F17" s="47" t="s">
        <v>222</v>
      </c>
      <c r="G17" s="36" t="s">
        <v>511</v>
      </c>
      <c r="H17" s="84"/>
      <c r="I17" s="84">
        <v>1229.22</v>
      </c>
      <c r="J17" s="84">
        <v>4916.8599999999997</v>
      </c>
      <c r="K17" s="84">
        <f>Tabela15[[#This Row],[AGP]]+Tabela15[[#This Row],[VENCIMENTO]]+Tabela15[[#This Row],[REPRESENTAÇÃO]]</f>
        <v>6146.08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69</v>
      </c>
      <c r="B18" s="42" t="s">
        <v>122</v>
      </c>
      <c r="C18" s="42" t="s">
        <v>122</v>
      </c>
      <c r="D18" s="45" t="s">
        <v>208</v>
      </c>
      <c r="E18" s="34">
        <v>1</v>
      </c>
      <c r="F18" s="47" t="s">
        <v>223</v>
      </c>
      <c r="G18" s="36" t="s">
        <v>511</v>
      </c>
      <c r="H18" s="84"/>
      <c r="I18" s="84">
        <v>1129.55</v>
      </c>
      <c r="J18" s="84">
        <v>4518.2</v>
      </c>
      <c r="K18" s="84">
        <f>Tabela15[[#This Row],[AGP]]+Tabela15[[#This Row],[VENCIMENTO]]+Tabela15[[#This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40" t="s">
        <v>70</v>
      </c>
      <c r="B19" s="42" t="s">
        <v>123</v>
      </c>
      <c r="C19" s="42" t="s">
        <v>168</v>
      </c>
      <c r="D19" s="45" t="s">
        <v>16</v>
      </c>
      <c r="E19" s="34">
        <v>1</v>
      </c>
      <c r="F19" s="40" t="s">
        <v>224</v>
      </c>
      <c r="G19" s="36" t="s">
        <v>511</v>
      </c>
      <c r="H19" s="84"/>
      <c r="I19" s="84">
        <v>1129.55</v>
      </c>
      <c r="J19" s="84">
        <v>4518.2</v>
      </c>
      <c r="K19" s="84">
        <f>Tabela15[[#This Row],[AGP]]+Tabela15[[#This Row],[VENCIMENTO]]+Tabela15[[#This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71</v>
      </c>
      <c r="B20" s="42" t="s">
        <v>124</v>
      </c>
      <c r="C20" s="42" t="s">
        <v>169</v>
      </c>
      <c r="D20" s="45" t="s">
        <v>16</v>
      </c>
      <c r="E20" s="34">
        <v>1</v>
      </c>
      <c r="F20" s="47" t="s">
        <v>225</v>
      </c>
      <c r="G20" s="36" t="s">
        <v>511</v>
      </c>
      <c r="H20" s="84"/>
      <c r="I20" s="84">
        <v>1129.55</v>
      </c>
      <c r="J20" s="84">
        <v>4518.2</v>
      </c>
      <c r="K20" s="84">
        <f>Tabela15[[#This Row],[AGP]]+Tabela15[[#This Row],[VENCIMENTO]]+Tabela15[[#This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70</v>
      </c>
      <c r="B21" s="42" t="s">
        <v>123</v>
      </c>
      <c r="C21" s="42" t="s">
        <v>168</v>
      </c>
      <c r="D21" s="45" t="s">
        <v>16</v>
      </c>
      <c r="E21" s="34">
        <v>1</v>
      </c>
      <c r="F21" s="47" t="s">
        <v>226</v>
      </c>
      <c r="G21" s="36" t="s">
        <v>512</v>
      </c>
      <c r="H21" s="84"/>
      <c r="I21" s="84">
        <v>4518.2</v>
      </c>
      <c r="J21" s="84"/>
      <c r="K21" s="84">
        <f>Tabela15[[#This Row],[AGP]]+Tabela15[[#This Row],[VENCIMENTO]]+Tabela15[[#This Row],[REPRESENTAÇÃO]]</f>
        <v>4518.2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450</v>
      </c>
      <c r="B22" s="42" t="s">
        <v>451</v>
      </c>
      <c r="C22" s="42" t="s">
        <v>452</v>
      </c>
      <c r="D22" s="45" t="s">
        <v>16</v>
      </c>
      <c r="E22" s="34">
        <v>1</v>
      </c>
      <c r="F22" s="47" t="s">
        <v>449</v>
      </c>
      <c r="G22" s="36" t="s">
        <v>511</v>
      </c>
      <c r="H22" s="84"/>
      <c r="I22" s="84">
        <v>1129.55</v>
      </c>
      <c r="J22" s="84">
        <v>4518.2</v>
      </c>
      <c r="K22" s="84">
        <f>Tabela15[[#This Row],[AGP]]+Tabela15[[#This Row],[VENCIMENTO]]+Tabela15[[#This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72</v>
      </c>
      <c r="B23" s="42" t="s">
        <v>125</v>
      </c>
      <c r="C23" s="42" t="s">
        <v>455</v>
      </c>
      <c r="D23" s="45" t="s">
        <v>16</v>
      </c>
      <c r="E23" s="34">
        <v>1</v>
      </c>
      <c r="F23" s="47" t="s">
        <v>227</v>
      </c>
      <c r="G23" s="36" t="s">
        <v>511</v>
      </c>
      <c r="H23" s="84"/>
      <c r="I23" s="84">
        <v>1129.55</v>
      </c>
      <c r="J23" s="84">
        <v>4518.2</v>
      </c>
      <c r="K23" s="84">
        <f>Tabela15[[#This Row],[AGP]]+Tabela15[[#This Row],[VENCIMENTO]]+Tabela15[[#This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73</v>
      </c>
      <c r="B24" s="42" t="s">
        <v>126</v>
      </c>
      <c r="C24" s="42" t="s">
        <v>170</v>
      </c>
      <c r="D24" s="45" t="s">
        <v>16</v>
      </c>
      <c r="E24" s="34">
        <v>1</v>
      </c>
      <c r="F24" s="47" t="s">
        <v>228</v>
      </c>
      <c r="G24" s="36" t="s">
        <v>511</v>
      </c>
      <c r="H24" s="84"/>
      <c r="I24" s="84">
        <v>1129.55</v>
      </c>
      <c r="J24" s="84">
        <v>4518.2</v>
      </c>
      <c r="K24" s="84">
        <f>Tabela15[[#This Row],[AGP]]+Tabela15[[#This Row],[VENCIMENTO]]+Tabela15[[#This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74</v>
      </c>
      <c r="B25" s="42" t="s">
        <v>127</v>
      </c>
      <c r="C25" s="42" t="s">
        <v>171</v>
      </c>
      <c r="D25" s="45" t="s">
        <v>16</v>
      </c>
      <c r="E25" s="34">
        <v>1</v>
      </c>
      <c r="F25" s="47" t="s">
        <v>448</v>
      </c>
      <c r="G25" s="36" t="s">
        <v>511</v>
      </c>
      <c r="H25" s="84"/>
      <c r="I25" s="84">
        <v>1129.55</v>
      </c>
      <c r="J25" s="84">
        <v>4518.2</v>
      </c>
      <c r="K25" s="84">
        <f>Tabela15[[#This Row],[AGP]]+Tabela15[[#This Row],[VENCIMENTO]]+Tabela15[[#This Row],[REPRESENTAÇÃO]]</f>
        <v>5647.75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75</v>
      </c>
      <c r="B26" s="42" t="s">
        <v>128</v>
      </c>
      <c r="C26" s="42" t="s">
        <v>458</v>
      </c>
      <c r="D26" s="45" t="s">
        <v>16</v>
      </c>
      <c r="E26" s="34">
        <v>1</v>
      </c>
      <c r="F26" s="47" t="s">
        <v>229</v>
      </c>
      <c r="G26" s="36" t="s">
        <v>511</v>
      </c>
      <c r="H26" s="84"/>
      <c r="I26" s="84">
        <v>1129.55</v>
      </c>
      <c r="J26" s="84">
        <v>4518.2</v>
      </c>
      <c r="K26" s="84">
        <f>Tabela15[[#This Row],[AGP]]+Tabela15[[#This Row],[VENCIMENTO]]+Tabela15[[#This Row],[REPRESENTAÇÃO]]</f>
        <v>5647.75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76</v>
      </c>
      <c r="B27" s="42" t="s">
        <v>129</v>
      </c>
      <c r="C27" s="42" t="s">
        <v>172</v>
      </c>
      <c r="D27" s="45" t="s">
        <v>16</v>
      </c>
      <c r="E27" s="34">
        <v>1</v>
      </c>
      <c r="F27" s="47" t="s">
        <v>230</v>
      </c>
      <c r="G27" s="36" t="s">
        <v>511</v>
      </c>
      <c r="H27" s="84"/>
      <c r="I27" s="84">
        <v>1129.55</v>
      </c>
      <c r="J27" s="84">
        <v>4518.2</v>
      </c>
      <c r="K27" s="84">
        <f>Tabela15[[#This Row],[AGP]]+Tabela15[[#This Row],[VENCIMENTO]]+Tabela15[[#This Row],[REPRESENTAÇÃO]]</f>
        <v>5647.75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77</v>
      </c>
      <c r="B28" s="42" t="s">
        <v>130</v>
      </c>
      <c r="C28" s="42" t="s">
        <v>173</v>
      </c>
      <c r="D28" s="45" t="s">
        <v>209</v>
      </c>
      <c r="E28" s="34">
        <v>1</v>
      </c>
      <c r="F28" s="47" t="s">
        <v>231</v>
      </c>
      <c r="G28" s="36" t="s">
        <v>511</v>
      </c>
      <c r="H28" s="84"/>
      <c r="I28" s="84">
        <v>930.22</v>
      </c>
      <c r="J28" s="84">
        <v>3720.87</v>
      </c>
      <c r="K28" s="84">
        <f>Tabela15[[#This Row],[AGP]]+Tabela15[[#This Row],[VENCIMENTO]]+Tabela15[[#This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77</v>
      </c>
      <c r="B29" s="42" t="s">
        <v>130</v>
      </c>
      <c r="C29" s="42" t="s">
        <v>173</v>
      </c>
      <c r="D29" s="45" t="s">
        <v>209</v>
      </c>
      <c r="E29" s="34">
        <v>1</v>
      </c>
      <c r="F29" s="47" t="s">
        <v>232</v>
      </c>
      <c r="G29" s="36" t="s">
        <v>511</v>
      </c>
      <c r="H29" s="84"/>
      <c r="I29" s="84">
        <v>930.22</v>
      </c>
      <c r="J29" s="84">
        <v>3720.87</v>
      </c>
      <c r="K29" s="84">
        <f>Tabela15[[#This Row],[AGP]]+Tabela15[[#This Row],[VENCIMENTO]]+Tabela15[[#This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78</v>
      </c>
      <c r="B30" s="42" t="s">
        <v>131</v>
      </c>
      <c r="C30" s="42" t="s">
        <v>174</v>
      </c>
      <c r="D30" s="45" t="s">
        <v>209</v>
      </c>
      <c r="E30" s="34">
        <v>1</v>
      </c>
      <c r="F30" s="47" t="s">
        <v>233</v>
      </c>
      <c r="G30" s="36" t="s">
        <v>511</v>
      </c>
      <c r="H30" s="84"/>
      <c r="I30" s="84">
        <v>930.22</v>
      </c>
      <c r="J30" s="84">
        <v>3720.87</v>
      </c>
      <c r="K30" s="84">
        <f>Tabela15[[#This Row],[AGP]]+Tabela15[[#This Row],[VENCIMENTO]]+Tabela15[[#This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79</v>
      </c>
      <c r="B31" s="42" t="s">
        <v>132</v>
      </c>
      <c r="C31" s="42" t="s">
        <v>175</v>
      </c>
      <c r="D31" s="45" t="s">
        <v>209</v>
      </c>
      <c r="E31" s="34">
        <v>1</v>
      </c>
      <c r="F31" s="47" t="s">
        <v>234</v>
      </c>
      <c r="G31" s="36" t="s">
        <v>511</v>
      </c>
      <c r="H31" s="84"/>
      <c r="I31" s="84">
        <v>930.22</v>
      </c>
      <c r="J31" s="84">
        <v>3720.87</v>
      </c>
      <c r="K31" s="84">
        <f>Tabela15[[#This Row],[AGP]]+Tabela15[[#This Row],[VENCIMENTO]]+Tabela15[[#This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80</v>
      </c>
      <c r="B32" s="42" t="s">
        <v>129</v>
      </c>
      <c r="C32" s="42" t="s">
        <v>176</v>
      </c>
      <c r="D32" s="45" t="s">
        <v>209</v>
      </c>
      <c r="E32" s="34">
        <v>1</v>
      </c>
      <c r="F32" s="47" t="s">
        <v>235</v>
      </c>
      <c r="G32" s="36" t="s">
        <v>511</v>
      </c>
      <c r="H32" s="84"/>
      <c r="I32" s="84">
        <v>930.22</v>
      </c>
      <c r="J32" s="84">
        <v>3720.87</v>
      </c>
      <c r="K32" s="84">
        <f>Tabela15[[#This Row],[AGP]]+Tabela15[[#This Row],[VENCIMENTO]]+Tabela15[[#This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81</v>
      </c>
      <c r="B33" s="42" t="s">
        <v>133</v>
      </c>
      <c r="C33" s="42" t="s">
        <v>177</v>
      </c>
      <c r="D33" s="45" t="s">
        <v>209</v>
      </c>
      <c r="E33" s="34">
        <v>1</v>
      </c>
      <c r="F33" s="47" t="s">
        <v>236</v>
      </c>
      <c r="G33" s="36" t="s">
        <v>511</v>
      </c>
      <c r="H33" s="84"/>
      <c r="I33" s="84">
        <v>930.22</v>
      </c>
      <c r="J33" s="84">
        <v>3720.87</v>
      </c>
      <c r="K33" s="84">
        <f>Tabela15[[#This Row],[AGP]]+Tabela15[[#This Row],[VENCIMENTO]]+Tabela15[[#This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81</v>
      </c>
      <c r="B34" s="42" t="s">
        <v>133</v>
      </c>
      <c r="C34" s="42" t="s">
        <v>177</v>
      </c>
      <c r="D34" s="45" t="s">
        <v>209</v>
      </c>
      <c r="E34" s="34">
        <v>1</v>
      </c>
      <c r="F34" s="47" t="s">
        <v>237</v>
      </c>
      <c r="G34" s="36" t="s">
        <v>511</v>
      </c>
      <c r="H34" s="84"/>
      <c r="I34" s="84">
        <v>930.22</v>
      </c>
      <c r="J34" s="84">
        <v>3720.87</v>
      </c>
      <c r="K34" s="84">
        <f>Tabela15[[#This Row],[AGP]]+Tabela15[[#This Row],[VENCIMENTO]]+Tabela15[[#This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82</v>
      </c>
      <c r="B35" s="42" t="s">
        <v>134</v>
      </c>
      <c r="C35" s="42" t="s">
        <v>178</v>
      </c>
      <c r="D35" s="45" t="s">
        <v>209</v>
      </c>
      <c r="E35" s="34">
        <v>1</v>
      </c>
      <c r="F35" s="47" t="s">
        <v>238</v>
      </c>
      <c r="G35" s="36" t="s">
        <v>511</v>
      </c>
      <c r="H35" s="84"/>
      <c r="I35" s="84">
        <v>930.22</v>
      </c>
      <c r="J35" s="84">
        <v>3720.87</v>
      </c>
      <c r="K35" s="84">
        <f>Tabela15[[#This Row],[AGP]]+Tabela15[[#This Row],[VENCIMENTO]]+Tabela15[[#This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83</v>
      </c>
      <c r="B36" s="42" t="s">
        <v>135</v>
      </c>
      <c r="C36" s="42" t="s">
        <v>179</v>
      </c>
      <c r="D36" s="45" t="s">
        <v>209</v>
      </c>
      <c r="E36" s="34">
        <v>1</v>
      </c>
      <c r="F36" s="47" t="s">
        <v>239</v>
      </c>
      <c r="G36" s="36" t="s">
        <v>511</v>
      </c>
      <c r="H36" s="84"/>
      <c r="I36" s="84">
        <v>930.22</v>
      </c>
      <c r="J36" s="84">
        <v>3720.87</v>
      </c>
      <c r="K36" s="84">
        <f>Tabela15[[#This Row],[AGP]]+Tabela15[[#This Row],[VENCIMENTO]]+Tabela15[[#This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84</v>
      </c>
      <c r="B37" s="42" t="s">
        <v>136</v>
      </c>
      <c r="C37" s="42" t="s">
        <v>456</v>
      </c>
      <c r="D37" s="45" t="s">
        <v>209</v>
      </c>
      <c r="E37" s="34">
        <v>1</v>
      </c>
      <c r="F37" s="47" t="s">
        <v>240</v>
      </c>
      <c r="G37" s="36" t="s">
        <v>511</v>
      </c>
      <c r="H37" s="84"/>
      <c r="I37" s="84">
        <v>930.22</v>
      </c>
      <c r="J37" s="84">
        <v>3720.87</v>
      </c>
      <c r="K37" s="84">
        <f>Tabela15[[#This Row],[AGP]]+Tabela15[[#This Row],[VENCIMENTO]]+Tabela15[[#This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85</v>
      </c>
      <c r="B38" s="42" t="s">
        <v>137</v>
      </c>
      <c r="C38" s="42" t="s">
        <v>457</v>
      </c>
      <c r="D38" s="45" t="s">
        <v>209</v>
      </c>
      <c r="E38" s="34">
        <v>1</v>
      </c>
      <c r="F38" s="47" t="s">
        <v>241</v>
      </c>
      <c r="G38" s="36" t="s">
        <v>511</v>
      </c>
      <c r="H38" s="84"/>
      <c r="I38" s="84">
        <v>930.22</v>
      </c>
      <c r="J38" s="84">
        <v>3720.87</v>
      </c>
      <c r="K38" s="84">
        <f>Tabela15[[#This Row],[AGP]]+Tabela15[[#This Row],[VENCIMENTO]]+Tabela15[[#This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86</v>
      </c>
      <c r="B39" s="42" t="s">
        <v>138</v>
      </c>
      <c r="C39" s="42" t="s">
        <v>180</v>
      </c>
      <c r="D39" s="45" t="s">
        <v>209</v>
      </c>
      <c r="E39" s="34">
        <v>1</v>
      </c>
      <c r="F39" s="47" t="s">
        <v>242</v>
      </c>
      <c r="G39" s="36" t="s">
        <v>511</v>
      </c>
      <c r="H39" s="84"/>
      <c r="I39" s="84">
        <v>930.22</v>
      </c>
      <c r="J39" s="84">
        <v>3720.87</v>
      </c>
      <c r="K39" s="84">
        <f>Tabela15[[#This Row],[AGP]]+Tabela15[[#This Row],[VENCIMENTO]]+Tabela15[[#This Row],[REPRESENTAÇÃO]]</f>
        <v>4651.09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87</v>
      </c>
      <c r="B40" s="42" t="s">
        <v>139</v>
      </c>
      <c r="C40" s="42" t="s">
        <v>181</v>
      </c>
      <c r="D40" s="45" t="s">
        <v>209</v>
      </c>
      <c r="E40" s="34">
        <v>1</v>
      </c>
      <c r="F40" s="47" t="s">
        <v>243</v>
      </c>
      <c r="G40" s="36" t="s">
        <v>511</v>
      </c>
      <c r="H40" s="84"/>
      <c r="I40" s="84">
        <v>930.22</v>
      </c>
      <c r="J40" s="84">
        <v>3720.87</v>
      </c>
      <c r="K40" s="84">
        <f>Tabela15[[#This Row],[AGP]]+Tabela15[[#This Row],[VENCIMENTO]]+Tabela15[[#This Row],[REPRESENTAÇÃO]]</f>
        <v>4651.09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88</v>
      </c>
      <c r="B41" s="42" t="s">
        <v>140</v>
      </c>
      <c r="C41" s="42" t="s">
        <v>182</v>
      </c>
      <c r="D41" s="45" t="s">
        <v>209</v>
      </c>
      <c r="E41" s="34">
        <v>1</v>
      </c>
      <c r="F41" s="47" t="s">
        <v>244</v>
      </c>
      <c r="G41" s="36" t="s">
        <v>511</v>
      </c>
      <c r="H41" s="84"/>
      <c r="I41" s="84">
        <v>930.22</v>
      </c>
      <c r="J41" s="84">
        <v>3720.87</v>
      </c>
      <c r="K41" s="84">
        <f>Tabela15[[#This Row],[AGP]]+Tabela15[[#This Row],[VENCIMENTO]]+Tabela15[[#This Row],[REPRESENTAÇÃO]]</f>
        <v>4651.09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89</v>
      </c>
      <c r="B42" s="42" t="s">
        <v>141</v>
      </c>
      <c r="C42" s="42" t="s">
        <v>183</v>
      </c>
      <c r="D42" s="45" t="s">
        <v>18</v>
      </c>
      <c r="E42" s="34">
        <v>1</v>
      </c>
      <c r="F42" s="47" t="s">
        <v>515</v>
      </c>
      <c r="G42" s="36" t="s">
        <v>511</v>
      </c>
      <c r="H42" s="84"/>
      <c r="I42" s="84">
        <v>664.44</v>
      </c>
      <c r="J42" s="84">
        <v>2657.77</v>
      </c>
      <c r="K42" s="84">
        <f>Tabela15[[#This Row],[AGP]]+Tabela15[[#This Row],[VENCIMENTO]]+Tabela15[[#This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90</v>
      </c>
      <c r="B43" s="42" t="s">
        <v>142</v>
      </c>
      <c r="C43" s="42" t="s">
        <v>184</v>
      </c>
      <c r="D43" s="45" t="s">
        <v>18</v>
      </c>
      <c r="E43" s="34">
        <v>1</v>
      </c>
      <c r="F43" s="47" t="s">
        <v>245</v>
      </c>
      <c r="G43" s="36" t="s">
        <v>511</v>
      </c>
      <c r="H43" s="84"/>
      <c r="I43" s="84">
        <v>664.44</v>
      </c>
      <c r="J43" s="84">
        <v>2657.77</v>
      </c>
      <c r="K43" s="84">
        <f>Tabela15[[#This Row],[AGP]]+Tabela15[[#This Row],[VENCIMENTO]]+Tabela15[[#This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91</v>
      </c>
      <c r="B44" s="42" t="s">
        <v>129</v>
      </c>
      <c r="C44" s="42" t="s">
        <v>185</v>
      </c>
      <c r="D44" s="45" t="s">
        <v>18</v>
      </c>
      <c r="E44" s="34">
        <v>1</v>
      </c>
      <c r="F44" s="47" t="s">
        <v>246</v>
      </c>
      <c r="G44" s="36" t="s">
        <v>511</v>
      </c>
      <c r="H44" s="84"/>
      <c r="I44" s="84">
        <v>664.44</v>
      </c>
      <c r="J44" s="84">
        <v>2657.77</v>
      </c>
      <c r="K44" s="84">
        <f>Tabela15[[#This Row],[AGP]]+Tabela15[[#This Row],[VENCIMENTO]]+Tabela15[[#This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92</v>
      </c>
      <c r="B45" s="42" t="s">
        <v>143</v>
      </c>
      <c r="C45" s="42" t="s">
        <v>186</v>
      </c>
      <c r="D45" s="45" t="s">
        <v>18</v>
      </c>
      <c r="E45" s="34">
        <v>1</v>
      </c>
      <c r="F45" s="47" t="s">
        <v>247</v>
      </c>
      <c r="G45" s="36" t="s">
        <v>511</v>
      </c>
      <c r="H45" s="84"/>
      <c r="I45" s="84">
        <v>664.44</v>
      </c>
      <c r="J45" s="84">
        <v>2657.77</v>
      </c>
      <c r="K45" s="84">
        <f>Tabela15[[#This Row],[AGP]]+Tabela15[[#This Row],[VENCIMENTO]]+Tabela15[[#This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93</v>
      </c>
      <c r="B46" s="42" t="s">
        <v>144</v>
      </c>
      <c r="C46" s="42" t="s">
        <v>187</v>
      </c>
      <c r="D46" s="45" t="s">
        <v>18</v>
      </c>
      <c r="E46" s="34">
        <v>1</v>
      </c>
      <c r="F46" s="47" t="s">
        <v>248</v>
      </c>
      <c r="G46" s="36" t="s">
        <v>511</v>
      </c>
      <c r="H46" s="84"/>
      <c r="I46" s="84">
        <v>664.44</v>
      </c>
      <c r="J46" s="84">
        <v>2657.77</v>
      </c>
      <c r="K46" s="84">
        <f>Tabela15[[#This Row],[AGP]]+Tabela15[[#This Row],[VENCIMENTO]]+Tabela15[[#This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94</v>
      </c>
      <c r="B47" s="42" t="s">
        <v>145</v>
      </c>
      <c r="C47" s="42" t="s">
        <v>188</v>
      </c>
      <c r="D47" s="45" t="s">
        <v>18</v>
      </c>
      <c r="E47" s="34">
        <v>1</v>
      </c>
      <c r="F47" s="47" t="s">
        <v>249</v>
      </c>
      <c r="G47" s="36" t="s">
        <v>511</v>
      </c>
      <c r="H47" s="84"/>
      <c r="I47" s="84">
        <v>664.44</v>
      </c>
      <c r="J47" s="84">
        <v>2657.77</v>
      </c>
      <c r="K47" s="84">
        <f>Tabela15[[#This Row],[AGP]]+Tabela15[[#This Row],[VENCIMENTO]]+Tabela15[[#This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95</v>
      </c>
      <c r="B48" s="42" t="s">
        <v>146</v>
      </c>
      <c r="C48" s="42" t="s">
        <v>189</v>
      </c>
      <c r="D48" s="45" t="s">
        <v>18</v>
      </c>
      <c r="E48" s="34">
        <v>1</v>
      </c>
      <c r="F48" s="47" t="s">
        <v>250</v>
      </c>
      <c r="G48" s="36" t="s">
        <v>511</v>
      </c>
      <c r="H48" s="84"/>
      <c r="I48" s="84">
        <v>664.44</v>
      </c>
      <c r="J48" s="84">
        <v>2657.77</v>
      </c>
      <c r="K48" s="84">
        <f>Tabela15[[#This Row],[AGP]]+Tabela15[[#This Row],[VENCIMENTO]]+Tabela15[[#This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96</v>
      </c>
      <c r="B49" s="42" t="s">
        <v>25</v>
      </c>
      <c r="C49" s="42" t="s">
        <v>190</v>
      </c>
      <c r="D49" s="45" t="s">
        <v>18</v>
      </c>
      <c r="E49" s="34">
        <v>1</v>
      </c>
      <c r="F49" s="47" t="s">
        <v>251</v>
      </c>
      <c r="G49" s="36" t="s">
        <v>511</v>
      </c>
      <c r="H49" s="84"/>
      <c r="I49" s="84">
        <v>664.44</v>
      </c>
      <c r="J49" s="84">
        <v>2657.77</v>
      </c>
      <c r="K49" s="84">
        <f>Tabela15[[#This Row],[AGP]]+Tabela15[[#This Row],[VENCIMENTO]]+Tabela15[[#This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97</v>
      </c>
      <c r="B50" s="42" t="s">
        <v>147</v>
      </c>
      <c r="C50" s="42" t="s">
        <v>191</v>
      </c>
      <c r="D50" s="45" t="s">
        <v>18</v>
      </c>
      <c r="E50" s="34">
        <v>1</v>
      </c>
      <c r="F50" s="47" t="s">
        <v>252</v>
      </c>
      <c r="G50" s="36" t="s">
        <v>511</v>
      </c>
      <c r="H50" s="84"/>
      <c r="I50" s="84">
        <v>664.44</v>
      </c>
      <c r="J50" s="84">
        <v>2657.77</v>
      </c>
      <c r="K50" s="84">
        <f>Tabela15[[#This Row],[AGP]]+Tabela15[[#This Row],[VENCIMENTO]]+Tabela15[[#This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98</v>
      </c>
      <c r="B51" s="42" t="s">
        <v>148</v>
      </c>
      <c r="C51" s="42" t="s">
        <v>192</v>
      </c>
      <c r="D51" s="45" t="s">
        <v>18</v>
      </c>
      <c r="E51" s="34">
        <v>1</v>
      </c>
      <c r="F51" s="47" t="s">
        <v>253</v>
      </c>
      <c r="G51" s="36" t="s">
        <v>511</v>
      </c>
      <c r="H51" s="84"/>
      <c r="I51" s="84">
        <v>664.44</v>
      </c>
      <c r="J51" s="84">
        <v>2657.77</v>
      </c>
      <c r="K51" s="84">
        <f>Tabela15[[#This Row],[AGP]]+Tabela15[[#This Row],[VENCIMENTO]]+Tabela15[[#This Row],[REPRESENTAÇÃO]]</f>
        <v>3322.21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99</v>
      </c>
      <c r="B52" s="42" t="s">
        <v>149</v>
      </c>
      <c r="C52" s="42" t="s">
        <v>193</v>
      </c>
      <c r="D52" s="45" t="s">
        <v>18</v>
      </c>
      <c r="E52" s="34">
        <v>1</v>
      </c>
      <c r="F52" s="47" t="s">
        <v>254</v>
      </c>
      <c r="G52" s="36" t="s">
        <v>511</v>
      </c>
      <c r="H52" s="84"/>
      <c r="I52" s="84">
        <v>664.44</v>
      </c>
      <c r="J52" s="84">
        <v>2657.77</v>
      </c>
      <c r="K52" s="84">
        <f>Tabela15[[#This Row],[AGP]]+Tabela15[[#This Row],[VENCIMENTO]]+Tabela15[[#This Row],[REPRESENTAÇÃO]]</f>
        <v>3322.21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100</v>
      </c>
      <c r="B53" s="42" t="s">
        <v>150</v>
      </c>
      <c r="C53" s="44" t="s">
        <v>194</v>
      </c>
      <c r="D53" s="45" t="s">
        <v>18</v>
      </c>
      <c r="E53" s="34">
        <v>1</v>
      </c>
      <c r="F53" s="47" t="s">
        <v>255</v>
      </c>
      <c r="G53" s="36" t="s">
        <v>511</v>
      </c>
      <c r="H53" s="84"/>
      <c r="I53" s="84">
        <v>664.44</v>
      </c>
      <c r="J53" s="84">
        <v>2657.77</v>
      </c>
      <c r="K53" s="84">
        <f>Tabela15[[#This Row],[AGP]]+Tabela15[[#This Row],[VENCIMENTO]]+Tabela15[[#This Row],[REPRESENTAÇÃO]]</f>
        <v>3322.21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256</v>
      </c>
      <c r="G54" s="36" t="s">
        <v>511</v>
      </c>
      <c r="H54" s="84"/>
      <c r="I54" s="84">
        <v>431.89</v>
      </c>
      <c r="J54" s="84">
        <v>1727.55</v>
      </c>
      <c r="K54" s="84">
        <f>Tabela15[[#This Row],[AGP]]+Tabela15[[#This Row],[VENCIMENTO]]+Tabela15[[#This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102</v>
      </c>
      <c r="B55" s="42" t="s">
        <v>152</v>
      </c>
      <c r="C55" s="42" t="s">
        <v>196</v>
      </c>
      <c r="D55" s="45" t="s">
        <v>19</v>
      </c>
      <c r="E55" s="34">
        <v>1</v>
      </c>
      <c r="F55" s="39" t="s">
        <v>257</v>
      </c>
      <c r="G55" s="36" t="s">
        <v>511</v>
      </c>
      <c r="H55" s="84"/>
      <c r="I55" s="84">
        <v>431.89</v>
      </c>
      <c r="J55" s="84">
        <v>1727.55</v>
      </c>
      <c r="K55" s="84">
        <f>Tabela15[[#This Row],[AGP]]+Tabela15[[#This Row],[VENCIMENTO]]+Tabela15[[#This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258</v>
      </c>
      <c r="G56" s="36" t="s">
        <v>511</v>
      </c>
      <c r="H56" s="84"/>
      <c r="I56" s="84">
        <v>431.89</v>
      </c>
      <c r="J56" s="84">
        <v>1727.55</v>
      </c>
      <c r="K56" s="84">
        <f>Tabela15[[#This Row],[AGP]]+Tabela15[[#This Row],[VENCIMENTO]]+Tabela15[[#This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101</v>
      </c>
      <c r="B57" s="42" t="s">
        <v>151</v>
      </c>
      <c r="C57" s="42" t="s">
        <v>195</v>
      </c>
      <c r="D57" s="45" t="s">
        <v>19</v>
      </c>
      <c r="E57" s="34">
        <v>1</v>
      </c>
      <c r="F57" s="47" t="s">
        <v>259</v>
      </c>
      <c r="G57" s="36" t="s">
        <v>511</v>
      </c>
      <c r="H57" s="84"/>
      <c r="I57" s="84">
        <v>431.89</v>
      </c>
      <c r="J57" s="84">
        <v>1727.55</v>
      </c>
      <c r="K57" s="84">
        <f>Tabela15[[#This Row],[AGP]]+Tabela15[[#This Row],[VENCIMENTO]]+Tabela15[[#This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103</v>
      </c>
      <c r="B58" s="42" t="s">
        <v>153</v>
      </c>
      <c r="C58" s="42" t="s">
        <v>197</v>
      </c>
      <c r="D58" s="45" t="s">
        <v>19</v>
      </c>
      <c r="E58" s="34">
        <v>1</v>
      </c>
      <c r="F58" s="47" t="s">
        <v>260</v>
      </c>
      <c r="G58" s="36" t="s">
        <v>511</v>
      </c>
      <c r="H58" s="84"/>
      <c r="I58" s="84">
        <v>431.89</v>
      </c>
      <c r="J58" s="84">
        <v>1727.55</v>
      </c>
      <c r="K58" s="84">
        <f>Tabela15[[#This Row],[AGP]]+Tabela15[[#This Row],[VENCIMENTO]]+Tabela15[[#This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101</v>
      </c>
      <c r="B59" s="42" t="s">
        <v>151</v>
      </c>
      <c r="C59" s="42" t="s">
        <v>195</v>
      </c>
      <c r="D59" s="45" t="s">
        <v>19</v>
      </c>
      <c r="E59" s="34">
        <v>1</v>
      </c>
      <c r="F59" s="47" t="s">
        <v>261</v>
      </c>
      <c r="G59" s="36" t="s">
        <v>511</v>
      </c>
      <c r="H59" s="84"/>
      <c r="I59" s="84">
        <v>431.89</v>
      </c>
      <c r="J59" s="84">
        <v>1727.55</v>
      </c>
      <c r="K59" s="84">
        <f>Tabela15[[#This Row],[AGP]]+Tabela15[[#This Row],[VENCIMENTO]]+Tabela15[[#This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102</v>
      </c>
      <c r="B60" s="42" t="s">
        <v>152</v>
      </c>
      <c r="C60" s="42" t="s">
        <v>196</v>
      </c>
      <c r="D60" s="45" t="s">
        <v>19</v>
      </c>
      <c r="E60" s="34">
        <v>1</v>
      </c>
      <c r="F60" s="47" t="s">
        <v>262</v>
      </c>
      <c r="G60" s="36" t="s">
        <v>511</v>
      </c>
      <c r="H60" s="84"/>
      <c r="I60" s="84">
        <v>431.89</v>
      </c>
      <c r="J60" s="84">
        <v>1727.55</v>
      </c>
      <c r="K60" s="84">
        <f>Tabela15[[#This Row],[AGP]]+Tabela15[[#This Row],[VENCIMENTO]]+Tabela15[[#This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104</v>
      </c>
      <c r="B61" s="42" t="s">
        <v>154</v>
      </c>
      <c r="C61" s="42" t="s">
        <v>198</v>
      </c>
      <c r="D61" s="45" t="s">
        <v>19</v>
      </c>
      <c r="E61" s="34">
        <v>1</v>
      </c>
      <c r="F61" s="47" t="s">
        <v>263</v>
      </c>
      <c r="G61" s="36" t="s">
        <v>511</v>
      </c>
      <c r="H61" s="84"/>
      <c r="I61" s="84">
        <v>431.89</v>
      </c>
      <c r="J61" s="84">
        <v>1727.55</v>
      </c>
      <c r="K61" s="84">
        <f>Tabela15[[#This Row],[AGP]]+Tabela15[[#This Row],[VENCIMENTO]]+Tabela15[[#This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104</v>
      </c>
      <c r="B62" s="42" t="s">
        <v>154</v>
      </c>
      <c r="C62" s="42" t="s">
        <v>198</v>
      </c>
      <c r="D62" s="45" t="s">
        <v>19</v>
      </c>
      <c r="E62" s="34">
        <v>1</v>
      </c>
      <c r="F62" s="47" t="s">
        <v>264</v>
      </c>
      <c r="G62" s="36" t="s">
        <v>511</v>
      </c>
      <c r="H62" s="84"/>
      <c r="I62" s="84">
        <v>431.89</v>
      </c>
      <c r="J62" s="84">
        <v>1727.55</v>
      </c>
      <c r="K62" s="84">
        <f>Tabela15[[#This Row],[AGP]]+Tabela15[[#This Row],[VENCIMENTO]]+Tabela15[[#This Row],[REPRESENTAÇÃO]]</f>
        <v>2159.44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104</v>
      </c>
      <c r="B63" s="42" t="s">
        <v>154</v>
      </c>
      <c r="C63" s="42" t="s">
        <v>198</v>
      </c>
      <c r="D63" s="45" t="s">
        <v>19</v>
      </c>
      <c r="E63" s="34">
        <v>1</v>
      </c>
      <c r="F63" s="47" t="s">
        <v>265</v>
      </c>
      <c r="G63" s="36" t="s">
        <v>511</v>
      </c>
      <c r="H63" s="84"/>
      <c r="I63" s="84">
        <v>431.89</v>
      </c>
      <c r="J63" s="84">
        <v>1727.55</v>
      </c>
      <c r="K63" s="84">
        <f>Tabela15[[#This Row],[AGP]]+Tabela15[[#This Row],[VENCIMENTO]]+Tabela15[[#This Row],[REPRESENTAÇÃO]]</f>
        <v>2159.44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105</v>
      </c>
      <c r="B64" s="42" t="s">
        <v>155</v>
      </c>
      <c r="C64" s="42" t="s">
        <v>199</v>
      </c>
      <c r="D64" s="45" t="s">
        <v>19</v>
      </c>
      <c r="E64" s="34">
        <v>1</v>
      </c>
      <c r="F64" s="47" t="s">
        <v>266</v>
      </c>
      <c r="G64" s="36" t="s">
        <v>511</v>
      </c>
      <c r="H64" s="84"/>
      <c r="I64" s="84">
        <v>431.89</v>
      </c>
      <c r="J64" s="84">
        <v>1727.55</v>
      </c>
      <c r="K64" s="84">
        <f>Tabela15[[#This Row],[AGP]]+Tabela15[[#This Row],[VENCIMENTO]]+Tabela15[[#This Row],[REPRESENTAÇÃO]]</f>
        <v>2159.44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107</v>
      </c>
      <c r="B65" s="42" t="s">
        <v>157</v>
      </c>
      <c r="C65" s="42" t="s">
        <v>201</v>
      </c>
      <c r="D65" s="45" t="s">
        <v>210</v>
      </c>
      <c r="E65" s="34">
        <v>1</v>
      </c>
      <c r="F65" s="47" t="s">
        <v>268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Tabela15[[#This Row],[AGP]]+Tabela15[[#This Row],[VENCIMENTO]]+Tabela15[[#This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108</v>
      </c>
      <c r="B66" s="42" t="s">
        <v>158</v>
      </c>
      <c r="C66" s="42" t="s">
        <v>202</v>
      </c>
      <c r="D66" s="45" t="s">
        <v>210</v>
      </c>
      <c r="E66" s="34">
        <v>1</v>
      </c>
      <c r="F66" s="47" t="s">
        <v>269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Tabela15[[#This Row],[AGP]]+Tabela15[[#This Row],[VENCIMENTO]]+Tabela15[[#This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108</v>
      </c>
      <c r="B67" s="42" t="s">
        <v>158</v>
      </c>
      <c r="C67" s="42" t="s">
        <v>202</v>
      </c>
      <c r="D67" s="45" t="s">
        <v>210</v>
      </c>
      <c r="E67" s="34">
        <v>1</v>
      </c>
      <c r="F67" s="47" t="s">
        <v>270</v>
      </c>
      <c r="G67" s="36" t="s">
        <v>511</v>
      </c>
      <c r="H67" s="84"/>
      <c r="I67" s="84">
        <v>265.77999999999997</v>
      </c>
      <c r="J67" s="84">
        <v>1063.1099999999999</v>
      </c>
      <c r="K67" s="84">
        <f>Tabela15[[#This Row],[AGP]]+Tabela15[[#This Row],[VENCIMENTO]]+Tabela15[[#This Row],[REPRESENTAÇÃO]]</f>
        <v>1328.8899999999999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3" customFormat="1" ht="12.75" customHeight="1">
      <c r="A68" s="39" t="s">
        <v>109</v>
      </c>
      <c r="B68" s="42" t="s">
        <v>159</v>
      </c>
      <c r="C68" s="42" t="s">
        <v>203</v>
      </c>
      <c r="D68" s="45" t="s">
        <v>210</v>
      </c>
      <c r="E68" s="34">
        <v>1</v>
      </c>
      <c r="F68" s="47" t="s">
        <v>271</v>
      </c>
      <c r="G68" s="36" t="s">
        <v>511</v>
      </c>
      <c r="H68" s="84"/>
      <c r="I68" s="84">
        <v>265.77999999999997</v>
      </c>
      <c r="J68" s="84">
        <v>1063.1099999999999</v>
      </c>
      <c r="K68" s="84">
        <f>Tabela15[[#This Row],[AGP]]+Tabela15[[#This Row],[VENCIMENTO]]+Tabela15[[#This Row],[REPRESENTAÇÃO]]</f>
        <v>1328.8899999999999</v>
      </c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3" customFormat="1" ht="12.75" customHeight="1">
      <c r="A69" s="39" t="s">
        <v>110</v>
      </c>
      <c r="B69" s="42" t="s">
        <v>160</v>
      </c>
      <c r="C69" s="42" t="s">
        <v>204</v>
      </c>
      <c r="D69" s="45" t="s">
        <v>210</v>
      </c>
      <c r="E69" s="34">
        <v>1</v>
      </c>
      <c r="F69" s="47" t="s">
        <v>272</v>
      </c>
      <c r="G69" s="36" t="s">
        <v>511</v>
      </c>
      <c r="H69" s="84"/>
      <c r="I69" s="84">
        <v>265.77999999999997</v>
      </c>
      <c r="J69" s="84">
        <v>1063.1099999999999</v>
      </c>
      <c r="K69" s="84">
        <f>Tabela15[[#This Row],[AGP]]+Tabela15[[#This Row],[VENCIMENTO]]+Tabela15[[#This Row],[REPRESENTAÇÃO]]</f>
        <v>1328.8899999999999</v>
      </c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3" customFormat="1" ht="12.75" customHeight="1">
      <c r="A70" s="39" t="s">
        <v>111</v>
      </c>
      <c r="B70" s="42" t="s">
        <v>161</v>
      </c>
      <c r="C70" s="42" t="s">
        <v>205</v>
      </c>
      <c r="D70" s="45" t="s">
        <v>211</v>
      </c>
      <c r="E70" s="34">
        <v>1</v>
      </c>
      <c r="F70" s="47" t="s">
        <v>273</v>
      </c>
      <c r="G70" s="36" t="s">
        <v>511</v>
      </c>
      <c r="H70" s="84"/>
      <c r="I70" s="84">
        <v>232.56</v>
      </c>
      <c r="J70" s="84">
        <v>930.22</v>
      </c>
      <c r="K70" s="84">
        <f>Tabela15[[#This Row],[AGP]]+Tabela15[[#This Row],[VENCIMENTO]]+Tabela15[[#This Row],[REPRESENTAÇÃO]]</f>
        <v>1162.78</v>
      </c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2" customFormat="1" ht="12.75" customHeight="1">
      <c r="A71" s="21" t="s">
        <v>57</v>
      </c>
      <c r="B71" s="87"/>
      <c r="C71" s="87"/>
      <c r="D71" s="87"/>
      <c r="E71" s="87">
        <f>SUBTOTAL(102,[QUANT.])</f>
        <v>64</v>
      </c>
      <c r="F71" s="88"/>
      <c r="G71" s="87"/>
      <c r="H71" s="108">
        <f>SUM(H7:H70)</f>
        <v>10570</v>
      </c>
      <c r="I71" s="89">
        <f>SUBTOTAL(109,[VENCIMENTO])</f>
        <v>54251.690000000017</v>
      </c>
      <c r="J71" s="90">
        <f>SUBTOTAL(109,[REPRESENTAÇÃO])</f>
        <v>211920.83999999962</v>
      </c>
      <c r="K71" s="91">
        <f>SUBTOTAL(109,[TOTAL])</f>
        <v>276742.52999999997</v>
      </c>
    </row>
    <row r="72" spans="1:28" ht="12.75" customHeight="1">
      <c r="A72" s="18"/>
      <c r="B72" s="19"/>
      <c r="C72" s="19"/>
      <c r="D72" s="19"/>
      <c r="E72" s="19"/>
      <c r="F72" s="20"/>
      <c r="G72" s="19"/>
      <c r="H72" s="19"/>
      <c r="I72" s="19"/>
      <c r="J72" s="19"/>
      <c r="K72" s="1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22" customFormat="1" ht="12.75" customHeight="1">
      <c r="A73" s="312" t="s">
        <v>20</v>
      </c>
      <c r="B73" s="312"/>
      <c r="C73" s="312"/>
      <c r="D73" s="312"/>
      <c r="E73" s="312"/>
      <c r="F73" s="312"/>
      <c r="G73" s="312"/>
      <c r="H73" s="312"/>
      <c r="I73" s="26"/>
      <c r="K73" s="27"/>
      <c r="L73" s="27"/>
    </row>
    <row r="74" spans="1:28" s="22" customFormat="1" ht="12.75" customHeight="1">
      <c r="A74" s="24" t="s">
        <v>1</v>
      </c>
      <c r="B74" s="24" t="s">
        <v>2</v>
      </c>
      <c r="C74" s="24" t="s">
        <v>3</v>
      </c>
      <c r="D74" s="24" t="s">
        <v>4</v>
      </c>
      <c r="E74" s="24" t="s">
        <v>5</v>
      </c>
      <c r="F74" s="24" t="s">
        <v>6</v>
      </c>
      <c r="G74" s="24" t="s">
        <v>7</v>
      </c>
      <c r="H74" s="24" t="s">
        <v>11</v>
      </c>
      <c r="I74" s="26"/>
      <c r="J74" s="26"/>
      <c r="K74" s="27"/>
      <c r="L74" s="27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22" customFormat="1" ht="12.75" customHeight="1">
      <c r="A75" s="39" t="s">
        <v>274</v>
      </c>
      <c r="B75" s="42" t="s">
        <v>275</v>
      </c>
      <c r="C75" s="44" t="s">
        <v>276</v>
      </c>
      <c r="D75" s="45" t="s">
        <v>277</v>
      </c>
      <c r="E75" s="29">
        <v>1</v>
      </c>
      <c r="F75" s="47" t="s">
        <v>331</v>
      </c>
      <c r="G75" s="74" t="s">
        <v>513</v>
      </c>
      <c r="H75" s="107">
        <v>5847.08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278</v>
      </c>
      <c r="B76" s="42" t="s">
        <v>279</v>
      </c>
      <c r="C76" s="42" t="s">
        <v>280</v>
      </c>
      <c r="D76" s="45" t="s">
        <v>277</v>
      </c>
      <c r="E76" s="29">
        <v>1</v>
      </c>
      <c r="F76" s="47" t="s">
        <v>332</v>
      </c>
      <c r="G76" s="74" t="s">
        <v>512</v>
      </c>
      <c r="H76" s="107">
        <v>5847.08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75</v>
      </c>
      <c r="B77" s="42" t="s">
        <v>135</v>
      </c>
      <c r="C77" s="42" t="s">
        <v>281</v>
      </c>
      <c r="D77" s="45" t="s">
        <v>21</v>
      </c>
      <c r="E77" s="29">
        <v>1</v>
      </c>
      <c r="F77" s="47" t="s">
        <v>333</v>
      </c>
      <c r="G77" s="74" t="s">
        <v>512</v>
      </c>
      <c r="H77" s="107">
        <v>4916.8599999999997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282</v>
      </c>
      <c r="B78" s="42" t="s">
        <v>283</v>
      </c>
      <c r="C78" s="42" t="s">
        <v>284</v>
      </c>
      <c r="D78" s="45" t="s">
        <v>21</v>
      </c>
      <c r="E78" s="29">
        <v>1</v>
      </c>
      <c r="F78" s="47" t="s">
        <v>334</v>
      </c>
      <c r="G78" s="74" t="s">
        <v>512</v>
      </c>
      <c r="H78" s="107">
        <v>4916.8599999999997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285</v>
      </c>
      <c r="B79" s="42" t="s">
        <v>286</v>
      </c>
      <c r="C79" s="42" t="s">
        <v>287</v>
      </c>
      <c r="D79" s="45" t="s">
        <v>22</v>
      </c>
      <c r="E79" s="29">
        <v>1</v>
      </c>
      <c r="F79" s="47" t="s">
        <v>335</v>
      </c>
      <c r="G79" s="74" t="s">
        <v>512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288</v>
      </c>
      <c r="B80" s="42" t="s">
        <v>289</v>
      </c>
      <c r="C80" s="42" t="s">
        <v>290</v>
      </c>
      <c r="D80" s="45" t="s">
        <v>22</v>
      </c>
      <c r="E80" s="29">
        <v>1</v>
      </c>
      <c r="F80" s="47" t="s">
        <v>336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291</v>
      </c>
      <c r="B81" s="42" t="s">
        <v>292</v>
      </c>
      <c r="C81" s="42" t="s">
        <v>293</v>
      </c>
      <c r="D81" s="45" t="s">
        <v>22</v>
      </c>
      <c r="E81" s="29">
        <v>1</v>
      </c>
      <c r="F81" s="47" t="s">
        <v>337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294</v>
      </c>
      <c r="B82" s="42" t="s">
        <v>295</v>
      </c>
      <c r="C82" s="42" t="s">
        <v>296</v>
      </c>
      <c r="D82" s="45" t="s">
        <v>22</v>
      </c>
      <c r="E82" s="29">
        <v>1</v>
      </c>
      <c r="F82" s="47" t="s">
        <v>338</v>
      </c>
      <c r="G82" s="74" t="s">
        <v>513</v>
      </c>
      <c r="H82" s="107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297</v>
      </c>
      <c r="B83" s="42" t="s">
        <v>298</v>
      </c>
      <c r="C83" s="42" t="s">
        <v>299</v>
      </c>
      <c r="D83" s="45" t="s">
        <v>22</v>
      </c>
      <c r="E83" s="29">
        <v>1</v>
      </c>
      <c r="F83" s="47" t="s">
        <v>339</v>
      </c>
      <c r="G83" s="74" t="s">
        <v>512</v>
      </c>
      <c r="H83" s="107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74</v>
      </c>
      <c r="B84" s="42" t="s">
        <v>127</v>
      </c>
      <c r="C84" s="42" t="s">
        <v>171</v>
      </c>
      <c r="D84" s="45" t="s">
        <v>22</v>
      </c>
      <c r="E84" s="29">
        <v>1</v>
      </c>
      <c r="F84" s="47" t="s">
        <v>340</v>
      </c>
      <c r="G84" s="74" t="s">
        <v>512</v>
      </c>
      <c r="H84" s="107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300</v>
      </c>
      <c r="B85" s="42" t="s">
        <v>301</v>
      </c>
      <c r="C85" s="42" t="s">
        <v>302</v>
      </c>
      <c r="D85" s="45" t="s">
        <v>23</v>
      </c>
      <c r="E85" s="29">
        <v>1</v>
      </c>
      <c r="F85" s="47" t="s">
        <v>341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303</v>
      </c>
      <c r="B86" s="42" t="s">
        <v>304</v>
      </c>
      <c r="C86" s="42" t="s">
        <v>305</v>
      </c>
      <c r="D86" s="45" t="s">
        <v>23</v>
      </c>
      <c r="E86" s="29">
        <v>1</v>
      </c>
      <c r="F86" s="47" t="s">
        <v>342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306</v>
      </c>
      <c r="B87" s="42" t="s">
        <v>307</v>
      </c>
      <c r="C87" s="42" t="s">
        <v>308</v>
      </c>
      <c r="D87" s="45" t="s">
        <v>23</v>
      </c>
      <c r="E87" s="29">
        <v>1</v>
      </c>
      <c r="F87" s="47" t="s">
        <v>343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309</v>
      </c>
      <c r="B88" s="42" t="s">
        <v>310</v>
      </c>
      <c r="C88" s="42" t="s">
        <v>311</v>
      </c>
      <c r="D88" s="45" t="s">
        <v>23</v>
      </c>
      <c r="E88" s="29">
        <v>1</v>
      </c>
      <c r="F88" s="47" t="s">
        <v>344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75</v>
      </c>
      <c r="B89" s="42" t="s">
        <v>312</v>
      </c>
      <c r="C89" s="42" t="s">
        <v>313</v>
      </c>
      <c r="D89" s="45" t="s">
        <v>23</v>
      </c>
      <c r="E89" s="29">
        <v>1</v>
      </c>
      <c r="F89" s="47" t="s">
        <v>345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314</v>
      </c>
      <c r="B90" s="42" t="s">
        <v>283</v>
      </c>
      <c r="C90" s="42" t="s">
        <v>315</v>
      </c>
      <c r="D90" s="45" t="s">
        <v>23</v>
      </c>
      <c r="E90" s="29">
        <v>1</v>
      </c>
      <c r="F90" s="47" t="s">
        <v>346</v>
      </c>
      <c r="G90" s="74" t="s">
        <v>512</v>
      </c>
      <c r="H90" s="107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316</v>
      </c>
      <c r="B91" s="42" t="s">
        <v>317</v>
      </c>
      <c r="C91" s="42" t="s">
        <v>318</v>
      </c>
      <c r="D91" s="45" t="s">
        <v>23</v>
      </c>
      <c r="E91" s="29">
        <v>1</v>
      </c>
      <c r="F91" s="47" t="s">
        <v>347</v>
      </c>
      <c r="G91" s="74" t="s">
        <v>512</v>
      </c>
      <c r="H91" s="107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81</v>
      </c>
      <c r="B92" s="42" t="s">
        <v>319</v>
      </c>
      <c r="C92" s="42" t="s">
        <v>460</v>
      </c>
      <c r="D92" s="45" t="s">
        <v>23</v>
      </c>
      <c r="E92" s="29">
        <v>1</v>
      </c>
      <c r="F92" s="47" t="s">
        <v>348</v>
      </c>
      <c r="G92" s="74" t="s">
        <v>512</v>
      </c>
      <c r="H92" s="107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320</v>
      </c>
      <c r="B93" s="42" t="s">
        <v>321</v>
      </c>
      <c r="C93" s="42" t="s">
        <v>322</v>
      </c>
      <c r="D93" s="45" t="s">
        <v>24</v>
      </c>
      <c r="E93" s="29">
        <v>1</v>
      </c>
      <c r="F93" s="47" t="s">
        <v>349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324</v>
      </c>
      <c r="B94" s="42" t="s">
        <v>144</v>
      </c>
      <c r="C94" s="42" t="s">
        <v>187</v>
      </c>
      <c r="D94" s="45" t="s">
        <v>24</v>
      </c>
      <c r="E94" s="29">
        <v>1</v>
      </c>
      <c r="F94" s="47" t="s">
        <v>350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325</v>
      </c>
      <c r="B95" s="42" t="s">
        <v>326</v>
      </c>
      <c r="C95" s="42" t="s">
        <v>327</v>
      </c>
      <c r="D95" s="45" t="s">
        <v>24</v>
      </c>
      <c r="E95" s="29">
        <v>1</v>
      </c>
      <c r="F95" s="47" t="s">
        <v>351</v>
      </c>
      <c r="G95" s="74" t="s">
        <v>513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39" t="s">
        <v>90</v>
      </c>
      <c r="B96" s="42" t="s">
        <v>142</v>
      </c>
      <c r="C96" s="42" t="s">
        <v>184</v>
      </c>
      <c r="D96" s="45" t="s">
        <v>24</v>
      </c>
      <c r="E96" s="29">
        <v>1</v>
      </c>
      <c r="F96" s="47" t="s">
        <v>352</v>
      </c>
      <c r="G96" s="74" t="s">
        <v>512</v>
      </c>
      <c r="H96" s="107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s="22" customFormat="1" ht="12.75" customHeight="1">
      <c r="A97" s="39" t="s">
        <v>328</v>
      </c>
      <c r="B97" s="42" t="s">
        <v>26</v>
      </c>
      <c r="C97" s="42" t="s">
        <v>323</v>
      </c>
      <c r="D97" s="45" t="s">
        <v>24</v>
      </c>
      <c r="E97" s="29">
        <v>1</v>
      </c>
      <c r="F97" s="47" t="s">
        <v>353</v>
      </c>
      <c r="G97" s="74" t="s">
        <v>512</v>
      </c>
      <c r="H97" s="107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s="22" customFormat="1" ht="12.75" customHeight="1">
      <c r="A98" s="39" t="s">
        <v>329</v>
      </c>
      <c r="B98" s="42" t="s">
        <v>25</v>
      </c>
      <c r="C98" s="42" t="s">
        <v>330</v>
      </c>
      <c r="D98" s="45" t="s">
        <v>24</v>
      </c>
      <c r="E98" s="29">
        <v>1</v>
      </c>
      <c r="F98" s="47" t="s">
        <v>354</v>
      </c>
      <c r="G98" s="74" t="s">
        <v>512</v>
      </c>
      <c r="H98" s="107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s="22" customFormat="1" ht="12.75" customHeight="1">
      <c r="A99" s="21"/>
      <c r="B99" s="30"/>
      <c r="C99" s="30"/>
      <c r="D99" s="30"/>
      <c r="E99" s="30">
        <f>SUM(E75:E98)</f>
        <v>24</v>
      </c>
      <c r="F99" s="31"/>
      <c r="G99" s="30"/>
      <c r="H99" s="32">
        <f>SUBTOTAL(109,[TOTAL])</f>
        <v>94350.660000000018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2.75" customHeight="1">
      <c r="A100" s="2"/>
      <c r="B100" s="6"/>
      <c r="C100" s="6"/>
      <c r="D100" s="6"/>
      <c r="E100" s="6"/>
      <c r="F100" s="6"/>
      <c r="G100" s="2"/>
      <c r="H100" s="6"/>
      <c r="I100" s="3"/>
      <c r="J100" s="2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313" t="s">
        <v>27</v>
      </c>
      <c r="B101" s="313"/>
      <c r="C101" s="313"/>
      <c r="D101" s="313"/>
      <c r="E101" s="313"/>
      <c r="F101" s="313"/>
      <c r="G101" s="313"/>
      <c r="H101" s="313"/>
      <c r="I101" s="3"/>
      <c r="J101" s="2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37" t="s">
        <v>1</v>
      </c>
      <c r="B102" s="37" t="s">
        <v>2</v>
      </c>
      <c r="C102" s="37" t="s">
        <v>3</v>
      </c>
      <c r="D102" s="37" t="s">
        <v>4</v>
      </c>
      <c r="E102" s="37" t="s">
        <v>5</v>
      </c>
      <c r="F102" s="37" t="s">
        <v>6</v>
      </c>
      <c r="G102" s="37" t="s">
        <v>7</v>
      </c>
      <c r="H102" s="37" t="s">
        <v>28</v>
      </c>
      <c r="I102" s="96" t="s">
        <v>517</v>
      </c>
      <c r="J102" s="96" t="s">
        <v>518</v>
      </c>
      <c r="K102" s="97" t="s">
        <v>519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355</v>
      </c>
      <c r="B103" s="42" t="s">
        <v>286</v>
      </c>
      <c r="C103" s="42" t="s">
        <v>356</v>
      </c>
      <c r="D103" s="45" t="s">
        <v>29</v>
      </c>
      <c r="E103" s="34">
        <v>1</v>
      </c>
      <c r="F103" s="72" t="s">
        <v>462</v>
      </c>
      <c r="G103" s="36" t="s">
        <v>512</v>
      </c>
      <c r="H103" s="84">
        <v>1200.69</v>
      </c>
      <c r="I103" s="99"/>
      <c r="J103" s="99"/>
      <c r="K103" s="100">
        <f>Tabela38[[#This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357</v>
      </c>
      <c r="B104" s="42" t="s">
        <v>358</v>
      </c>
      <c r="C104" s="42" t="s">
        <v>359</v>
      </c>
      <c r="D104" s="45" t="s">
        <v>29</v>
      </c>
      <c r="E104" s="34">
        <v>1</v>
      </c>
      <c r="F104" s="71" t="s">
        <v>419</v>
      </c>
      <c r="G104" s="36" t="s">
        <v>513</v>
      </c>
      <c r="H104" s="84">
        <v>1200.69</v>
      </c>
      <c r="I104" s="99"/>
      <c r="J104" s="99"/>
      <c r="K104" s="100">
        <f>Tabela38[[#This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360</v>
      </c>
      <c r="B105" s="42" t="s">
        <v>361</v>
      </c>
      <c r="C105" s="42" t="s">
        <v>362</v>
      </c>
      <c r="D105" s="45" t="s">
        <v>29</v>
      </c>
      <c r="E105" s="34">
        <v>1</v>
      </c>
      <c r="F105" s="72" t="s">
        <v>463</v>
      </c>
      <c r="G105" s="36" t="s">
        <v>512</v>
      </c>
      <c r="H105" s="84">
        <v>1200.69</v>
      </c>
      <c r="I105" s="99"/>
      <c r="J105" s="99"/>
      <c r="K105" s="100">
        <f>Tabela38[[#This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363</v>
      </c>
      <c r="B106" s="42" t="s">
        <v>364</v>
      </c>
      <c r="C106" s="42" t="s">
        <v>165</v>
      </c>
      <c r="D106" s="45" t="s">
        <v>29</v>
      </c>
      <c r="E106" s="34">
        <v>1</v>
      </c>
      <c r="F106" s="53" t="s">
        <v>423</v>
      </c>
      <c r="G106" s="36" t="s">
        <v>513</v>
      </c>
      <c r="H106" s="84">
        <v>1200.69</v>
      </c>
      <c r="I106" s="99"/>
      <c r="J106" s="99"/>
      <c r="K106" s="100">
        <f>Tabela38[[#This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363</v>
      </c>
      <c r="B107" s="42" t="s">
        <v>364</v>
      </c>
      <c r="C107" s="42" t="s">
        <v>165</v>
      </c>
      <c r="D107" s="45" t="s">
        <v>29</v>
      </c>
      <c r="E107" s="34">
        <v>1</v>
      </c>
      <c r="F107" s="72" t="s">
        <v>464</v>
      </c>
      <c r="G107" s="75" t="s">
        <v>512</v>
      </c>
      <c r="H107" s="92">
        <v>1200.69</v>
      </c>
      <c r="I107" s="99"/>
      <c r="J107" s="99"/>
      <c r="K107" s="100">
        <f>Tabela38[[#This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363</v>
      </c>
      <c r="B108" s="42" t="s">
        <v>364</v>
      </c>
      <c r="C108" s="42" t="s">
        <v>165</v>
      </c>
      <c r="D108" s="45" t="s">
        <v>29</v>
      </c>
      <c r="E108" s="34">
        <v>1</v>
      </c>
      <c r="F108" s="53" t="s">
        <v>465</v>
      </c>
      <c r="G108" s="36" t="s">
        <v>512</v>
      </c>
      <c r="H108" s="84">
        <v>1200.69</v>
      </c>
      <c r="I108" s="99"/>
      <c r="J108" s="99"/>
      <c r="K108" s="100">
        <f>Tabela38[[#This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365</v>
      </c>
      <c r="B109" s="42" t="s">
        <v>358</v>
      </c>
      <c r="C109" s="42" t="s">
        <v>327</v>
      </c>
      <c r="D109" s="45" t="s">
        <v>29</v>
      </c>
      <c r="E109" s="34">
        <v>1</v>
      </c>
      <c r="F109" s="72" t="s">
        <v>466</v>
      </c>
      <c r="G109" s="36" t="s">
        <v>512</v>
      </c>
      <c r="H109" s="84">
        <v>1200.69</v>
      </c>
      <c r="I109" s="99"/>
      <c r="J109" s="99"/>
      <c r="K109" s="100">
        <f>Tabela38[[#This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366</v>
      </c>
      <c r="B110" s="42" t="s">
        <v>367</v>
      </c>
      <c r="C110" s="42" t="s">
        <v>368</v>
      </c>
      <c r="D110" s="45" t="s">
        <v>29</v>
      </c>
      <c r="E110" s="34">
        <v>1</v>
      </c>
      <c r="F110" s="53" t="s">
        <v>467</v>
      </c>
      <c r="G110" s="36" t="s">
        <v>512</v>
      </c>
      <c r="H110" s="84">
        <v>1200.69</v>
      </c>
      <c r="I110" s="99"/>
      <c r="J110" s="99"/>
      <c r="K110" s="100">
        <f>Tabela38[[#This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369</v>
      </c>
      <c r="B111" s="42" t="s">
        <v>370</v>
      </c>
      <c r="C111" s="42" t="s">
        <v>371</v>
      </c>
      <c r="D111" s="45" t="s">
        <v>29</v>
      </c>
      <c r="E111" s="34">
        <v>1</v>
      </c>
      <c r="F111" s="72" t="s">
        <v>468</v>
      </c>
      <c r="G111" s="36" t="s">
        <v>512</v>
      </c>
      <c r="H111" s="84">
        <v>1200.69</v>
      </c>
      <c r="I111" s="99"/>
      <c r="J111" s="99"/>
      <c r="K111" s="100">
        <f>Tabela38[[#This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372</v>
      </c>
      <c r="B112" s="42" t="s">
        <v>373</v>
      </c>
      <c r="C112" s="42" t="s">
        <v>374</v>
      </c>
      <c r="D112" s="45" t="s">
        <v>29</v>
      </c>
      <c r="E112" s="34">
        <v>1</v>
      </c>
      <c r="F112" s="53" t="s">
        <v>420</v>
      </c>
      <c r="G112" s="36" t="s">
        <v>512</v>
      </c>
      <c r="H112" s="84">
        <v>1200.69</v>
      </c>
      <c r="I112" s="99"/>
      <c r="J112" s="99"/>
      <c r="K112" s="100">
        <f>Tabela38[[#This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375</v>
      </c>
      <c r="B113" s="42" t="s">
        <v>376</v>
      </c>
      <c r="C113" s="42" t="s">
        <v>377</v>
      </c>
      <c r="D113" s="45" t="s">
        <v>29</v>
      </c>
      <c r="E113" s="34">
        <v>1</v>
      </c>
      <c r="F113" s="72" t="s">
        <v>422</v>
      </c>
      <c r="G113" s="36" t="s">
        <v>512</v>
      </c>
      <c r="H113" s="84">
        <v>1200.69</v>
      </c>
      <c r="I113" s="99"/>
      <c r="J113" s="99"/>
      <c r="K113" s="100">
        <f>Tabela38[[#This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378</v>
      </c>
      <c r="B114" s="42" t="s">
        <v>379</v>
      </c>
      <c r="C114" s="42" t="s">
        <v>380</v>
      </c>
      <c r="D114" s="45" t="s">
        <v>29</v>
      </c>
      <c r="E114" s="34">
        <v>1</v>
      </c>
      <c r="F114" s="53" t="s">
        <v>421</v>
      </c>
      <c r="G114" s="36" t="s">
        <v>512</v>
      </c>
      <c r="H114" s="84">
        <v>1200.69</v>
      </c>
      <c r="I114" s="99"/>
      <c r="J114" s="99"/>
      <c r="K114" s="100">
        <f>Tabela38[[#This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381</v>
      </c>
      <c r="B115" s="42" t="s">
        <v>382</v>
      </c>
      <c r="C115" s="42" t="s">
        <v>383</v>
      </c>
      <c r="D115" s="45" t="s">
        <v>29</v>
      </c>
      <c r="E115" s="34">
        <v>1</v>
      </c>
      <c r="F115" s="72" t="s">
        <v>469</v>
      </c>
      <c r="G115" s="36" t="s">
        <v>512</v>
      </c>
      <c r="H115" s="84">
        <v>1200.69</v>
      </c>
      <c r="I115" s="99"/>
      <c r="J115" s="99"/>
      <c r="K115" s="100">
        <f>Tabela38[[#This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384</v>
      </c>
      <c r="B116" s="42" t="s">
        <v>385</v>
      </c>
      <c r="C116" s="42" t="s">
        <v>386</v>
      </c>
      <c r="D116" s="45" t="s">
        <v>29</v>
      </c>
      <c r="E116" s="34">
        <v>1</v>
      </c>
      <c r="F116" s="53" t="s">
        <v>470</v>
      </c>
      <c r="G116" s="36" t="s">
        <v>512</v>
      </c>
      <c r="H116" s="84">
        <v>1200.69</v>
      </c>
      <c r="I116" s="99"/>
      <c r="J116" s="99"/>
      <c r="K116" s="100">
        <f>Tabela38[[#This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387</v>
      </c>
      <c r="B117" s="42" t="s">
        <v>388</v>
      </c>
      <c r="C117" s="42" t="s">
        <v>389</v>
      </c>
      <c r="D117" s="45" t="s">
        <v>29</v>
      </c>
      <c r="E117" s="34">
        <v>1</v>
      </c>
      <c r="F117" s="72" t="s">
        <v>436</v>
      </c>
      <c r="G117" s="36" t="s">
        <v>512</v>
      </c>
      <c r="H117" s="84">
        <v>1200.69</v>
      </c>
      <c r="I117" s="99"/>
      <c r="J117" s="99"/>
      <c r="K117" s="100">
        <f>Tabela38[[#This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390</v>
      </c>
      <c r="B118" s="42" t="s">
        <v>391</v>
      </c>
      <c r="C118" s="42" t="s">
        <v>392</v>
      </c>
      <c r="D118" s="45" t="s">
        <v>29</v>
      </c>
      <c r="E118" s="34">
        <v>1</v>
      </c>
      <c r="F118" s="53" t="s">
        <v>438</v>
      </c>
      <c r="G118" s="36" t="s">
        <v>512</v>
      </c>
      <c r="H118" s="84">
        <v>1200.69</v>
      </c>
      <c r="I118" s="99"/>
      <c r="J118" s="99"/>
      <c r="K118" s="100">
        <f>Tabela38[[#This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393</v>
      </c>
      <c r="B119" s="42" t="s">
        <v>394</v>
      </c>
      <c r="C119" s="42" t="s">
        <v>395</v>
      </c>
      <c r="D119" s="45" t="s">
        <v>29</v>
      </c>
      <c r="E119" s="34">
        <v>1</v>
      </c>
      <c r="F119" s="72" t="s">
        <v>437</v>
      </c>
      <c r="G119" s="36" t="s">
        <v>512</v>
      </c>
      <c r="H119" s="84">
        <v>1200.69</v>
      </c>
      <c r="I119" s="99"/>
      <c r="J119" s="99"/>
      <c r="K119" s="100">
        <f>Tabela38[[#This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396</v>
      </c>
      <c r="B120" s="42" t="s">
        <v>397</v>
      </c>
      <c r="C120" s="42" t="s">
        <v>398</v>
      </c>
      <c r="D120" s="45" t="s">
        <v>29</v>
      </c>
      <c r="E120" s="34">
        <v>1</v>
      </c>
      <c r="F120" s="53" t="s">
        <v>471</v>
      </c>
      <c r="G120" s="36" t="s">
        <v>512</v>
      </c>
      <c r="H120" s="84">
        <v>1200.69</v>
      </c>
      <c r="I120" s="99"/>
      <c r="J120" s="99"/>
      <c r="K120" s="100">
        <f>Tabela38[[#This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399</v>
      </c>
      <c r="B121" s="42" t="s">
        <v>397</v>
      </c>
      <c r="C121" s="42" t="s">
        <v>400</v>
      </c>
      <c r="D121" s="45" t="s">
        <v>29</v>
      </c>
      <c r="E121" s="34">
        <v>1</v>
      </c>
      <c r="F121" s="72" t="s">
        <v>472</v>
      </c>
      <c r="G121" s="36" t="s">
        <v>512</v>
      </c>
      <c r="H121" s="84">
        <v>1200.69</v>
      </c>
      <c r="I121" s="99"/>
      <c r="J121" s="99"/>
      <c r="K121" s="100">
        <f>Tabela38[[#This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390</v>
      </c>
      <c r="B122" s="42" t="s">
        <v>447</v>
      </c>
      <c r="C122" s="42" t="s">
        <v>392</v>
      </c>
      <c r="D122" s="45" t="s">
        <v>29</v>
      </c>
      <c r="E122" s="34">
        <v>1</v>
      </c>
      <c r="F122" s="53" t="s">
        <v>435</v>
      </c>
      <c r="G122" s="36" t="s">
        <v>512</v>
      </c>
      <c r="H122" s="84">
        <v>1200.69</v>
      </c>
      <c r="I122" s="99"/>
      <c r="J122" s="99"/>
      <c r="K122" s="100">
        <f>Tabela38[[#This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401</v>
      </c>
      <c r="B123" s="42" t="s">
        <v>402</v>
      </c>
      <c r="C123" s="42" t="s">
        <v>403</v>
      </c>
      <c r="D123" s="45" t="s">
        <v>29</v>
      </c>
      <c r="E123" s="34">
        <v>1</v>
      </c>
      <c r="F123" s="72" t="s">
        <v>473</v>
      </c>
      <c r="G123" s="36" t="s">
        <v>513</v>
      </c>
      <c r="H123" s="84">
        <v>1200.69</v>
      </c>
      <c r="I123" s="99"/>
      <c r="J123" s="99"/>
      <c r="K123" s="100">
        <f>Tabela38[[#This Row],[VALOR]]</f>
        <v>1200.69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404</v>
      </c>
      <c r="B124" s="42" t="s">
        <v>405</v>
      </c>
      <c r="C124" s="42" t="s">
        <v>406</v>
      </c>
      <c r="D124" s="45" t="s">
        <v>29</v>
      </c>
      <c r="E124" s="34">
        <v>1</v>
      </c>
      <c r="F124" s="53" t="s">
        <v>474</v>
      </c>
      <c r="G124" s="36" t="s">
        <v>512</v>
      </c>
      <c r="H124" s="84">
        <v>1200.69</v>
      </c>
      <c r="I124" s="99"/>
      <c r="J124" s="99"/>
      <c r="K124" s="100">
        <f>Tabela38[[#This Row],[VALOR]]</f>
        <v>1200.69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407</v>
      </c>
      <c r="B125" s="42" t="s">
        <v>408</v>
      </c>
      <c r="C125" s="42" t="s">
        <v>409</v>
      </c>
      <c r="D125" s="45" t="s">
        <v>29</v>
      </c>
      <c r="E125" s="34">
        <v>1</v>
      </c>
      <c r="F125" s="72" t="s">
        <v>431</v>
      </c>
      <c r="G125" s="36" t="s">
        <v>512</v>
      </c>
      <c r="H125" s="84">
        <v>1200.69</v>
      </c>
      <c r="I125" s="99"/>
      <c r="J125" s="99"/>
      <c r="K125" s="100">
        <f>Tabela38[[#This Row],[VALOR]]</f>
        <v>1200.69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410</v>
      </c>
      <c r="B126" s="42" t="s">
        <v>447</v>
      </c>
      <c r="C126" s="42" t="s">
        <v>499</v>
      </c>
      <c r="D126" s="45" t="s">
        <v>30</v>
      </c>
      <c r="E126" s="34">
        <v>1</v>
      </c>
      <c r="F126" s="53" t="s">
        <v>498</v>
      </c>
      <c r="G126" s="36" t="s">
        <v>512</v>
      </c>
      <c r="H126" s="84">
        <v>732.55</v>
      </c>
      <c r="I126" s="99"/>
      <c r="J126" s="99"/>
      <c r="K126" s="100">
        <f>Tabela38[[#This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365</v>
      </c>
      <c r="B127" s="42" t="s">
        <v>500</v>
      </c>
      <c r="C127" s="42" t="s">
        <v>501</v>
      </c>
      <c r="D127" s="45" t="s">
        <v>30</v>
      </c>
      <c r="E127" s="34">
        <v>1</v>
      </c>
      <c r="F127" s="72" t="s">
        <v>475</v>
      </c>
      <c r="G127" s="36" t="s">
        <v>513</v>
      </c>
      <c r="H127" s="84">
        <v>732.55</v>
      </c>
      <c r="I127" s="99"/>
      <c r="J127" s="99"/>
      <c r="K127" s="100">
        <f>Tabela38[[#This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411</v>
      </c>
      <c r="B128" s="42" t="s">
        <v>502</v>
      </c>
      <c r="C128" s="42" t="s">
        <v>173</v>
      </c>
      <c r="D128" s="45" t="s">
        <v>30</v>
      </c>
      <c r="E128" s="34">
        <v>1</v>
      </c>
      <c r="F128" s="53" t="s">
        <v>476</v>
      </c>
      <c r="G128" s="36" t="s">
        <v>512</v>
      </c>
      <c r="H128" s="84">
        <v>732.55</v>
      </c>
      <c r="I128" s="99"/>
      <c r="J128" s="99"/>
      <c r="K128" s="100">
        <f>Tabela38[[#This Row],[VALOR]]</f>
        <v>732.55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412</v>
      </c>
      <c r="B129" s="42" t="s">
        <v>503</v>
      </c>
      <c r="C129" s="42" t="s">
        <v>504</v>
      </c>
      <c r="D129" s="45" t="s">
        <v>30</v>
      </c>
      <c r="E129" s="34">
        <v>1</v>
      </c>
      <c r="F129" s="72" t="s">
        <v>477</v>
      </c>
      <c r="G129" s="36" t="s">
        <v>512</v>
      </c>
      <c r="H129" s="84">
        <v>732.55</v>
      </c>
      <c r="I129" s="99"/>
      <c r="J129" s="99"/>
      <c r="K129" s="100">
        <f>Tabela38[[#This Row],[VALOR]]</f>
        <v>732.55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355</v>
      </c>
      <c r="B130" s="42" t="s">
        <v>286</v>
      </c>
      <c r="C130" s="42" t="s">
        <v>287</v>
      </c>
      <c r="D130" s="45" t="s">
        <v>30</v>
      </c>
      <c r="E130" s="34">
        <v>1</v>
      </c>
      <c r="F130" s="53" t="s">
        <v>478</v>
      </c>
      <c r="G130" s="36" t="s">
        <v>513</v>
      </c>
      <c r="H130" s="84">
        <v>732.55</v>
      </c>
      <c r="I130" s="99"/>
      <c r="J130" s="99"/>
      <c r="K130" s="100">
        <f>Tabela38[[#This Row],[VALOR]]</f>
        <v>732.55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413</v>
      </c>
      <c r="B131" s="42" t="s">
        <v>502</v>
      </c>
      <c r="C131" s="42" t="s">
        <v>173</v>
      </c>
      <c r="D131" s="45" t="s">
        <v>414</v>
      </c>
      <c r="E131" s="34">
        <v>1</v>
      </c>
      <c r="F131" s="72" t="s">
        <v>479</v>
      </c>
      <c r="G131" s="36" t="s">
        <v>512</v>
      </c>
      <c r="H131" s="84">
        <v>488.36</v>
      </c>
      <c r="I131" s="99"/>
      <c r="J131" s="99"/>
      <c r="K131" s="100">
        <f>Tabela38[[#This Row],[VALOR]]</f>
        <v>488.36</v>
      </c>
      <c r="L131" s="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53" t="s">
        <v>480</v>
      </c>
      <c r="G132" s="36" t="s">
        <v>513</v>
      </c>
      <c r="H132" s="84">
        <v>488.36</v>
      </c>
      <c r="I132" s="99"/>
      <c r="J132" s="99"/>
      <c r="K132" s="100">
        <f>Tabela38[[#This Row],[VALOR]]</f>
        <v>488.36</v>
      </c>
      <c r="L132" s="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>
      <c r="A133" s="47" t="s">
        <v>505</v>
      </c>
      <c r="B133" s="42" t="s">
        <v>500</v>
      </c>
      <c r="C133" s="42" t="s">
        <v>501</v>
      </c>
      <c r="D133" s="45" t="s">
        <v>414</v>
      </c>
      <c r="E133" s="34">
        <v>1</v>
      </c>
      <c r="F133" s="72" t="s">
        <v>481</v>
      </c>
      <c r="G133" s="36" t="s">
        <v>513</v>
      </c>
      <c r="H133" s="84">
        <v>488.36</v>
      </c>
      <c r="I133" s="99"/>
      <c r="J133" s="99"/>
      <c r="K133" s="100">
        <f>Tabela38[[#This Row],[VALOR]]</f>
        <v>488.36</v>
      </c>
      <c r="L133" s="1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>
      <c r="A134" s="47" t="s">
        <v>360</v>
      </c>
      <c r="B134" s="42" t="s">
        <v>361</v>
      </c>
      <c r="C134" s="42" t="s">
        <v>362</v>
      </c>
      <c r="D134" s="45" t="s">
        <v>414</v>
      </c>
      <c r="E134" s="34">
        <v>1</v>
      </c>
      <c r="F134" s="53" t="s">
        <v>482</v>
      </c>
      <c r="G134" s="36" t="s">
        <v>512</v>
      </c>
      <c r="H134" s="84">
        <v>488.36</v>
      </c>
      <c r="I134" s="101"/>
      <c r="J134" s="101"/>
      <c r="K134" s="100">
        <f>Tabela38[[#This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47" t="s">
        <v>360</v>
      </c>
      <c r="B135" s="42" t="s">
        <v>361</v>
      </c>
      <c r="C135" s="42" t="s">
        <v>362</v>
      </c>
      <c r="D135" s="45" t="s">
        <v>414</v>
      </c>
      <c r="E135" s="34">
        <v>1</v>
      </c>
      <c r="F135" s="72" t="s">
        <v>483</v>
      </c>
      <c r="G135" s="36" t="s">
        <v>513</v>
      </c>
      <c r="H135" s="84">
        <v>488.36</v>
      </c>
      <c r="I135" s="101"/>
      <c r="J135" s="101"/>
      <c r="K135" s="100">
        <f>Tabela38[[#This Row],[VALOR]]</f>
        <v>488.36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2.75" customHeight="1">
      <c r="A136" s="47" t="s">
        <v>355</v>
      </c>
      <c r="B136" s="42" t="s">
        <v>286</v>
      </c>
      <c r="C136" s="42" t="s">
        <v>287</v>
      </c>
      <c r="D136" s="45" t="s">
        <v>414</v>
      </c>
      <c r="E136" s="34">
        <v>1</v>
      </c>
      <c r="F136" s="53" t="s">
        <v>484</v>
      </c>
      <c r="G136" s="36" t="s">
        <v>512</v>
      </c>
      <c r="H136" s="84">
        <v>488.36</v>
      </c>
      <c r="I136" s="101"/>
      <c r="J136" s="101"/>
      <c r="K136" s="100">
        <f>Tabela38[[#This Row],[VALOR]]</f>
        <v>488.36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2.75" customHeight="1">
      <c r="A137" s="47" t="s">
        <v>355</v>
      </c>
      <c r="B137" s="42" t="s">
        <v>286</v>
      </c>
      <c r="C137" s="42" t="s">
        <v>287</v>
      </c>
      <c r="D137" s="45" t="s">
        <v>414</v>
      </c>
      <c r="E137" s="34">
        <v>1</v>
      </c>
      <c r="F137" s="72" t="s">
        <v>485</v>
      </c>
      <c r="G137" s="36" t="s">
        <v>513</v>
      </c>
      <c r="H137" s="84">
        <v>488.36</v>
      </c>
      <c r="I137" s="101"/>
      <c r="J137" s="101"/>
      <c r="K137" s="100">
        <f>Tabela38[[#This Row],[VALOR]]</f>
        <v>488.36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39" t="s">
        <v>106</v>
      </c>
      <c r="B138" s="42" t="s">
        <v>156</v>
      </c>
      <c r="C138" s="42" t="s">
        <v>200</v>
      </c>
      <c r="D138" s="45" t="s">
        <v>31</v>
      </c>
      <c r="E138" s="34">
        <v>1</v>
      </c>
      <c r="F138" s="47" t="s">
        <v>267</v>
      </c>
      <c r="G138" s="36" t="s">
        <v>512</v>
      </c>
      <c r="H138" s="84">
        <v>436.04</v>
      </c>
      <c r="I138" s="84"/>
      <c r="J138" s="84"/>
      <c r="K138" s="84">
        <f>Tabela38[[#This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104</v>
      </c>
      <c r="B139" s="42" t="s">
        <v>154</v>
      </c>
      <c r="C139" s="42" t="s">
        <v>506</v>
      </c>
      <c r="D139" s="45" t="s">
        <v>31</v>
      </c>
      <c r="E139" s="34">
        <v>1</v>
      </c>
      <c r="F139" s="72" t="s">
        <v>486</v>
      </c>
      <c r="G139" s="36" t="s">
        <v>512</v>
      </c>
      <c r="H139" s="84">
        <v>436.04</v>
      </c>
      <c r="I139" s="101"/>
      <c r="J139" s="101"/>
      <c r="K139" s="100">
        <f>Tabela38[[#This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104</v>
      </c>
      <c r="B140" s="42" t="s">
        <v>154</v>
      </c>
      <c r="C140" s="42" t="s">
        <v>506</v>
      </c>
      <c r="D140" s="45" t="s">
        <v>31</v>
      </c>
      <c r="E140" s="34">
        <v>1</v>
      </c>
      <c r="F140" s="94" t="s">
        <v>487</v>
      </c>
      <c r="G140" s="36" t="s">
        <v>512</v>
      </c>
      <c r="H140" s="84">
        <v>436.04</v>
      </c>
      <c r="I140" s="101"/>
      <c r="J140" s="101"/>
      <c r="K140" s="100">
        <f>Tabela38[[#This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53" t="s">
        <v>488</v>
      </c>
      <c r="G141" s="36" t="s">
        <v>513</v>
      </c>
      <c r="H141" s="84">
        <v>436.04</v>
      </c>
      <c r="I141" s="101"/>
      <c r="J141" s="101"/>
      <c r="K141" s="100">
        <f>Tabela38[[#This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415</v>
      </c>
      <c r="B142" s="42" t="s">
        <v>509</v>
      </c>
      <c r="C142" s="42" t="s">
        <v>510</v>
      </c>
      <c r="D142" s="45" t="s">
        <v>31</v>
      </c>
      <c r="E142" s="34">
        <v>1</v>
      </c>
      <c r="F142" s="72" t="s">
        <v>489</v>
      </c>
      <c r="G142" s="36" t="s">
        <v>513</v>
      </c>
      <c r="H142" s="84">
        <v>436.04</v>
      </c>
      <c r="I142" s="101"/>
      <c r="J142" s="101"/>
      <c r="K142" s="100">
        <f>Tabela38[[#This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404</v>
      </c>
      <c r="B143" s="42" t="s">
        <v>507</v>
      </c>
      <c r="C143" s="42" t="s">
        <v>508</v>
      </c>
      <c r="D143" s="45" t="s">
        <v>31</v>
      </c>
      <c r="E143" s="34">
        <v>1</v>
      </c>
      <c r="F143" s="53" t="s">
        <v>490</v>
      </c>
      <c r="G143" s="36" t="s">
        <v>512</v>
      </c>
      <c r="H143" s="84">
        <v>436.04</v>
      </c>
      <c r="I143" s="101"/>
      <c r="J143" s="101"/>
      <c r="K143" s="100">
        <f>Tabela38[[#This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31</v>
      </c>
      <c r="E144" s="34">
        <v>1</v>
      </c>
      <c r="F144" s="72" t="s">
        <v>514</v>
      </c>
      <c r="G144" s="36" t="s">
        <v>512</v>
      </c>
      <c r="H144" s="84">
        <v>436.04</v>
      </c>
      <c r="I144" s="101"/>
      <c r="J144" s="101"/>
      <c r="K144" s="100">
        <f>Tabela38[[#This Row],[VALOR]]</f>
        <v>436.04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360</v>
      </c>
      <c r="B145" s="42" t="s">
        <v>361</v>
      </c>
      <c r="C145" s="42" t="s">
        <v>362</v>
      </c>
      <c r="D145" s="45" t="s">
        <v>31</v>
      </c>
      <c r="E145" s="34">
        <v>1</v>
      </c>
      <c r="F145" s="53" t="s">
        <v>491</v>
      </c>
      <c r="G145" s="36" t="s">
        <v>513</v>
      </c>
      <c r="H145" s="84">
        <v>436.04</v>
      </c>
      <c r="I145" s="101"/>
      <c r="J145" s="101"/>
      <c r="K145" s="100">
        <f>Tabela38[[#This Row],[VALOR]]</f>
        <v>436.04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416</v>
      </c>
      <c r="B146" s="42" t="s">
        <v>131</v>
      </c>
      <c r="C146" s="42" t="s">
        <v>174</v>
      </c>
      <c r="D146" s="45" t="s">
        <v>31</v>
      </c>
      <c r="E146" s="34">
        <v>1</v>
      </c>
      <c r="F146" s="72" t="s">
        <v>492</v>
      </c>
      <c r="G146" s="36" t="s">
        <v>512</v>
      </c>
      <c r="H146" s="84">
        <v>436.04</v>
      </c>
      <c r="I146" s="101"/>
      <c r="J146" s="101"/>
      <c r="K146" s="100">
        <f>Tabela38[[#This Row],[VALOR]]</f>
        <v>436.04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404</v>
      </c>
      <c r="B147" s="42" t="s">
        <v>507</v>
      </c>
      <c r="C147" s="42" t="s">
        <v>508</v>
      </c>
      <c r="D147" s="45" t="s">
        <v>417</v>
      </c>
      <c r="E147" s="34">
        <v>1</v>
      </c>
      <c r="F147" s="53" t="s">
        <v>493</v>
      </c>
      <c r="G147" s="36" t="s">
        <v>512</v>
      </c>
      <c r="H147" s="84">
        <v>401.16</v>
      </c>
      <c r="I147" s="101"/>
      <c r="J147" s="101"/>
      <c r="K147" s="100">
        <f>Tabela38[[#This Row],[VALOR]]</f>
        <v>401.16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>
      <c r="A148" s="47" t="s">
        <v>418</v>
      </c>
      <c r="B148" s="42" t="s">
        <v>507</v>
      </c>
      <c r="C148" s="42" t="s">
        <v>508</v>
      </c>
      <c r="D148" s="45" t="s">
        <v>417</v>
      </c>
      <c r="E148" s="34">
        <v>1</v>
      </c>
      <c r="F148" s="72" t="s">
        <v>494</v>
      </c>
      <c r="G148" s="36" t="s">
        <v>512</v>
      </c>
      <c r="H148" s="84">
        <v>401.16</v>
      </c>
      <c r="I148" s="101"/>
      <c r="J148" s="101"/>
      <c r="K148" s="100">
        <f>Tabela38[[#This Row],[VALOR]]</f>
        <v>401.16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>
      <c r="A149" s="47" t="s">
        <v>404</v>
      </c>
      <c r="B149" s="42" t="s">
        <v>507</v>
      </c>
      <c r="C149" s="42" t="s">
        <v>508</v>
      </c>
      <c r="D149" s="45" t="s">
        <v>417</v>
      </c>
      <c r="E149" s="34">
        <v>1</v>
      </c>
      <c r="F149" s="53" t="s">
        <v>495</v>
      </c>
      <c r="G149" s="36" t="s">
        <v>513</v>
      </c>
      <c r="H149" s="84">
        <v>401.16</v>
      </c>
      <c r="I149" s="101"/>
      <c r="J149" s="101"/>
      <c r="K149" s="100">
        <f>Tabela38[[#This Row],[VALOR]]</f>
        <v>401.16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47" t="s">
        <v>360</v>
      </c>
      <c r="B150" s="42" t="s">
        <v>361</v>
      </c>
      <c r="C150" s="42" t="s">
        <v>362</v>
      </c>
      <c r="D150" s="45" t="s">
        <v>32</v>
      </c>
      <c r="E150" s="34">
        <v>1</v>
      </c>
      <c r="F150" s="72" t="s">
        <v>496</v>
      </c>
      <c r="G150" s="36" t="s">
        <v>512</v>
      </c>
      <c r="H150" s="84">
        <v>313.94</v>
      </c>
      <c r="I150" s="101"/>
      <c r="J150" s="101"/>
      <c r="K150" s="100">
        <f>Tabela38[[#This Row],[VALOR]]</f>
        <v>313.94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 thickBot="1">
      <c r="A151" s="47" t="s">
        <v>360</v>
      </c>
      <c r="B151" s="42" t="s">
        <v>361</v>
      </c>
      <c r="C151" s="42" t="s">
        <v>362</v>
      </c>
      <c r="D151" s="45" t="s">
        <v>32</v>
      </c>
      <c r="E151" s="34">
        <v>1</v>
      </c>
      <c r="F151" s="53" t="s">
        <v>497</v>
      </c>
      <c r="G151" s="36" t="s">
        <v>513</v>
      </c>
      <c r="H151" s="84">
        <v>313.94</v>
      </c>
      <c r="I151" s="101"/>
      <c r="J151" s="101"/>
      <c r="K151" s="100">
        <f>Tabela38[[#This Row],[VALOR]]</f>
        <v>313.94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2.75" customHeight="1" thickBot="1">
      <c r="A152" s="48"/>
      <c r="B152" s="49"/>
      <c r="C152" s="49"/>
      <c r="D152" s="49"/>
      <c r="E152" s="49">
        <f>SUM(E103:E151)</f>
        <v>49</v>
      </c>
      <c r="F152" s="73"/>
      <c r="G152" s="102"/>
      <c r="H152" s="103">
        <f>SUM(H103:H151)</f>
        <v>40452.860000000015</v>
      </c>
      <c r="I152" s="104"/>
      <c r="J152" s="105"/>
      <c r="K152" s="106">
        <f>SUM(K103:K151)</f>
        <v>40452.860000000015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2.75" customHeight="1">
      <c r="A153" s="33"/>
      <c r="B153" s="34"/>
      <c r="C153" s="34"/>
      <c r="D153" s="34"/>
      <c r="E153" s="34"/>
      <c r="F153" s="33"/>
      <c r="G153" s="34"/>
      <c r="H153" s="35"/>
      <c r="I153" s="95"/>
      <c r="J153" s="95"/>
      <c r="K153" s="9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2.75" customHeight="1">
      <c r="A154" s="309" t="s">
        <v>33</v>
      </c>
      <c r="B154" s="309"/>
      <c r="C154" s="309"/>
      <c r="D154" s="309"/>
      <c r="E154" s="309"/>
      <c r="F154" s="309"/>
      <c r="G154" s="309"/>
      <c r="H154" s="309"/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15" t="s">
        <v>1</v>
      </c>
      <c r="B155" s="15" t="s">
        <v>2</v>
      </c>
      <c r="C155" s="15" t="s">
        <v>3</v>
      </c>
      <c r="D155" s="15" t="s">
        <v>4</v>
      </c>
      <c r="E155" s="15" t="s">
        <v>5</v>
      </c>
      <c r="F155" s="15" t="s">
        <v>6</v>
      </c>
      <c r="G155" s="82" t="s">
        <v>7</v>
      </c>
      <c r="H155" s="86" t="s">
        <v>28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76" t="s">
        <v>34</v>
      </c>
      <c r="B156" s="77" t="s">
        <v>442</v>
      </c>
      <c r="C156" s="77" t="s">
        <v>443</v>
      </c>
      <c r="D156" s="78" t="s">
        <v>14</v>
      </c>
      <c r="E156" s="79">
        <v>1</v>
      </c>
      <c r="F156" s="55" t="s">
        <v>419</v>
      </c>
      <c r="G156" s="83" t="s">
        <v>513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51" t="s">
        <v>34</v>
      </c>
      <c r="B157" s="42" t="s">
        <v>442</v>
      </c>
      <c r="C157" s="42" t="s">
        <v>443</v>
      </c>
      <c r="D157" s="16" t="s">
        <v>14</v>
      </c>
      <c r="E157" s="54">
        <v>1</v>
      </c>
      <c r="F157" s="50" t="s">
        <v>420</v>
      </c>
      <c r="G157" s="82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76" t="s">
        <v>34</v>
      </c>
      <c r="B158" s="77" t="s">
        <v>442</v>
      </c>
      <c r="C158" s="77" t="s">
        <v>461</v>
      </c>
      <c r="D158" s="78" t="s">
        <v>14</v>
      </c>
      <c r="E158" s="79">
        <v>1</v>
      </c>
      <c r="F158" s="55" t="s">
        <v>421</v>
      </c>
      <c r="G158" s="83" t="s">
        <v>512</v>
      </c>
      <c r="H158" s="93">
        <v>514.21</v>
      </c>
      <c r="I158" s="3"/>
      <c r="J158" s="3"/>
      <c r="K158" s="1"/>
      <c r="L158" s="1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>
      <c r="A159" s="51" t="s">
        <v>34</v>
      </c>
      <c r="B159" s="42" t="s">
        <v>442</v>
      </c>
      <c r="C159" s="42" t="s">
        <v>444</v>
      </c>
      <c r="D159" s="16" t="s">
        <v>14</v>
      </c>
      <c r="E159" s="54">
        <v>1</v>
      </c>
      <c r="F159" s="50" t="s">
        <v>422</v>
      </c>
      <c r="G159" s="82" t="s">
        <v>512</v>
      </c>
      <c r="H159" s="86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>
      <c r="A160" s="80" t="s">
        <v>35</v>
      </c>
      <c r="B160" s="77" t="s">
        <v>446</v>
      </c>
      <c r="C160" s="78" t="s">
        <v>445</v>
      </c>
      <c r="D160" s="78" t="s">
        <v>14</v>
      </c>
      <c r="E160" s="79">
        <v>1</v>
      </c>
      <c r="F160" s="72" t="s">
        <v>351</v>
      </c>
      <c r="G160" s="83" t="s">
        <v>513</v>
      </c>
      <c r="H160" s="86">
        <v>514.21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52" t="s">
        <v>35</v>
      </c>
      <c r="B161" s="42" t="s">
        <v>446</v>
      </c>
      <c r="C161" s="16" t="s">
        <v>445</v>
      </c>
      <c r="D161" s="16" t="s">
        <v>14</v>
      </c>
      <c r="E161" s="54">
        <v>1</v>
      </c>
      <c r="F161" s="53" t="s">
        <v>423</v>
      </c>
      <c r="G161" s="82" t="s">
        <v>513</v>
      </c>
      <c r="H161" s="86">
        <v>514.21</v>
      </c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80" t="s">
        <v>35</v>
      </c>
      <c r="B162" s="77" t="s">
        <v>446</v>
      </c>
      <c r="C162" s="78" t="s">
        <v>445</v>
      </c>
      <c r="D162" s="78" t="s">
        <v>14</v>
      </c>
      <c r="E162" s="79">
        <v>1</v>
      </c>
      <c r="F162" s="72" t="s">
        <v>516</v>
      </c>
      <c r="G162" s="83" t="s">
        <v>512</v>
      </c>
      <c r="H162" s="93">
        <v>514.21</v>
      </c>
      <c r="I162" s="3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2"/>
      <c r="B163" s="2"/>
      <c r="C163" s="2"/>
      <c r="D163" s="9" t="s">
        <v>11</v>
      </c>
      <c r="E163" s="5">
        <f>SUM(E156:E162)</f>
        <v>7</v>
      </c>
      <c r="F163" s="2"/>
      <c r="G163" s="3"/>
      <c r="H163" s="85">
        <f>SUM(H156:H162)</f>
        <v>3599.4700000000003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"/>
      <c r="B164" s="4"/>
      <c r="C164" s="4"/>
      <c r="D164" s="4"/>
      <c r="E164" s="4"/>
      <c r="F164" s="4"/>
      <c r="G164" s="4"/>
      <c r="H164" s="4"/>
      <c r="I164" s="2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309" t="s">
        <v>36</v>
      </c>
      <c r="B165" s="309"/>
      <c r="C165" s="309"/>
      <c r="D165" s="309"/>
      <c r="E165" s="309"/>
      <c r="F165" s="309"/>
      <c r="G165" s="309"/>
      <c r="H165" s="309"/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13" t="s">
        <v>1</v>
      </c>
      <c r="B166" s="13" t="s">
        <v>2</v>
      </c>
      <c r="C166" s="13" t="s">
        <v>3</v>
      </c>
      <c r="D166" s="13" t="s">
        <v>4</v>
      </c>
      <c r="E166" s="13" t="s">
        <v>5</v>
      </c>
      <c r="F166" s="13" t="s">
        <v>6</v>
      </c>
      <c r="G166" s="13" t="s">
        <v>7</v>
      </c>
      <c r="H166" s="13" t="s">
        <v>28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42" t="s">
        <v>424</v>
      </c>
      <c r="B167" s="42" t="s">
        <v>440</v>
      </c>
      <c r="C167" s="42" t="s">
        <v>280</v>
      </c>
      <c r="D167" s="42" t="s">
        <v>425</v>
      </c>
      <c r="E167" s="14">
        <v>1</v>
      </c>
      <c r="F167" s="70" t="s">
        <v>332</v>
      </c>
      <c r="G167" s="81" t="s">
        <v>512</v>
      </c>
      <c r="H167" s="109">
        <v>3000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57" t="s">
        <v>428</v>
      </c>
      <c r="G168" s="81" t="s">
        <v>511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56" t="s">
        <v>426</v>
      </c>
      <c r="B169" s="42" t="s">
        <v>408</v>
      </c>
      <c r="C169" s="42" t="s">
        <v>280</v>
      </c>
      <c r="D169" s="42" t="s">
        <v>425</v>
      </c>
      <c r="E169" s="14">
        <v>1</v>
      </c>
      <c r="F169" s="70" t="s">
        <v>429</v>
      </c>
      <c r="G169" s="81" t="s">
        <v>511</v>
      </c>
      <c r="H169" s="109">
        <v>1250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459</v>
      </c>
      <c r="D170" s="42" t="s">
        <v>425</v>
      </c>
      <c r="E170" s="14">
        <v>1</v>
      </c>
      <c r="F170" s="57" t="s">
        <v>430</v>
      </c>
      <c r="G170" s="81" t="s">
        <v>512</v>
      </c>
      <c r="H170" s="109">
        <v>1250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425</v>
      </c>
      <c r="E171" s="14">
        <v>1</v>
      </c>
      <c r="F171" s="70" t="s">
        <v>347</v>
      </c>
      <c r="G171" s="81" t="s">
        <v>512</v>
      </c>
      <c r="H171" s="109">
        <v>1250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42" t="s">
        <v>424</v>
      </c>
      <c r="B172" s="42" t="s">
        <v>440</v>
      </c>
      <c r="C172" s="42" t="s">
        <v>280</v>
      </c>
      <c r="D172" s="42" t="s">
        <v>427</v>
      </c>
      <c r="E172" s="14">
        <v>1</v>
      </c>
      <c r="F172" s="58" t="s">
        <v>431</v>
      </c>
      <c r="G172" s="81" t="s">
        <v>512</v>
      </c>
      <c r="H172" s="109">
        <v>2400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70" t="s">
        <v>432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56" t="s">
        <v>426</v>
      </c>
      <c r="B174" s="42" t="s">
        <v>408</v>
      </c>
      <c r="C174" s="42" t="s">
        <v>280</v>
      </c>
      <c r="D174" s="42" t="s">
        <v>427</v>
      </c>
      <c r="E174" s="14">
        <v>1</v>
      </c>
      <c r="F174" s="57" t="s">
        <v>433</v>
      </c>
      <c r="G174" s="81" t="s">
        <v>513</v>
      </c>
      <c r="H174" s="109">
        <v>1000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280</v>
      </c>
      <c r="D175" s="42" t="s">
        <v>427</v>
      </c>
      <c r="E175" s="14">
        <v>1</v>
      </c>
      <c r="F175" s="70" t="s">
        <v>260</v>
      </c>
      <c r="G175" s="81" t="s">
        <v>511</v>
      </c>
      <c r="H175" s="109">
        <v>1000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280</v>
      </c>
      <c r="D176" s="42" t="s">
        <v>427</v>
      </c>
      <c r="E176" s="14">
        <v>1</v>
      </c>
      <c r="F176" s="57" t="s">
        <v>434</v>
      </c>
      <c r="G176" s="81" t="s">
        <v>512</v>
      </c>
      <c r="H176" s="109">
        <v>1000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42" t="s">
        <v>424</v>
      </c>
      <c r="B177" s="42" t="s">
        <v>440</v>
      </c>
      <c r="C177" s="42" t="s">
        <v>441</v>
      </c>
      <c r="D177" s="42" t="s">
        <v>425</v>
      </c>
      <c r="E177" s="14">
        <v>1</v>
      </c>
      <c r="F177" s="39" t="s">
        <v>435</v>
      </c>
      <c r="G177" s="81" t="s">
        <v>512</v>
      </c>
      <c r="H177" s="109">
        <v>3000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436</v>
      </c>
      <c r="G178" s="81" t="s">
        <v>512</v>
      </c>
      <c r="H178" s="109">
        <v>1250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56" t="s">
        <v>426</v>
      </c>
      <c r="B179" s="42" t="s">
        <v>408</v>
      </c>
      <c r="C179" s="42" t="s">
        <v>441</v>
      </c>
      <c r="D179" s="42" t="s">
        <v>425</v>
      </c>
      <c r="E179" s="14">
        <v>1</v>
      </c>
      <c r="F179" s="39" t="s">
        <v>437</v>
      </c>
      <c r="G179" s="81" t="s">
        <v>512</v>
      </c>
      <c r="H179" s="109">
        <v>1200.5</v>
      </c>
      <c r="I179" s="3"/>
      <c r="J179" s="3"/>
      <c r="K179" s="1"/>
      <c r="L179" s="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56" t="s">
        <v>426</v>
      </c>
      <c r="B180" s="42" t="s">
        <v>408</v>
      </c>
      <c r="C180" s="42" t="s">
        <v>441</v>
      </c>
      <c r="D180" s="42" t="s">
        <v>425</v>
      </c>
      <c r="E180" s="14">
        <v>1</v>
      </c>
      <c r="F180" s="39" t="s">
        <v>438</v>
      </c>
      <c r="G180" s="81" t="s">
        <v>512</v>
      </c>
      <c r="H180" s="109">
        <v>1250</v>
      </c>
      <c r="I180" s="3"/>
      <c r="J180" s="3"/>
      <c r="K180" s="1"/>
      <c r="L180" s="1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>
      <c r="A181" s="56" t="s">
        <v>426</v>
      </c>
      <c r="B181" s="42" t="s">
        <v>408</v>
      </c>
      <c r="C181" s="42" t="s">
        <v>441</v>
      </c>
      <c r="D181" s="42" t="s">
        <v>425</v>
      </c>
      <c r="E181" s="14">
        <v>1</v>
      </c>
      <c r="F181" s="39" t="s">
        <v>439</v>
      </c>
      <c r="G181" s="81" t="s">
        <v>512</v>
      </c>
      <c r="H181" s="109">
        <v>1200.5</v>
      </c>
      <c r="I181" s="3"/>
      <c r="J181" s="3"/>
      <c r="K181" s="1"/>
      <c r="L181" s="1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2"/>
      <c r="B182" s="2"/>
      <c r="C182" s="2"/>
      <c r="D182" s="9" t="s">
        <v>11</v>
      </c>
      <c r="E182" s="5">
        <f>SUM(E167:E181)</f>
        <v>15</v>
      </c>
      <c r="F182" s="2"/>
      <c r="G182" s="3"/>
      <c r="H182" s="85">
        <f>SUM(H167:H181)</f>
        <v>22301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>
      <c r="A184" s="59" t="s">
        <v>37</v>
      </c>
      <c r="B184" s="60"/>
      <c r="C184" s="60"/>
      <c r="D184" s="60"/>
      <c r="E184" s="60"/>
      <c r="F184" s="60"/>
      <c r="G184" s="61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38</v>
      </c>
      <c r="B185" s="62" t="s">
        <v>39</v>
      </c>
      <c r="C185" s="60"/>
      <c r="D185" s="60"/>
      <c r="E185" s="60"/>
      <c r="F185" s="63"/>
      <c r="G185" s="61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60" t="s">
        <v>40</v>
      </c>
      <c r="B186" s="60"/>
      <c r="C186" s="60"/>
      <c r="D186" s="60"/>
      <c r="E186" s="60"/>
      <c r="F186" s="60"/>
      <c r="G186" s="61"/>
      <c r="H186" s="60"/>
      <c r="I186" s="60"/>
      <c r="J186" s="60"/>
      <c r="K186" s="60"/>
      <c r="L186" s="60"/>
      <c r="M186" s="6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310" t="s">
        <v>43</v>
      </c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0" t="s">
        <v>44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0" t="s">
        <v>45</v>
      </c>
      <c r="B191" s="60"/>
      <c r="C191" s="60"/>
      <c r="D191" s="60"/>
      <c r="E191" s="60"/>
      <c r="F191" s="64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46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47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5" t="s">
        <v>48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5" t="s">
        <v>49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5" t="s">
        <v>50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51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0" t="s">
        <v>52</v>
      </c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>
      <c r="A199" s="60" t="s">
        <v>53</v>
      </c>
      <c r="B199" s="6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>
      <c r="A200" s="60" t="s">
        <v>54</v>
      </c>
      <c r="B200" s="6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>
      <c r="A201" s="66" t="s">
        <v>55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2.75" customHeight="1">
      <c r="A202" s="68" t="s">
        <v>56</v>
      </c>
      <c r="B202" s="69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7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2.75" customHeight="1">
      <c r="A203" s="66" t="s">
        <v>55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7"/>
      <c r="L203" s="67"/>
      <c r="M203" s="67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2.75" customHeight="1">
      <c r="A204" s="68" t="s">
        <v>56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7"/>
      <c r="L204" s="67"/>
      <c r="M204" s="67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/>
    <row r="245" spans="1:28" ht="12.75" customHeight="1"/>
    <row r="246" spans="1:28" ht="12.75" customHeight="1"/>
    <row r="247" spans="1:28" ht="12.75" customHeight="1"/>
    <row r="248" spans="1:28" ht="12.75" customHeight="1"/>
    <row r="249" spans="1:28" ht="12.75" customHeight="1"/>
    <row r="250" spans="1:28" ht="12.75" customHeight="1"/>
    <row r="251" spans="1:28" ht="12.75" customHeight="1"/>
    <row r="252" spans="1:28" ht="12.75" customHeight="1"/>
    <row r="253" spans="1:28" ht="12.75" customHeight="1"/>
    <row r="254" spans="1:28" ht="12.75" customHeight="1"/>
    <row r="255" spans="1:28" ht="12.75" customHeight="1"/>
    <row r="256" spans="1:2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protectedRanges>
    <protectedRange sqref="F158" name="Intervalo1_3"/>
  </protectedRanges>
  <mergeCells count="9">
    <mergeCell ref="A1:D1"/>
    <mergeCell ref="B2:D2"/>
    <mergeCell ref="B3:D3"/>
    <mergeCell ref="A189:M189"/>
    <mergeCell ref="A5:K5"/>
    <mergeCell ref="A73:H73"/>
    <mergeCell ref="A101:H101"/>
    <mergeCell ref="A154:H154"/>
    <mergeCell ref="A165:H165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26"/>
  <sheetViews>
    <sheetView workbookViewId="0">
      <selection sqref="A1:XFD3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8" s="23" customFormat="1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23" customFormat="1" ht="12.75" customHeigh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5" t="s">
        <v>9</v>
      </c>
      <c r="J6" s="25" t="s">
        <v>10</v>
      </c>
      <c r="K6" s="25" t="s">
        <v>11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41" t="s">
        <v>58</v>
      </c>
      <c r="B7" s="42" t="s">
        <v>112</v>
      </c>
      <c r="C7" s="42" t="s">
        <v>12</v>
      </c>
      <c r="D7" s="46" t="s">
        <v>13</v>
      </c>
      <c r="E7" s="34">
        <v>1</v>
      </c>
      <c r="F7" s="40" t="s">
        <v>212</v>
      </c>
      <c r="G7" s="36" t="s">
        <v>8</v>
      </c>
      <c r="H7" s="84">
        <v>10570</v>
      </c>
      <c r="I7" s="84"/>
      <c r="J7" s="84"/>
      <c r="K7" s="84">
        <f>Tabela110[[#This Row],[AGP]]+Tabela110[[#This Row],[VENCIMENTO]]+Tabela110[[#This Row],[REPRESENTAÇÃO]]</f>
        <v>10570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8" t="s">
        <v>59</v>
      </c>
      <c r="B8" s="42" t="s">
        <v>113</v>
      </c>
      <c r="C8" s="42" t="s">
        <v>162</v>
      </c>
      <c r="D8" s="45" t="s">
        <v>15</v>
      </c>
      <c r="E8" s="34">
        <v>1</v>
      </c>
      <c r="F8" s="38" t="s">
        <v>213</v>
      </c>
      <c r="G8" s="36" t="s">
        <v>511</v>
      </c>
      <c r="H8" s="84"/>
      <c r="I8" s="84">
        <v>1993.32</v>
      </c>
      <c r="J8" s="84">
        <v>7973.3</v>
      </c>
      <c r="K8" s="84">
        <f>Tabela110[[#This Row],[AGP]]+Tabela110[[#This Row],[VENCIMENTO]]+Tabela110[[#This Row],[REPRESENTAÇÃO]]</f>
        <v>9966.6200000000008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40" t="s">
        <v>60</v>
      </c>
      <c r="B9" s="42" t="s">
        <v>114</v>
      </c>
      <c r="C9" s="42" t="s">
        <v>163</v>
      </c>
      <c r="D9" s="45" t="s">
        <v>15</v>
      </c>
      <c r="E9" s="34">
        <v>1</v>
      </c>
      <c r="F9" s="40" t="s">
        <v>214</v>
      </c>
      <c r="G9" s="36" t="s">
        <v>511</v>
      </c>
      <c r="H9" s="84"/>
      <c r="I9" s="84">
        <v>1993.32</v>
      </c>
      <c r="J9" s="84">
        <v>7937.3</v>
      </c>
      <c r="K9" s="84">
        <f>Tabela110[[#This Row],[AGP]]+Tabela110[[#This Row],[VENCIMENTO]]+Tabela110[[#This Row],[REPRESENTAÇÃO]]</f>
        <v>9930.6200000000008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61</v>
      </c>
      <c r="B10" s="42" t="s">
        <v>115</v>
      </c>
      <c r="C10" s="42" t="s">
        <v>115</v>
      </c>
      <c r="D10" s="45" t="s">
        <v>15</v>
      </c>
      <c r="E10" s="34">
        <v>1</v>
      </c>
      <c r="F10" s="47" t="s">
        <v>215</v>
      </c>
      <c r="G10" s="36" t="s">
        <v>511</v>
      </c>
      <c r="H10" s="84"/>
      <c r="I10" s="84">
        <v>199.32</v>
      </c>
      <c r="J10" s="84">
        <v>7973.3</v>
      </c>
      <c r="K10" s="84">
        <f>Tabela110[[#This Row],[AGP]]+Tabela110[[#This Row],[VENCIMENTO]]+Tabela110[[#This Row],[REPRESENTAÇÃO]]</f>
        <v>8172.62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62</v>
      </c>
      <c r="B11" s="42" t="s">
        <v>116</v>
      </c>
      <c r="C11" s="42" t="s">
        <v>164</v>
      </c>
      <c r="D11" s="45" t="s">
        <v>206</v>
      </c>
      <c r="E11" s="34">
        <v>1</v>
      </c>
      <c r="F11" s="47" t="s">
        <v>216</v>
      </c>
      <c r="G11" s="36" t="s">
        <v>511</v>
      </c>
      <c r="H11" s="84"/>
      <c r="I11" s="84">
        <v>1461.77</v>
      </c>
      <c r="J11" s="84">
        <v>5847.08</v>
      </c>
      <c r="K11" s="84">
        <f>Tabela110[[#This Row],[AGP]]+Tabela110[[#This Row],[VENCIMENTO]]+Tabela110[[#This Row],[REPRESENTAÇÃO]]</f>
        <v>7308.85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63</v>
      </c>
      <c r="B12" s="42" t="s">
        <v>117</v>
      </c>
      <c r="C12" s="42" t="s">
        <v>165</v>
      </c>
      <c r="D12" s="45" t="s">
        <v>206</v>
      </c>
      <c r="E12" s="34">
        <v>1</v>
      </c>
      <c r="F12" s="47" t="s">
        <v>217</v>
      </c>
      <c r="G12" s="36" t="s">
        <v>512</v>
      </c>
      <c r="H12" s="84"/>
      <c r="I12" s="84"/>
      <c r="J12" s="84">
        <v>5847.08</v>
      </c>
      <c r="K12" s="84">
        <v>5847.08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64</v>
      </c>
      <c r="B13" s="42" t="s">
        <v>118</v>
      </c>
      <c r="C13" s="42" t="s">
        <v>166</v>
      </c>
      <c r="D13" s="45" t="s">
        <v>206</v>
      </c>
      <c r="E13" s="34">
        <v>1</v>
      </c>
      <c r="F13" s="47" t="s">
        <v>218</v>
      </c>
      <c r="G13" s="36" t="s">
        <v>511</v>
      </c>
      <c r="H13" s="84"/>
      <c r="I13" s="84">
        <v>1461.77</v>
      </c>
      <c r="J13" s="84">
        <v>5847.08</v>
      </c>
      <c r="K13" s="84">
        <f>Tabela110[[#This Row],[AGP]]+Tabela110[[#This Row],[VENCIMENTO]]+Tabela110[[#This Row],[REPRESENTAÇÃO]]</f>
        <v>7308.85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65</v>
      </c>
      <c r="B14" s="42" t="s">
        <v>119</v>
      </c>
      <c r="C14" s="43" t="s">
        <v>119</v>
      </c>
      <c r="D14" s="45" t="s">
        <v>207</v>
      </c>
      <c r="E14" s="34">
        <v>1</v>
      </c>
      <c r="F14" s="47" t="s">
        <v>219</v>
      </c>
      <c r="G14" s="36" t="s">
        <v>511</v>
      </c>
      <c r="H14" s="84"/>
      <c r="I14" s="84">
        <v>1461.77</v>
      </c>
      <c r="J14" s="84">
        <v>5847.08</v>
      </c>
      <c r="K14" s="84">
        <f>Tabela110[[#This Row],[AGP]]+Tabela110[[#This Row],[VENCIMENTO]]+Tabela110[[#This Row],[REPRESENTAÇÃO]]</f>
        <v>7308.85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39" t="s">
        <v>66</v>
      </c>
      <c r="B15" s="42" t="s">
        <v>17</v>
      </c>
      <c r="C15" s="42" t="s">
        <v>167</v>
      </c>
      <c r="D15" s="45" t="s">
        <v>208</v>
      </c>
      <c r="E15" s="34">
        <v>1</v>
      </c>
      <c r="F15" s="47" t="s">
        <v>220</v>
      </c>
      <c r="G15" s="36" t="s">
        <v>511</v>
      </c>
      <c r="H15" s="84"/>
      <c r="I15" s="84">
        <v>1229.22</v>
      </c>
      <c r="J15" s="84">
        <v>4916.8599999999997</v>
      </c>
      <c r="K15" s="84">
        <f>Tabela110[[#This Row],[AGP]]+Tabela110[[#This Row],[VENCIMENTO]]+Tabela110[[#This Row],[REPRESENTAÇÃO]]</f>
        <v>6146.08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67</v>
      </c>
      <c r="B16" s="42" t="s">
        <v>120</v>
      </c>
      <c r="C16" s="42" t="s">
        <v>453</v>
      </c>
      <c r="D16" s="45" t="s">
        <v>208</v>
      </c>
      <c r="E16" s="34">
        <v>1</v>
      </c>
      <c r="F16" s="47" t="s">
        <v>221</v>
      </c>
      <c r="G16" s="36" t="s">
        <v>511</v>
      </c>
      <c r="H16" s="84"/>
      <c r="I16" s="84">
        <v>1229.22</v>
      </c>
      <c r="J16" s="84">
        <v>4916.8599999999997</v>
      </c>
      <c r="K16" s="84">
        <f>Tabela110[[#This Row],[AGP]]+Tabela110[[#This Row],[VENCIMENTO]]+Tabela110[[#This Row],[REPRESENTAÇÃO]]</f>
        <v>6146.08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68</v>
      </c>
      <c r="B17" s="42" t="s">
        <v>121</v>
      </c>
      <c r="C17" s="42" t="s">
        <v>454</v>
      </c>
      <c r="D17" s="45" t="s">
        <v>208</v>
      </c>
      <c r="E17" s="34">
        <v>1</v>
      </c>
      <c r="F17" s="47" t="s">
        <v>222</v>
      </c>
      <c r="G17" s="36" t="s">
        <v>511</v>
      </c>
      <c r="H17" s="84"/>
      <c r="I17" s="84">
        <v>1229.22</v>
      </c>
      <c r="J17" s="84">
        <v>4916.8599999999997</v>
      </c>
      <c r="K17" s="84">
        <f>Tabela110[[#This Row],[AGP]]+Tabela110[[#This Row],[VENCIMENTO]]+Tabela110[[#This Row],[REPRESENTAÇÃO]]</f>
        <v>6146.08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69</v>
      </c>
      <c r="B18" s="42" t="s">
        <v>122</v>
      </c>
      <c r="C18" s="42" t="s">
        <v>122</v>
      </c>
      <c r="D18" s="45" t="s">
        <v>208</v>
      </c>
      <c r="E18" s="34">
        <v>1</v>
      </c>
      <c r="F18" s="47" t="s">
        <v>223</v>
      </c>
      <c r="G18" s="36" t="s">
        <v>511</v>
      </c>
      <c r="H18" s="84"/>
      <c r="I18" s="84">
        <v>1129.55</v>
      </c>
      <c r="J18" s="84">
        <v>4518.2</v>
      </c>
      <c r="K18" s="84">
        <f>Tabela110[[#This Row],[AGP]]+Tabela110[[#This Row],[VENCIMENTO]]+Tabela110[[#This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40" t="s">
        <v>70</v>
      </c>
      <c r="B19" s="42" t="s">
        <v>123</v>
      </c>
      <c r="C19" s="42" t="s">
        <v>168</v>
      </c>
      <c r="D19" s="45" t="s">
        <v>16</v>
      </c>
      <c r="E19" s="34">
        <v>1</v>
      </c>
      <c r="F19" s="40" t="s">
        <v>224</v>
      </c>
      <c r="G19" s="36" t="s">
        <v>511</v>
      </c>
      <c r="H19" s="84"/>
      <c r="I19" s="84">
        <v>1129.55</v>
      </c>
      <c r="J19" s="84">
        <v>4518.2</v>
      </c>
      <c r="K19" s="84">
        <f>Tabela110[[#This Row],[AGP]]+Tabela110[[#This Row],[VENCIMENTO]]+Tabela110[[#This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71</v>
      </c>
      <c r="B20" s="42" t="s">
        <v>124</v>
      </c>
      <c r="C20" s="42" t="s">
        <v>169</v>
      </c>
      <c r="D20" s="45" t="s">
        <v>16</v>
      </c>
      <c r="E20" s="34">
        <v>1</v>
      </c>
      <c r="F20" s="47" t="s">
        <v>225</v>
      </c>
      <c r="G20" s="36" t="s">
        <v>511</v>
      </c>
      <c r="H20" s="84"/>
      <c r="I20" s="84">
        <v>1129.55</v>
      </c>
      <c r="J20" s="84">
        <v>4518.2</v>
      </c>
      <c r="K20" s="84">
        <f>Tabela110[[#This Row],[AGP]]+Tabela110[[#This Row],[VENCIMENTO]]+Tabela110[[#This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70</v>
      </c>
      <c r="B21" s="42" t="s">
        <v>123</v>
      </c>
      <c r="C21" s="42" t="s">
        <v>168</v>
      </c>
      <c r="D21" s="45" t="s">
        <v>16</v>
      </c>
      <c r="E21" s="34">
        <v>1</v>
      </c>
      <c r="F21" s="47" t="s">
        <v>226</v>
      </c>
      <c r="G21" s="36" t="s">
        <v>512</v>
      </c>
      <c r="H21" s="84"/>
      <c r="I21" s="84">
        <v>4518.2</v>
      </c>
      <c r="J21" s="84"/>
      <c r="K21" s="84">
        <f>Tabela110[[#This Row],[AGP]]+Tabela110[[#This Row],[VENCIMENTO]]+Tabela110[[#This Row],[REPRESENTAÇÃO]]</f>
        <v>4518.2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450</v>
      </c>
      <c r="B22" s="42" t="s">
        <v>451</v>
      </c>
      <c r="C22" s="42" t="s">
        <v>452</v>
      </c>
      <c r="D22" s="45" t="s">
        <v>16</v>
      </c>
      <c r="E22" s="34">
        <v>1</v>
      </c>
      <c r="F22" s="47" t="s">
        <v>449</v>
      </c>
      <c r="G22" s="36" t="s">
        <v>511</v>
      </c>
      <c r="H22" s="84"/>
      <c r="I22" s="84">
        <v>1129.55</v>
      </c>
      <c r="J22" s="84">
        <v>4518.2</v>
      </c>
      <c r="K22" s="84">
        <f>Tabela110[[#This Row],[AGP]]+Tabela110[[#This Row],[VENCIMENTO]]+Tabela110[[#This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72</v>
      </c>
      <c r="B23" s="42" t="s">
        <v>125</v>
      </c>
      <c r="C23" s="42" t="s">
        <v>455</v>
      </c>
      <c r="D23" s="45" t="s">
        <v>16</v>
      </c>
      <c r="E23" s="34">
        <v>1</v>
      </c>
      <c r="F23" s="47" t="s">
        <v>227</v>
      </c>
      <c r="G23" s="36" t="s">
        <v>511</v>
      </c>
      <c r="H23" s="84"/>
      <c r="I23" s="84">
        <v>1129.55</v>
      </c>
      <c r="J23" s="84">
        <v>4518.2</v>
      </c>
      <c r="K23" s="84">
        <f>Tabela110[[#This Row],[AGP]]+Tabela110[[#This Row],[VENCIMENTO]]+Tabela110[[#This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73</v>
      </c>
      <c r="B24" s="42" t="s">
        <v>126</v>
      </c>
      <c r="C24" s="42" t="s">
        <v>170</v>
      </c>
      <c r="D24" s="45" t="s">
        <v>16</v>
      </c>
      <c r="E24" s="34">
        <v>1</v>
      </c>
      <c r="F24" s="47" t="s">
        <v>228</v>
      </c>
      <c r="G24" s="36" t="s">
        <v>511</v>
      </c>
      <c r="H24" s="84"/>
      <c r="I24" s="84">
        <v>1129.55</v>
      </c>
      <c r="J24" s="84">
        <v>4518.2</v>
      </c>
      <c r="K24" s="84">
        <f>Tabela110[[#This Row],[AGP]]+Tabela110[[#This Row],[VENCIMENTO]]+Tabela110[[#This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74</v>
      </c>
      <c r="B25" s="42" t="s">
        <v>127</v>
      </c>
      <c r="C25" s="42" t="s">
        <v>171</v>
      </c>
      <c r="D25" s="45" t="s">
        <v>16</v>
      </c>
      <c r="E25" s="34">
        <v>1</v>
      </c>
      <c r="F25" s="47" t="s">
        <v>448</v>
      </c>
      <c r="G25" s="36" t="s">
        <v>511</v>
      </c>
      <c r="H25" s="84"/>
      <c r="I25" s="84">
        <v>1129.55</v>
      </c>
      <c r="J25" s="84">
        <v>4518.2</v>
      </c>
      <c r="K25" s="84">
        <f>Tabela110[[#This Row],[AGP]]+Tabela110[[#This Row],[VENCIMENTO]]+Tabela110[[#This Row],[REPRESENTAÇÃO]]</f>
        <v>5647.75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75</v>
      </c>
      <c r="B26" s="42" t="s">
        <v>128</v>
      </c>
      <c r="C26" s="42" t="s">
        <v>458</v>
      </c>
      <c r="D26" s="45" t="s">
        <v>16</v>
      </c>
      <c r="E26" s="34">
        <v>1</v>
      </c>
      <c r="F26" s="47" t="s">
        <v>229</v>
      </c>
      <c r="G26" s="36" t="s">
        <v>511</v>
      </c>
      <c r="H26" s="84"/>
      <c r="I26" s="84">
        <v>1129.55</v>
      </c>
      <c r="J26" s="84">
        <v>4518.2</v>
      </c>
      <c r="K26" s="84">
        <f>Tabela110[[#This Row],[AGP]]+Tabela110[[#This Row],[VENCIMENTO]]+Tabela110[[#This Row],[REPRESENTAÇÃO]]</f>
        <v>5647.75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76</v>
      </c>
      <c r="B27" s="42" t="s">
        <v>129</v>
      </c>
      <c r="C27" s="42" t="s">
        <v>172</v>
      </c>
      <c r="D27" s="45" t="s">
        <v>16</v>
      </c>
      <c r="E27" s="34">
        <v>1</v>
      </c>
      <c r="F27" s="47" t="s">
        <v>230</v>
      </c>
      <c r="G27" s="36" t="s">
        <v>511</v>
      </c>
      <c r="H27" s="84"/>
      <c r="I27" s="84">
        <v>1129.55</v>
      </c>
      <c r="J27" s="84">
        <v>4518.2</v>
      </c>
      <c r="K27" s="84">
        <f>Tabela110[[#This Row],[AGP]]+Tabela110[[#This Row],[VENCIMENTO]]+Tabela110[[#This Row],[REPRESENTAÇÃO]]</f>
        <v>5647.75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77</v>
      </c>
      <c r="B28" s="42" t="s">
        <v>130</v>
      </c>
      <c r="C28" s="42" t="s">
        <v>173</v>
      </c>
      <c r="D28" s="45" t="s">
        <v>209</v>
      </c>
      <c r="E28" s="34">
        <v>1</v>
      </c>
      <c r="F28" s="47" t="s">
        <v>231</v>
      </c>
      <c r="G28" s="36" t="s">
        <v>511</v>
      </c>
      <c r="H28" s="84"/>
      <c r="I28" s="84">
        <v>930.22</v>
      </c>
      <c r="J28" s="84">
        <v>3720.87</v>
      </c>
      <c r="K28" s="84">
        <f>Tabela110[[#This Row],[AGP]]+Tabela110[[#This Row],[VENCIMENTO]]+Tabela110[[#This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77</v>
      </c>
      <c r="B29" s="42" t="s">
        <v>130</v>
      </c>
      <c r="C29" s="42" t="s">
        <v>173</v>
      </c>
      <c r="D29" s="45" t="s">
        <v>209</v>
      </c>
      <c r="E29" s="34">
        <v>1</v>
      </c>
      <c r="F29" s="47" t="s">
        <v>232</v>
      </c>
      <c r="G29" s="36" t="s">
        <v>511</v>
      </c>
      <c r="H29" s="84"/>
      <c r="I29" s="84">
        <v>930.22</v>
      </c>
      <c r="J29" s="84">
        <v>3720.87</v>
      </c>
      <c r="K29" s="84">
        <f>Tabela110[[#This Row],[AGP]]+Tabela110[[#This Row],[VENCIMENTO]]+Tabela110[[#This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78</v>
      </c>
      <c r="B30" s="42" t="s">
        <v>131</v>
      </c>
      <c r="C30" s="42" t="s">
        <v>174</v>
      </c>
      <c r="D30" s="45" t="s">
        <v>209</v>
      </c>
      <c r="E30" s="34">
        <v>1</v>
      </c>
      <c r="F30" s="47" t="s">
        <v>233</v>
      </c>
      <c r="G30" s="36" t="s">
        <v>511</v>
      </c>
      <c r="H30" s="84"/>
      <c r="I30" s="84">
        <v>930.22</v>
      </c>
      <c r="J30" s="84">
        <v>3720.87</v>
      </c>
      <c r="K30" s="84">
        <f>Tabela110[[#This Row],[AGP]]+Tabela110[[#This Row],[VENCIMENTO]]+Tabela110[[#This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79</v>
      </c>
      <c r="B31" s="42" t="s">
        <v>132</v>
      </c>
      <c r="C31" s="42" t="s">
        <v>175</v>
      </c>
      <c r="D31" s="45" t="s">
        <v>209</v>
      </c>
      <c r="E31" s="34">
        <v>1</v>
      </c>
      <c r="F31" s="47" t="s">
        <v>234</v>
      </c>
      <c r="G31" s="36" t="s">
        <v>511</v>
      </c>
      <c r="H31" s="84"/>
      <c r="I31" s="84">
        <v>930.22</v>
      </c>
      <c r="J31" s="84">
        <v>3720.87</v>
      </c>
      <c r="K31" s="84">
        <f>Tabela110[[#This Row],[AGP]]+Tabela110[[#This Row],[VENCIMENTO]]+Tabela110[[#This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80</v>
      </c>
      <c r="B32" s="42" t="s">
        <v>129</v>
      </c>
      <c r="C32" s="42" t="s">
        <v>176</v>
      </c>
      <c r="D32" s="45" t="s">
        <v>209</v>
      </c>
      <c r="E32" s="34">
        <v>1</v>
      </c>
      <c r="F32" s="47" t="s">
        <v>235</v>
      </c>
      <c r="G32" s="36" t="s">
        <v>511</v>
      </c>
      <c r="H32" s="84"/>
      <c r="I32" s="84">
        <v>930.22</v>
      </c>
      <c r="J32" s="84">
        <v>3720.87</v>
      </c>
      <c r="K32" s="84">
        <f>Tabela110[[#This Row],[AGP]]+Tabela110[[#This Row],[VENCIMENTO]]+Tabela110[[#This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81</v>
      </c>
      <c r="B33" s="42" t="s">
        <v>133</v>
      </c>
      <c r="C33" s="42" t="s">
        <v>177</v>
      </c>
      <c r="D33" s="45" t="s">
        <v>209</v>
      </c>
      <c r="E33" s="34">
        <v>1</v>
      </c>
      <c r="F33" s="47" t="s">
        <v>236</v>
      </c>
      <c r="G33" s="36" t="s">
        <v>511</v>
      </c>
      <c r="H33" s="84"/>
      <c r="I33" s="84">
        <v>930.22</v>
      </c>
      <c r="J33" s="84">
        <v>3720.87</v>
      </c>
      <c r="K33" s="84">
        <f>Tabela110[[#This Row],[AGP]]+Tabela110[[#This Row],[VENCIMENTO]]+Tabela110[[#This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81</v>
      </c>
      <c r="B34" s="42" t="s">
        <v>133</v>
      </c>
      <c r="C34" s="42" t="s">
        <v>177</v>
      </c>
      <c r="D34" s="45" t="s">
        <v>209</v>
      </c>
      <c r="E34" s="34">
        <v>1</v>
      </c>
      <c r="F34" s="47" t="s">
        <v>237</v>
      </c>
      <c r="G34" s="36" t="s">
        <v>511</v>
      </c>
      <c r="H34" s="84"/>
      <c r="I34" s="84">
        <v>930.22</v>
      </c>
      <c r="J34" s="84">
        <v>3720.87</v>
      </c>
      <c r="K34" s="84">
        <f>Tabela110[[#This Row],[AGP]]+Tabela110[[#This Row],[VENCIMENTO]]+Tabela110[[#This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82</v>
      </c>
      <c r="B35" s="42" t="s">
        <v>134</v>
      </c>
      <c r="C35" s="42" t="s">
        <v>178</v>
      </c>
      <c r="D35" s="45" t="s">
        <v>209</v>
      </c>
      <c r="E35" s="34">
        <v>1</v>
      </c>
      <c r="F35" s="47" t="s">
        <v>238</v>
      </c>
      <c r="G35" s="36" t="s">
        <v>511</v>
      </c>
      <c r="H35" s="84"/>
      <c r="I35" s="84">
        <v>930.22</v>
      </c>
      <c r="J35" s="84">
        <v>3720.87</v>
      </c>
      <c r="K35" s="84">
        <f>Tabela110[[#This Row],[AGP]]+Tabela110[[#This Row],[VENCIMENTO]]+Tabela110[[#This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83</v>
      </c>
      <c r="B36" s="42" t="s">
        <v>135</v>
      </c>
      <c r="C36" s="42" t="s">
        <v>179</v>
      </c>
      <c r="D36" s="45" t="s">
        <v>209</v>
      </c>
      <c r="E36" s="34">
        <v>1</v>
      </c>
      <c r="F36" s="47" t="s">
        <v>239</v>
      </c>
      <c r="G36" s="36" t="s">
        <v>511</v>
      </c>
      <c r="H36" s="84"/>
      <c r="I36" s="84">
        <v>930.22</v>
      </c>
      <c r="J36" s="84">
        <v>3720.87</v>
      </c>
      <c r="K36" s="84">
        <f>Tabela110[[#This Row],[AGP]]+Tabela110[[#This Row],[VENCIMENTO]]+Tabela110[[#This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84</v>
      </c>
      <c r="B37" s="42" t="s">
        <v>136</v>
      </c>
      <c r="C37" s="42" t="s">
        <v>456</v>
      </c>
      <c r="D37" s="45" t="s">
        <v>209</v>
      </c>
      <c r="E37" s="34">
        <v>1</v>
      </c>
      <c r="F37" s="47" t="s">
        <v>240</v>
      </c>
      <c r="G37" s="36" t="s">
        <v>511</v>
      </c>
      <c r="H37" s="84"/>
      <c r="I37" s="84">
        <v>930.22</v>
      </c>
      <c r="J37" s="84">
        <v>3720.87</v>
      </c>
      <c r="K37" s="84">
        <f>Tabela110[[#This Row],[AGP]]+Tabela110[[#This Row],[VENCIMENTO]]+Tabela110[[#This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85</v>
      </c>
      <c r="B38" s="42" t="s">
        <v>137</v>
      </c>
      <c r="C38" s="42" t="s">
        <v>457</v>
      </c>
      <c r="D38" s="45" t="s">
        <v>209</v>
      </c>
      <c r="E38" s="34">
        <v>1</v>
      </c>
      <c r="F38" s="47" t="s">
        <v>241</v>
      </c>
      <c r="G38" s="36" t="s">
        <v>511</v>
      </c>
      <c r="H38" s="84"/>
      <c r="I38" s="84">
        <v>930.22</v>
      </c>
      <c r="J38" s="84">
        <v>3720.87</v>
      </c>
      <c r="K38" s="84">
        <f>Tabela110[[#This Row],[AGP]]+Tabela110[[#This Row],[VENCIMENTO]]+Tabela110[[#This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86</v>
      </c>
      <c r="B39" s="42" t="s">
        <v>138</v>
      </c>
      <c r="C39" s="42" t="s">
        <v>180</v>
      </c>
      <c r="D39" s="45" t="s">
        <v>209</v>
      </c>
      <c r="E39" s="34">
        <v>1</v>
      </c>
      <c r="F39" s="47" t="s">
        <v>242</v>
      </c>
      <c r="G39" s="36" t="s">
        <v>511</v>
      </c>
      <c r="H39" s="84"/>
      <c r="I39" s="84">
        <v>930.22</v>
      </c>
      <c r="J39" s="84">
        <v>3720.87</v>
      </c>
      <c r="K39" s="84">
        <f>Tabela110[[#This Row],[AGP]]+Tabela110[[#This Row],[VENCIMENTO]]+Tabela110[[#This Row],[REPRESENTAÇÃO]]</f>
        <v>4651.09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87</v>
      </c>
      <c r="B40" s="42" t="s">
        <v>139</v>
      </c>
      <c r="C40" s="42" t="s">
        <v>181</v>
      </c>
      <c r="D40" s="45" t="s">
        <v>209</v>
      </c>
      <c r="E40" s="34">
        <v>1</v>
      </c>
      <c r="F40" s="47" t="s">
        <v>243</v>
      </c>
      <c r="G40" s="36" t="s">
        <v>511</v>
      </c>
      <c r="H40" s="84"/>
      <c r="I40" s="84">
        <v>930.22</v>
      </c>
      <c r="J40" s="84">
        <v>3720.87</v>
      </c>
      <c r="K40" s="84">
        <f>Tabela110[[#This Row],[AGP]]+Tabela110[[#This Row],[VENCIMENTO]]+Tabela110[[#This Row],[REPRESENTAÇÃO]]</f>
        <v>4651.09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88</v>
      </c>
      <c r="B41" s="42" t="s">
        <v>140</v>
      </c>
      <c r="C41" s="42" t="s">
        <v>182</v>
      </c>
      <c r="D41" s="45" t="s">
        <v>209</v>
      </c>
      <c r="E41" s="34">
        <v>1</v>
      </c>
      <c r="F41" s="47" t="s">
        <v>244</v>
      </c>
      <c r="G41" s="36" t="s">
        <v>511</v>
      </c>
      <c r="H41" s="84"/>
      <c r="I41" s="84">
        <v>930.22</v>
      </c>
      <c r="J41" s="84">
        <v>3720.87</v>
      </c>
      <c r="K41" s="84">
        <f>Tabela110[[#This Row],[AGP]]+Tabela110[[#This Row],[VENCIMENTO]]+Tabela110[[#This Row],[REPRESENTAÇÃO]]</f>
        <v>4651.09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89</v>
      </c>
      <c r="B42" s="42" t="s">
        <v>141</v>
      </c>
      <c r="C42" s="42" t="s">
        <v>183</v>
      </c>
      <c r="D42" s="45" t="s">
        <v>18</v>
      </c>
      <c r="E42" s="34">
        <v>1</v>
      </c>
      <c r="F42" s="47" t="s">
        <v>515</v>
      </c>
      <c r="G42" s="36" t="s">
        <v>511</v>
      </c>
      <c r="H42" s="84"/>
      <c r="I42" s="84">
        <v>664.44</v>
      </c>
      <c r="J42" s="84">
        <v>2657.77</v>
      </c>
      <c r="K42" s="84">
        <f>Tabela110[[#This Row],[AGP]]+Tabela110[[#This Row],[VENCIMENTO]]+Tabela110[[#This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90</v>
      </c>
      <c r="B43" s="42" t="s">
        <v>142</v>
      </c>
      <c r="C43" s="42" t="s">
        <v>184</v>
      </c>
      <c r="D43" s="45" t="s">
        <v>18</v>
      </c>
      <c r="E43" s="34">
        <v>1</v>
      </c>
      <c r="F43" s="47" t="s">
        <v>245</v>
      </c>
      <c r="G43" s="36" t="s">
        <v>511</v>
      </c>
      <c r="H43" s="84"/>
      <c r="I43" s="84">
        <v>664.44</v>
      </c>
      <c r="J43" s="84">
        <v>2657.77</v>
      </c>
      <c r="K43" s="84">
        <f>Tabela110[[#This Row],[AGP]]+Tabela110[[#This Row],[VENCIMENTO]]+Tabela110[[#This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91</v>
      </c>
      <c r="B44" s="42" t="s">
        <v>129</v>
      </c>
      <c r="C44" s="42" t="s">
        <v>185</v>
      </c>
      <c r="D44" s="45" t="s">
        <v>18</v>
      </c>
      <c r="E44" s="34">
        <v>1</v>
      </c>
      <c r="F44" s="47" t="s">
        <v>246</v>
      </c>
      <c r="G44" s="36" t="s">
        <v>511</v>
      </c>
      <c r="H44" s="84"/>
      <c r="I44" s="84">
        <v>664.44</v>
      </c>
      <c r="J44" s="84">
        <v>2657.77</v>
      </c>
      <c r="K44" s="84">
        <f>Tabela110[[#This Row],[AGP]]+Tabela110[[#This Row],[VENCIMENTO]]+Tabela110[[#This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92</v>
      </c>
      <c r="B45" s="42" t="s">
        <v>143</v>
      </c>
      <c r="C45" s="42" t="s">
        <v>186</v>
      </c>
      <c r="D45" s="45" t="s">
        <v>18</v>
      </c>
      <c r="E45" s="34">
        <v>1</v>
      </c>
      <c r="F45" s="47" t="s">
        <v>247</v>
      </c>
      <c r="G45" s="36" t="s">
        <v>511</v>
      </c>
      <c r="H45" s="84"/>
      <c r="I45" s="84">
        <v>664.44</v>
      </c>
      <c r="J45" s="84">
        <v>2657.77</v>
      </c>
      <c r="K45" s="84">
        <f>Tabela110[[#This Row],[AGP]]+Tabela110[[#This Row],[VENCIMENTO]]+Tabela110[[#This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93</v>
      </c>
      <c r="B46" s="42" t="s">
        <v>144</v>
      </c>
      <c r="C46" s="42" t="s">
        <v>187</v>
      </c>
      <c r="D46" s="45" t="s">
        <v>18</v>
      </c>
      <c r="E46" s="34">
        <v>1</v>
      </c>
      <c r="F46" s="47" t="s">
        <v>248</v>
      </c>
      <c r="G46" s="36" t="s">
        <v>511</v>
      </c>
      <c r="H46" s="84"/>
      <c r="I46" s="84">
        <v>664.44</v>
      </c>
      <c r="J46" s="84">
        <v>2657.77</v>
      </c>
      <c r="K46" s="84">
        <f>Tabela110[[#This Row],[AGP]]+Tabela110[[#This Row],[VENCIMENTO]]+Tabela110[[#This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94</v>
      </c>
      <c r="B47" s="42" t="s">
        <v>145</v>
      </c>
      <c r="C47" s="42" t="s">
        <v>188</v>
      </c>
      <c r="D47" s="45" t="s">
        <v>18</v>
      </c>
      <c r="E47" s="34">
        <v>1</v>
      </c>
      <c r="F47" s="47" t="s">
        <v>249</v>
      </c>
      <c r="G47" s="36" t="s">
        <v>511</v>
      </c>
      <c r="H47" s="84"/>
      <c r="I47" s="84">
        <v>664.44</v>
      </c>
      <c r="J47" s="84">
        <v>2657.77</v>
      </c>
      <c r="K47" s="84">
        <f>Tabela110[[#This Row],[AGP]]+Tabela110[[#This Row],[VENCIMENTO]]+Tabela110[[#This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95</v>
      </c>
      <c r="B48" s="42" t="s">
        <v>146</v>
      </c>
      <c r="C48" s="42" t="s">
        <v>189</v>
      </c>
      <c r="D48" s="45" t="s">
        <v>18</v>
      </c>
      <c r="E48" s="34">
        <v>1</v>
      </c>
      <c r="F48" s="47" t="s">
        <v>250</v>
      </c>
      <c r="G48" s="36" t="s">
        <v>511</v>
      </c>
      <c r="H48" s="84"/>
      <c r="I48" s="84">
        <v>664.44</v>
      </c>
      <c r="J48" s="84">
        <v>2657.77</v>
      </c>
      <c r="K48" s="84">
        <f>Tabela110[[#This Row],[AGP]]+Tabela110[[#This Row],[VENCIMENTO]]+Tabela110[[#This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96</v>
      </c>
      <c r="B49" s="42" t="s">
        <v>25</v>
      </c>
      <c r="C49" s="42" t="s">
        <v>190</v>
      </c>
      <c r="D49" s="45" t="s">
        <v>18</v>
      </c>
      <c r="E49" s="34">
        <v>1</v>
      </c>
      <c r="F49" s="47" t="s">
        <v>251</v>
      </c>
      <c r="G49" s="36" t="s">
        <v>511</v>
      </c>
      <c r="H49" s="84"/>
      <c r="I49" s="84">
        <v>664.44</v>
      </c>
      <c r="J49" s="84">
        <v>2657.77</v>
      </c>
      <c r="K49" s="84">
        <f>Tabela110[[#This Row],[AGP]]+Tabela110[[#This Row],[VENCIMENTO]]+Tabela110[[#This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97</v>
      </c>
      <c r="B50" s="42" t="s">
        <v>147</v>
      </c>
      <c r="C50" s="42" t="s">
        <v>191</v>
      </c>
      <c r="D50" s="45" t="s">
        <v>18</v>
      </c>
      <c r="E50" s="34">
        <v>1</v>
      </c>
      <c r="F50" s="47" t="s">
        <v>252</v>
      </c>
      <c r="G50" s="36" t="s">
        <v>511</v>
      </c>
      <c r="H50" s="84"/>
      <c r="I50" s="84">
        <v>664.44</v>
      </c>
      <c r="J50" s="84">
        <v>2657.77</v>
      </c>
      <c r="K50" s="84">
        <f>Tabela110[[#This Row],[AGP]]+Tabela110[[#This Row],[VENCIMENTO]]+Tabela110[[#This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98</v>
      </c>
      <c r="B51" s="42" t="s">
        <v>148</v>
      </c>
      <c r="C51" s="42" t="s">
        <v>192</v>
      </c>
      <c r="D51" s="45" t="s">
        <v>18</v>
      </c>
      <c r="E51" s="34">
        <v>1</v>
      </c>
      <c r="F51" s="47" t="s">
        <v>253</v>
      </c>
      <c r="G51" s="36" t="s">
        <v>511</v>
      </c>
      <c r="H51" s="84"/>
      <c r="I51" s="84">
        <v>664.44</v>
      </c>
      <c r="J51" s="84">
        <v>2657.77</v>
      </c>
      <c r="K51" s="84">
        <f>Tabela110[[#This Row],[AGP]]+Tabela110[[#This Row],[VENCIMENTO]]+Tabela110[[#This Row],[REPRESENTAÇÃO]]</f>
        <v>3322.21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99</v>
      </c>
      <c r="B52" s="42" t="s">
        <v>149</v>
      </c>
      <c r="C52" s="42" t="s">
        <v>193</v>
      </c>
      <c r="D52" s="45" t="s">
        <v>18</v>
      </c>
      <c r="E52" s="34">
        <v>1</v>
      </c>
      <c r="F52" s="47" t="s">
        <v>254</v>
      </c>
      <c r="G52" s="36" t="s">
        <v>511</v>
      </c>
      <c r="H52" s="84"/>
      <c r="I52" s="84">
        <v>664.44</v>
      </c>
      <c r="J52" s="84">
        <v>2657.77</v>
      </c>
      <c r="K52" s="84">
        <f>Tabela110[[#This Row],[AGP]]+Tabela110[[#This Row],[VENCIMENTO]]+Tabela110[[#This Row],[REPRESENTAÇÃO]]</f>
        <v>3322.21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100</v>
      </c>
      <c r="B53" s="42" t="s">
        <v>150</v>
      </c>
      <c r="C53" s="44" t="s">
        <v>194</v>
      </c>
      <c r="D53" s="45" t="s">
        <v>18</v>
      </c>
      <c r="E53" s="34">
        <v>1</v>
      </c>
      <c r="F53" s="47" t="s">
        <v>255</v>
      </c>
      <c r="G53" s="36" t="s">
        <v>511</v>
      </c>
      <c r="H53" s="84"/>
      <c r="I53" s="84">
        <v>664.44</v>
      </c>
      <c r="J53" s="84">
        <v>2657.77</v>
      </c>
      <c r="K53" s="84">
        <f>Tabela110[[#This Row],[AGP]]+Tabela110[[#This Row],[VENCIMENTO]]+Tabela110[[#This Row],[REPRESENTAÇÃO]]</f>
        <v>3322.21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256</v>
      </c>
      <c r="G54" s="36" t="s">
        <v>511</v>
      </c>
      <c r="H54" s="84"/>
      <c r="I54" s="84">
        <v>431.89</v>
      </c>
      <c r="J54" s="84">
        <v>1727.55</v>
      </c>
      <c r="K54" s="84">
        <f>Tabela110[[#This Row],[AGP]]+Tabela110[[#This Row],[VENCIMENTO]]+Tabela110[[#This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102</v>
      </c>
      <c r="B55" s="42" t="s">
        <v>152</v>
      </c>
      <c r="C55" s="42" t="s">
        <v>196</v>
      </c>
      <c r="D55" s="45" t="s">
        <v>19</v>
      </c>
      <c r="E55" s="34">
        <v>1</v>
      </c>
      <c r="F55" s="39" t="s">
        <v>257</v>
      </c>
      <c r="G55" s="36" t="s">
        <v>511</v>
      </c>
      <c r="H55" s="84"/>
      <c r="I55" s="84">
        <v>431.89</v>
      </c>
      <c r="J55" s="84">
        <v>1727.55</v>
      </c>
      <c r="K55" s="84">
        <f>Tabela110[[#This Row],[AGP]]+Tabela110[[#This Row],[VENCIMENTO]]+Tabela110[[#This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258</v>
      </c>
      <c r="G56" s="36" t="s">
        <v>511</v>
      </c>
      <c r="H56" s="84"/>
      <c r="I56" s="84">
        <v>431.89</v>
      </c>
      <c r="J56" s="84">
        <v>1727.55</v>
      </c>
      <c r="K56" s="84">
        <f>Tabela110[[#This Row],[AGP]]+Tabela110[[#This Row],[VENCIMENTO]]+Tabela110[[#This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101</v>
      </c>
      <c r="B57" s="42" t="s">
        <v>151</v>
      </c>
      <c r="C57" s="42" t="s">
        <v>195</v>
      </c>
      <c r="D57" s="45" t="s">
        <v>19</v>
      </c>
      <c r="E57" s="34">
        <v>1</v>
      </c>
      <c r="F57" s="47" t="s">
        <v>259</v>
      </c>
      <c r="G57" s="36" t="s">
        <v>511</v>
      </c>
      <c r="H57" s="84"/>
      <c r="I57" s="84">
        <v>431.89</v>
      </c>
      <c r="J57" s="84">
        <v>1727.55</v>
      </c>
      <c r="K57" s="84">
        <f>Tabela110[[#This Row],[AGP]]+Tabela110[[#This Row],[VENCIMENTO]]+Tabela110[[#This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103</v>
      </c>
      <c r="B58" s="42" t="s">
        <v>153</v>
      </c>
      <c r="C58" s="42" t="s">
        <v>197</v>
      </c>
      <c r="D58" s="45" t="s">
        <v>19</v>
      </c>
      <c r="E58" s="34">
        <v>1</v>
      </c>
      <c r="F58" s="47" t="s">
        <v>260</v>
      </c>
      <c r="G58" s="36" t="s">
        <v>511</v>
      </c>
      <c r="H58" s="84"/>
      <c r="I58" s="84">
        <v>431.89</v>
      </c>
      <c r="J58" s="84">
        <v>1727.55</v>
      </c>
      <c r="K58" s="84">
        <f>Tabela110[[#This Row],[AGP]]+Tabela110[[#This Row],[VENCIMENTO]]+Tabela110[[#This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101</v>
      </c>
      <c r="B59" s="42" t="s">
        <v>151</v>
      </c>
      <c r="C59" s="42" t="s">
        <v>195</v>
      </c>
      <c r="D59" s="45" t="s">
        <v>19</v>
      </c>
      <c r="E59" s="34">
        <v>1</v>
      </c>
      <c r="F59" s="47" t="s">
        <v>261</v>
      </c>
      <c r="G59" s="36" t="s">
        <v>511</v>
      </c>
      <c r="H59" s="84"/>
      <c r="I59" s="84">
        <v>431.89</v>
      </c>
      <c r="J59" s="84">
        <v>1727.55</v>
      </c>
      <c r="K59" s="84">
        <f>Tabela110[[#This Row],[AGP]]+Tabela110[[#This Row],[VENCIMENTO]]+Tabela110[[#This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102</v>
      </c>
      <c r="B60" s="42" t="s">
        <v>152</v>
      </c>
      <c r="C60" s="42" t="s">
        <v>196</v>
      </c>
      <c r="D60" s="45" t="s">
        <v>19</v>
      </c>
      <c r="E60" s="34">
        <v>1</v>
      </c>
      <c r="F60" s="47" t="s">
        <v>262</v>
      </c>
      <c r="G60" s="36" t="s">
        <v>511</v>
      </c>
      <c r="H60" s="84"/>
      <c r="I60" s="84">
        <v>431.89</v>
      </c>
      <c r="J60" s="84">
        <v>1727.55</v>
      </c>
      <c r="K60" s="84">
        <f>Tabela110[[#This Row],[AGP]]+Tabela110[[#This Row],[VENCIMENTO]]+Tabela110[[#This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104</v>
      </c>
      <c r="B61" s="42" t="s">
        <v>154</v>
      </c>
      <c r="C61" s="42" t="s">
        <v>198</v>
      </c>
      <c r="D61" s="45" t="s">
        <v>19</v>
      </c>
      <c r="E61" s="34">
        <v>1</v>
      </c>
      <c r="F61" s="47" t="s">
        <v>263</v>
      </c>
      <c r="G61" s="36" t="s">
        <v>511</v>
      </c>
      <c r="H61" s="84"/>
      <c r="I61" s="84">
        <v>431.89</v>
      </c>
      <c r="J61" s="84">
        <v>1727.55</v>
      </c>
      <c r="K61" s="84">
        <f>Tabela110[[#This Row],[AGP]]+Tabela110[[#This Row],[VENCIMENTO]]+Tabela110[[#This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104</v>
      </c>
      <c r="B62" s="42" t="s">
        <v>154</v>
      </c>
      <c r="C62" s="42" t="s">
        <v>198</v>
      </c>
      <c r="D62" s="45" t="s">
        <v>19</v>
      </c>
      <c r="E62" s="34">
        <v>1</v>
      </c>
      <c r="F62" s="47" t="s">
        <v>264</v>
      </c>
      <c r="G62" s="36" t="s">
        <v>511</v>
      </c>
      <c r="H62" s="84"/>
      <c r="I62" s="84">
        <v>431.89</v>
      </c>
      <c r="J62" s="84">
        <v>1727.55</v>
      </c>
      <c r="K62" s="84">
        <f>Tabela110[[#This Row],[AGP]]+Tabela110[[#This Row],[VENCIMENTO]]+Tabela110[[#This Row],[REPRESENTAÇÃO]]</f>
        <v>2159.44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104</v>
      </c>
      <c r="B63" s="42" t="s">
        <v>154</v>
      </c>
      <c r="C63" s="42" t="s">
        <v>198</v>
      </c>
      <c r="D63" s="45" t="s">
        <v>19</v>
      </c>
      <c r="E63" s="34">
        <v>1</v>
      </c>
      <c r="F63" s="47" t="s">
        <v>265</v>
      </c>
      <c r="G63" s="36" t="s">
        <v>511</v>
      </c>
      <c r="H63" s="84"/>
      <c r="I63" s="84">
        <v>431.89</v>
      </c>
      <c r="J63" s="84">
        <v>1727.55</v>
      </c>
      <c r="K63" s="84">
        <f>Tabela110[[#This Row],[AGP]]+Tabela110[[#This Row],[VENCIMENTO]]+Tabela110[[#This Row],[REPRESENTAÇÃO]]</f>
        <v>2159.44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105</v>
      </c>
      <c r="B64" s="42" t="s">
        <v>155</v>
      </c>
      <c r="C64" s="42" t="s">
        <v>199</v>
      </c>
      <c r="D64" s="45" t="s">
        <v>19</v>
      </c>
      <c r="E64" s="34">
        <v>1</v>
      </c>
      <c r="F64" s="47" t="s">
        <v>266</v>
      </c>
      <c r="G64" s="36" t="s">
        <v>511</v>
      </c>
      <c r="H64" s="84"/>
      <c r="I64" s="84">
        <v>431.89</v>
      </c>
      <c r="J64" s="84">
        <v>1727.55</v>
      </c>
      <c r="K64" s="84">
        <f>Tabela110[[#This Row],[AGP]]+Tabela110[[#This Row],[VENCIMENTO]]+Tabela110[[#This Row],[REPRESENTAÇÃO]]</f>
        <v>2159.44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107</v>
      </c>
      <c r="B65" s="42" t="s">
        <v>157</v>
      </c>
      <c r="C65" s="42" t="s">
        <v>201</v>
      </c>
      <c r="D65" s="45" t="s">
        <v>210</v>
      </c>
      <c r="E65" s="34">
        <v>1</v>
      </c>
      <c r="F65" s="47" t="s">
        <v>268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Tabela110[[#This Row],[AGP]]+Tabela110[[#This Row],[VENCIMENTO]]+Tabela110[[#This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108</v>
      </c>
      <c r="B66" s="42" t="s">
        <v>158</v>
      </c>
      <c r="C66" s="42" t="s">
        <v>202</v>
      </c>
      <c r="D66" s="45" t="s">
        <v>210</v>
      </c>
      <c r="E66" s="34">
        <v>1</v>
      </c>
      <c r="F66" s="47" t="s">
        <v>269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Tabela110[[#This Row],[AGP]]+Tabela110[[#This Row],[VENCIMENTO]]+Tabela110[[#This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108</v>
      </c>
      <c r="B67" s="42" t="s">
        <v>158</v>
      </c>
      <c r="C67" s="42" t="s">
        <v>202</v>
      </c>
      <c r="D67" s="45" t="s">
        <v>210</v>
      </c>
      <c r="E67" s="34">
        <v>1</v>
      </c>
      <c r="F67" s="47" t="s">
        <v>270</v>
      </c>
      <c r="G67" s="36" t="s">
        <v>511</v>
      </c>
      <c r="H67" s="84"/>
      <c r="I67" s="84">
        <v>265.77999999999997</v>
      </c>
      <c r="J67" s="84">
        <v>1063.1099999999999</v>
      </c>
      <c r="K67" s="84">
        <f>Tabela110[[#This Row],[AGP]]+Tabela110[[#This Row],[VENCIMENTO]]+Tabela110[[#This Row],[REPRESENTAÇÃO]]</f>
        <v>1328.8899999999999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3" customFormat="1" ht="12.75" customHeight="1">
      <c r="A68" s="39" t="s">
        <v>109</v>
      </c>
      <c r="B68" s="42" t="s">
        <v>159</v>
      </c>
      <c r="C68" s="42" t="s">
        <v>203</v>
      </c>
      <c r="D68" s="45" t="s">
        <v>210</v>
      </c>
      <c r="E68" s="34">
        <v>1</v>
      </c>
      <c r="F68" s="47" t="s">
        <v>271</v>
      </c>
      <c r="G68" s="36" t="s">
        <v>511</v>
      </c>
      <c r="H68" s="84"/>
      <c r="I68" s="84">
        <v>265.77999999999997</v>
      </c>
      <c r="J68" s="84">
        <v>1063.1099999999999</v>
      </c>
      <c r="K68" s="84">
        <f>Tabela110[[#This Row],[AGP]]+Tabela110[[#This Row],[VENCIMENTO]]+Tabela110[[#This Row],[REPRESENTAÇÃO]]</f>
        <v>1328.8899999999999</v>
      </c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3" customFormat="1" ht="12.75" customHeight="1">
      <c r="A69" s="39" t="s">
        <v>110</v>
      </c>
      <c r="B69" s="42" t="s">
        <v>160</v>
      </c>
      <c r="C69" s="42" t="s">
        <v>204</v>
      </c>
      <c r="D69" s="45" t="s">
        <v>210</v>
      </c>
      <c r="E69" s="34">
        <v>1</v>
      </c>
      <c r="F69" s="47" t="s">
        <v>272</v>
      </c>
      <c r="G69" s="36" t="s">
        <v>511</v>
      </c>
      <c r="H69" s="84"/>
      <c r="I69" s="84">
        <v>265.77999999999997</v>
      </c>
      <c r="J69" s="84">
        <v>1063.1099999999999</v>
      </c>
      <c r="K69" s="84">
        <f>Tabela110[[#This Row],[AGP]]+Tabela110[[#This Row],[VENCIMENTO]]+Tabela110[[#This Row],[REPRESENTAÇÃO]]</f>
        <v>1328.8899999999999</v>
      </c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3" customFormat="1" ht="12.75" customHeight="1">
      <c r="A70" s="39" t="s">
        <v>111</v>
      </c>
      <c r="B70" s="42" t="s">
        <v>161</v>
      </c>
      <c r="C70" s="42" t="s">
        <v>205</v>
      </c>
      <c r="D70" s="45" t="s">
        <v>211</v>
      </c>
      <c r="E70" s="34">
        <v>1</v>
      </c>
      <c r="F70" s="47" t="s">
        <v>273</v>
      </c>
      <c r="G70" s="36" t="s">
        <v>511</v>
      </c>
      <c r="H70" s="84"/>
      <c r="I70" s="84">
        <v>232.56</v>
      </c>
      <c r="J70" s="84">
        <v>930.22</v>
      </c>
      <c r="K70" s="84">
        <f>Tabela110[[#This Row],[AGP]]+Tabela110[[#This Row],[VENCIMENTO]]+Tabela110[[#This Row],[REPRESENTAÇÃO]]</f>
        <v>1162.78</v>
      </c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2" customFormat="1" ht="12.75" customHeight="1">
      <c r="A71" s="21" t="s">
        <v>57</v>
      </c>
      <c r="B71" s="87"/>
      <c r="C71" s="87"/>
      <c r="D71" s="87"/>
      <c r="E71" s="87">
        <f>SUBTOTAL(102,[QUANT.])</f>
        <v>64</v>
      </c>
      <c r="F71" s="88"/>
      <c r="G71" s="87"/>
      <c r="H71" s="108">
        <f>SUM(H7:H70)</f>
        <v>10570</v>
      </c>
      <c r="I71" s="89">
        <f>SUBTOTAL(109,[VENCIMENTO])</f>
        <v>54251.690000000017</v>
      </c>
      <c r="J71" s="90">
        <f>SUBTOTAL(109,[REPRESENTAÇÃO])</f>
        <v>211920.83999999962</v>
      </c>
      <c r="K71" s="91">
        <f>SUBTOTAL(109,[TOTAL])</f>
        <v>276742.52999999997</v>
      </c>
    </row>
    <row r="72" spans="1:28" ht="12.75" customHeight="1">
      <c r="A72" s="18"/>
      <c r="B72" s="19"/>
      <c r="C72" s="19"/>
      <c r="D72" s="19"/>
      <c r="E72" s="19"/>
      <c r="F72" s="20"/>
      <c r="G72" s="19"/>
      <c r="H72" s="19"/>
      <c r="I72" s="19"/>
      <c r="J72" s="19"/>
      <c r="K72" s="1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22" customFormat="1" ht="12.75" customHeight="1">
      <c r="A73" s="312" t="s">
        <v>20</v>
      </c>
      <c r="B73" s="312"/>
      <c r="C73" s="312"/>
      <c r="D73" s="312"/>
      <c r="E73" s="312"/>
      <c r="F73" s="312"/>
      <c r="G73" s="312"/>
      <c r="H73" s="312"/>
      <c r="I73" s="26"/>
      <c r="K73" s="27"/>
      <c r="L73" s="27"/>
    </row>
    <row r="74" spans="1:28" s="22" customFormat="1" ht="12.75" customHeight="1">
      <c r="A74" s="24" t="s">
        <v>1</v>
      </c>
      <c r="B74" s="24" t="s">
        <v>2</v>
      </c>
      <c r="C74" s="24" t="s">
        <v>3</v>
      </c>
      <c r="D74" s="24" t="s">
        <v>4</v>
      </c>
      <c r="E74" s="24" t="s">
        <v>5</v>
      </c>
      <c r="F74" s="24" t="s">
        <v>6</v>
      </c>
      <c r="G74" s="24" t="s">
        <v>7</v>
      </c>
      <c r="H74" s="24" t="s">
        <v>11</v>
      </c>
      <c r="I74" s="26"/>
      <c r="J74" s="26"/>
      <c r="K74" s="27"/>
      <c r="L74" s="27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22" customFormat="1" ht="12.75" customHeight="1">
      <c r="A75" s="39" t="s">
        <v>274</v>
      </c>
      <c r="B75" s="42" t="s">
        <v>275</v>
      </c>
      <c r="C75" s="44" t="s">
        <v>276</v>
      </c>
      <c r="D75" s="45" t="s">
        <v>277</v>
      </c>
      <c r="E75" s="29">
        <v>1</v>
      </c>
      <c r="F75" s="47" t="s">
        <v>331</v>
      </c>
      <c r="G75" s="74" t="s">
        <v>513</v>
      </c>
      <c r="H75" s="107">
        <v>5847.08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278</v>
      </c>
      <c r="B76" s="42" t="s">
        <v>279</v>
      </c>
      <c r="C76" s="42" t="s">
        <v>280</v>
      </c>
      <c r="D76" s="45" t="s">
        <v>277</v>
      </c>
      <c r="E76" s="29">
        <v>1</v>
      </c>
      <c r="F76" s="47" t="s">
        <v>332</v>
      </c>
      <c r="G76" s="74" t="s">
        <v>512</v>
      </c>
      <c r="H76" s="107">
        <v>5847.08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75</v>
      </c>
      <c r="B77" s="42" t="s">
        <v>135</v>
      </c>
      <c r="C77" s="42" t="s">
        <v>281</v>
      </c>
      <c r="D77" s="45" t="s">
        <v>21</v>
      </c>
      <c r="E77" s="29">
        <v>1</v>
      </c>
      <c r="F77" s="47" t="s">
        <v>333</v>
      </c>
      <c r="G77" s="74" t="s">
        <v>512</v>
      </c>
      <c r="H77" s="107">
        <v>4916.8599999999997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282</v>
      </c>
      <c r="B78" s="42" t="s">
        <v>283</v>
      </c>
      <c r="C78" s="42" t="s">
        <v>284</v>
      </c>
      <c r="D78" s="45" t="s">
        <v>21</v>
      </c>
      <c r="E78" s="29">
        <v>1</v>
      </c>
      <c r="F78" s="47" t="s">
        <v>334</v>
      </c>
      <c r="G78" s="74" t="s">
        <v>512</v>
      </c>
      <c r="H78" s="107">
        <v>4916.8599999999997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285</v>
      </c>
      <c r="B79" s="42" t="s">
        <v>286</v>
      </c>
      <c r="C79" s="42" t="s">
        <v>287</v>
      </c>
      <c r="D79" s="45" t="s">
        <v>22</v>
      </c>
      <c r="E79" s="29">
        <v>1</v>
      </c>
      <c r="F79" s="47" t="s">
        <v>335</v>
      </c>
      <c r="G79" s="74" t="s">
        <v>512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288</v>
      </c>
      <c r="B80" s="42" t="s">
        <v>289</v>
      </c>
      <c r="C80" s="42" t="s">
        <v>290</v>
      </c>
      <c r="D80" s="45" t="s">
        <v>22</v>
      </c>
      <c r="E80" s="29">
        <v>1</v>
      </c>
      <c r="F80" s="47" t="s">
        <v>336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291</v>
      </c>
      <c r="B81" s="42" t="s">
        <v>292</v>
      </c>
      <c r="C81" s="42" t="s">
        <v>293</v>
      </c>
      <c r="D81" s="45" t="s">
        <v>22</v>
      </c>
      <c r="E81" s="29">
        <v>1</v>
      </c>
      <c r="F81" s="47" t="s">
        <v>337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294</v>
      </c>
      <c r="B82" s="42" t="s">
        <v>295</v>
      </c>
      <c r="C82" s="42" t="s">
        <v>296</v>
      </c>
      <c r="D82" s="45" t="s">
        <v>22</v>
      </c>
      <c r="E82" s="29">
        <v>1</v>
      </c>
      <c r="F82" s="47" t="s">
        <v>338</v>
      </c>
      <c r="G82" s="74" t="s">
        <v>513</v>
      </c>
      <c r="H82" s="107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297</v>
      </c>
      <c r="B83" s="42" t="s">
        <v>298</v>
      </c>
      <c r="C83" s="42" t="s">
        <v>299</v>
      </c>
      <c r="D83" s="45" t="s">
        <v>22</v>
      </c>
      <c r="E83" s="29">
        <v>1</v>
      </c>
      <c r="F83" s="47" t="s">
        <v>339</v>
      </c>
      <c r="G83" s="74" t="s">
        <v>512</v>
      </c>
      <c r="H83" s="107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74</v>
      </c>
      <c r="B84" s="42" t="s">
        <v>127</v>
      </c>
      <c r="C84" s="42" t="s">
        <v>171</v>
      </c>
      <c r="D84" s="45" t="s">
        <v>22</v>
      </c>
      <c r="E84" s="29">
        <v>1</v>
      </c>
      <c r="F84" s="47" t="s">
        <v>340</v>
      </c>
      <c r="G84" s="74" t="s">
        <v>512</v>
      </c>
      <c r="H84" s="107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300</v>
      </c>
      <c r="B85" s="42" t="s">
        <v>301</v>
      </c>
      <c r="C85" s="42" t="s">
        <v>302</v>
      </c>
      <c r="D85" s="45" t="s">
        <v>23</v>
      </c>
      <c r="E85" s="29">
        <v>1</v>
      </c>
      <c r="F85" s="47" t="s">
        <v>341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303</v>
      </c>
      <c r="B86" s="42" t="s">
        <v>304</v>
      </c>
      <c r="C86" s="42" t="s">
        <v>305</v>
      </c>
      <c r="D86" s="45" t="s">
        <v>23</v>
      </c>
      <c r="E86" s="29">
        <v>1</v>
      </c>
      <c r="F86" s="47" t="s">
        <v>342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306</v>
      </c>
      <c r="B87" s="42" t="s">
        <v>307</v>
      </c>
      <c r="C87" s="42" t="s">
        <v>308</v>
      </c>
      <c r="D87" s="45" t="s">
        <v>23</v>
      </c>
      <c r="E87" s="29">
        <v>1</v>
      </c>
      <c r="F87" s="47" t="s">
        <v>343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309</v>
      </c>
      <c r="B88" s="42" t="s">
        <v>310</v>
      </c>
      <c r="C88" s="42" t="s">
        <v>311</v>
      </c>
      <c r="D88" s="45" t="s">
        <v>23</v>
      </c>
      <c r="E88" s="29">
        <v>1</v>
      </c>
      <c r="F88" s="47" t="s">
        <v>344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75</v>
      </c>
      <c r="B89" s="42" t="s">
        <v>312</v>
      </c>
      <c r="C89" s="42" t="s">
        <v>313</v>
      </c>
      <c r="D89" s="45" t="s">
        <v>23</v>
      </c>
      <c r="E89" s="29">
        <v>1</v>
      </c>
      <c r="F89" s="47" t="s">
        <v>345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314</v>
      </c>
      <c r="B90" s="42" t="s">
        <v>283</v>
      </c>
      <c r="C90" s="42" t="s">
        <v>315</v>
      </c>
      <c r="D90" s="45" t="s">
        <v>23</v>
      </c>
      <c r="E90" s="29">
        <v>1</v>
      </c>
      <c r="F90" s="47" t="s">
        <v>346</v>
      </c>
      <c r="G90" s="74" t="s">
        <v>512</v>
      </c>
      <c r="H90" s="107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316</v>
      </c>
      <c r="B91" s="42" t="s">
        <v>317</v>
      </c>
      <c r="C91" s="42" t="s">
        <v>318</v>
      </c>
      <c r="D91" s="45" t="s">
        <v>23</v>
      </c>
      <c r="E91" s="29">
        <v>1</v>
      </c>
      <c r="F91" s="47" t="s">
        <v>347</v>
      </c>
      <c r="G91" s="74" t="s">
        <v>512</v>
      </c>
      <c r="H91" s="107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81</v>
      </c>
      <c r="B92" s="42" t="s">
        <v>319</v>
      </c>
      <c r="C92" s="42" t="s">
        <v>460</v>
      </c>
      <c r="D92" s="45" t="s">
        <v>23</v>
      </c>
      <c r="E92" s="29">
        <v>1</v>
      </c>
      <c r="F92" s="47" t="s">
        <v>348</v>
      </c>
      <c r="G92" s="74" t="s">
        <v>512</v>
      </c>
      <c r="H92" s="107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320</v>
      </c>
      <c r="B93" s="42" t="s">
        <v>321</v>
      </c>
      <c r="C93" s="42" t="s">
        <v>322</v>
      </c>
      <c r="D93" s="45" t="s">
        <v>24</v>
      </c>
      <c r="E93" s="29">
        <v>1</v>
      </c>
      <c r="F93" s="47" t="s">
        <v>349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324</v>
      </c>
      <c r="B94" s="42" t="s">
        <v>144</v>
      </c>
      <c r="C94" s="42" t="s">
        <v>187</v>
      </c>
      <c r="D94" s="45" t="s">
        <v>24</v>
      </c>
      <c r="E94" s="29">
        <v>1</v>
      </c>
      <c r="F94" s="47" t="s">
        <v>350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325</v>
      </c>
      <c r="B95" s="42" t="s">
        <v>326</v>
      </c>
      <c r="C95" s="42" t="s">
        <v>327</v>
      </c>
      <c r="D95" s="45" t="s">
        <v>24</v>
      </c>
      <c r="E95" s="29">
        <v>1</v>
      </c>
      <c r="F95" s="47" t="s">
        <v>351</v>
      </c>
      <c r="G95" s="74" t="s">
        <v>513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39" t="s">
        <v>90</v>
      </c>
      <c r="B96" s="42" t="s">
        <v>142</v>
      </c>
      <c r="C96" s="42" t="s">
        <v>184</v>
      </c>
      <c r="D96" s="45" t="s">
        <v>24</v>
      </c>
      <c r="E96" s="29">
        <v>1</v>
      </c>
      <c r="F96" s="47" t="s">
        <v>352</v>
      </c>
      <c r="G96" s="74" t="s">
        <v>512</v>
      </c>
      <c r="H96" s="107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s="22" customFormat="1" ht="12.75" customHeight="1">
      <c r="A97" s="39" t="s">
        <v>328</v>
      </c>
      <c r="B97" s="42" t="s">
        <v>26</v>
      </c>
      <c r="C97" s="42" t="s">
        <v>323</v>
      </c>
      <c r="D97" s="45" t="s">
        <v>24</v>
      </c>
      <c r="E97" s="29">
        <v>1</v>
      </c>
      <c r="F97" s="47" t="s">
        <v>353</v>
      </c>
      <c r="G97" s="74" t="s">
        <v>512</v>
      </c>
      <c r="H97" s="107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s="22" customFormat="1" ht="12.75" customHeight="1">
      <c r="A98" s="39" t="s">
        <v>329</v>
      </c>
      <c r="B98" s="42" t="s">
        <v>25</v>
      </c>
      <c r="C98" s="42" t="s">
        <v>330</v>
      </c>
      <c r="D98" s="45" t="s">
        <v>24</v>
      </c>
      <c r="E98" s="29">
        <v>1</v>
      </c>
      <c r="F98" s="47" t="s">
        <v>354</v>
      </c>
      <c r="G98" s="74" t="s">
        <v>512</v>
      </c>
      <c r="H98" s="107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s="22" customFormat="1" ht="12.75" customHeight="1">
      <c r="A99" s="21"/>
      <c r="B99" s="30"/>
      <c r="C99" s="30"/>
      <c r="D99" s="30"/>
      <c r="E99" s="30">
        <f>SUM(E75:E98)</f>
        <v>24</v>
      </c>
      <c r="F99" s="31"/>
      <c r="G99" s="30"/>
      <c r="H99" s="32">
        <f>SUBTOTAL(109,[TOTAL])</f>
        <v>94350.660000000018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2.75" customHeight="1">
      <c r="A100" s="2"/>
      <c r="B100" s="6"/>
      <c r="C100" s="6"/>
      <c r="D100" s="6"/>
      <c r="E100" s="6"/>
      <c r="F100" s="6"/>
      <c r="G100" s="2"/>
      <c r="H100" s="6"/>
      <c r="I100" s="3"/>
      <c r="J100" s="2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313" t="s">
        <v>27</v>
      </c>
      <c r="B101" s="313"/>
      <c r="C101" s="313"/>
      <c r="D101" s="313"/>
      <c r="E101" s="313"/>
      <c r="F101" s="313"/>
      <c r="G101" s="313"/>
      <c r="H101" s="313"/>
      <c r="I101" s="3"/>
      <c r="J101" s="2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37" t="s">
        <v>1</v>
      </c>
      <c r="B102" s="37" t="s">
        <v>2</v>
      </c>
      <c r="C102" s="37" t="s">
        <v>3</v>
      </c>
      <c r="D102" s="37" t="s">
        <v>4</v>
      </c>
      <c r="E102" s="37" t="s">
        <v>5</v>
      </c>
      <c r="F102" s="37" t="s">
        <v>6</v>
      </c>
      <c r="G102" s="37" t="s">
        <v>7</v>
      </c>
      <c r="H102" s="37" t="s">
        <v>28</v>
      </c>
      <c r="I102" s="96" t="s">
        <v>517</v>
      </c>
      <c r="J102" s="96" t="s">
        <v>518</v>
      </c>
      <c r="K102" s="97" t="s">
        <v>519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355</v>
      </c>
      <c r="B103" s="42" t="s">
        <v>286</v>
      </c>
      <c r="C103" s="42" t="s">
        <v>356</v>
      </c>
      <c r="D103" s="45" t="s">
        <v>29</v>
      </c>
      <c r="E103" s="34">
        <v>1</v>
      </c>
      <c r="F103" s="72" t="s">
        <v>462</v>
      </c>
      <c r="G103" s="36" t="s">
        <v>512</v>
      </c>
      <c r="H103" s="84">
        <v>1200.69</v>
      </c>
      <c r="I103" s="99"/>
      <c r="J103" s="99"/>
      <c r="K103" s="100">
        <f>Tabela312[[#This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357</v>
      </c>
      <c r="B104" s="42" t="s">
        <v>358</v>
      </c>
      <c r="C104" s="42" t="s">
        <v>359</v>
      </c>
      <c r="D104" s="45" t="s">
        <v>29</v>
      </c>
      <c r="E104" s="34">
        <v>1</v>
      </c>
      <c r="F104" s="71" t="s">
        <v>419</v>
      </c>
      <c r="G104" s="36" t="s">
        <v>513</v>
      </c>
      <c r="H104" s="84">
        <v>1200.69</v>
      </c>
      <c r="I104" s="99"/>
      <c r="J104" s="99"/>
      <c r="K104" s="100">
        <f>Tabela312[[#This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360</v>
      </c>
      <c r="B105" s="42" t="s">
        <v>361</v>
      </c>
      <c r="C105" s="42" t="s">
        <v>362</v>
      </c>
      <c r="D105" s="45" t="s">
        <v>29</v>
      </c>
      <c r="E105" s="34">
        <v>1</v>
      </c>
      <c r="F105" s="72" t="s">
        <v>463</v>
      </c>
      <c r="G105" s="36" t="s">
        <v>512</v>
      </c>
      <c r="H105" s="84">
        <v>1200.69</v>
      </c>
      <c r="I105" s="99"/>
      <c r="J105" s="99"/>
      <c r="K105" s="100">
        <f>Tabela312[[#This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363</v>
      </c>
      <c r="B106" s="42" t="s">
        <v>364</v>
      </c>
      <c r="C106" s="42" t="s">
        <v>165</v>
      </c>
      <c r="D106" s="45" t="s">
        <v>29</v>
      </c>
      <c r="E106" s="34">
        <v>1</v>
      </c>
      <c r="F106" s="53" t="s">
        <v>423</v>
      </c>
      <c r="G106" s="36" t="s">
        <v>513</v>
      </c>
      <c r="H106" s="84">
        <v>1200.69</v>
      </c>
      <c r="I106" s="99"/>
      <c r="J106" s="99"/>
      <c r="K106" s="100">
        <f>Tabela312[[#This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363</v>
      </c>
      <c r="B107" s="42" t="s">
        <v>364</v>
      </c>
      <c r="C107" s="42" t="s">
        <v>165</v>
      </c>
      <c r="D107" s="45" t="s">
        <v>29</v>
      </c>
      <c r="E107" s="34">
        <v>1</v>
      </c>
      <c r="F107" s="72" t="s">
        <v>464</v>
      </c>
      <c r="G107" s="75" t="s">
        <v>512</v>
      </c>
      <c r="H107" s="92">
        <v>1200.69</v>
      </c>
      <c r="I107" s="99"/>
      <c r="J107" s="99"/>
      <c r="K107" s="100">
        <f>Tabela312[[#This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363</v>
      </c>
      <c r="B108" s="42" t="s">
        <v>364</v>
      </c>
      <c r="C108" s="42" t="s">
        <v>165</v>
      </c>
      <c r="D108" s="45" t="s">
        <v>29</v>
      </c>
      <c r="E108" s="34">
        <v>1</v>
      </c>
      <c r="F108" s="53" t="s">
        <v>465</v>
      </c>
      <c r="G108" s="36" t="s">
        <v>512</v>
      </c>
      <c r="H108" s="84">
        <v>1200.69</v>
      </c>
      <c r="I108" s="99"/>
      <c r="J108" s="99"/>
      <c r="K108" s="100">
        <f>Tabela312[[#This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365</v>
      </c>
      <c r="B109" s="42" t="s">
        <v>358</v>
      </c>
      <c r="C109" s="42" t="s">
        <v>327</v>
      </c>
      <c r="D109" s="45" t="s">
        <v>29</v>
      </c>
      <c r="E109" s="34">
        <v>1</v>
      </c>
      <c r="F109" s="72" t="s">
        <v>466</v>
      </c>
      <c r="G109" s="36" t="s">
        <v>512</v>
      </c>
      <c r="H109" s="84">
        <v>1200.69</v>
      </c>
      <c r="I109" s="99"/>
      <c r="J109" s="99"/>
      <c r="K109" s="100">
        <f>Tabela312[[#This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366</v>
      </c>
      <c r="B110" s="42" t="s">
        <v>367</v>
      </c>
      <c r="C110" s="42" t="s">
        <v>368</v>
      </c>
      <c r="D110" s="45" t="s">
        <v>29</v>
      </c>
      <c r="E110" s="34">
        <v>1</v>
      </c>
      <c r="F110" s="53" t="s">
        <v>467</v>
      </c>
      <c r="G110" s="36" t="s">
        <v>512</v>
      </c>
      <c r="H110" s="84">
        <v>1200.69</v>
      </c>
      <c r="I110" s="99"/>
      <c r="J110" s="99"/>
      <c r="K110" s="100">
        <f>Tabela312[[#This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369</v>
      </c>
      <c r="B111" s="42" t="s">
        <v>370</v>
      </c>
      <c r="C111" s="42" t="s">
        <v>371</v>
      </c>
      <c r="D111" s="45" t="s">
        <v>29</v>
      </c>
      <c r="E111" s="34">
        <v>1</v>
      </c>
      <c r="F111" s="72" t="s">
        <v>468</v>
      </c>
      <c r="G111" s="36" t="s">
        <v>512</v>
      </c>
      <c r="H111" s="84">
        <v>1200.69</v>
      </c>
      <c r="I111" s="99"/>
      <c r="J111" s="99"/>
      <c r="K111" s="100">
        <f>Tabela312[[#This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372</v>
      </c>
      <c r="B112" s="42" t="s">
        <v>373</v>
      </c>
      <c r="C112" s="42" t="s">
        <v>374</v>
      </c>
      <c r="D112" s="45" t="s">
        <v>29</v>
      </c>
      <c r="E112" s="34">
        <v>1</v>
      </c>
      <c r="F112" s="53" t="s">
        <v>420</v>
      </c>
      <c r="G112" s="36" t="s">
        <v>512</v>
      </c>
      <c r="H112" s="84">
        <v>1200.69</v>
      </c>
      <c r="I112" s="99"/>
      <c r="J112" s="99"/>
      <c r="K112" s="100">
        <f>Tabela312[[#This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375</v>
      </c>
      <c r="B113" s="42" t="s">
        <v>376</v>
      </c>
      <c r="C113" s="42" t="s">
        <v>377</v>
      </c>
      <c r="D113" s="45" t="s">
        <v>29</v>
      </c>
      <c r="E113" s="34">
        <v>1</v>
      </c>
      <c r="F113" s="72" t="s">
        <v>422</v>
      </c>
      <c r="G113" s="36" t="s">
        <v>512</v>
      </c>
      <c r="H113" s="84">
        <v>1200.69</v>
      </c>
      <c r="I113" s="99"/>
      <c r="J113" s="99"/>
      <c r="K113" s="100">
        <f>Tabela312[[#This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378</v>
      </c>
      <c r="B114" s="42" t="s">
        <v>379</v>
      </c>
      <c r="C114" s="42" t="s">
        <v>380</v>
      </c>
      <c r="D114" s="45" t="s">
        <v>29</v>
      </c>
      <c r="E114" s="34">
        <v>1</v>
      </c>
      <c r="F114" s="53" t="s">
        <v>421</v>
      </c>
      <c r="G114" s="36" t="s">
        <v>512</v>
      </c>
      <c r="H114" s="84">
        <v>1200.69</v>
      </c>
      <c r="I114" s="99"/>
      <c r="J114" s="99"/>
      <c r="K114" s="100">
        <f>Tabela312[[#This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381</v>
      </c>
      <c r="B115" s="42" t="s">
        <v>382</v>
      </c>
      <c r="C115" s="42" t="s">
        <v>383</v>
      </c>
      <c r="D115" s="45" t="s">
        <v>29</v>
      </c>
      <c r="E115" s="34">
        <v>1</v>
      </c>
      <c r="F115" s="72" t="s">
        <v>469</v>
      </c>
      <c r="G115" s="36" t="s">
        <v>512</v>
      </c>
      <c r="H115" s="84">
        <v>1200.69</v>
      </c>
      <c r="I115" s="99"/>
      <c r="J115" s="99"/>
      <c r="K115" s="100">
        <f>Tabela312[[#This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384</v>
      </c>
      <c r="B116" s="42" t="s">
        <v>385</v>
      </c>
      <c r="C116" s="42" t="s">
        <v>386</v>
      </c>
      <c r="D116" s="45" t="s">
        <v>29</v>
      </c>
      <c r="E116" s="34">
        <v>1</v>
      </c>
      <c r="F116" s="53" t="s">
        <v>470</v>
      </c>
      <c r="G116" s="36" t="s">
        <v>512</v>
      </c>
      <c r="H116" s="84">
        <v>1200.69</v>
      </c>
      <c r="I116" s="99"/>
      <c r="J116" s="99"/>
      <c r="K116" s="100">
        <f>Tabela312[[#This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387</v>
      </c>
      <c r="B117" s="42" t="s">
        <v>388</v>
      </c>
      <c r="C117" s="42" t="s">
        <v>389</v>
      </c>
      <c r="D117" s="45" t="s">
        <v>29</v>
      </c>
      <c r="E117" s="34">
        <v>1</v>
      </c>
      <c r="F117" s="72" t="s">
        <v>436</v>
      </c>
      <c r="G117" s="36" t="s">
        <v>512</v>
      </c>
      <c r="H117" s="84">
        <v>1200.69</v>
      </c>
      <c r="I117" s="99"/>
      <c r="J117" s="99"/>
      <c r="K117" s="100">
        <f>Tabela312[[#This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390</v>
      </c>
      <c r="B118" s="42" t="s">
        <v>391</v>
      </c>
      <c r="C118" s="42" t="s">
        <v>392</v>
      </c>
      <c r="D118" s="45" t="s">
        <v>29</v>
      </c>
      <c r="E118" s="34">
        <v>1</v>
      </c>
      <c r="F118" s="53" t="s">
        <v>438</v>
      </c>
      <c r="G118" s="36" t="s">
        <v>512</v>
      </c>
      <c r="H118" s="84">
        <v>1200.69</v>
      </c>
      <c r="I118" s="99"/>
      <c r="J118" s="99"/>
      <c r="K118" s="100">
        <f>Tabela312[[#This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393</v>
      </c>
      <c r="B119" s="42" t="s">
        <v>394</v>
      </c>
      <c r="C119" s="42" t="s">
        <v>395</v>
      </c>
      <c r="D119" s="45" t="s">
        <v>29</v>
      </c>
      <c r="E119" s="34">
        <v>1</v>
      </c>
      <c r="F119" s="72" t="s">
        <v>437</v>
      </c>
      <c r="G119" s="36" t="s">
        <v>512</v>
      </c>
      <c r="H119" s="84">
        <v>1200.69</v>
      </c>
      <c r="I119" s="99"/>
      <c r="J119" s="99"/>
      <c r="K119" s="100">
        <f>Tabela312[[#This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396</v>
      </c>
      <c r="B120" s="42" t="s">
        <v>397</v>
      </c>
      <c r="C120" s="42" t="s">
        <v>398</v>
      </c>
      <c r="D120" s="45" t="s">
        <v>29</v>
      </c>
      <c r="E120" s="34">
        <v>1</v>
      </c>
      <c r="F120" s="53" t="s">
        <v>471</v>
      </c>
      <c r="G120" s="36" t="s">
        <v>512</v>
      </c>
      <c r="H120" s="84">
        <v>1200.69</v>
      </c>
      <c r="I120" s="99"/>
      <c r="J120" s="99"/>
      <c r="K120" s="100">
        <f>Tabela312[[#This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399</v>
      </c>
      <c r="B121" s="42" t="s">
        <v>397</v>
      </c>
      <c r="C121" s="42" t="s">
        <v>400</v>
      </c>
      <c r="D121" s="45" t="s">
        <v>29</v>
      </c>
      <c r="E121" s="34">
        <v>1</v>
      </c>
      <c r="F121" s="72" t="s">
        <v>472</v>
      </c>
      <c r="G121" s="36" t="s">
        <v>512</v>
      </c>
      <c r="H121" s="84">
        <v>1200.69</v>
      </c>
      <c r="I121" s="99"/>
      <c r="J121" s="99"/>
      <c r="K121" s="100">
        <f>Tabela312[[#This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390</v>
      </c>
      <c r="B122" s="42" t="s">
        <v>447</v>
      </c>
      <c r="C122" s="42" t="s">
        <v>392</v>
      </c>
      <c r="D122" s="45" t="s">
        <v>29</v>
      </c>
      <c r="E122" s="34">
        <v>1</v>
      </c>
      <c r="F122" s="53" t="s">
        <v>435</v>
      </c>
      <c r="G122" s="36" t="s">
        <v>512</v>
      </c>
      <c r="H122" s="84">
        <v>1200.69</v>
      </c>
      <c r="I122" s="99"/>
      <c r="J122" s="99"/>
      <c r="K122" s="100">
        <f>Tabela312[[#This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401</v>
      </c>
      <c r="B123" s="42" t="s">
        <v>402</v>
      </c>
      <c r="C123" s="42" t="s">
        <v>403</v>
      </c>
      <c r="D123" s="45" t="s">
        <v>29</v>
      </c>
      <c r="E123" s="34">
        <v>1</v>
      </c>
      <c r="F123" s="72" t="s">
        <v>473</v>
      </c>
      <c r="G123" s="36" t="s">
        <v>513</v>
      </c>
      <c r="H123" s="84">
        <v>1200.69</v>
      </c>
      <c r="I123" s="99"/>
      <c r="J123" s="99"/>
      <c r="K123" s="100">
        <f>Tabela312[[#This Row],[VALOR]]</f>
        <v>1200.69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404</v>
      </c>
      <c r="B124" s="42" t="s">
        <v>405</v>
      </c>
      <c r="C124" s="42" t="s">
        <v>406</v>
      </c>
      <c r="D124" s="45" t="s">
        <v>29</v>
      </c>
      <c r="E124" s="34">
        <v>1</v>
      </c>
      <c r="F124" s="53" t="s">
        <v>474</v>
      </c>
      <c r="G124" s="36" t="s">
        <v>512</v>
      </c>
      <c r="H124" s="84">
        <v>1200.69</v>
      </c>
      <c r="I124" s="99"/>
      <c r="J124" s="99"/>
      <c r="K124" s="100">
        <f>Tabela312[[#This Row],[VALOR]]</f>
        <v>1200.69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407</v>
      </c>
      <c r="B125" s="42" t="s">
        <v>408</v>
      </c>
      <c r="C125" s="42" t="s">
        <v>409</v>
      </c>
      <c r="D125" s="45" t="s">
        <v>29</v>
      </c>
      <c r="E125" s="34">
        <v>1</v>
      </c>
      <c r="F125" s="72" t="s">
        <v>431</v>
      </c>
      <c r="G125" s="36" t="s">
        <v>512</v>
      </c>
      <c r="H125" s="84">
        <v>1200.69</v>
      </c>
      <c r="I125" s="99"/>
      <c r="J125" s="99"/>
      <c r="K125" s="100">
        <f>Tabela312[[#This Row],[VALOR]]</f>
        <v>1200.69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410</v>
      </c>
      <c r="B126" s="42" t="s">
        <v>447</v>
      </c>
      <c r="C126" s="42" t="s">
        <v>499</v>
      </c>
      <c r="D126" s="45" t="s">
        <v>30</v>
      </c>
      <c r="E126" s="34">
        <v>1</v>
      </c>
      <c r="F126" s="53" t="s">
        <v>498</v>
      </c>
      <c r="G126" s="36" t="s">
        <v>512</v>
      </c>
      <c r="H126" s="84">
        <v>732.55</v>
      </c>
      <c r="I126" s="99"/>
      <c r="J126" s="99"/>
      <c r="K126" s="100">
        <f>Tabela312[[#This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365</v>
      </c>
      <c r="B127" s="42" t="s">
        <v>500</v>
      </c>
      <c r="C127" s="42" t="s">
        <v>501</v>
      </c>
      <c r="D127" s="45" t="s">
        <v>30</v>
      </c>
      <c r="E127" s="34">
        <v>1</v>
      </c>
      <c r="F127" s="72" t="s">
        <v>475</v>
      </c>
      <c r="G127" s="36" t="s">
        <v>513</v>
      </c>
      <c r="H127" s="84">
        <v>732.55</v>
      </c>
      <c r="I127" s="99"/>
      <c r="J127" s="99"/>
      <c r="K127" s="100">
        <f>Tabela312[[#This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411</v>
      </c>
      <c r="B128" s="42" t="s">
        <v>502</v>
      </c>
      <c r="C128" s="42" t="s">
        <v>173</v>
      </c>
      <c r="D128" s="45" t="s">
        <v>30</v>
      </c>
      <c r="E128" s="34">
        <v>1</v>
      </c>
      <c r="F128" s="53" t="s">
        <v>476</v>
      </c>
      <c r="G128" s="36" t="s">
        <v>512</v>
      </c>
      <c r="H128" s="84">
        <v>732.55</v>
      </c>
      <c r="I128" s="99"/>
      <c r="J128" s="99"/>
      <c r="K128" s="100">
        <f>Tabela312[[#This Row],[VALOR]]</f>
        <v>732.55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412</v>
      </c>
      <c r="B129" s="42" t="s">
        <v>503</v>
      </c>
      <c r="C129" s="42" t="s">
        <v>504</v>
      </c>
      <c r="D129" s="45" t="s">
        <v>30</v>
      </c>
      <c r="E129" s="34">
        <v>1</v>
      </c>
      <c r="F129" s="72" t="s">
        <v>477</v>
      </c>
      <c r="G129" s="36" t="s">
        <v>512</v>
      </c>
      <c r="H129" s="84">
        <v>732.55</v>
      </c>
      <c r="I129" s="99"/>
      <c r="J129" s="99"/>
      <c r="K129" s="100">
        <f>Tabela312[[#This Row],[VALOR]]</f>
        <v>732.55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355</v>
      </c>
      <c r="B130" s="42" t="s">
        <v>286</v>
      </c>
      <c r="C130" s="42" t="s">
        <v>287</v>
      </c>
      <c r="D130" s="45" t="s">
        <v>30</v>
      </c>
      <c r="E130" s="34">
        <v>1</v>
      </c>
      <c r="F130" s="53" t="s">
        <v>478</v>
      </c>
      <c r="G130" s="36" t="s">
        <v>513</v>
      </c>
      <c r="H130" s="84">
        <v>732.55</v>
      </c>
      <c r="I130" s="99"/>
      <c r="J130" s="99"/>
      <c r="K130" s="100">
        <f>Tabela312[[#This Row],[VALOR]]</f>
        <v>732.55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413</v>
      </c>
      <c r="B131" s="42" t="s">
        <v>502</v>
      </c>
      <c r="C131" s="42" t="s">
        <v>173</v>
      </c>
      <c r="D131" s="45" t="s">
        <v>414</v>
      </c>
      <c r="E131" s="34">
        <v>1</v>
      </c>
      <c r="F131" s="72" t="s">
        <v>479</v>
      </c>
      <c r="G131" s="36" t="s">
        <v>512</v>
      </c>
      <c r="H131" s="84">
        <v>488.36</v>
      </c>
      <c r="I131" s="99"/>
      <c r="J131" s="99"/>
      <c r="K131" s="100">
        <f>Tabela312[[#This Row],[VALOR]]</f>
        <v>488.36</v>
      </c>
      <c r="L131" s="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53" t="s">
        <v>480</v>
      </c>
      <c r="G132" s="36" t="s">
        <v>513</v>
      </c>
      <c r="H132" s="84">
        <v>488.36</v>
      </c>
      <c r="I132" s="99"/>
      <c r="J132" s="99"/>
      <c r="K132" s="100">
        <f>Tabela312[[#This Row],[VALOR]]</f>
        <v>488.36</v>
      </c>
      <c r="L132" s="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>
      <c r="A133" s="47" t="s">
        <v>505</v>
      </c>
      <c r="B133" s="42" t="s">
        <v>500</v>
      </c>
      <c r="C133" s="42" t="s">
        <v>501</v>
      </c>
      <c r="D133" s="45" t="s">
        <v>414</v>
      </c>
      <c r="E133" s="34">
        <v>1</v>
      </c>
      <c r="F133" s="72" t="s">
        <v>481</v>
      </c>
      <c r="G133" s="36" t="s">
        <v>513</v>
      </c>
      <c r="H133" s="84">
        <v>488.36</v>
      </c>
      <c r="I133" s="99"/>
      <c r="J133" s="99"/>
      <c r="K133" s="100">
        <f>Tabela312[[#This Row],[VALOR]]</f>
        <v>488.36</v>
      </c>
      <c r="L133" s="1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>
      <c r="A134" s="47" t="s">
        <v>360</v>
      </c>
      <c r="B134" s="42" t="s">
        <v>361</v>
      </c>
      <c r="C134" s="42" t="s">
        <v>362</v>
      </c>
      <c r="D134" s="45" t="s">
        <v>414</v>
      </c>
      <c r="E134" s="34">
        <v>1</v>
      </c>
      <c r="F134" s="53" t="s">
        <v>482</v>
      </c>
      <c r="G134" s="36" t="s">
        <v>512</v>
      </c>
      <c r="H134" s="84">
        <v>488.36</v>
      </c>
      <c r="I134" s="101"/>
      <c r="J134" s="101"/>
      <c r="K134" s="100">
        <f>Tabela312[[#This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47" t="s">
        <v>360</v>
      </c>
      <c r="B135" s="42" t="s">
        <v>361</v>
      </c>
      <c r="C135" s="42" t="s">
        <v>362</v>
      </c>
      <c r="D135" s="45" t="s">
        <v>414</v>
      </c>
      <c r="E135" s="34">
        <v>1</v>
      </c>
      <c r="F135" s="72" t="s">
        <v>483</v>
      </c>
      <c r="G135" s="36" t="s">
        <v>513</v>
      </c>
      <c r="H135" s="84">
        <v>488.36</v>
      </c>
      <c r="I135" s="101"/>
      <c r="J135" s="101"/>
      <c r="K135" s="100">
        <f>Tabela312[[#This Row],[VALOR]]</f>
        <v>488.36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2.75" customHeight="1">
      <c r="A136" s="47" t="s">
        <v>355</v>
      </c>
      <c r="B136" s="42" t="s">
        <v>286</v>
      </c>
      <c r="C136" s="42" t="s">
        <v>287</v>
      </c>
      <c r="D136" s="45" t="s">
        <v>414</v>
      </c>
      <c r="E136" s="34">
        <v>1</v>
      </c>
      <c r="F136" s="53" t="s">
        <v>484</v>
      </c>
      <c r="G136" s="36" t="s">
        <v>512</v>
      </c>
      <c r="H136" s="84">
        <v>488.36</v>
      </c>
      <c r="I136" s="101"/>
      <c r="J136" s="101"/>
      <c r="K136" s="100">
        <f>Tabela312[[#This Row],[VALOR]]</f>
        <v>488.36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2.75" customHeight="1">
      <c r="A137" s="47" t="s">
        <v>355</v>
      </c>
      <c r="B137" s="42" t="s">
        <v>286</v>
      </c>
      <c r="C137" s="42" t="s">
        <v>287</v>
      </c>
      <c r="D137" s="45" t="s">
        <v>414</v>
      </c>
      <c r="E137" s="34">
        <v>1</v>
      </c>
      <c r="F137" s="72" t="s">
        <v>485</v>
      </c>
      <c r="G137" s="36" t="s">
        <v>513</v>
      </c>
      <c r="H137" s="84">
        <v>488.36</v>
      </c>
      <c r="I137" s="101"/>
      <c r="J137" s="101"/>
      <c r="K137" s="100">
        <f>Tabela312[[#This Row],[VALOR]]</f>
        <v>488.36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39" t="s">
        <v>106</v>
      </c>
      <c r="B138" s="42" t="s">
        <v>156</v>
      </c>
      <c r="C138" s="42" t="s">
        <v>200</v>
      </c>
      <c r="D138" s="45" t="s">
        <v>31</v>
      </c>
      <c r="E138" s="34">
        <v>1</v>
      </c>
      <c r="F138" s="47" t="s">
        <v>267</v>
      </c>
      <c r="G138" s="36" t="s">
        <v>512</v>
      </c>
      <c r="H138" s="84">
        <v>436.04</v>
      </c>
      <c r="I138" s="84"/>
      <c r="J138" s="84"/>
      <c r="K138" s="84">
        <f>Tabela312[[#This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104</v>
      </c>
      <c r="B139" s="42" t="s">
        <v>154</v>
      </c>
      <c r="C139" s="42" t="s">
        <v>506</v>
      </c>
      <c r="D139" s="45" t="s">
        <v>31</v>
      </c>
      <c r="E139" s="34">
        <v>1</v>
      </c>
      <c r="F139" s="72" t="s">
        <v>486</v>
      </c>
      <c r="G139" s="36" t="s">
        <v>512</v>
      </c>
      <c r="H139" s="84">
        <v>436.04</v>
      </c>
      <c r="I139" s="101"/>
      <c r="J139" s="101"/>
      <c r="K139" s="100">
        <f>Tabela312[[#This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104</v>
      </c>
      <c r="B140" s="42" t="s">
        <v>154</v>
      </c>
      <c r="C140" s="42" t="s">
        <v>506</v>
      </c>
      <c r="D140" s="45" t="s">
        <v>31</v>
      </c>
      <c r="E140" s="34">
        <v>1</v>
      </c>
      <c r="F140" s="94" t="s">
        <v>487</v>
      </c>
      <c r="G140" s="36" t="s">
        <v>512</v>
      </c>
      <c r="H140" s="84">
        <v>436.04</v>
      </c>
      <c r="I140" s="101"/>
      <c r="J140" s="101"/>
      <c r="K140" s="100">
        <f>Tabela312[[#This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53" t="s">
        <v>488</v>
      </c>
      <c r="G141" s="36" t="s">
        <v>513</v>
      </c>
      <c r="H141" s="84">
        <v>436.04</v>
      </c>
      <c r="I141" s="101"/>
      <c r="J141" s="101"/>
      <c r="K141" s="100">
        <f>Tabela312[[#This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415</v>
      </c>
      <c r="B142" s="42" t="s">
        <v>509</v>
      </c>
      <c r="C142" s="42" t="s">
        <v>510</v>
      </c>
      <c r="D142" s="45" t="s">
        <v>31</v>
      </c>
      <c r="E142" s="34">
        <v>1</v>
      </c>
      <c r="F142" s="72" t="s">
        <v>489</v>
      </c>
      <c r="G142" s="36" t="s">
        <v>513</v>
      </c>
      <c r="H142" s="84">
        <v>436.04</v>
      </c>
      <c r="I142" s="101"/>
      <c r="J142" s="101"/>
      <c r="K142" s="100">
        <f>Tabela312[[#This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404</v>
      </c>
      <c r="B143" s="42" t="s">
        <v>507</v>
      </c>
      <c r="C143" s="42" t="s">
        <v>508</v>
      </c>
      <c r="D143" s="45" t="s">
        <v>31</v>
      </c>
      <c r="E143" s="34">
        <v>1</v>
      </c>
      <c r="F143" s="53" t="s">
        <v>490</v>
      </c>
      <c r="G143" s="36" t="s">
        <v>512</v>
      </c>
      <c r="H143" s="84">
        <v>436.04</v>
      </c>
      <c r="I143" s="101"/>
      <c r="J143" s="101"/>
      <c r="K143" s="100">
        <f>Tabela312[[#This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31</v>
      </c>
      <c r="E144" s="34">
        <v>1</v>
      </c>
      <c r="F144" s="72" t="s">
        <v>514</v>
      </c>
      <c r="G144" s="36" t="s">
        <v>512</v>
      </c>
      <c r="H144" s="84">
        <v>436.04</v>
      </c>
      <c r="I144" s="101"/>
      <c r="J144" s="101"/>
      <c r="K144" s="100">
        <f>Tabela312[[#This Row],[VALOR]]</f>
        <v>436.04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360</v>
      </c>
      <c r="B145" s="42" t="s">
        <v>361</v>
      </c>
      <c r="C145" s="42" t="s">
        <v>362</v>
      </c>
      <c r="D145" s="45" t="s">
        <v>31</v>
      </c>
      <c r="E145" s="34">
        <v>1</v>
      </c>
      <c r="F145" s="53" t="s">
        <v>491</v>
      </c>
      <c r="G145" s="36" t="s">
        <v>513</v>
      </c>
      <c r="H145" s="84">
        <v>436.04</v>
      </c>
      <c r="I145" s="101"/>
      <c r="J145" s="101"/>
      <c r="K145" s="100">
        <f>Tabela312[[#This Row],[VALOR]]</f>
        <v>436.04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416</v>
      </c>
      <c r="B146" s="42" t="s">
        <v>131</v>
      </c>
      <c r="C146" s="42" t="s">
        <v>174</v>
      </c>
      <c r="D146" s="45" t="s">
        <v>31</v>
      </c>
      <c r="E146" s="34">
        <v>1</v>
      </c>
      <c r="F146" s="72" t="s">
        <v>492</v>
      </c>
      <c r="G146" s="36" t="s">
        <v>512</v>
      </c>
      <c r="H146" s="84">
        <v>436.04</v>
      </c>
      <c r="I146" s="101"/>
      <c r="J146" s="101"/>
      <c r="K146" s="100">
        <f>Tabela312[[#This Row],[VALOR]]</f>
        <v>436.04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404</v>
      </c>
      <c r="B147" s="42" t="s">
        <v>507</v>
      </c>
      <c r="C147" s="42" t="s">
        <v>508</v>
      </c>
      <c r="D147" s="45" t="s">
        <v>417</v>
      </c>
      <c r="E147" s="34">
        <v>1</v>
      </c>
      <c r="F147" s="53" t="s">
        <v>493</v>
      </c>
      <c r="G147" s="36" t="s">
        <v>512</v>
      </c>
      <c r="H147" s="84">
        <v>401.16</v>
      </c>
      <c r="I147" s="101"/>
      <c r="J147" s="101"/>
      <c r="K147" s="100">
        <f>Tabela312[[#This Row],[VALOR]]</f>
        <v>401.16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>
      <c r="A148" s="47" t="s">
        <v>418</v>
      </c>
      <c r="B148" s="42" t="s">
        <v>507</v>
      </c>
      <c r="C148" s="42" t="s">
        <v>508</v>
      </c>
      <c r="D148" s="45" t="s">
        <v>417</v>
      </c>
      <c r="E148" s="34">
        <v>1</v>
      </c>
      <c r="F148" s="72" t="s">
        <v>494</v>
      </c>
      <c r="G148" s="36" t="s">
        <v>512</v>
      </c>
      <c r="H148" s="84">
        <v>401.16</v>
      </c>
      <c r="I148" s="101"/>
      <c r="J148" s="101"/>
      <c r="K148" s="100">
        <f>Tabela312[[#This Row],[VALOR]]</f>
        <v>401.16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>
      <c r="A149" s="47" t="s">
        <v>404</v>
      </c>
      <c r="B149" s="42" t="s">
        <v>507</v>
      </c>
      <c r="C149" s="42" t="s">
        <v>508</v>
      </c>
      <c r="D149" s="45" t="s">
        <v>417</v>
      </c>
      <c r="E149" s="34">
        <v>1</v>
      </c>
      <c r="F149" s="53" t="s">
        <v>495</v>
      </c>
      <c r="G149" s="36" t="s">
        <v>513</v>
      </c>
      <c r="H149" s="84">
        <v>401.16</v>
      </c>
      <c r="I149" s="101"/>
      <c r="J149" s="101"/>
      <c r="K149" s="100">
        <f>Tabela312[[#This Row],[VALOR]]</f>
        <v>401.16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47" t="s">
        <v>360</v>
      </c>
      <c r="B150" s="42" t="s">
        <v>361</v>
      </c>
      <c r="C150" s="42" t="s">
        <v>362</v>
      </c>
      <c r="D150" s="45" t="s">
        <v>32</v>
      </c>
      <c r="E150" s="34">
        <v>1</v>
      </c>
      <c r="F150" s="72" t="s">
        <v>496</v>
      </c>
      <c r="G150" s="36" t="s">
        <v>512</v>
      </c>
      <c r="H150" s="84">
        <v>313.94</v>
      </c>
      <c r="I150" s="101"/>
      <c r="J150" s="101"/>
      <c r="K150" s="100">
        <f>Tabela312[[#This Row],[VALOR]]</f>
        <v>313.94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 thickBot="1">
      <c r="A151" s="47" t="s">
        <v>360</v>
      </c>
      <c r="B151" s="42" t="s">
        <v>361</v>
      </c>
      <c r="C151" s="42" t="s">
        <v>362</v>
      </c>
      <c r="D151" s="45" t="s">
        <v>32</v>
      </c>
      <c r="E151" s="34">
        <v>1</v>
      </c>
      <c r="F151" s="53" t="s">
        <v>497</v>
      </c>
      <c r="G151" s="36" t="s">
        <v>513</v>
      </c>
      <c r="H151" s="84">
        <v>313.94</v>
      </c>
      <c r="I151" s="101"/>
      <c r="J151" s="101"/>
      <c r="K151" s="100">
        <f>Tabela312[[#This Row],[VALOR]]</f>
        <v>313.94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2.75" customHeight="1" thickBot="1">
      <c r="A152" s="48"/>
      <c r="B152" s="49"/>
      <c r="C152" s="49"/>
      <c r="D152" s="49"/>
      <c r="E152" s="49">
        <f>SUM(E103:E151)</f>
        <v>49</v>
      </c>
      <c r="F152" s="73"/>
      <c r="G152" s="102"/>
      <c r="H152" s="103">
        <f>SUM(H103:H151)</f>
        <v>40452.860000000015</v>
      </c>
      <c r="I152" s="104"/>
      <c r="J152" s="105"/>
      <c r="K152" s="106">
        <f>SUM(K103:K151)</f>
        <v>40452.860000000015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2.75" customHeight="1">
      <c r="A153" s="33"/>
      <c r="B153" s="34"/>
      <c r="C153" s="34"/>
      <c r="D153" s="34"/>
      <c r="E153" s="34"/>
      <c r="F153" s="33"/>
      <c r="G153" s="34"/>
      <c r="H153" s="35"/>
      <c r="I153" s="95"/>
      <c r="J153" s="95"/>
      <c r="K153" s="9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2.75" customHeight="1">
      <c r="A154" s="309" t="s">
        <v>33</v>
      </c>
      <c r="B154" s="309"/>
      <c r="C154" s="309"/>
      <c r="D154" s="309"/>
      <c r="E154" s="309"/>
      <c r="F154" s="309"/>
      <c r="G154" s="309"/>
      <c r="H154" s="309"/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15" t="s">
        <v>1</v>
      </c>
      <c r="B155" s="15" t="s">
        <v>2</v>
      </c>
      <c r="C155" s="15" t="s">
        <v>3</v>
      </c>
      <c r="D155" s="15" t="s">
        <v>4</v>
      </c>
      <c r="E155" s="15" t="s">
        <v>5</v>
      </c>
      <c r="F155" s="15" t="s">
        <v>6</v>
      </c>
      <c r="G155" s="82" t="s">
        <v>7</v>
      </c>
      <c r="H155" s="86" t="s">
        <v>28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76" t="s">
        <v>34</v>
      </c>
      <c r="B156" s="77" t="s">
        <v>442</v>
      </c>
      <c r="C156" s="77" t="s">
        <v>443</v>
      </c>
      <c r="D156" s="78" t="s">
        <v>14</v>
      </c>
      <c r="E156" s="79">
        <v>1</v>
      </c>
      <c r="F156" s="55" t="s">
        <v>419</v>
      </c>
      <c r="G156" s="83" t="s">
        <v>513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51" t="s">
        <v>34</v>
      </c>
      <c r="B157" s="42" t="s">
        <v>442</v>
      </c>
      <c r="C157" s="42" t="s">
        <v>443</v>
      </c>
      <c r="D157" s="16" t="s">
        <v>14</v>
      </c>
      <c r="E157" s="54">
        <v>1</v>
      </c>
      <c r="F157" s="50" t="s">
        <v>420</v>
      </c>
      <c r="G157" s="82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76" t="s">
        <v>34</v>
      </c>
      <c r="B158" s="77" t="s">
        <v>442</v>
      </c>
      <c r="C158" s="77" t="s">
        <v>461</v>
      </c>
      <c r="D158" s="78" t="s">
        <v>14</v>
      </c>
      <c r="E158" s="79">
        <v>1</v>
      </c>
      <c r="F158" s="55" t="s">
        <v>421</v>
      </c>
      <c r="G158" s="83" t="s">
        <v>512</v>
      </c>
      <c r="H158" s="93">
        <v>514.21</v>
      </c>
      <c r="I158" s="3"/>
      <c r="J158" s="3"/>
      <c r="K158" s="1"/>
      <c r="L158" s="1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>
      <c r="A159" s="51" t="s">
        <v>34</v>
      </c>
      <c r="B159" s="42" t="s">
        <v>442</v>
      </c>
      <c r="C159" s="42" t="s">
        <v>444</v>
      </c>
      <c r="D159" s="16" t="s">
        <v>14</v>
      </c>
      <c r="E159" s="54">
        <v>1</v>
      </c>
      <c r="F159" s="50" t="s">
        <v>422</v>
      </c>
      <c r="G159" s="82" t="s">
        <v>512</v>
      </c>
      <c r="H159" s="86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>
      <c r="A160" s="80" t="s">
        <v>35</v>
      </c>
      <c r="B160" s="77" t="s">
        <v>446</v>
      </c>
      <c r="C160" s="78" t="s">
        <v>445</v>
      </c>
      <c r="D160" s="78" t="s">
        <v>14</v>
      </c>
      <c r="E160" s="79">
        <v>1</v>
      </c>
      <c r="F160" s="72" t="s">
        <v>351</v>
      </c>
      <c r="G160" s="83" t="s">
        <v>513</v>
      </c>
      <c r="H160" s="86">
        <v>514.21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52" t="s">
        <v>35</v>
      </c>
      <c r="B161" s="42" t="s">
        <v>446</v>
      </c>
      <c r="C161" s="16" t="s">
        <v>445</v>
      </c>
      <c r="D161" s="16" t="s">
        <v>14</v>
      </c>
      <c r="E161" s="54">
        <v>1</v>
      </c>
      <c r="F161" s="53" t="s">
        <v>423</v>
      </c>
      <c r="G161" s="82" t="s">
        <v>513</v>
      </c>
      <c r="H161" s="86">
        <v>514.21</v>
      </c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80" t="s">
        <v>35</v>
      </c>
      <c r="B162" s="77" t="s">
        <v>446</v>
      </c>
      <c r="C162" s="78" t="s">
        <v>445</v>
      </c>
      <c r="D162" s="78" t="s">
        <v>14</v>
      </c>
      <c r="E162" s="79">
        <v>1</v>
      </c>
      <c r="F162" s="72" t="s">
        <v>516</v>
      </c>
      <c r="G162" s="83" t="s">
        <v>512</v>
      </c>
      <c r="H162" s="93">
        <v>514.21</v>
      </c>
      <c r="I162" s="3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2"/>
      <c r="B163" s="2"/>
      <c r="C163" s="2"/>
      <c r="D163" s="9" t="s">
        <v>11</v>
      </c>
      <c r="E163" s="5">
        <f>SUM(E156:E162)</f>
        <v>7</v>
      </c>
      <c r="F163" s="2"/>
      <c r="G163" s="3"/>
      <c r="H163" s="85">
        <f>SUM(H156:H162)</f>
        <v>3599.4700000000003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"/>
      <c r="B164" s="4"/>
      <c r="C164" s="4"/>
      <c r="D164" s="4"/>
      <c r="E164" s="4"/>
      <c r="F164" s="4"/>
      <c r="G164" s="4"/>
      <c r="H164" s="4"/>
      <c r="I164" s="2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309" t="s">
        <v>36</v>
      </c>
      <c r="B165" s="309"/>
      <c r="C165" s="309"/>
      <c r="D165" s="309"/>
      <c r="E165" s="309"/>
      <c r="F165" s="309"/>
      <c r="G165" s="309"/>
      <c r="H165" s="309"/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13" t="s">
        <v>1</v>
      </c>
      <c r="B166" s="13" t="s">
        <v>2</v>
      </c>
      <c r="C166" s="13" t="s">
        <v>3</v>
      </c>
      <c r="D166" s="13" t="s">
        <v>4</v>
      </c>
      <c r="E166" s="13" t="s">
        <v>5</v>
      </c>
      <c r="F166" s="13" t="s">
        <v>6</v>
      </c>
      <c r="G166" s="13" t="s">
        <v>7</v>
      </c>
      <c r="H166" s="13" t="s">
        <v>28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42" t="s">
        <v>424</v>
      </c>
      <c r="B167" s="42" t="s">
        <v>440</v>
      </c>
      <c r="C167" s="42" t="s">
        <v>280</v>
      </c>
      <c r="D167" s="42" t="s">
        <v>425</v>
      </c>
      <c r="E167" s="14">
        <v>1</v>
      </c>
      <c r="F167" s="70" t="s">
        <v>332</v>
      </c>
      <c r="G167" s="81" t="s">
        <v>512</v>
      </c>
      <c r="H167" s="109">
        <v>3000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57" t="s">
        <v>428</v>
      </c>
      <c r="G168" s="81" t="s">
        <v>511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56" t="s">
        <v>426</v>
      </c>
      <c r="B169" s="42" t="s">
        <v>408</v>
      </c>
      <c r="C169" s="42" t="s">
        <v>280</v>
      </c>
      <c r="D169" s="42" t="s">
        <v>425</v>
      </c>
      <c r="E169" s="14">
        <v>1</v>
      </c>
      <c r="F169" s="70" t="s">
        <v>429</v>
      </c>
      <c r="G169" s="81" t="s">
        <v>511</v>
      </c>
      <c r="H169" s="109">
        <v>1250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459</v>
      </c>
      <c r="D170" s="42" t="s">
        <v>425</v>
      </c>
      <c r="E170" s="14">
        <v>1</v>
      </c>
      <c r="F170" s="57" t="s">
        <v>430</v>
      </c>
      <c r="G170" s="81" t="s">
        <v>512</v>
      </c>
      <c r="H170" s="109">
        <v>1250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425</v>
      </c>
      <c r="E171" s="14">
        <v>1</v>
      </c>
      <c r="F171" s="70" t="s">
        <v>347</v>
      </c>
      <c r="G171" s="81" t="s">
        <v>512</v>
      </c>
      <c r="H171" s="109">
        <v>1250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42" t="s">
        <v>424</v>
      </c>
      <c r="B172" s="42" t="s">
        <v>440</v>
      </c>
      <c r="C172" s="42" t="s">
        <v>280</v>
      </c>
      <c r="D172" s="42" t="s">
        <v>427</v>
      </c>
      <c r="E172" s="14">
        <v>1</v>
      </c>
      <c r="F172" s="58" t="s">
        <v>431</v>
      </c>
      <c r="G172" s="81" t="s">
        <v>512</v>
      </c>
      <c r="H172" s="109">
        <v>2400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70" t="s">
        <v>432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56" t="s">
        <v>426</v>
      </c>
      <c r="B174" s="42" t="s">
        <v>408</v>
      </c>
      <c r="C174" s="42" t="s">
        <v>280</v>
      </c>
      <c r="D174" s="42" t="s">
        <v>427</v>
      </c>
      <c r="E174" s="14">
        <v>1</v>
      </c>
      <c r="F174" s="57" t="s">
        <v>433</v>
      </c>
      <c r="G174" s="81" t="s">
        <v>513</v>
      </c>
      <c r="H174" s="109">
        <v>1000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280</v>
      </c>
      <c r="D175" s="42" t="s">
        <v>427</v>
      </c>
      <c r="E175" s="14">
        <v>1</v>
      </c>
      <c r="F175" s="70" t="s">
        <v>260</v>
      </c>
      <c r="G175" s="81" t="s">
        <v>511</v>
      </c>
      <c r="H175" s="109">
        <v>1000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280</v>
      </c>
      <c r="D176" s="42" t="s">
        <v>427</v>
      </c>
      <c r="E176" s="14">
        <v>1</v>
      </c>
      <c r="F176" s="57" t="s">
        <v>434</v>
      </c>
      <c r="G176" s="81" t="s">
        <v>512</v>
      </c>
      <c r="H176" s="109">
        <v>1000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42" t="s">
        <v>424</v>
      </c>
      <c r="B177" s="42" t="s">
        <v>440</v>
      </c>
      <c r="C177" s="42" t="s">
        <v>441</v>
      </c>
      <c r="D177" s="42" t="s">
        <v>425</v>
      </c>
      <c r="E177" s="14">
        <v>1</v>
      </c>
      <c r="F177" s="39" t="s">
        <v>435</v>
      </c>
      <c r="G177" s="81" t="s">
        <v>512</v>
      </c>
      <c r="H177" s="109">
        <v>3000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436</v>
      </c>
      <c r="G178" s="81" t="s">
        <v>512</v>
      </c>
      <c r="H178" s="109">
        <v>1250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56" t="s">
        <v>426</v>
      </c>
      <c r="B179" s="42" t="s">
        <v>408</v>
      </c>
      <c r="C179" s="42" t="s">
        <v>441</v>
      </c>
      <c r="D179" s="42" t="s">
        <v>425</v>
      </c>
      <c r="E179" s="14">
        <v>1</v>
      </c>
      <c r="F179" s="39" t="s">
        <v>437</v>
      </c>
      <c r="G179" s="81" t="s">
        <v>512</v>
      </c>
      <c r="H179" s="109">
        <v>1200.5</v>
      </c>
      <c r="I179" s="3"/>
      <c r="J179" s="3"/>
      <c r="K179" s="1"/>
      <c r="L179" s="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56" t="s">
        <v>426</v>
      </c>
      <c r="B180" s="42" t="s">
        <v>408</v>
      </c>
      <c r="C180" s="42" t="s">
        <v>441</v>
      </c>
      <c r="D180" s="42" t="s">
        <v>425</v>
      </c>
      <c r="E180" s="14">
        <v>1</v>
      </c>
      <c r="F180" s="39" t="s">
        <v>438</v>
      </c>
      <c r="G180" s="81" t="s">
        <v>512</v>
      </c>
      <c r="H180" s="109">
        <v>1250</v>
      </c>
      <c r="I180" s="3"/>
      <c r="J180" s="3"/>
      <c r="K180" s="1"/>
      <c r="L180" s="1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>
      <c r="A181" s="56" t="s">
        <v>426</v>
      </c>
      <c r="B181" s="42" t="s">
        <v>408</v>
      </c>
      <c r="C181" s="42" t="s">
        <v>441</v>
      </c>
      <c r="D181" s="42" t="s">
        <v>425</v>
      </c>
      <c r="E181" s="14">
        <v>1</v>
      </c>
      <c r="F181" s="39" t="s">
        <v>439</v>
      </c>
      <c r="G181" s="81" t="s">
        <v>512</v>
      </c>
      <c r="H181" s="109">
        <v>1200.5</v>
      </c>
      <c r="I181" s="3"/>
      <c r="J181" s="3"/>
      <c r="K181" s="1"/>
      <c r="L181" s="1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2"/>
      <c r="B182" s="2"/>
      <c r="C182" s="2"/>
      <c r="D182" s="9" t="s">
        <v>11</v>
      </c>
      <c r="E182" s="5">
        <f>SUM(E167:E181)</f>
        <v>15</v>
      </c>
      <c r="F182" s="2"/>
      <c r="G182" s="3"/>
      <c r="H182" s="85">
        <f>SUM(H167:H181)</f>
        <v>22301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>
      <c r="A184" s="59" t="s">
        <v>37</v>
      </c>
      <c r="B184" s="60"/>
      <c r="C184" s="60"/>
      <c r="D184" s="60"/>
      <c r="E184" s="60"/>
      <c r="F184" s="60"/>
      <c r="G184" s="61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38</v>
      </c>
      <c r="B185" s="62" t="s">
        <v>39</v>
      </c>
      <c r="C185" s="60"/>
      <c r="D185" s="60"/>
      <c r="E185" s="60"/>
      <c r="F185" s="63"/>
      <c r="G185" s="61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60" t="s">
        <v>40</v>
      </c>
      <c r="B186" s="60"/>
      <c r="C186" s="60"/>
      <c r="D186" s="60"/>
      <c r="E186" s="60"/>
      <c r="F186" s="60"/>
      <c r="G186" s="61"/>
      <c r="H186" s="60"/>
      <c r="I186" s="60"/>
      <c r="J186" s="60"/>
      <c r="K186" s="60"/>
      <c r="L186" s="60"/>
      <c r="M186" s="6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310" t="s">
        <v>43</v>
      </c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0" t="s">
        <v>44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0" t="s">
        <v>45</v>
      </c>
      <c r="B191" s="60"/>
      <c r="C191" s="60"/>
      <c r="D191" s="60"/>
      <c r="E191" s="60"/>
      <c r="F191" s="64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46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47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5" t="s">
        <v>48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5" t="s">
        <v>49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5" t="s">
        <v>50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51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0" t="s">
        <v>52</v>
      </c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>
      <c r="A199" s="60" t="s">
        <v>53</v>
      </c>
      <c r="B199" s="6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>
      <c r="A200" s="60" t="s">
        <v>54</v>
      </c>
      <c r="B200" s="6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>
      <c r="A201" s="66" t="s">
        <v>55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2.75" customHeight="1">
      <c r="A202" s="68" t="s">
        <v>56</v>
      </c>
      <c r="B202" s="69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7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2.75" customHeight="1">
      <c r="A203" s="66" t="s">
        <v>55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7"/>
      <c r="L203" s="67"/>
      <c r="M203" s="67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2.75" customHeight="1">
      <c r="A204" s="68" t="s">
        <v>56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7"/>
      <c r="L204" s="67"/>
      <c r="M204" s="67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/>
    <row r="245" spans="1:28" ht="12.75" customHeight="1"/>
    <row r="246" spans="1:28" ht="12.75" customHeight="1"/>
    <row r="247" spans="1:28" ht="12.75" customHeight="1"/>
    <row r="248" spans="1:28" ht="12.75" customHeight="1"/>
    <row r="249" spans="1:28" ht="12.75" customHeight="1"/>
    <row r="250" spans="1:28" ht="12.75" customHeight="1"/>
    <row r="251" spans="1:28" ht="12.75" customHeight="1"/>
    <row r="252" spans="1:28" ht="12.75" customHeight="1"/>
    <row r="253" spans="1:28" ht="12.75" customHeight="1"/>
    <row r="254" spans="1:28" ht="12.75" customHeight="1"/>
    <row r="255" spans="1:28" ht="12.75" customHeight="1"/>
    <row r="256" spans="1:2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protectedRanges>
    <protectedRange sqref="F158" name="Intervalo1_3"/>
  </protectedRanges>
  <mergeCells count="9">
    <mergeCell ref="A1:D1"/>
    <mergeCell ref="B2:D2"/>
    <mergeCell ref="B3:D3"/>
    <mergeCell ref="A189:M189"/>
    <mergeCell ref="A5:K5"/>
    <mergeCell ref="A73:H73"/>
    <mergeCell ref="A101:H101"/>
    <mergeCell ref="A154:H154"/>
    <mergeCell ref="A165:H165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26"/>
  <sheetViews>
    <sheetView workbookViewId="0">
      <selection sqref="A1:XFD3"/>
    </sheetView>
  </sheetViews>
  <sheetFormatPr defaultRowHeight="14.25"/>
  <cols>
    <col min="1" max="1" width="78.125" style="12" bestFit="1" customWidth="1"/>
    <col min="2" max="2" width="14.375" style="12" bestFit="1" customWidth="1"/>
    <col min="3" max="3" width="13.875" style="12" bestFit="1" customWidth="1"/>
    <col min="4" max="4" width="8.125" style="12" bestFit="1" customWidth="1"/>
    <col min="5" max="5" width="7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8" s="23" customFormat="1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s="23" customFormat="1" ht="12.75" customHeigh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5" t="s">
        <v>9</v>
      </c>
      <c r="J6" s="25" t="s">
        <v>10</v>
      </c>
      <c r="K6" s="25" t="s">
        <v>11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23" customFormat="1" ht="12.75" customHeight="1">
      <c r="A7" s="41" t="s">
        <v>58</v>
      </c>
      <c r="B7" s="42" t="s">
        <v>112</v>
      </c>
      <c r="C7" s="42" t="s">
        <v>12</v>
      </c>
      <c r="D7" s="46" t="s">
        <v>13</v>
      </c>
      <c r="E7" s="34">
        <v>1</v>
      </c>
      <c r="F7" s="40" t="s">
        <v>212</v>
      </c>
      <c r="G7" s="36" t="s">
        <v>8</v>
      </c>
      <c r="H7" s="84">
        <v>10570</v>
      </c>
      <c r="I7" s="84"/>
      <c r="J7" s="84"/>
      <c r="K7" s="84">
        <f>Tabela114[[#This Row],[AGP]]+Tabela114[[#This Row],[VENCIMENTO]]+Tabela114[[#This Row],[REPRESENTAÇÃO]]</f>
        <v>10570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23" customFormat="1" ht="12.75" customHeight="1">
      <c r="A8" s="38" t="s">
        <v>59</v>
      </c>
      <c r="B8" s="42" t="s">
        <v>113</v>
      </c>
      <c r="C8" s="42" t="s">
        <v>162</v>
      </c>
      <c r="D8" s="45" t="s">
        <v>15</v>
      </c>
      <c r="E8" s="34">
        <v>1</v>
      </c>
      <c r="F8" s="38" t="s">
        <v>213</v>
      </c>
      <c r="G8" s="36" t="s">
        <v>511</v>
      </c>
      <c r="H8" s="84"/>
      <c r="I8" s="84">
        <v>1993.32</v>
      </c>
      <c r="J8" s="84">
        <v>7973.3</v>
      </c>
      <c r="K8" s="84">
        <f>Tabela114[[#This Row],[AGP]]+Tabela114[[#This Row],[VENCIMENTO]]+Tabela114[[#This Row],[REPRESENTAÇÃO]]</f>
        <v>9966.6200000000008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23" customFormat="1" ht="12.75" customHeight="1">
      <c r="A9" s="40" t="s">
        <v>60</v>
      </c>
      <c r="B9" s="42" t="s">
        <v>114</v>
      </c>
      <c r="C9" s="42" t="s">
        <v>163</v>
      </c>
      <c r="D9" s="45" t="s">
        <v>15</v>
      </c>
      <c r="E9" s="34">
        <v>1</v>
      </c>
      <c r="F9" s="40" t="s">
        <v>214</v>
      </c>
      <c r="G9" s="36" t="s">
        <v>511</v>
      </c>
      <c r="H9" s="84"/>
      <c r="I9" s="84">
        <v>1993.32</v>
      </c>
      <c r="J9" s="84">
        <v>7937.3</v>
      </c>
      <c r="K9" s="84">
        <f>Tabela114[[#This Row],[AGP]]+Tabela114[[#This Row],[VENCIMENTO]]+Tabela114[[#This Row],[REPRESENTAÇÃO]]</f>
        <v>9930.6200000000008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3" customFormat="1" ht="12.75" customHeight="1">
      <c r="A10" s="39" t="s">
        <v>61</v>
      </c>
      <c r="B10" s="42" t="s">
        <v>115</v>
      </c>
      <c r="C10" s="42" t="s">
        <v>115</v>
      </c>
      <c r="D10" s="45" t="s">
        <v>15</v>
      </c>
      <c r="E10" s="34">
        <v>1</v>
      </c>
      <c r="F10" s="47" t="s">
        <v>215</v>
      </c>
      <c r="G10" s="36" t="s">
        <v>511</v>
      </c>
      <c r="H10" s="84"/>
      <c r="I10" s="84">
        <v>199.32</v>
      </c>
      <c r="J10" s="84">
        <v>7973.3</v>
      </c>
      <c r="K10" s="84">
        <f>Tabela114[[#This Row],[AGP]]+Tabela114[[#This Row],[VENCIMENTO]]+Tabela114[[#This Row],[REPRESENTAÇÃO]]</f>
        <v>8172.62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23" customFormat="1" ht="12.75" customHeight="1">
      <c r="A11" s="39" t="s">
        <v>62</v>
      </c>
      <c r="B11" s="42" t="s">
        <v>116</v>
      </c>
      <c r="C11" s="42" t="s">
        <v>164</v>
      </c>
      <c r="D11" s="45" t="s">
        <v>206</v>
      </c>
      <c r="E11" s="34">
        <v>1</v>
      </c>
      <c r="F11" s="47" t="s">
        <v>216</v>
      </c>
      <c r="G11" s="36" t="s">
        <v>511</v>
      </c>
      <c r="H11" s="84"/>
      <c r="I11" s="84">
        <v>1461.77</v>
      </c>
      <c r="J11" s="84">
        <v>5847.08</v>
      </c>
      <c r="K11" s="84">
        <f>Tabela114[[#This Row],[AGP]]+Tabela114[[#This Row],[VENCIMENTO]]+Tabela114[[#This Row],[REPRESENTAÇÃO]]</f>
        <v>7308.85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23" customFormat="1" ht="12.75" customHeight="1">
      <c r="A12" s="39" t="s">
        <v>63</v>
      </c>
      <c r="B12" s="42" t="s">
        <v>117</v>
      </c>
      <c r="C12" s="42" t="s">
        <v>165</v>
      </c>
      <c r="D12" s="45" t="s">
        <v>206</v>
      </c>
      <c r="E12" s="34">
        <v>1</v>
      </c>
      <c r="F12" s="47" t="s">
        <v>217</v>
      </c>
      <c r="G12" s="36" t="s">
        <v>512</v>
      </c>
      <c r="H12" s="84"/>
      <c r="I12" s="84"/>
      <c r="J12" s="84">
        <v>5847.08</v>
      </c>
      <c r="K12" s="84">
        <v>5847.08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23" customFormat="1" ht="12.75" customHeight="1">
      <c r="A13" s="39" t="s">
        <v>64</v>
      </c>
      <c r="B13" s="42" t="s">
        <v>118</v>
      </c>
      <c r="C13" s="42" t="s">
        <v>166</v>
      </c>
      <c r="D13" s="45" t="s">
        <v>206</v>
      </c>
      <c r="E13" s="34">
        <v>1</v>
      </c>
      <c r="F13" s="47" t="s">
        <v>218</v>
      </c>
      <c r="G13" s="36" t="s">
        <v>511</v>
      </c>
      <c r="H13" s="84"/>
      <c r="I13" s="84">
        <v>1461.77</v>
      </c>
      <c r="J13" s="84">
        <v>5847.08</v>
      </c>
      <c r="K13" s="84">
        <f>Tabela114[[#This Row],[AGP]]+Tabela114[[#This Row],[VENCIMENTO]]+Tabela114[[#This Row],[REPRESENTAÇÃO]]</f>
        <v>7308.85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23" customFormat="1" ht="12.75" customHeight="1">
      <c r="A14" s="39" t="s">
        <v>65</v>
      </c>
      <c r="B14" s="42" t="s">
        <v>119</v>
      </c>
      <c r="C14" s="43" t="s">
        <v>119</v>
      </c>
      <c r="D14" s="45" t="s">
        <v>207</v>
      </c>
      <c r="E14" s="34">
        <v>1</v>
      </c>
      <c r="F14" s="47" t="s">
        <v>219</v>
      </c>
      <c r="G14" s="36" t="s">
        <v>511</v>
      </c>
      <c r="H14" s="84"/>
      <c r="I14" s="84">
        <v>1461.77</v>
      </c>
      <c r="J14" s="84">
        <v>5847.08</v>
      </c>
      <c r="K14" s="84">
        <f>Tabela114[[#This Row],[AGP]]+Tabela114[[#This Row],[VENCIMENTO]]+Tabela114[[#This Row],[REPRESENTAÇÃO]]</f>
        <v>7308.85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23" customFormat="1" ht="12.75" customHeight="1">
      <c r="A15" s="39" t="s">
        <v>66</v>
      </c>
      <c r="B15" s="42" t="s">
        <v>17</v>
      </c>
      <c r="C15" s="42" t="s">
        <v>167</v>
      </c>
      <c r="D15" s="45" t="s">
        <v>208</v>
      </c>
      <c r="E15" s="34">
        <v>1</v>
      </c>
      <c r="F15" s="47" t="s">
        <v>220</v>
      </c>
      <c r="G15" s="36" t="s">
        <v>511</v>
      </c>
      <c r="H15" s="84"/>
      <c r="I15" s="84">
        <v>1229.22</v>
      </c>
      <c r="J15" s="84">
        <v>4916.8599999999997</v>
      </c>
      <c r="K15" s="84">
        <f>Tabela114[[#This Row],[AGP]]+Tabela114[[#This Row],[VENCIMENTO]]+Tabela114[[#This Row],[REPRESENTAÇÃO]]</f>
        <v>6146.08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23" customFormat="1" ht="12.75" customHeight="1">
      <c r="A16" s="39" t="s">
        <v>67</v>
      </c>
      <c r="B16" s="42" t="s">
        <v>120</v>
      </c>
      <c r="C16" s="42" t="s">
        <v>453</v>
      </c>
      <c r="D16" s="45" t="s">
        <v>208</v>
      </c>
      <c r="E16" s="34">
        <v>1</v>
      </c>
      <c r="F16" s="47" t="s">
        <v>221</v>
      </c>
      <c r="G16" s="36" t="s">
        <v>511</v>
      </c>
      <c r="H16" s="84"/>
      <c r="I16" s="84">
        <v>1229.22</v>
      </c>
      <c r="J16" s="84">
        <v>4916.8599999999997</v>
      </c>
      <c r="K16" s="84">
        <f>Tabela114[[#This Row],[AGP]]+Tabela114[[#This Row],[VENCIMENTO]]+Tabela114[[#This Row],[REPRESENTAÇÃO]]</f>
        <v>6146.08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23" customFormat="1" ht="12.75" customHeight="1">
      <c r="A17" s="39" t="s">
        <v>68</v>
      </c>
      <c r="B17" s="42" t="s">
        <v>121</v>
      </c>
      <c r="C17" s="42" t="s">
        <v>454</v>
      </c>
      <c r="D17" s="45" t="s">
        <v>208</v>
      </c>
      <c r="E17" s="34">
        <v>1</v>
      </c>
      <c r="F17" s="47" t="s">
        <v>222</v>
      </c>
      <c r="G17" s="36" t="s">
        <v>511</v>
      </c>
      <c r="H17" s="84"/>
      <c r="I17" s="84">
        <v>1229.22</v>
      </c>
      <c r="J17" s="84">
        <v>4916.8599999999997</v>
      </c>
      <c r="K17" s="84">
        <f>Tabela114[[#This Row],[AGP]]+Tabela114[[#This Row],[VENCIMENTO]]+Tabela114[[#This Row],[REPRESENTAÇÃO]]</f>
        <v>6146.08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23" customFormat="1" ht="12.75" customHeight="1">
      <c r="A18" s="39" t="s">
        <v>69</v>
      </c>
      <c r="B18" s="42" t="s">
        <v>122</v>
      </c>
      <c r="C18" s="42" t="s">
        <v>122</v>
      </c>
      <c r="D18" s="45" t="s">
        <v>208</v>
      </c>
      <c r="E18" s="34">
        <v>1</v>
      </c>
      <c r="F18" s="47" t="s">
        <v>223</v>
      </c>
      <c r="G18" s="36" t="s">
        <v>511</v>
      </c>
      <c r="H18" s="84"/>
      <c r="I18" s="84">
        <v>1129.55</v>
      </c>
      <c r="J18" s="84">
        <v>4518.2</v>
      </c>
      <c r="K18" s="84">
        <f>Tabela114[[#This Row],[AGP]]+Tabela114[[#This Row],[VENCIMENTO]]+Tabela114[[#This Row],[REPRESENTAÇÃO]]</f>
        <v>5647.75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23" customFormat="1" ht="12.75" customHeight="1">
      <c r="A19" s="40" t="s">
        <v>70</v>
      </c>
      <c r="B19" s="42" t="s">
        <v>123</v>
      </c>
      <c r="C19" s="42" t="s">
        <v>168</v>
      </c>
      <c r="D19" s="45" t="s">
        <v>16</v>
      </c>
      <c r="E19" s="34">
        <v>1</v>
      </c>
      <c r="F19" s="40" t="s">
        <v>224</v>
      </c>
      <c r="G19" s="36" t="s">
        <v>511</v>
      </c>
      <c r="H19" s="84"/>
      <c r="I19" s="84">
        <v>1129.55</v>
      </c>
      <c r="J19" s="84">
        <v>4518.2</v>
      </c>
      <c r="K19" s="84">
        <f>Tabela114[[#This Row],[AGP]]+Tabela114[[#This Row],[VENCIMENTO]]+Tabela114[[#This Row],[REPRESENTAÇÃO]]</f>
        <v>5647.75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23" customFormat="1" ht="12.75" customHeight="1">
      <c r="A20" s="39" t="s">
        <v>71</v>
      </c>
      <c r="B20" s="42" t="s">
        <v>124</v>
      </c>
      <c r="C20" s="42" t="s">
        <v>169</v>
      </c>
      <c r="D20" s="45" t="s">
        <v>16</v>
      </c>
      <c r="E20" s="34">
        <v>1</v>
      </c>
      <c r="F20" s="47" t="s">
        <v>225</v>
      </c>
      <c r="G20" s="36" t="s">
        <v>511</v>
      </c>
      <c r="H20" s="84"/>
      <c r="I20" s="84">
        <v>1129.55</v>
      </c>
      <c r="J20" s="84">
        <v>4518.2</v>
      </c>
      <c r="K20" s="84">
        <f>Tabela114[[#This Row],[AGP]]+Tabela114[[#This Row],[VENCIMENTO]]+Tabela114[[#This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23" customFormat="1" ht="12.75" customHeight="1">
      <c r="A21" s="39" t="s">
        <v>70</v>
      </c>
      <c r="B21" s="42" t="s">
        <v>123</v>
      </c>
      <c r="C21" s="42" t="s">
        <v>168</v>
      </c>
      <c r="D21" s="45" t="s">
        <v>16</v>
      </c>
      <c r="E21" s="34">
        <v>1</v>
      </c>
      <c r="F21" s="47" t="s">
        <v>226</v>
      </c>
      <c r="G21" s="36" t="s">
        <v>512</v>
      </c>
      <c r="H21" s="84"/>
      <c r="I21" s="84">
        <v>4518.2</v>
      </c>
      <c r="J21" s="84"/>
      <c r="K21" s="84">
        <f>Tabela114[[#This Row],[AGP]]+Tabela114[[#This Row],[VENCIMENTO]]+Tabela114[[#This Row],[REPRESENTAÇÃO]]</f>
        <v>4518.2</v>
      </c>
      <c r="L21" s="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23" customFormat="1" ht="12.75" customHeight="1">
      <c r="A22" s="39" t="s">
        <v>450</v>
      </c>
      <c r="B22" s="42" t="s">
        <v>451</v>
      </c>
      <c r="C22" s="42" t="s">
        <v>452</v>
      </c>
      <c r="D22" s="45" t="s">
        <v>16</v>
      </c>
      <c r="E22" s="34">
        <v>1</v>
      </c>
      <c r="F22" s="47" t="s">
        <v>449</v>
      </c>
      <c r="G22" s="36" t="s">
        <v>511</v>
      </c>
      <c r="H22" s="84"/>
      <c r="I22" s="84">
        <v>1129.55</v>
      </c>
      <c r="J22" s="84">
        <v>4518.2</v>
      </c>
      <c r="K22" s="84">
        <f>Tabela114[[#This Row],[AGP]]+Tabela114[[#This Row],[VENCIMENTO]]+Tabela114[[#This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23" customFormat="1" ht="12.75" customHeight="1">
      <c r="A23" s="39" t="s">
        <v>72</v>
      </c>
      <c r="B23" s="42" t="s">
        <v>125</v>
      </c>
      <c r="C23" s="42" t="s">
        <v>455</v>
      </c>
      <c r="D23" s="45" t="s">
        <v>16</v>
      </c>
      <c r="E23" s="34">
        <v>1</v>
      </c>
      <c r="F23" s="47" t="s">
        <v>227</v>
      </c>
      <c r="G23" s="36" t="s">
        <v>511</v>
      </c>
      <c r="H23" s="84"/>
      <c r="I23" s="84">
        <v>1129.55</v>
      </c>
      <c r="J23" s="84">
        <v>4518.2</v>
      </c>
      <c r="K23" s="84">
        <f>Tabela114[[#This Row],[AGP]]+Tabela114[[#This Row],[VENCIMENTO]]+Tabela114[[#This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23" customFormat="1" ht="12.75" customHeight="1">
      <c r="A24" s="39" t="s">
        <v>73</v>
      </c>
      <c r="B24" s="42" t="s">
        <v>126</v>
      </c>
      <c r="C24" s="42" t="s">
        <v>170</v>
      </c>
      <c r="D24" s="45" t="s">
        <v>16</v>
      </c>
      <c r="E24" s="34">
        <v>1</v>
      </c>
      <c r="F24" s="47" t="s">
        <v>228</v>
      </c>
      <c r="G24" s="36" t="s">
        <v>511</v>
      </c>
      <c r="H24" s="84"/>
      <c r="I24" s="84">
        <v>1129.55</v>
      </c>
      <c r="J24" s="84">
        <v>4518.2</v>
      </c>
      <c r="K24" s="84">
        <f>Tabela114[[#This Row],[AGP]]+Tabela114[[#This Row],[VENCIMENTO]]+Tabela114[[#This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23" customFormat="1" ht="12.75" customHeight="1">
      <c r="A25" s="39" t="s">
        <v>74</v>
      </c>
      <c r="B25" s="42" t="s">
        <v>127</v>
      </c>
      <c r="C25" s="42" t="s">
        <v>171</v>
      </c>
      <c r="D25" s="45" t="s">
        <v>16</v>
      </c>
      <c r="E25" s="34">
        <v>1</v>
      </c>
      <c r="F25" s="47" t="s">
        <v>448</v>
      </c>
      <c r="G25" s="36" t="s">
        <v>511</v>
      </c>
      <c r="H25" s="84"/>
      <c r="I25" s="84">
        <v>1129.55</v>
      </c>
      <c r="J25" s="84">
        <v>4518.2</v>
      </c>
      <c r="K25" s="84">
        <f>Tabela114[[#This Row],[AGP]]+Tabela114[[#This Row],[VENCIMENTO]]+Tabela114[[#This Row],[REPRESENTAÇÃO]]</f>
        <v>5647.75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23" customFormat="1" ht="12.75" customHeight="1">
      <c r="A26" s="39" t="s">
        <v>75</v>
      </c>
      <c r="B26" s="42" t="s">
        <v>128</v>
      </c>
      <c r="C26" s="42" t="s">
        <v>458</v>
      </c>
      <c r="D26" s="45" t="s">
        <v>16</v>
      </c>
      <c r="E26" s="34">
        <v>1</v>
      </c>
      <c r="F26" s="47" t="s">
        <v>229</v>
      </c>
      <c r="G26" s="36" t="s">
        <v>511</v>
      </c>
      <c r="H26" s="84"/>
      <c r="I26" s="84">
        <v>1129.55</v>
      </c>
      <c r="J26" s="84">
        <v>4518.2</v>
      </c>
      <c r="K26" s="84">
        <f>Tabela114[[#This Row],[AGP]]+Tabela114[[#This Row],[VENCIMENTO]]+Tabela114[[#This Row],[REPRESENTAÇÃO]]</f>
        <v>5647.75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23" customFormat="1" ht="12.75" customHeight="1">
      <c r="A27" s="39" t="s">
        <v>76</v>
      </c>
      <c r="B27" s="42" t="s">
        <v>129</v>
      </c>
      <c r="C27" s="42" t="s">
        <v>172</v>
      </c>
      <c r="D27" s="45" t="s">
        <v>16</v>
      </c>
      <c r="E27" s="34">
        <v>1</v>
      </c>
      <c r="F27" s="47" t="s">
        <v>230</v>
      </c>
      <c r="G27" s="36" t="s">
        <v>511</v>
      </c>
      <c r="H27" s="84"/>
      <c r="I27" s="84">
        <v>1129.55</v>
      </c>
      <c r="J27" s="84">
        <v>4518.2</v>
      </c>
      <c r="K27" s="84">
        <f>Tabela114[[#This Row],[AGP]]+Tabela114[[#This Row],[VENCIMENTO]]+Tabela114[[#This Row],[REPRESENTAÇÃO]]</f>
        <v>5647.75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23" customFormat="1" ht="12.75" customHeight="1">
      <c r="A28" s="39" t="s">
        <v>77</v>
      </c>
      <c r="B28" s="42" t="s">
        <v>130</v>
      </c>
      <c r="C28" s="42" t="s">
        <v>173</v>
      </c>
      <c r="D28" s="45" t="s">
        <v>209</v>
      </c>
      <c r="E28" s="34">
        <v>1</v>
      </c>
      <c r="F28" s="47" t="s">
        <v>231</v>
      </c>
      <c r="G28" s="36" t="s">
        <v>511</v>
      </c>
      <c r="H28" s="84"/>
      <c r="I28" s="84">
        <v>930.22</v>
      </c>
      <c r="J28" s="84">
        <v>3720.87</v>
      </c>
      <c r="K28" s="84">
        <f>Tabela114[[#This Row],[AGP]]+Tabela114[[#This Row],[VENCIMENTO]]+Tabela114[[#This Row],[REPRESENTAÇÃO]]</f>
        <v>4651.09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23" customFormat="1" ht="12.75" customHeight="1">
      <c r="A29" s="39" t="s">
        <v>77</v>
      </c>
      <c r="B29" s="42" t="s">
        <v>130</v>
      </c>
      <c r="C29" s="42" t="s">
        <v>173</v>
      </c>
      <c r="D29" s="45" t="s">
        <v>209</v>
      </c>
      <c r="E29" s="34">
        <v>1</v>
      </c>
      <c r="F29" s="47" t="s">
        <v>232</v>
      </c>
      <c r="G29" s="36" t="s">
        <v>511</v>
      </c>
      <c r="H29" s="84"/>
      <c r="I29" s="84">
        <v>930.22</v>
      </c>
      <c r="J29" s="84">
        <v>3720.87</v>
      </c>
      <c r="K29" s="84">
        <f>Tabela114[[#This Row],[AGP]]+Tabela114[[#This Row],[VENCIMENTO]]+Tabela114[[#This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s="23" customFormat="1" ht="12.75" customHeight="1">
      <c r="A30" s="39" t="s">
        <v>78</v>
      </c>
      <c r="B30" s="42" t="s">
        <v>131</v>
      </c>
      <c r="C30" s="42" t="s">
        <v>174</v>
      </c>
      <c r="D30" s="45" t="s">
        <v>209</v>
      </c>
      <c r="E30" s="34">
        <v>1</v>
      </c>
      <c r="F30" s="47" t="s">
        <v>233</v>
      </c>
      <c r="G30" s="36" t="s">
        <v>511</v>
      </c>
      <c r="H30" s="84"/>
      <c r="I30" s="84">
        <v>930.22</v>
      </c>
      <c r="J30" s="84">
        <v>3720.87</v>
      </c>
      <c r="K30" s="84">
        <f>Tabela114[[#This Row],[AGP]]+Tabela114[[#This Row],[VENCIMENTO]]+Tabela114[[#This Row],[REPRESENTAÇÃO]]</f>
        <v>4651.09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s="23" customFormat="1" ht="12.75" customHeight="1">
      <c r="A31" s="39" t="s">
        <v>79</v>
      </c>
      <c r="B31" s="42" t="s">
        <v>132</v>
      </c>
      <c r="C31" s="42" t="s">
        <v>175</v>
      </c>
      <c r="D31" s="45" t="s">
        <v>209</v>
      </c>
      <c r="E31" s="34">
        <v>1</v>
      </c>
      <c r="F31" s="47" t="s">
        <v>234</v>
      </c>
      <c r="G31" s="36" t="s">
        <v>511</v>
      </c>
      <c r="H31" s="84"/>
      <c r="I31" s="84">
        <v>930.22</v>
      </c>
      <c r="J31" s="84">
        <v>3720.87</v>
      </c>
      <c r="K31" s="84">
        <f>Tabela114[[#This Row],[AGP]]+Tabela114[[#This Row],[VENCIMENTO]]+Tabela114[[#This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s="23" customFormat="1" ht="12.75" customHeight="1">
      <c r="A32" s="39" t="s">
        <v>80</v>
      </c>
      <c r="B32" s="42" t="s">
        <v>129</v>
      </c>
      <c r="C32" s="42" t="s">
        <v>176</v>
      </c>
      <c r="D32" s="45" t="s">
        <v>209</v>
      </c>
      <c r="E32" s="34">
        <v>1</v>
      </c>
      <c r="F32" s="47" t="s">
        <v>235</v>
      </c>
      <c r="G32" s="36" t="s">
        <v>511</v>
      </c>
      <c r="H32" s="84"/>
      <c r="I32" s="84">
        <v>930.22</v>
      </c>
      <c r="J32" s="84">
        <v>3720.87</v>
      </c>
      <c r="K32" s="84">
        <f>Tabela114[[#This Row],[AGP]]+Tabela114[[#This Row],[VENCIMENTO]]+Tabela114[[#This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s="23" customFormat="1" ht="12.75" customHeight="1">
      <c r="A33" s="39" t="s">
        <v>81</v>
      </c>
      <c r="B33" s="42" t="s">
        <v>133</v>
      </c>
      <c r="C33" s="42" t="s">
        <v>177</v>
      </c>
      <c r="D33" s="45" t="s">
        <v>209</v>
      </c>
      <c r="E33" s="34">
        <v>1</v>
      </c>
      <c r="F33" s="47" t="s">
        <v>236</v>
      </c>
      <c r="G33" s="36" t="s">
        <v>511</v>
      </c>
      <c r="H33" s="84"/>
      <c r="I33" s="84">
        <v>930.22</v>
      </c>
      <c r="J33" s="84">
        <v>3720.87</v>
      </c>
      <c r="K33" s="84">
        <f>Tabela114[[#This Row],[AGP]]+Tabela114[[#This Row],[VENCIMENTO]]+Tabela114[[#This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s="23" customFormat="1" ht="12.75" customHeight="1">
      <c r="A34" s="39" t="s">
        <v>81</v>
      </c>
      <c r="B34" s="42" t="s">
        <v>133</v>
      </c>
      <c r="C34" s="42" t="s">
        <v>177</v>
      </c>
      <c r="D34" s="45" t="s">
        <v>209</v>
      </c>
      <c r="E34" s="34">
        <v>1</v>
      </c>
      <c r="F34" s="47" t="s">
        <v>237</v>
      </c>
      <c r="G34" s="36" t="s">
        <v>511</v>
      </c>
      <c r="H34" s="84"/>
      <c r="I34" s="84">
        <v>930.22</v>
      </c>
      <c r="J34" s="84">
        <v>3720.87</v>
      </c>
      <c r="K34" s="84">
        <f>Tabela114[[#This Row],[AGP]]+Tabela114[[#This Row],[VENCIMENTO]]+Tabela114[[#This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s="23" customFormat="1" ht="12.75" customHeight="1">
      <c r="A35" s="39" t="s">
        <v>82</v>
      </c>
      <c r="B35" s="42" t="s">
        <v>134</v>
      </c>
      <c r="C35" s="42" t="s">
        <v>178</v>
      </c>
      <c r="D35" s="45" t="s">
        <v>209</v>
      </c>
      <c r="E35" s="34">
        <v>1</v>
      </c>
      <c r="F35" s="47" t="s">
        <v>238</v>
      </c>
      <c r="G35" s="36" t="s">
        <v>511</v>
      </c>
      <c r="H35" s="84"/>
      <c r="I35" s="84">
        <v>930.22</v>
      </c>
      <c r="J35" s="84">
        <v>3720.87</v>
      </c>
      <c r="K35" s="84">
        <f>Tabela114[[#This Row],[AGP]]+Tabela114[[#This Row],[VENCIMENTO]]+Tabela114[[#This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s="23" customFormat="1" ht="12.75" customHeight="1">
      <c r="A36" s="39" t="s">
        <v>83</v>
      </c>
      <c r="B36" s="42" t="s">
        <v>135</v>
      </c>
      <c r="C36" s="42" t="s">
        <v>179</v>
      </c>
      <c r="D36" s="45" t="s">
        <v>209</v>
      </c>
      <c r="E36" s="34">
        <v>1</v>
      </c>
      <c r="F36" s="47" t="s">
        <v>239</v>
      </c>
      <c r="G36" s="36" t="s">
        <v>511</v>
      </c>
      <c r="H36" s="84"/>
      <c r="I36" s="84">
        <v>930.22</v>
      </c>
      <c r="J36" s="84">
        <v>3720.87</v>
      </c>
      <c r="K36" s="84">
        <f>Tabela114[[#This Row],[AGP]]+Tabela114[[#This Row],[VENCIMENTO]]+Tabela114[[#This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23" customFormat="1" ht="12.75" customHeight="1">
      <c r="A37" s="39" t="s">
        <v>84</v>
      </c>
      <c r="B37" s="42" t="s">
        <v>136</v>
      </c>
      <c r="C37" s="42" t="s">
        <v>456</v>
      </c>
      <c r="D37" s="45" t="s">
        <v>209</v>
      </c>
      <c r="E37" s="34">
        <v>1</v>
      </c>
      <c r="F37" s="47" t="s">
        <v>240</v>
      </c>
      <c r="G37" s="36" t="s">
        <v>511</v>
      </c>
      <c r="H37" s="84"/>
      <c r="I37" s="84">
        <v>930.22</v>
      </c>
      <c r="J37" s="84">
        <v>3720.87</v>
      </c>
      <c r="K37" s="84">
        <f>Tabela114[[#This Row],[AGP]]+Tabela114[[#This Row],[VENCIMENTO]]+Tabela114[[#This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s="23" customFormat="1" ht="12.75" customHeight="1">
      <c r="A38" s="39" t="s">
        <v>85</v>
      </c>
      <c r="B38" s="42" t="s">
        <v>137</v>
      </c>
      <c r="C38" s="42" t="s">
        <v>457</v>
      </c>
      <c r="D38" s="45" t="s">
        <v>209</v>
      </c>
      <c r="E38" s="34">
        <v>1</v>
      </c>
      <c r="F38" s="47" t="s">
        <v>241</v>
      </c>
      <c r="G38" s="36" t="s">
        <v>511</v>
      </c>
      <c r="H38" s="84"/>
      <c r="I38" s="84">
        <v>930.22</v>
      </c>
      <c r="J38" s="84">
        <v>3720.87</v>
      </c>
      <c r="K38" s="84">
        <f>Tabela114[[#This Row],[AGP]]+Tabela114[[#This Row],[VENCIMENTO]]+Tabela114[[#This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s="23" customFormat="1" ht="12.75" customHeight="1">
      <c r="A39" s="39" t="s">
        <v>86</v>
      </c>
      <c r="B39" s="42" t="s">
        <v>138</v>
      </c>
      <c r="C39" s="42" t="s">
        <v>180</v>
      </c>
      <c r="D39" s="45" t="s">
        <v>209</v>
      </c>
      <c r="E39" s="34">
        <v>1</v>
      </c>
      <c r="F39" s="47" t="s">
        <v>242</v>
      </c>
      <c r="G39" s="36" t="s">
        <v>511</v>
      </c>
      <c r="H39" s="84"/>
      <c r="I39" s="84">
        <v>930.22</v>
      </c>
      <c r="J39" s="84">
        <v>3720.87</v>
      </c>
      <c r="K39" s="84">
        <f>Tabela114[[#This Row],[AGP]]+Tabela114[[#This Row],[VENCIMENTO]]+Tabela114[[#This Row],[REPRESENTAÇÃO]]</f>
        <v>4651.09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s="23" customFormat="1" ht="12.75" customHeight="1">
      <c r="A40" s="39" t="s">
        <v>87</v>
      </c>
      <c r="B40" s="42" t="s">
        <v>139</v>
      </c>
      <c r="C40" s="42" t="s">
        <v>181</v>
      </c>
      <c r="D40" s="45" t="s">
        <v>209</v>
      </c>
      <c r="E40" s="34">
        <v>1</v>
      </c>
      <c r="F40" s="47" t="s">
        <v>243</v>
      </c>
      <c r="G40" s="36" t="s">
        <v>511</v>
      </c>
      <c r="H40" s="84"/>
      <c r="I40" s="84">
        <v>930.22</v>
      </c>
      <c r="J40" s="84">
        <v>3720.87</v>
      </c>
      <c r="K40" s="84">
        <f>Tabela114[[#This Row],[AGP]]+Tabela114[[#This Row],[VENCIMENTO]]+Tabela114[[#This Row],[REPRESENTAÇÃO]]</f>
        <v>4651.09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s="23" customFormat="1" ht="12.75" customHeight="1">
      <c r="A41" s="39" t="s">
        <v>88</v>
      </c>
      <c r="B41" s="42" t="s">
        <v>140</v>
      </c>
      <c r="C41" s="42" t="s">
        <v>182</v>
      </c>
      <c r="D41" s="45" t="s">
        <v>209</v>
      </c>
      <c r="E41" s="34">
        <v>1</v>
      </c>
      <c r="F41" s="47" t="s">
        <v>244</v>
      </c>
      <c r="G41" s="36" t="s">
        <v>511</v>
      </c>
      <c r="H41" s="84"/>
      <c r="I41" s="84">
        <v>930.22</v>
      </c>
      <c r="J41" s="84">
        <v>3720.87</v>
      </c>
      <c r="K41" s="84">
        <f>Tabela114[[#This Row],[AGP]]+Tabela114[[#This Row],[VENCIMENTO]]+Tabela114[[#This Row],[REPRESENTAÇÃO]]</f>
        <v>4651.09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s="23" customFormat="1" ht="12.75" customHeight="1">
      <c r="A42" s="39" t="s">
        <v>89</v>
      </c>
      <c r="B42" s="42" t="s">
        <v>141</v>
      </c>
      <c r="C42" s="42" t="s">
        <v>183</v>
      </c>
      <c r="D42" s="45" t="s">
        <v>18</v>
      </c>
      <c r="E42" s="34">
        <v>1</v>
      </c>
      <c r="F42" s="47" t="s">
        <v>515</v>
      </c>
      <c r="G42" s="36" t="s">
        <v>511</v>
      </c>
      <c r="H42" s="84"/>
      <c r="I42" s="84">
        <v>664.44</v>
      </c>
      <c r="J42" s="84">
        <v>2657.77</v>
      </c>
      <c r="K42" s="84">
        <f>Tabela114[[#This Row],[AGP]]+Tabela114[[#This Row],[VENCIMENTO]]+Tabela114[[#This Row],[REPRESENTAÇÃO]]</f>
        <v>3322.21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s="23" customFormat="1" ht="12.75" customHeight="1">
      <c r="A43" s="39" t="s">
        <v>90</v>
      </c>
      <c r="B43" s="42" t="s">
        <v>142</v>
      </c>
      <c r="C43" s="42" t="s">
        <v>184</v>
      </c>
      <c r="D43" s="45" t="s">
        <v>18</v>
      </c>
      <c r="E43" s="34">
        <v>1</v>
      </c>
      <c r="F43" s="47" t="s">
        <v>245</v>
      </c>
      <c r="G43" s="36" t="s">
        <v>511</v>
      </c>
      <c r="H43" s="84"/>
      <c r="I43" s="84">
        <v>664.44</v>
      </c>
      <c r="J43" s="84">
        <v>2657.77</v>
      </c>
      <c r="K43" s="84">
        <f>Tabela114[[#This Row],[AGP]]+Tabela114[[#This Row],[VENCIMENTO]]+Tabela114[[#This Row],[REPRESENTAÇÃO]]</f>
        <v>3322.21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s="23" customFormat="1" ht="12.75" customHeight="1">
      <c r="A44" s="39" t="s">
        <v>91</v>
      </c>
      <c r="B44" s="42" t="s">
        <v>129</v>
      </c>
      <c r="C44" s="42" t="s">
        <v>185</v>
      </c>
      <c r="D44" s="45" t="s">
        <v>18</v>
      </c>
      <c r="E44" s="34">
        <v>1</v>
      </c>
      <c r="F44" s="47" t="s">
        <v>246</v>
      </c>
      <c r="G44" s="36" t="s">
        <v>511</v>
      </c>
      <c r="H44" s="84"/>
      <c r="I44" s="84">
        <v>664.44</v>
      </c>
      <c r="J44" s="84">
        <v>2657.77</v>
      </c>
      <c r="K44" s="84">
        <f>Tabela114[[#This Row],[AGP]]+Tabela114[[#This Row],[VENCIMENTO]]+Tabela114[[#This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s="23" customFormat="1" ht="12.75" customHeight="1">
      <c r="A45" s="39" t="s">
        <v>92</v>
      </c>
      <c r="B45" s="42" t="s">
        <v>143</v>
      </c>
      <c r="C45" s="42" t="s">
        <v>186</v>
      </c>
      <c r="D45" s="45" t="s">
        <v>18</v>
      </c>
      <c r="E45" s="34">
        <v>1</v>
      </c>
      <c r="F45" s="47" t="s">
        <v>247</v>
      </c>
      <c r="G45" s="36" t="s">
        <v>511</v>
      </c>
      <c r="H45" s="84"/>
      <c r="I45" s="84">
        <v>664.44</v>
      </c>
      <c r="J45" s="84">
        <v>2657.77</v>
      </c>
      <c r="K45" s="84">
        <f>Tabela114[[#This Row],[AGP]]+Tabela114[[#This Row],[VENCIMENTO]]+Tabela114[[#This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s="23" customFormat="1" ht="12.75" customHeight="1">
      <c r="A46" s="39" t="s">
        <v>93</v>
      </c>
      <c r="B46" s="42" t="s">
        <v>144</v>
      </c>
      <c r="C46" s="42" t="s">
        <v>187</v>
      </c>
      <c r="D46" s="45" t="s">
        <v>18</v>
      </c>
      <c r="E46" s="34">
        <v>1</v>
      </c>
      <c r="F46" s="47" t="s">
        <v>248</v>
      </c>
      <c r="G46" s="36" t="s">
        <v>511</v>
      </c>
      <c r="H46" s="84"/>
      <c r="I46" s="84">
        <v>664.44</v>
      </c>
      <c r="J46" s="84">
        <v>2657.77</v>
      </c>
      <c r="K46" s="84">
        <f>Tabela114[[#This Row],[AGP]]+Tabela114[[#This Row],[VENCIMENTO]]+Tabela114[[#This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s="23" customFormat="1" ht="12.75" customHeight="1">
      <c r="A47" s="39" t="s">
        <v>94</v>
      </c>
      <c r="B47" s="42" t="s">
        <v>145</v>
      </c>
      <c r="C47" s="42" t="s">
        <v>188</v>
      </c>
      <c r="D47" s="45" t="s">
        <v>18</v>
      </c>
      <c r="E47" s="34">
        <v>1</v>
      </c>
      <c r="F47" s="47" t="s">
        <v>249</v>
      </c>
      <c r="G47" s="36" t="s">
        <v>511</v>
      </c>
      <c r="H47" s="84"/>
      <c r="I47" s="84">
        <v>664.44</v>
      </c>
      <c r="J47" s="84">
        <v>2657.77</v>
      </c>
      <c r="K47" s="84">
        <f>Tabela114[[#This Row],[AGP]]+Tabela114[[#This Row],[VENCIMENTO]]+Tabela114[[#This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s="23" customFormat="1" ht="12.75" customHeight="1">
      <c r="A48" s="39" t="s">
        <v>95</v>
      </c>
      <c r="B48" s="42" t="s">
        <v>146</v>
      </c>
      <c r="C48" s="42" t="s">
        <v>189</v>
      </c>
      <c r="D48" s="45" t="s">
        <v>18</v>
      </c>
      <c r="E48" s="34">
        <v>1</v>
      </c>
      <c r="F48" s="47" t="s">
        <v>250</v>
      </c>
      <c r="G48" s="36" t="s">
        <v>511</v>
      </c>
      <c r="H48" s="84"/>
      <c r="I48" s="84">
        <v>664.44</v>
      </c>
      <c r="J48" s="84">
        <v>2657.77</v>
      </c>
      <c r="K48" s="84">
        <f>Tabela114[[#This Row],[AGP]]+Tabela114[[#This Row],[VENCIMENTO]]+Tabela114[[#This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23" customFormat="1" ht="12.75" customHeight="1">
      <c r="A49" s="39" t="s">
        <v>96</v>
      </c>
      <c r="B49" s="42" t="s">
        <v>25</v>
      </c>
      <c r="C49" s="42" t="s">
        <v>190</v>
      </c>
      <c r="D49" s="45" t="s">
        <v>18</v>
      </c>
      <c r="E49" s="34">
        <v>1</v>
      </c>
      <c r="F49" s="47" t="s">
        <v>251</v>
      </c>
      <c r="G49" s="36" t="s">
        <v>511</v>
      </c>
      <c r="H49" s="84"/>
      <c r="I49" s="84">
        <v>664.44</v>
      </c>
      <c r="J49" s="84">
        <v>2657.77</v>
      </c>
      <c r="K49" s="84">
        <f>Tabela114[[#This Row],[AGP]]+Tabela114[[#This Row],[VENCIMENTO]]+Tabela114[[#This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s="23" customFormat="1" ht="12.75" customHeight="1">
      <c r="A50" s="39" t="s">
        <v>97</v>
      </c>
      <c r="B50" s="42" t="s">
        <v>147</v>
      </c>
      <c r="C50" s="42" t="s">
        <v>191</v>
      </c>
      <c r="D50" s="45" t="s">
        <v>18</v>
      </c>
      <c r="E50" s="34">
        <v>1</v>
      </c>
      <c r="F50" s="47" t="s">
        <v>252</v>
      </c>
      <c r="G50" s="36" t="s">
        <v>511</v>
      </c>
      <c r="H50" s="84"/>
      <c r="I50" s="84">
        <v>664.44</v>
      </c>
      <c r="J50" s="84">
        <v>2657.77</v>
      </c>
      <c r="K50" s="84">
        <f>Tabela114[[#This Row],[AGP]]+Tabela114[[#This Row],[VENCIMENTO]]+Tabela114[[#This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s="23" customFormat="1" ht="12.75" customHeight="1">
      <c r="A51" s="39" t="s">
        <v>98</v>
      </c>
      <c r="B51" s="42" t="s">
        <v>148</v>
      </c>
      <c r="C51" s="42" t="s">
        <v>192</v>
      </c>
      <c r="D51" s="45" t="s">
        <v>18</v>
      </c>
      <c r="E51" s="34">
        <v>1</v>
      </c>
      <c r="F51" s="47" t="s">
        <v>253</v>
      </c>
      <c r="G51" s="36" t="s">
        <v>511</v>
      </c>
      <c r="H51" s="84"/>
      <c r="I51" s="84">
        <v>664.44</v>
      </c>
      <c r="J51" s="84">
        <v>2657.77</v>
      </c>
      <c r="K51" s="84">
        <f>Tabela114[[#This Row],[AGP]]+Tabela114[[#This Row],[VENCIMENTO]]+Tabela114[[#This Row],[REPRESENTAÇÃO]]</f>
        <v>3322.21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s="23" customFormat="1" ht="12.75" customHeight="1">
      <c r="A52" s="39" t="s">
        <v>99</v>
      </c>
      <c r="B52" s="42" t="s">
        <v>149</v>
      </c>
      <c r="C52" s="42" t="s">
        <v>193</v>
      </c>
      <c r="D52" s="45" t="s">
        <v>18</v>
      </c>
      <c r="E52" s="34">
        <v>1</v>
      </c>
      <c r="F52" s="47" t="s">
        <v>254</v>
      </c>
      <c r="G52" s="36" t="s">
        <v>511</v>
      </c>
      <c r="H52" s="84"/>
      <c r="I52" s="84">
        <v>664.44</v>
      </c>
      <c r="J52" s="84">
        <v>2657.77</v>
      </c>
      <c r="K52" s="84">
        <f>Tabela114[[#This Row],[AGP]]+Tabela114[[#This Row],[VENCIMENTO]]+Tabela114[[#This Row],[REPRESENTAÇÃO]]</f>
        <v>3322.21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s="23" customFormat="1" ht="12.75" customHeight="1">
      <c r="A53" s="39" t="s">
        <v>100</v>
      </c>
      <c r="B53" s="42" t="s">
        <v>150</v>
      </c>
      <c r="C53" s="44" t="s">
        <v>194</v>
      </c>
      <c r="D53" s="45" t="s">
        <v>18</v>
      </c>
      <c r="E53" s="34">
        <v>1</v>
      </c>
      <c r="F53" s="47" t="s">
        <v>255</v>
      </c>
      <c r="G53" s="36" t="s">
        <v>511</v>
      </c>
      <c r="H53" s="84"/>
      <c r="I53" s="84">
        <v>664.44</v>
      </c>
      <c r="J53" s="84">
        <v>2657.77</v>
      </c>
      <c r="K53" s="84">
        <f>Tabela114[[#This Row],[AGP]]+Tabela114[[#This Row],[VENCIMENTO]]+Tabela114[[#This Row],[REPRESENTAÇÃO]]</f>
        <v>3322.21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23" customFormat="1" ht="12.75" customHeight="1">
      <c r="A54" s="39" t="s">
        <v>101</v>
      </c>
      <c r="B54" s="42" t="s">
        <v>151</v>
      </c>
      <c r="C54" s="42" t="s">
        <v>195</v>
      </c>
      <c r="D54" s="45" t="s">
        <v>19</v>
      </c>
      <c r="E54" s="34">
        <v>1</v>
      </c>
      <c r="F54" s="47" t="s">
        <v>256</v>
      </c>
      <c r="G54" s="36" t="s">
        <v>511</v>
      </c>
      <c r="H54" s="84"/>
      <c r="I54" s="84">
        <v>431.89</v>
      </c>
      <c r="J54" s="84">
        <v>1727.55</v>
      </c>
      <c r="K54" s="84">
        <f>Tabela114[[#This Row],[AGP]]+Tabela114[[#This Row],[VENCIMENTO]]+Tabela114[[#This Row],[REPRESENTAÇÃO]]</f>
        <v>2159.44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23" customFormat="1" ht="12.75" customHeight="1">
      <c r="A55" s="39" t="s">
        <v>102</v>
      </c>
      <c r="B55" s="42" t="s">
        <v>152</v>
      </c>
      <c r="C55" s="42" t="s">
        <v>196</v>
      </c>
      <c r="D55" s="45" t="s">
        <v>19</v>
      </c>
      <c r="E55" s="34">
        <v>1</v>
      </c>
      <c r="F55" s="39" t="s">
        <v>257</v>
      </c>
      <c r="G55" s="36" t="s">
        <v>511</v>
      </c>
      <c r="H55" s="84"/>
      <c r="I55" s="84">
        <v>431.89</v>
      </c>
      <c r="J55" s="84">
        <v>1727.55</v>
      </c>
      <c r="K55" s="84">
        <f>Tabela114[[#This Row],[AGP]]+Tabela114[[#This Row],[VENCIMENTO]]+Tabela114[[#This Row],[REPRESENTAÇÃO]]</f>
        <v>2159.44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s="23" customFormat="1" ht="12.75" customHeight="1">
      <c r="A56" s="39" t="s">
        <v>101</v>
      </c>
      <c r="B56" s="42" t="s">
        <v>151</v>
      </c>
      <c r="C56" s="42" t="s">
        <v>195</v>
      </c>
      <c r="D56" s="45" t="s">
        <v>19</v>
      </c>
      <c r="E56" s="34">
        <v>1</v>
      </c>
      <c r="F56" s="47" t="s">
        <v>258</v>
      </c>
      <c r="G56" s="36" t="s">
        <v>511</v>
      </c>
      <c r="H56" s="84"/>
      <c r="I56" s="84">
        <v>431.89</v>
      </c>
      <c r="J56" s="84">
        <v>1727.55</v>
      </c>
      <c r="K56" s="84">
        <f>Tabela114[[#This Row],[AGP]]+Tabela114[[#This Row],[VENCIMENTO]]+Tabela114[[#This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s="23" customFormat="1" ht="12.75" customHeight="1">
      <c r="A57" s="39" t="s">
        <v>101</v>
      </c>
      <c r="B57" s="42" t="s">
        <v>151</v>
      </c>
      <c r="C57" s="42" t="s">
        <v>195</v>
      </c>
      <c r="D57" s="45" t="s">
        <v>19</v>
      </c>
      <c r="E57" s="34">
        <v>1</v>
      </c>
      <c r="F57" s="47" t="s">
        <v>259</v>
      </c>
      <c r="G57" s="36" t="s">
        <v>511</v>
      </c>
      <c r="H57" s="84"/>
      <c r="I57" s="84">
        <v>431.89</v>
      </c>
      <c r="J57" s="84">
        <v>1727.55</v>
      </c>
      <c r="K57" s="84">
        <f>Tabela114[[#This Row],[AGP]]+Tabela114[[#This Row],[VENCIMENTO]]+Tabela114[[#This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s="23" customFormat="1" ht="12.75" customHeight="1">
      <c r="A58" s="39" t="s">
        <v>103</v>
      </c>
      <c r="B58" s="42" t="s">
        <v>153</v>
      </c>
      <c r="C58" s="42" t="s">
        <v>197</v>
      </c>
      <c r="D58" s="45" t="s">
        <v>19</v>
      </c>
      <c r="E58" s="34">
        <v>1</v>
      </c>
      <c r="F58" s="47" t="s">
        <v>260</v>
      </c>
      <c r="G58" s="36" t="s">
        <v>511</v>
      </c>
      <c r="H58" s="84"/>
      <c r="I58" s="84">
        <v>431.89</v>
      </c>
      <c r="J58" s="84">
        <v>1727.55</v>
      </c>
      <c r="K58" s="84">
        <f>Tabela114[[#This Row],[AGP]]+Tabela114[[#This Row],[VENCIMENTO]]+Tabela114[[#This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s="23" customFormat="1" ht="12.75" customHeight="1">
      <c r="A59" s="39" t="s">
        <v>101</v>
      </c>
      <c r="B59" s="42" t="s">
        <v>151</v>
      </c>
      <c r="C59" s="42" t="s">
        <v>195</v>
      </c>
      <c r="D59" s="45" t="s">
        <v>19</v>
      </c>
      <c r="E59" s="34">
        <v>1</v>
      </c>
      <c r="F59" s="47" t="s">
        <v>261</v>
      </c>
      <c r="G59" s="36" t="s">
        <v>511</v>
      </c>
      <c r="H59" s="84"/>
      <c r="I59" s="84">
        <v>431.89</v>
      </c>
      <c r="J59" s="84">
        <v>1727.55</v>
      </c>
      <c r="K59" s="84">
        <f>Tabela114[[#This Row],[AGP]]+Tabela114[[#This Row],[VENCIMENTO]]+Tabela114[[#This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23" customFormat="1" ht="12.75" customHeight="1">
      <c r="A60" s="39" t="s">
        <v>102</v>
      </c>
      <c r="B60" s="42" t="s">
        <v>152</v>
      </c>
      <c r="C60" s="42" t="s">
        <v>196</v>
      </c>
      <c r="D60" s="45" t="s">
        <v>19</v>
      </c>
      <c r="E60" s="34">
        <v>1</v>
      </c>
      <c r="F60" s="47" t="s">
        <v>262</v>
      </c>
      <c r="G60" s="36" t="s">
        <v>511</v>
      </c>
      <c r="H60" s="84"/>
      <c r="I60" s="84">
        <v>431.89</v>
      </c>
      <c r="J60" s="84">
        <v>1727.55</v>
      </c>
      <c r="K60" s="84">
        <f>Tabela114[[#This Row],[AGP]]+Tabela114[[#This Row],[VENCIMENTO]]+Tabela114[[#This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s="23" customFormat="1" ht="12.75" customHeight="1">
      <c r="A61" s="39" t="s">
        <v>104</v>
      </c>
      <c r="B61" s="42" t="s">
        <v>154</v>
      </c>
      <c r="C61" s="42" t="s">
        <v>198</v>
      </c>
      <c r="D61" s="45" t="s">
        <v>19</v>
      </c>
      <c r="E61" s="34">
        <v>1</v>
      </c>
      <c r="F61" s="47" t="s">
        <v>263</v>
      </c>
      <c r="G61" s="36" t="s">
        <v>511</v>
      </c>
      <c r="H61" s="84"/>
      <c r="I61" s="84">
        <v>431.89</v>
      </c>
      <c r="J61" s="84">
        <v>1727.55</v>
      </c>
      <c r="K61" s="84">
        <f>Tabela114[[#This Row],[AGP]]+Tabela114[[#This Row],[VENCIMENTO]]+Tabela114[[#This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s="23" customFormat="1" ht="12.75" customHeight="1">
      <c r="A62" s="39" t="s">
        <v>104</v>
      </c>
      <c r="B62" s="42" t="s">
        <v>154</v>
      </c>
      <c r="C62" s="42" t="s">
        <v>198</v>
      </c>
      <c r="D62" s="45" t="s">
        <v>19</v>
      </c>
      <c r="E62" s="34">
        <v>1</v>
      </c>
      <c r="F62" s="47" t="s">
        <v>264</v>
      </c>
      <c r="G62" s="36" t="s">
        <v>511</v>
      </c>
      <c r="H62" s="84"/>
      <c r="I62" s="84">
        <v>431.89</v>
      </c>
      <c r="J62" s="84">
        <v>1727.55</v>
      </c>
      <c r="K62" s="84">
        <f>Tabela114[[#This Row],[AGP]]+Tabela114[[#This Row],[VENCIMENTO]]+Tabela114[[#This Row],[REPRESENTAÇÃO]]</f>
        <v>2159.44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s="23" customFormat="1" ht="12.75" customHeight="1">
      <c r="A63" s="39" t="s">
        <v>104</v>
      </c>
      <c r="B63" s="42" t="s">
        <v>154</v>
      </c>
      <c r="C63" s="42" t="s">
        <v>198</v>
      </c>
      <c r="D63" s="45" t="s">
        <v>19</v>
      </c>
      <c r="E63" s="34">
        <v>1</v>
      </c>
      <c r="F63" s="47" t="s">
        <v>265</v>
      </c>
      <c r="G63" s="36" t="s">
        <v>511</v>
      </c>
      <c r="H63" s="84"/>
      <c r="I63" s="84">
        <v>431.89</v>
      </c>
      <c r="J63" s="84">
        <v>1727.55</v>
      </c>
      <c r="K63" s="84">
        <f>Tabela114[[#This Row],[AGP]]+Tabela114[[#This Row],[VENCIMENTO]]+Tabela114[[#This Row],[REPRESENTAÇÃO]]</f>
        <v>2159.44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s="23" customFormat="1" ht="12.75" customHeight="1">
      <c r="A64" s="39" t="s">
        <v>105</v>
      </c>
      <c r="B64" s="42" t="s">
        <v>155</v>
      </c>
      <c r="C64" s="42" t="s">
        <v>199</v>
      </c>
      <c r="D64" s="45" t="s">
        <v>19</v>
      </c>
      <c r="E64" s="34">
        <v>1</v>
      </c>
      <c r="F64" s="47" t="s">
        <v>266</v>
      </c>
      <c r="G64" s="36" t="s">
        <v>511</v>
      </c>
      <c r="H64" s="84"/>
      <c r="I64" s="84">
        <v>431.89</v>
      </c>
      <c r="J64" s="84">
        <v>1727.55</v>
      </c>
      <c r="K64" s="84">
        <f>Tabela114[[#This Row],[AGP]]+Tabela114[[#This Row],[VENCIMENTO]]+Tabela114[[#This Row],[REPRESENTAÇÃO]]</f>
        <v>2159.44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s="23" customFormat="1" ht="12.75" customHeight="1">
      <c r="A65" s="39" t="s">
        <v>107</v>
      </c>
      <c r="B65" s="42" t="s">
        <v>157</v>
      </c>
      <c r="C65" s="42" t="s">
        <v>201</v>
      </c>
      <c r="D65" s="45" t="s">
        <v>210</v>
      </c>
      <c r="E65" s="34">
        <v>1</v>
      </c>
      <c r="F65" s="47" t="s">
        <v>268</v>
      </c>
      <c r="G65" s="36" t="s">
        <v>511</v>
      </c>
      <c r="H65" s="84"/>
      <c r="I65" s="84">
        <v>265.77999999999997</v>
      </c>
      <c r="J65" s="84">
        <v>1063.1099999999999</v>
      </c>
      <c r="K65" s="84">
        <f>Tabela114[[#This Row],[AGP]]+Tabela114[[#This Row],[VENCIMENTO]]+Tabela114[[#This Row],[REPRESENTAÇÃO]]</f>
        <v>1328.8899999999999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s="23" customFormat="1" ht="12.75" customHeight="1">
      <c r="A66" s="39" t="s">
        <v>108</v>
      </c>
      <c r="B66" s="42" t="s">
        <v>158</v>
      </c>
      <c r="C66" s="42" t="s">
        <v>202</v>
      </c>
      <c r="D66" s="45" t="s">
        <v>210</v>
      </c>
      <c r="E66" s="34">
        <v>1</v>
      </c>
      <c r="F66" s="47" t="s">
        <v>269</v>
      </c>
      <c r="G66" s="36" t="s">
        <v>511</v>
      </c>
      <c r="H66" s="84"/>
      <c r="I66" s="84">
        <v>265.77999999999997</v>
      </c>
      <c r="J66" s="84">
        <v>1063.1099999999999</v>
      </c>
      <c r="K66" s="84">
        <f>Tabela114[[#This Row],[AGP]]+Tabela114[[#This Row],[VENCIMENTO]]+Tabela114[[#This Row],[REPRESENTAÇÃO]]</f>
        <v>1328.8899999999999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s="23" customFormat="1" ht="12.75" customHeight="1">
      <c r="A67" s="39" t="s">
        <v>108</v>
      </c>
      <c r="B67" s="42" t="s">
        <v>158</v>
      </c>
      <c r="C67" s="42" t="s">
        <v>202</v>
      </c>
      <c r="D67" s="45" t="s">
        <v>210</v>
      </c>
      <c r="E67" s="34">
        <v>1</v>
      </c>
      <c r="F67" s="47" t="s">
        <v>270</v>
      </c>
      <c r="G67" s="36" t="s">
        <v>511</v>
      </c>
      <c r="H67" s="84"/>
      <c r="I67" s="84">
        <v>265.77999999999997</v>
      </c>
      <c r="J67" s="84">
        <v>1063.1099999999999</v>
      </c>
      <c r="K67" s="84">
        <f>Tabela114[[#This Row],[AGP]]+Tabela114[[#This Row],[VENCIMENTO]]+Tabela114[[#This Row],[REPRESENTAÇÃO]]</f>
        <v>1328.8899999999999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s="23" customFormat="1" ht="12.75" customHeight="1">
      <c r="A68" s="39" t="s">
        <v>109</v>
      </c>
      <c r="B68" s="42" t="s">
        <v>159</v>
      </c>
      <c r="C68" s="42" t="s">
        <v>203</v>
      </c>
      <c r="D68" s="45" t="s">
        <v>210</v>
      </c>
      <c r="E68" s="34">
        <v>1</v>
      </c>
      <c r="F68" s="47" t="s">
        <v>271</v>
      </c>
      <c r="G68" s="36" t="s">
        <v>511</v>
      </c>
      <c r="H68" s="84"/>
      <c r="I68" s="84">
        <v>265.77999999999997</v>
      </c>
      <c r="J68" s="84">
        <v>1063.1099999999999</v>
      </c>
      <c r="K68" s="84">
        <f>Tabela114[[#This Row],[AGP]]+Tabela114[[#This Row],[VENCIMENTO]]+Tabela114[[#This Row],[REPRESENTAÇÃO]]</f>
        <v>1328.8899999999999</v>
      </c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s="23" customFormat="1" ht="12.75" customHeight="1">
      <c r="A69" s="39" t="s">
        <v>110</v>
      </c>
      <c r="B69" s="42" t="s">
        <v>160</v>
      </c>
      <c r="C69" s="42" t="s">
        <v>204</v>
      </c>
      <c r="D69" s="45" t="s">
        <v>210</v>
      </c>
      <c r="E69" s="34">
        <v>1</v>
      </c>
      <c r="F69" s="47" t="s">
        <v>272</v>
      </c>
      <c r="G69" s="36" t="s">
        <v>511</v>
      </c>
      <c r="H69" s="84"/>
      <c r="I69" s="84">
        <v>265.77999999999997</v>
      </c>
      <c r="J69" s="84">
        <v>1063.1099999999999</v>
      </c>
      <c r="K69" s="84">
        <f>Tabela114[[#This Row],[AGP]]+Tabela114[[#This Row],[VENCIMENTO]]+Tabela114[[#This Row],[REPRESENTAÇÃO]]</f>
        <v>1328.8899999999999</v>
      </c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s="23" customFormat="1" ht="12.75" customHeight="1">
      <c r="A70" s="39" t="s">
        <v>111</v>
      </c>
      <c r="B70" s="42" t="s">
        <v>161</v>
      </c>
      <c r="C70" s="42" t="s">
        <v>205</v>
      </c>
      <c r="D70" s="45" t="s">
        <v>211</v>
      </c>
      <c r="E70" s="34">
        <v>1</v>
      </c>
      <c r="F70" s="47" t="s">
        <v>273</v>
      </c>
      <c r="G70" s="36" t="s">
        <v>511</v>
      </c>
      <c r="H70" s="84"/>
      <c r="I70" s="84">
        <v>232.56</v>
      </c>
      <c r="J70" s="84">
        <v>930.22</v>
      </c>
      <c r="K70" s="84">
        <f>Tabela114[[#This Row],[AGP]]+Tabela114[[#This Row],[VENCIMENTO]]+Tabela114[[#This Row],[REPRESENTAÇÃO]]</f>
        <v>1162.78</v>
      </c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s="22" customFormat="1" ht="12.75" customHeight="1">
      <c r="A71" s="21" t="s">
        <v>57</v>
      </c>
      <c r="B71" s="87"/>
      <c r="C71" s="87"/>
      <c r="D71" s="87"/>
      <c r="E71" s="87">
        <f>SUBTOTAL(102,[QUANT.])</f>
        <v>64</v>
      </c>
      <c r="F71" s="88"/>
      <c r="G71" s="87"/>
      <c r="H71" s="108">
        <f>SUM(H7:H70)</f>
        <v>10570</v>
      </c>
      <c r="I71" s="89">
        <f>SUBTOTAL(109,[VENCIMENTO])</f>
        <v>54251.690000000017</v>
      </c>
      <c r="J71" s="90">
        <f>SUBTOTAL(109,[REPRESENTAÇÃO])</f>
        <v>211920.83999999962</v>
      </c>
      <c r="K71" s="91">
        <f>SUBTOTAL(109,[TOTAL])</f>
        <v>276742.52999999997</v>
      </c>
    </row>
    <row r="72" spans="1:28" ht="12.75" customHeight="1">
      <c r="A72" s="18"/>
      <c r="B72" s="19"/>
      <c r="C72" s="19"/>
      <c r="D72" s="19"/>
      <c r="E72" s="19"/>
      <c r="F72" s="20"/>
      <c r="G72" s="19"/>
      <c r="H72" s="19"/>
      <c r="I72" s="19"/>
      <c r="J72" s="19"/>
      <c r="K72" s="1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s="22" customFormat="1" ht="12.75" customHeight="1">
      <c r="A73" s="312" t="s">
        <v>20</v>
      </c>
      <c r="B73" s="312"/>
      <c r="C73" s="312"/>
      <c r="D73" s="312"/>
      <c r="E73" s="312"/>
      <c r="F73" s="312"/>
      <c r="G73" s="312"/>
      <c r="H73" s="312"/>
      <c r="I73" s="26"/>
      <c r="K73" s="27"/>
      <c r="L73" s="27"/>
    </row>
    <row r="74" spans="1:28" s="22" customFormat="1" ht="12.75" customHeight="1">
      <c r="A74" s="24" t="s">
        <v>1</v>
      </c>
      <c r="B74" s="24" t="s">
        <v>2</v>
      </c>
      <c r="C74" s="24" t="s">
        <v>3</v>
      </c>
      <c r="D74" s="24" t="s">
        <v>4</v>
      </c>
      <c r="E74" s="24" t="s">
        <v>5</v>
      </c>
      <c r="F74" s="24" t="s">
        <v>6</v>
      </c>
      <c r="G74" s="24" t="s">
        <v>7</v>
      </c>
      <c r="H74" s="24" t="s">
        <v>11</v>
      </c>
      <c r="I74" s="26"/>
      <c r="J74" s="26"/>
      <c r="K74" s="27"/>
      <c r="L74" s="27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22" customFormat="1" ht="12.75" customHeight="1">
      <c r="A75" s="39" t="s">
        <v>274</v>
      </c>
      <c r="B75" s="42" t="s">
        <v>275</v>
      </c>
      <c r="C75" s="44" t="s">
        <v>276</v>
      </c>
      <c r="D75" s="45" t="s">
        <v>277</v>
      </c>
      <c r="E75" s="29">
        <v>1</v>
      </c>
      <c r="F75" s="47" t="s">
        <v>331</v>
      </c>
      <c r="G75" s="74" t="s">
        <v>513</v>
      </c>
      <c r="H75" s="107">
        <v>5847.08</v>
      </c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s="22" customFormat="1" ht="12.75" customHeight="1">
      <c r="A76" s="39" t="s">
        <v>278</v>
      </c>
      <c r="B76" s="42" t="s">
        <v>279</v>
      </c>
      <c r="C76" s="42" t="s">
        <v>280</v>
      </c>
      <c r="D76" s="45" t="s">
        <v>277</v>
      </c>
      <c r="E76" s="29">
        <v>1</v>
      </c>
      <c r="F76" s="47" t="s">
        <v>332</v>
      </c>
      <c r="G76" s="74" t="s">
        <v>512</v>
      </c>
      <c r="H76" s="107">
        <v>5847.08</v>
      </c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39" t="s">
        <v>75</v>
      </c>
      <c r="B77" s="42" t="s">
        <v>135</v>
      </c>
      <c r="C77" s="42" t="s">
        <v>281</v>
      </c>
      <c r="D77" s="45" t="s">
        <v>21</v>
      </c>
      <c r="E77" s="29">
        <v>1</v>
      </c>
      <c r="F77" s="47" t="s">
        <v>333</v>
      </c>
      <c r="G77" s="74" t="s">
        <v>512</v>
      </c>
      <c r="H77" s="107">
        <v>4916.8599999999997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39" t="s">
        <v>282</v>
      </c>
      <c r="B78" s="42" t="s">
        <v>283</v>
      </c>
      <c r="C78" s="42" t="s">
        <v>284</v>
      </c>
      <c r="D78" s="45" t="s">
        <v>21</v>
      </c>
      <c r="E78" s="29">
        <v>1</v>
      </c>
      <c r="F78" s="47" t="s">
        <v>334</v>
      </c>
      <c r="G78" s="74" t="s">
        <v>512</v>
      </c>
      <c r="H78" s="107">
        <v>4916.8599999999997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39" t="s">
        <v>285</v>
      </c>
      <c r="B79" s="42" t="s">
        <v>286</v>
      </c>
      <c r="C79" s="42" t="s">
        <v>287</v>
      </c>
      <c r="D79" s="45" t="s">
        <v>22</v>
      </c>
      <c r="E79" s="29">
        <v>1</v>
      </c>
      <c r="F79" s="47" t="s">
        <v>335</v>
      </c>
      <c r="G79" s="74" t="s">
        <v>512</v>
      </c>
      <c r="H79" s="107">
        <v>4518.2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39" t="s">
        <v>288</v>
      </c>
      <c r="B80" s="42" t="s">
        <v>289</v>
      </c>
      <c r="C80" s="42" t="s">
        <v>290</v>
      </c>
      <c r="D80" s="45" t="s">
        <v>22</v>
      </c>
      <c r="E80" s="29">
        <v>1</v>
      </c>
      <c r="F80" s="47" t="s">
        <v>336</v>
      </c>
      <c r="G80" s="74" t="s">
        <v>512</v>
      </c>
      <c r="H80" s="107">
        <v>4518.2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39" t="s">
        <v>291</v>
      </c>
      <c r="B81" s="42" t="s">
        <v>292</v>
      </c>
      <c r="C81" s="42" t="s">
        <v>293</v>
      </c>
      <c r="D81" s="45" t="s">
        <v>22</v>
      </c>
      <c r="E81" s="29">
        <v>1</v>
      </c>
      <c r="F81" s="47" t="s">
        <v>337</v>
      </c>
      <c r="G81" s="74" t="s">
        <v>512</v>
      </c>
      <c r="H81" s="107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39" t="s">
        <v>294</v>
      </c>
      <c r="B82" s="42" t="s">
        <v>295</v>
      </c>
      <c r="C82" s="42" t="s">
        <v>296</v>
      </c>
      <c r="D82" s="45" t="s">
        <v>22</v>
      </c>
      <c r="E82" s="29">
        <v>1</v>
      </c>
      <c r="F82" s="47" t="s">
        <v>338</v>
      </c>
      <c r="G82" s="74" t="s">
        <v>513</v>
      </c>
      <c r="H82" s="107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39" t="s">
        <v>297</v>
      </c>
      <c r="B83" s="42" t="s">
        <v>298</v>
      </c>
      <c r="C83" s="42" t="s">
        <v>299</v>
      </c>
      <c r="D83" s="45" t="s">
        <v>22</v>
      </c>
      <c r="E83" s="29">
        <v>1</v>
      </c>
      <c r="F83" s="47" t="s">
        <v>339</v>
      </c>
      <c r="G83" s="74" t="s">
        <v>512</v>
      </c>
      <c r="H83" s="107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39" t="s">
        <v>74</v>
      </c>
      <c r="B84" s="42" t="s">
        <v>127</v>
      </c>
      <c r="C84" s="42" t="s">
        <v>171</v>
      </c>
      <c r="D84" s="45" t="s">
        <v>22</v>
      </c>
      <c r="E84" s="29">
        <v>1</v>
      </c>
      <c r="F84" s="47" t="s">
        <v>340</v>
      </c>
      <c r="G84" s="74" t="s">
        <v>512</v>
      </c>
      <c r="H84" s="107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39" t="s">
        <v>300</v>
      </c>
      <c r="B85" s="42" t="s">
        <v>301</v>
      </c>
      <c r="C85" s="42" t="s">
        <v>302</v>
      </c>
      <c r="D85" s="45" t="s">
        <v>23</v>
      </c>
      <c r="E85" s="29">
        <v>1</v>
      </c>
      <c r="F85" s="47" t="s">
        <v>341</v>
      </c>
      <c r="G85" s="74" t="s">
        <v>512</v>
      </c>
      <c r="H85" s="107">
        <v>3720.87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39" t="s">
        <v>303</v>
      </c>
      <c r="B86" s="42" t="s">
        <v>304</v>
      </c>
      <c r="C86" s="42" t="s">
        <v>305</v>
      </c>
      <c r="D86" s="45" t="s">
        <v>23</v>
      </c>
      <c r="E86" s="29">
        <v>1</v>
      </c>
      <c r="F86" s="47" t="s">
        <v>342</v>
      </c>
      <c r="G86" s="74" t="s">
        <v>512</v>
      </c>
      <c r="H86" s="107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39" t="s">
        <v>306</v>
      </c>
      <c r="B87" s="42" t="s">
        <v>307</v>
      </c>
      <c r="C87" s="42" t="s">
        <v>308</v>
      </c>
      <c r="D87" s="45" t="s">
        <v>23</v>
      </c>
      <c r="E87" s="29">
        <v>1</v>
      </c>
      <c r="F87" s="47" t="s">
        <v>343</v>
      </c>
      <c r="G87" s="74" t="s">
        <v>512</v>
      </c>
      <c r="H87" s="107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39" t="s">
        <v>309</v>
      </c>
      <c r="B88" s="42" t="s">
        <v>310</v>
      </c>
      <c r="C88" s="42" t="s">
        <v>311</v>
      </c>
      <c r="D88" s="45" t="s">
        <v>23</v>
      </c>
      <c r="E88" s="29">
        <v>1</v>
      </c>
      <c r="F88" s="47" t="s">
        <v>344</v>
      </c>
      <c r="G88" s="74" t="s">
        <v>512</v>
      </c>
      <c r="H88" s="107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39" t="s">
        <v>75</v>
      </c>
      <c r="B89" s="42" t="s">
        <v>312</v>
      </c>
      <c r="C89" s="42" t="s">
        <v>313</v>
      </c>
      <c r="D89" s="45" t="s">
        <v>23</v>
      </c>
      <c r="E89" s="29">
        <v>1</v>
      </c>
      <c r="F89" s="47" t="s">
        <v>345</v>
      </c>
      <c r="G89" s="74" t="s">
        <v>512</v>
      </c>
      <c r="H89" s="107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39" t="s">
        <v>314</v>
      </c>
      <c r="B90" s="42" t="s">
        <v>283</v>
      </c>
      <c r="C90" s="42" t="s">
        <v>315</v>
      </c>
      <c r="D90" s="45" t="s">
        <v>23</v>
      </c>
      <c r="E90" s="29">
        <v>1</v>
      </c>
      <c r="F90" s="47" t="s">
        <v>346</v>
      </c>
      <c r="G90" s="74" t="s">
        <v>512</v>
      </c>
      <c r="H90" s="107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39" t="s">
        <v>316</v>
      </c>
      <c r="B91" s="42" t="s">
        <v>317</v>
      </c>
      <c r="C91" s="42" t="s">
        <v>318</v>
      </c>
      <c r="D91" s="45" t="s">
        <v>23</v>
      </c>
      <c r="E91" s="29">
        <v>1</v>
      </c>
      <c r="F91" s="47" t="s">
        <v>347</v>
      </c>
      <c r="G91" s="74" t="s">
        <v>512</v>
      </c>
      <c r="H91" s="107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22" customFormat="1" ht="12.75" customHeight="1">
      <c r="A92" s="39" t="s">
        <v>81</v>
      </c>
      <c r="B92" s="42" t="s">
        <v>319</v>
      </c>
      <c r="C92" s="42" t="s">
        <v>460</v>
      </c>
      <c r="D92" s="45" t="s">
        <v>23</v>
      </c>
      <c r="E92" s="29">
        <v>1</v>
      </c>
      <c r="F92" s="47" t="s">
        <v>348</v>
      </c>
      <c r="G92" s="74" t="s">
        <v>512</v>
      </c>
      <c r="H92" s="107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s="22" customFormat="1" ht="12.75" customHeight="1">
      <c r="A93" s="39" t="s">
        <v>320</v>
      </c>
      <c r="B93" s="42" t="s">
        <v>321</v>
      </c>
      <c r="C93" s="42" t="s">
        <v>322</v>
      </c>
      <c r="D93" s="45" t="s">
        <v>24</v>
      </c>
      <c r="E93" s="29">
        <v>1</v>
      </c>
      <c r="F93" s="47" t="s">
        <v>349</v>
      </c>
      <c r="G93" s="74" t="s">
        <v>512</v>
      </c>
      <c r="H93" s="107">
        <v>2657.77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39" t="s">
        <v>324</v>
      </c>
      <c r="B94" s="42" t="s">
        <v>144</v>
      </c>
      <c r="C94" s="42" t="s">
        <v>187</v>
      </c>
      <c r="D94" s="45" t="s">
        <v>24</v>
      </c>
      <c r="E94" s="29">
        <v>1</v>
      </c>
      <c r="F94" s="47" t="s">
        <v>350</v>
      </c>
      <c r="G94" s="74" t="s">
        <v>512</v>
      </c>
      <c r="H94" s="107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39" t="s">
        <v>325</v>
      </c>
      <c r="B95" s="42" t="s">
        <v>326</v>
      </c>
      <c r="C95" s="42" t="s">
        <v>327</v>
      </c>
      <c r="D95" s="45" t="s">
        <v>24</v>
      </c>
      <c r="E95" s="29">
        <v>1</v>
      </c>
      <c r="F95" s="47" t="s">
        <v>351</v>
      </c>
      <c r="G95" s="74" t="s">
        <v>513</v>
      </c>
      <c r="H95" s="107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39" t="s">
        <v>90</v>
      </c>
      <c r="B96" s="42" t="s">
        <v>142</v>
      </c>
      <c r="C96" s="42" t="s">
        <v>184</v>
      </c>
      <c r="D96" s="45" t="s">
        <v>24</v>
      </c>
      <c r="E96" s="29">
        <v>1</v>
      </c>
      <c r="F96" s="47" t="s">
        <v>352</v>
      </c>
      <c r="G96" s="74" t="s">
        <v>512</v>
      </c>
      <c r="H96" s="107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s="22" customFormat="1" ht="12.75" customHeight="1">
      <c r="A97" s="39" t="s">
        <v>328</v>
      </c>
      <c r="B97" s="42" t="s">
        <v>26</v>
      </c>
      <c r="C97" s="42" t="s">
        <v>323</v>
      </c>
      <c r="D97" s="45" t="s">
        <v>24</v>
      </c>
      <c r="E97" s="29">
        <v>1</v>
      </c>
      <c r="F97" s="47" t="s">
        <v>353</v>
      </c>
      <c r="G97" s="74" t="s">
        <v>512</v>
      </c>
      <c r="H97" s="107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s="22" customFormat="1" ht="12.75" customHeight="1">
      <c r="A98" s="39" t="s">
        <v>329</v>
      </c>
      <c r="B98" s="42" t="s">
        <v>25</v>
      </c>
      <c r="C98" s="42" t="s">
        <v>330</v>
      </c>
      <c r="D98" s="45" t="s">
        <v>24</v>
      </c>
      <c r="E98" s="29">
        <v>1</v>
      </c>
      <c r="F98" s="47" t="s">
        <v>354</v>
      </c>
      <c r="G98" s="74" t="s">
        <v>512</v>
      </c>
      <c r="H98" s="107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s="22" customFormat="1" ht="12.75" customHeight="1">
      <c r="A99" s="21"/>
      <c r="B99" s="30"/>
      <c r="C99" s="30"/>
      <c r="D99" s="30"/>
      <c r="E99" s="30">
        <f>SUM(E75:E98)</f>
        <v>24</v>
      </c>
      <c r="F99" s="31"/>
      <c r="G99" s="30"/>
      <c r="H99" s="32">
        <f>SUBTOTAL(109,[TOTAL])</f>
        <v>94350.660000000018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2.75" customHeight="1">
      <c r="A100" s="2"/>
      <c r="B100" s="6"/>
      <c r="C100" s="6"/>
      <c r="D100" s="6"/>
      <c r="E100" s="6"/>
      <c r="F100" s="6"/>
      <c r="G100" s="2"/>
      <c r="H100" s="6"/>
      <c r="I100" s="3"/>
      <c r="J100" s="2"/>
      <c r="K100" s="1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313" t="s">
        <v>27</v>
      </c>
      <c r="B101" s="313"/>
      <c r="C101" s="313"/>
      <c r="D101" s="313"/>
      <c r="E101" s="313"/>
      <c r="F101" s="313"/>
      <c r="G101" s="313"/>
      <c r="H101" s="313"/>
      <c r="I101" s="3"/>
      <c r="J101" s="2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37" t="s">
        <v>1</v>
      </c>
      <c r="B102" s="37" t="s">
        <v>2</v>
      </c>
      <c r="C102" s="37" t="s">
        <v>3</v>
      </c>
      <c r="D102" s="37" t="s">
        <v>4</v>
      </c>
      <c r="E102" s="37" t="s">
        <v>5</v>
      </c>
      <c r="F102" s="37" t="s">
        <v>6</v>
      </c>
      <c r="G102" s="37" t="s">
        <v>7</v>
      </c>
      <c r="H102" s="37" t="s">
        <v>28</v>
      </c>
      <c r="I102" s="96" t="s">
        <v>517</v>
      </c>
      <c r="J102" s="96" t="s">
        <v>518</v>
      </c>
      <c r="K102" s="97" t="s">
        <v>519</v>
      </c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47" t="s">
        <v>355</v>
      </c>
      <c r="B103" s="42" t="s">
        <v>286</v>
      </c>
      <c r="C103" s="42" t="s">
        <v>356</v>
      </c>
      <c r="D103" s="45" t="s">
        <v>29</v>
      </c>
      <c r="E103" s="34">
        <v>1</v>
      </c>
      <c r="F103" s="72" t="s">
        <v>462</v>
      </c>
      <c r="G103" s="36" t="s">
        <v>512</v>
      </c>
      <c r="H103" s="84">
        <v>1200.69</v>
      </c>
      <c r="I103" s="99"/>
      <c r="J103" s="99"/>
      <c r="K103" s="100">
        <f>Tabela316[[#This Row],[VALOR]]</f>
        <v>1200.69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47" t="s">
        <v>357</v>
      </c>
      <c r="B104" s="42" t="s">
        <v>358</v>
      </c>
      <c r="C104" s="42" t="s">
        <v>359</v>
      </c>
      <c r="D104" s="45" t="s">
        <v>29</v>
      </c>
      <c r="E104" s="34">
        <v>1</v>
      </c>
      <c r="F104" s="71" t="s">
        <v>419</v>
      </c>
      <c r="G104" s="36" t="s">
        <v>513</v>
      </c>
      <c r="H104" s="84">
        <v>1200.69</v>
      </c>
      <c r="I104" s="99"/>
      <c r="J104" s="99"/>
      <c r="K104" s="100">
        <f>Tabela316[[#This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47" t="s">
        <v>360</v>
      </c>
      <c r="B105" s="42" t="s">
        <v>361</v>
      </c>
      <c r="C105" s="42" t="s">
        <v>362</v>
      </c>
      <c r="D105" s="45" t="s">
        <v>29</v>
      </c>
      <c r="E105" s="34">
        <v>1</v>
      </c>
      <c r="F105" s="72" t="s">
        <v>463</v>
      </c>
      <c r="G105" s="36" t="s">
        <v>512</v>
      </c>
      <c r="H105" s="84">
        <v>1200.69</v>
      </c>
      <c r="I105" s="99"/>
      <c r="J105" s="99"/>
      <c r="K105" s="100">
        <f>Tabela316[[#This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47" t="s">
        <v>363</v>
      </c>
      <c r="B106" s="42" t="s">
        <v>364</v>
      </c>
      <c r="C106" s="42" t="s">
        <v>165</v>
      </c>
      <c r="D106" s="45" t="s">
        <v>29</v>
      </c>
      <c r="E106" s="34">
        <v>1</v>
      </c>
      <c r="F106" s="53" t="s">
        <v>423</v>
      </c>
      <c r="G106" s="36" t="s">
        <v>513</v>
      </c>
      <c r="H106" s="84">
        <v>1200.69</v>
      </c>
      <c r="I106" s="99"/>
      <c r="J106" s="99"/>
      <c r="K106" s="100">
        <f>Tabela316[[#This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47" t="s">
        <v>363</v>
      </c>
      <c r="B107" s="42" t="s">
        <v>364</v>
      </c>
      <c r="C107" s="42" t="s">
        <v>165</v>
      </c>
      <c r="D107" s="45" t="s">
        <v>29</v>
      </c>
      <c r="E107" s="34">
        <v>1</v>
      </c>
      <c r="F107" s="72" t="s">
        <v>464</v>
      </c>
      <c r="G107" s="75" t="s">
        <v>512</v>
      </c>
      <c r="H107" s="92">
        <v>1200.69</v>
      </c>
      <c r="I107" s="99"/>
      <c r="J107" s="99"/>
      <c r="K107" s="100">
        <f>Tabela316[[#This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47" t="s">
        <v>363</v>
      </c>
      <c r="B108" s="42" t="s">
        <v>364</v>
      </c>
      <c r="C108" s="42" t="s">
        <v>165</v>
      </c>
      <c r="D108" s="45" t="s">
        <v>29</v>
      </c>
      <c r="E108" s="34">
        <v>1</v>
      </c>
      <c r="F108" s="53" t="s">
        <v>465</v>
      </c>
      <c r="G108" s="36" t="s">
        <v>512</v>
      </c>
      <c r="H108" s="84">
        <v>1200.69</v>
      </c>
      <c r="I108" s="99"/>
      <c r="J108" s="99"/>
      <c r="K108" s="100">
        <f>Tabela316[[#This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47" t="s">
        <v>365</v>
      </c>
      <c r="B109" s="42" t="s">
        <v>358</v>
      </c>
      <c r="C109" s="42" t="s">
        <v>327</v>
      </c>
      <c r="D109" s="45" t="s">
        <v>29</v>
      </c>
      <c r="E109" s="34">
        <v>1</v>
      </c>
      <c r="F109" s="72" t="s">
        <v>466</v>
      </c>
      <c r="G109" s="36" t="s">
        <v>512</v>
      </c>
      <c r="H109" s="84">
        <v>1200.69</v>
      </c>
      <c r="I109" s="99"/>
      <c r="J109" s="99"/>
      <c r="K109" s="100">
        <f>Tabela316[[#This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47" t="s">
        <v>366</v>
      </c>
      <c r="B110" s="42" t="s">
        <v>367</v>
      </c>
      <c r="C110" s="42" t="s">
        <v>368</v>
      </c>
      <c r="D110" s="45" t="s">
        <v>29</v>
      </c>
      <c r="E110" s="34">
        <v>1</v>
      </c>
      <c r="F110" s="53" t="s">
        <v>467</v>
      </c>
      <c r="G110" s="36" t="s">
        <v>512</v>
      </c>
      <c r="H110" s="84">
        <v>1200.69</v>
      </c>
      <c r="I110" s="99"/>
      <c r="J110" s="99"/>
      <c r="K110" s="100">
        <f>Tabela316[[#This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47" t="s">
        <v>369</v>
      </c>
      <c r="B111" s="42" t="s">
        <v>370</v>
      </c>
      <c r="C111" s="42" t="s">
        <v>371</v>
      </c>
      <c r="D111" s="45" t="s">
        <v>29</v>
      </c>
      <c r="E111" s="34">
        <v>1</v>
      </c>
      <c r="F111" s="72" t="s">
        <v>468</v>
      </c>
      <c r="G111" s="36" t="s">
        <v>512</v>
      </c>
      <c r="H111" s="84">
        <v>1200.69</v>
      </c>
      <c r="I111" s="99"/>
      <c r="J111" s="99"/>
      <c r="K111" s="100">
        <f>Tabela316[[#This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47" t="s">
        <v>372</v>
      </c>
      <c r="B112" s="42" t="s">
        <v>373</v>
      </c>
      <c r="C112" s="42" t="s">
        <v>374</v>
      </c>
      <c r="D112" s="45" t="s">
        <v>29</v>
      </c>
      <c r="E112" s="34">
        <v>1</v>
      </c>
      <c r="F112" s="53" t="s">
        <v>420</v>
      </c>
      <c r="G112" s="36" t="s">
        <v>512</v>
      </c>
      <c r="H112" s="84">
        <v>1200.69</v>
      </c>
      <c r="I112" s="99"/>
      <c r="J112" s="99"/>
      <c r="K112" s="100">
        <f>Tabela316[[#This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47" t="s">
        <v>375</v>
      </c>
      <c r="B113" s="42" t="s">
        <v>376</v>
      </c>
      <c r="C113" s="42" t="s">
        <v>377</v>
      </c>
      <c r="D113" s="45" t="s">
        <v>29</v>
      </c>
      <c r="E113" s="34">
        <v>1</v>
      </c>
      <c r="F113" s="72" t="s">
        <v>422</v>
      </c>
      <c r="G113" s="36" t="s">
        <v>512</v>
      </c>
      <c r="H113" s="84">
        <v>1200.69</v>
      </c>
      <c r="I113" s="99"/>
      <c r="J113" s="99"/>
      <c r="K113" s="100">
        <f>Tabela316[[#This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47" t="s">
        <v>378</v>
      </c>
      <c r="B114" s="42" t="s">
        <v>379</v>
      </c>
      <c r="C114" s="42" t="s">
        <v>380</v>
      </c>
      <c r="D114" s="45" t="s">
        <v>29</v>
      </c>
      <c r="E114" s="34">
        <v>1</v>
      </c>
      <c r="F114" s="53" t="s">
        <v>421</v>
      </c>
      <c r="G114" s="36" t="s">
        <v>512</v>
      </c>
      <c r="H114" s="84">
        <v>1200.69</v>
      </c>
      <c r="I114" s="99"/>
      <c r="J114" s="99"/>
      <c r="K114" s="100">
        <f>Tabela316[[#This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47" t="s">
        <v>381</v>
      </c>
      <c r="B115" s="42" t="s">
        <v>382</v>
      </c>
      <c r="C115" s="42" t="s">
        <v>383</v>
      </c>
      <c r="D115" s="45" t="s">
        <v>29</v>
      </c>
      <c r="E115" s="34">
        <v>1</v>
      </c>
      <c r="F115" s="72" t="s">
        <v>469</v>
      </c>
      <c r="G115" s="36" t="s">
        <v>512</v>
      </c>
      <c r="H115" s="84">
        <v>1200.69</v>
      </c>
      <c r="I115" s="99"/>
      <c r="J115" s="99"/>
      <c r="K115" s="100">
        <f>Tabela316[[#This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47" t="s">
        <v>384</v>
      </c>
      <c r="B116" s="42" t="s">
        <v>385</v>
      </c>
      <c r="C116" s="42" t="s">
        <v>386</v>
      </c>
      <c r="D116" s="45" t="s">
        <v>29</v>
      </c>
      <c r="E116" s="34">
        <v>1</v>
      </c>
      <c r="F116" s="53" t="s">
        <v>470</v>
      </c>
      <c r="G116" s="36" t="s">
        <v>512</v>
      </c>
      <c r="H116" s="84">
        <v>1200.69</v>
      </c>
      <c r="I116" s="99"/>
      <c r="J116" s="99"/>
      <c r="K116" s="100">
        <f>Tabela316[[#This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47" t="s">
        <v>387</v>
      </c>
      <c r="B117" s="42" t="s">
        <v>388</v>
      </c>
      <c r="C117" s="42" t="s">
        <v>389</v>
      </c>
      <c r="D117" s="45" t="s">
        <v>29</v>
      </c>
      <c r="E117" s="34">
        <v>1</v>
      </c>
      <c r="F117" s="72" t="s">
        <v>436</v>
      </c>
      <c r="G117" s="36" t="s">
        <v>512</v>
      </c>
      <c r="H117" s="84">
        <v>1200.69</v>
      </c>
      <c r="I117" s="99"/>
      <c r="J117" s="99"/>
      <c r="K117" s="100">
        <f>Tabela316[[#This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47" t="s">
        <v>390</v>
      </c>
      <c r="B118" s="42" t="s">
        <v>391</v>
      </c>
      <c r="C118" s="42" t="s">
        <v>392</v>
      </c>
      <c r="D118" s="45" t="s">
        <v>29</v>
      </c>
      <c r="E118" s="34">
        <v>1</v>
      </c>
      <c r="F118" s="53" t="s">
        <v>438</v>
      </c>
      <c r="G118" s="36" t="s">
        <v>512</v>
      </c>
      <c r="H118" s="84">
        <v>1200.69</v>
      </c>
      <c r="I118" s="99"/>
      <c r="J118" s="99"/>
      <c r="K118" s="100">
        <f>Tabela316[[#This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47" t="s">
        <v>393</v>
      </c>
      <c r="B119" s="42" t="s">
        <v>394</v>
      </c>
      <c r="C119" s="42" t="s">
        <v>395</v>
      </c>
      <c r="D119" s="45" t="s">
        <v>29</v>
      </c>
      <c r="E119" s="34">
        <v>1</v>
      </c>
      <c r="F119" s="72" t="s">
        <v>437</v>
      </c>
      <c r="G119" s="36" t="s">
        <v>512</v>
      </c>
      <c r="H119" s="84">
        <v>1200.69</v>
      </c>
      <c r="I119" s="99"/>
      <c r="J119" s="99"/>
      <c r="K119" s="100">
        <f>Tabela316[[#This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47" t="s">
        <v>396</v>
      </c>
      <c r="B120" s="42" t="s">
        <v>397</v>
      </c>
      <c r="C120" s="42" t="s">
        <v>398</v>
      </c>
      <c r="D120" s="45" t="s">
        <v>29</v>
      </c>
      <c r="E120" s="34">
        <v>1</v>
      </c>
      <c r="F120" s="53" t="s">
        <v>471</v>
      </c>
      <c r="G120" s="36" t="s">
        <v>512</v>
      </c>
      <c r="H120" s="84">
        <v>1200.69</v>
      </c>
      <c r="I120" s="99"/>
      <c r="J120" s="99"/>
      <c r="K120" s="100">
        <f>Tabela316[[#This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47" t="s">
        <v>399</v>
      </c>
      <c r="B121" s="42" t="s">
        <v>397</v>
      </c>
      <c r="C121" s="42" t="s">
        <v>400</v>
      </c>
      <c r="D121" s="45" t="s">
        <v>29</v>
      </c>
      <c r="E121" s="34">
        <v>1</v>
      </c>
      <c r="F121" s="72" t="s">
        <v>472</v>
      </c>
      <c r="G121" s="36" t="s">
        <v>512</v>
      </c>
      <c r="H121" s="84">
        <v>1200.69</v>
      </c>
      <c r="I121" s="99"/>
      <c r="J121" s="99"/>
      <c r="K121" s="100">
        <f>Tabela316[[#This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47" t="s">
        <v>390</v>
      </c>
      <c r="B122" s="42" t="s">
        <v>447</v>
      </c>
      <c r="C122" s="42" t="s">
        <v>392</v>
      </c>
      <c r="D122" s="45" t="s">
        <v>29</v>
      </c>
      <c r="E122" s="34">
        <v>1</v>
      </c>
      <c r="F122" s="53" t="s">
        <v>435</v>
      </c>
      <c r="G122" s="36" t="s">
        <v>512</v>
      </c>
      <c r="H122" s="84">
        <v>1200.69</v>
      </c>
      <c r="I122" s="99"/>
      <c r="J122" s="99"/>
      <c r="K122" s="100">
        <f>Tabela316[[#This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47" t="s">
        <v>401</v>
      </c>
      <c r="B123" s="42" t="s">
        <v>402</v>
      </c>
      <c r="C123" s="42" t="s">
        <v>403</v>
      </c>
      <c r="D123" s="45" t="s">
        <v>29</v>
      </c>
      <c r="E123" s="34">
        <v>1</v>
      </c>
      <c r="F123" s="72" t="s">
        <v>473</v>
      </c>
      <c r="G123" s="36" t="s">
        <v>513</v>
      </c>
      <c r="H123" s="84">
        <v>1200.69</v>
      </c>
      <c r="I123" s="99"/>
      <c r="J123" s="99"/>
      <c r="K123" s="100">
        <f>Tabela316[[#This Row],[VALOR]]</f>
        <v>1200.69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47" t="s">
        <v>404</v>
      </c>
      <c r="B124" s="42" t="s">
        <v>405</v>
      </c>
      <c r="C124" s="42" t="s">
        <v>406</v>
      </c>
      <c r="D124" s="45" t="s">
        <v>29</v>
      </c>
      <c r="E124" s="34">
        <v>1</v>
      </c>
      <c r="F124" s="53" t="s">
        <v>474</v>
      </c>
      <c r="G124" s="36" t="s">
        <v>512</v>
      </c>
      <c r="H124" s="84">
        <v>1200.69</v>
      </c>
      <c r="I124" s="99"/>
      <c r="J124" s="99"/>
      <c r="K124" s="100">
        <f>Tabela316[[#This Row],[VALOR]]</f>
        <v>1200.69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47" t="s">
        <v>407</v>
      </c>
      <c r="B125" s="42" t="s">
        <v>408</v>
      </c>
      <c r="C125" s="42" t="s">
        <v>409</v>
      </c>
      <c r="D125" s="45" t="s">
        <v>29</v>
      </c>
      <c r="E125" s="34">
        <v>1</v>
      </c>
      <c r="F125" s="72" t="s">
        <v>431</v>
      </c>
      <c r="G125" s="36" t="s">
        <v>512</v>
      </c>
      <c r="H125" s="84">
        <v>1200.69</v>
      </c>
      <c r="I125" s="99"/>
      <c r="J125" s="99"/>
      <c r="K125" s="100">
        <f>Tabela316[[#This Row],[VALOR]]</f>
        <v>1200.69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47" t="s">
        <v>410</v>
      </c>
      <c r="B126" s="42" t="s">
        <v>447</v>
      </c>
      <c r="C126" s="42" t="s">
        <v>499</v>
      </c>
      <c r="D126" s="45" t="s">
        <v>30</v>
      </c>
      <c r="E126" s="34">
        <v>1</v>
      </c>
      <c r="F126" s="53" t="s">
        <v>498</v>
      </c>
      <c r="G126" s="36" t="s">
        <v>512</v>
      </c>
      <c r="H126" s="84">
        <v>732.55</v>
      </c>
      <c r="I126" s="99"/>
      <c r="J126" s="99"/>
      <c r="K126" s="100">
        <f>Tabela316[[#This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47" t="s">
        <v>365</v>
      </c>
      <c r="B127" s="42" t="s">
        <v>500</v>
      </c>
      <c r="C127" s="42" t="s">
        <v>501</v>
      </c>
      <c r="D127" s="45" t="s">
        <v>30</v>
      </c>
      <c r="E127" s="34">
        <v>1</v>
      </c>
      <c r="F127" s="72" t="s">
        <v>475</v>
      </c>
      <c r="G127" s="36" t="s">
        <v>513</v>
      </c>
      <c r="H127" s="84">
        <v>732.55</v>
      </c>
      <c r="I127" s="99"/>
      <c r="J127" s="99"/>
      <c r="K127" s="100">
        <f>Tabela316[[#This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47" t="s">
        <v>411</v>
      </c>
      <c r="B128" s="42" t="s">
        <v>502</v>
      </c>
      <c r="C128" s="42" t="s">
        <v>173</v>
      </c>
      <c r="D128" s="45" t="s">
        <v>30</v>
      </c>
      <c r="E128" s="34">
        <v>1</v>
      </c>
      <c r="F128" s="53" t="s">
        <v>476</v>
      </c>
      <c r="G128" s="36" t="s">
        <v>512</v>
      </c>
      <c r="H128" s="84">
        <v>732.55</v>
      </c>
      <c r="I128" s="99"/>
      <c r="J128" s="99"/>
      <c r="K128" s="100">
        <f>Tabela316[[#This Row],[VALOR]]</f>
        <v>732.55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47" t="s">
        <v>412</v>
      </c>
      <c r="B129" s="42" t="s">
        <v>503</v>
      </c>
      <c r="C129" s="42" t="s">
        <v>504</v>
      </c>
      <c r="D129" s="45" t="s">
        <v>30</v>
      </c>
      <c r="E129" s="34">
        <v>1</v>
      </c>
      <c r="F129" s="72" t="s">
        <v>477</v>
      </c>
      <c r="G129" s="36" t="s">
        <v>512</v>
      </c>
      <c r="H129" s="84">
        <v>732.55</v>
      </c>
      <c r="I129" s="99"/>
      <c r="J129" s="99"/>
      <c r="K129" s="100">
        <f>Tabela316[[#This Row],[VALOR]]</f>
        <v>732.55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47" t="s">
        <v>355</v>
      </c>
      <c r="B130" s="42" t="s">
        <v>286</v>
      </c>
      <c r="C130" s="42" t="s">
        <v>287</v>
      </c>
      <c r="D130" s="45" t="s">
        <v>30</v>
      </c>
      <c r="E130" s="34">
        <v>1</v>
      </c>
      <c r="F130" s="53" t="s">
        <v>478</v>
      </c>
      <c r="G130" s="36" t="s">
        <v>513</v>
      </c>
      <c r="H130" s="84">
        <v>732.55</v>
      </c>
      <c r="I130" s="99"/>
      <c r="J130" s="99"/>
      <c r="K130" s="100">
        <f>Tabela316[[#This Row],[VALOR]]</f>
        <v>732.55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47" t="s">
        <v>413</v>
      </c>
      <c r="B131" s="42" t="s">
        <v>502</v>
      </c>
      <c r="C131" s="42" t="s">
        <v>173</v>
      </c>
      <c r="D131" s="45" t="s">
        <v>414</v>
      </c>
      <c r="E131" s="34">
        <v>1</v>
      </c>
      <c r="F131" s="72" t="s">
        <v>479</v>
      </c>
      <c r="G131" s="36" t="s">
        <v>512</v>
      </c>
      <c r="H131" s="84">
        <v>488.36</v>
      </c>
      <c r="I131" s="99"/>
      <c r="J131" s="99"/>
      <c r="K131" s="100">
        <f>Tabela316[[#This Row],[VALOR]]</f>
        <v>488.36</v>
      </c>
      <c r="L131" s="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>
      <c r="A132" s="47" t="s">
        <v>360</v>
      </c>
      <c r="B132" s="42" t="s">
        <v>361</v>
      </c>
      <c r="C132" s="42" t="s">
        <v>362</v>
      </c>
      <c r="D132" s="45" t="s">
        <v>414</v>
      </c>
      <c r="E132" s="34">
        <v>1</v>
      </c>
      <c r="F132" s="53" t="s">
        <v>480</v>
      </c>
      <c r="G132" s="36" t="s">
        <v>513</v>
      </c>
      <c r="H132" s="84">
        <v>488.36</v>
      </c>
      <c r="I132" s="99"/>
      <c r="J132" s="99"/>
      <c r="K132" s="100">
        <f>Tabela316[[#This Row],[VALOR]]</f>
        <v>488.36</v>
      </c>
      <c r="L132" s="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>
      <c r="A133" s="47" t="s">
        <v>505</v>
      </c>
      <c r="B133" s="42" t="s">
        <v>500</v>
      </c>
      <c r="C133" s="42" t="s">
        <v>501</v>
      </c>
      <c r="D133" s="45" t="s">
        <v>414</v>
      </c>
      <c r="E133" s="34">
        <v>1</v>
      </c>
      <c r="F133" s="72" t="s">
        <v>481</v>
      </c>
      <c r="G133" s="36" t="s">
        <v>513</v>
      </c>
      <c r="H133" s="84">
        <v>488.36</v>
      </c>
      <c r="I133" s="99"/>
      <c r="J133" s="99"/>
      <c r="K133" s="100">
        <f>Tabela316[[#This Row],[VALOR]]</f>
        <v>488.36</v>
      </c>
      <c r="L133" s="1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>
      <c r="A134" s="47" t="s">
        <v>360</v>
      </c>
      <c r="B134" s="42" t="s">
        <v>361</v>
      </c>
      <c r="C134" s="42" t="s">
        <v>362</v>
      </c>
      <c r="D134" s="45" t="s">
        <v>414</v>
      </c>
      <c r="E134" s="34">
        <v>1</v>
      </c>
      <c r="F134" s="53" t="s">
        <v>482</v>
      </c>
      <c r="G134" s="36" t="s">
        <v>512</v>
      </c>
      <c r="H134" s="84">
        <v>488.36</v>
      </c>
      <c r="I134" s="101"/>
      <c r="J134" s="101"/>
      <c r="K134" s="100">
        <f>Tabela316[[#This Row],[VALOR]]</f>
        <v>488.36</v>
      </c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2.75" customHeight="1">
      <c r="A135" s="47" t="s">
        <v>360</v>
      </c>
      <c r="B135" s="42" t="s">
        <v>361</v>
      </c>
      <c r="C135" s="42" t="s">
        <v>362</v>
      </c>
      <c r="D135" s="45" t="s">
        <v>414</v>
      </c>
      <c r="E135" s="34">
        <v>1</v>
      </c>
      <c r="F135" s="72" t="s">
        <v>483</v>
      </c>
      <c r="G135" s="36" t="s">
        <v>513</v>
      </c>
      <c r="H135" s="84">
        <v>488.36</v>
      </c>
      <c r="I135" s="101"/>
      <c r="J135" s="101"/>
      <c r="K135" s="100">
        <f>Tabela316[[#This Row],[VALOR]]</f>
        <v>488.36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ht="12.75" customHeight="1">
      <c r="A136" s="47" t="s">
        <v>355</v>
      </c>
      <c r="B136" s="42" t="s">
        <v>286</v>
      </c>
      <c r="C136" s="42" t="s">
        <v>287</v>
      </c>
      <c r="D136" s="45" t="s">
        <v>414</v>
      </c>
      <c r="E136" s="34">
        <v>1</v>
      </c>
      <c r="F136" s="53" t="s">
        <v>484</v>
      </c>
      <c r="G136" s="36" t="s">
        <v>512</v>
      </c>
      <c r="H136" s="84">
        <v>488.36</v>
      </c>
      <c r="I136" s="101"/>
      <c r="J136" s="101"/>
      <c r="K136" s="100">
        <f>Tabela316[[#This Row],[VALOR]]</f>
        <v>488.36</v>
      </c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ht="12.75" customHeight="1">
      <c r="A137" s="47" t="s">
        <v>355</v>
      </c>
      <c r="B137" s="42" t="s">
        <v>286</v>
      </c>
      <c r="C137" s="42" t="s">
        <v>287</v>
      </c>
      <c r="D137" s="45" t="s">
        <v>414</v>
      </c>
      <c r="E137" s="34">
        <v>1</v>
      </c>
      <c r="F137" s="72" t="s">
        <v>485</v>
      </c>
      <c r="G137" s="36" t="s">
        <v>513</v>
      </c>
      <c r="H137" s="84">
        <v>488.36</v>
      </c>
      <c r="I137" s="101"/>
      <c r="J137" s="101"/>
      <c r="K137" s="100">
        <f>Tabela316[[#This Row],[VALOR]]</f>
        <v>488.36</v>
      </c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2.75" customHeight="1">
      <c r="A138" s="39" t="s">
        <v>106</v>
      </c>
      <c r="B138" s="42" t="s">
        <v>156</v>
      </c>
      <c r="C138" s="42" t="s">
        <v>200</v>
      </c>
      <c r="D138" s="45" t="s">
        <v>31</v>
      </c>
      <c r="E138" s="34">
        <v>1</v>
      </c>
      <c r="F138" s="47" t="s">
        <v>267</v>
      </c>
      <c r="G138" s="36" t="s">
        <v>512</v>
      </c>
      <c r="H138" s="84">
        <v>436.04</v>
      </c>
      <c r="I138" s="84"/>
      <c r="J138" s="84"/>
      <c r="K138" s="84">
        <f>Tabela316[[#This Row],[VALOR]]</f>
        <v>436.04</v>
      </c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2.75" customHeight="1">
      <c r="A139" s="47" t="s">
        <v>104</v>
      </c>
      <c r="B139" s="42" t="s">
        <v>154</v>
      </c>
      <c r="C139" s="42" t="s">
        <v>506</v>
      </c>
      <c r="D139" s="45" t="s">
        <v>31</v>
      </c>
      <c r="E139" s="34">
        <v>1</v>
      </c>
      <c r="F139" s="72" t="s">
        <v>486</v>
      </c>
      <c r="G139" s="36" t="s">
        <v>512</v>
      </c>
      <c r="H139" s="84">
        <v>436.04</v>
      </c>
      <c r="I139" s="101"/>
      <c r="J139" s="101"/>
      <c r="K139" s="100">
        <f>Tabela316[[#This Row],[VALOR]]</f>
        <v>436.04</v>
      </c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2.75" customHeight="1">
      <c r="A140" s="47" t="s">
        <v>104</v>
      </c>
      <c r="B140" s="42" t="s">
        <v>154</v>
      </c>
      <c r="C140" s="42" t="s">
        <v>506</v>
      </c>
      <c r="D140" s="45" t="s">
        <v>31</v>
      </c>
      <c r="E140" s="34">
        <v>1</v>
      </c>
      <c r="F140" s="94" t="s">
        <v>487</v>
      </c>
      <c r="G140" s="36" t="s">
        <v>512</v>
      </c>
      <c r="H140" s="84">
        <v>436.04</v>
      </c>
      <c r="I140" s="101"/>
      <c r="J140" s="101"/>
      <c r="K140" s="100">
        <f>Tabela316[[#This Row],[VALOR]]</f>
        <v>436.04</v>
      </c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2.75" customHeight="1">
      <c r="A141" s="47" t="s">
        <v>404</v>
      </c>
      <c r="B141" s="42" t="s">
        <v>507</v>
      </c>
      <c r="C141" s="42" t="s">
        <v>508</v>
      </c>
      <c r="D141" s="45" t="s">
        <v>31</v>
      </c>
      <c r="E141" s="34">
        <v>1</v>
      </c>
      <c r="F141" s="53" t="s">
        <v>488</v>
      </c>
      <c r="G141" s="36" t="s">
        <v>513</v>
      </c>
      <c r="H141" s="84">
        <v>436.04</v>
      </c>
      <c r="I141" s="101"/>
      <c r="J141" s="101"/>
      <c r="K141" s="100">
        <f>Tabela316[[#This Row],[VALOR]]</f>
        <v>436.04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2.75" customHeight="1">
      <c r="A142" s="47" t="s">
        <v>415</v>
      </c>
      <c r="B142" s="42" t="s">
        <v>509</v>
      </c>
      <c r="C142" s="42" t="s">
        <v>510</v>
      </c>
      <c r="D142" s="45" t="s">
        <v>31</v>
      </c>
      <c r="E142" s="34">
        <v>1</v>
      </c>
      <c r="F142" s="72" t="s">
        <v>489</v>
      </c>
      <c r="G142" s="36" t="s">
        <v>513</v>
      </c>
      <c r="H142" s="84">
        <v>436.04</v>
      </c>
      <c r="I142" s="101"/>
      <c r="J142" s="101"/>
      <c r="K142" s="100">
        <f>Tabela316[[#This Row],[VALOR]]</f>
        <v>436.04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2.75" customHeight="1">
      <c r="A143" s="47" t="s">
        <v>404</v>
      </c>
      <c r="B143" s="42" t="s">
        <v>507</v>
      </c>
      <c r="C143" s="42" t="s">
        <v>508</v>
      </c>
      <c r="D143" s="45" t="s">
        <v>31</v>
      </c>
      <c r="E143" s="34">
        <v>1</v>
      </c>
      <c r="F143" s="53" t="s">
        <v>490</v>
      </c>
      <c r="G143" s="36" t="s">
        <v>512</v>
      </c>
      <c r="H143" s="84">
        <v>436.04</v>
      </c>
      <c r="I143" s="101"/>
      <c r="J143" s="101"/>
      <c r="K143" s="100">
        <f>Tabela316[[#This Row],[VALOR]]</f>
        <v>436.04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2.75" customHeight="1">
      <c r="A144" s="47" t="s">
        <v>404</v>
      </c>
      <c r="B144" s="42" t="s">
        <v>507</v>
      </c>
      <c r="C144" s="42" t="s">
        <v>508</v>
      </c>
      <c r="D144" s="45" t="s">
        <v>31</v>
      </c>
      <c r="E144" s="34">
        <v>1</v>
      </c>
      <c r="F144" s="72" t="s">
        <v>514</v>
      </c>
      <c r="G144" s="36" t="s">
        <v>512</v>
      </c>
      <c r="H144" s="84">
        <v>436.04</v>
      </c>
      <c r="I144" s="101"/>
      <c r="J144" s="101"/>
      <c r="K144" s="100">
        <f>Tabela316[[#This Row],[VALOR]]</f>
        <v>436.04</v>
      </c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2.75" customHeight="1">
      <c r="A145" s="47" t="s">
        <v>360</v>
      </c>
      <c r="B145" s="42" t="s">
        <v>361</v>
      </c>
      <c r="C145" s="42" t="s">
        <v>362</v>
      </c>
      <c r="D145" s="45" t="s">
        <v>31</v>
      </c>
      <c r="E145" s="34">
        <v>1</v>
      </c>
      <c r="F145" s="53" t="s">
        <v>491</v>
      </c>
      <c r="G145" s="36" t="s">
        <v>513</v>
      </c>
      <c r="H145" s="84">
        <v>436.04</v>
      </c>
      <c r="I145" s="101"/>
      <c r="J145" s="101"/>
      <c r="K145" s="100">
        <f>Tabela316[[#This Row],[VALOR]]</f>
        <v>436.04</v>
      </c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2.75" customHeight="1">
      <c r="A146" s="47" t="s">
        <v>416</v>
      </c>
      <c r="B146" s="42" t="s">
        <v>131</v>
      </c>
      <c r="C146" s="42" t="s">
        <v>174</v>
      </c>
      <c r="D146" s="45" t="s">
        <v>31</v>
      </c>
      <c r="E146" s="34">
        <v>1</v>
      </c>
      <c r="F146" s="72" t="s">
        <v>492</v>
      </c>
      <c r="G146" s="36" t="s">
        <v>512</v>
      </c>
      <c r="H146" s="84">
        <v>436.04</v>
      </c>
      <c r="I146" s="101"/>
      <c r="J146" s="101"/>
      <c r="K146" s="100">
        <f>Tabela316[[#This Row],[VALOR]]</f>
        <v>436.04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2.75" customHeight="1">
      <c r="A147" s="47" t="s">
        <v>404</v>
      </c>
      <c r="B147" s="42" t="s">
        <v>507</v>
      </c>
      <c r="C147" s="42" t="s">
        <v>508</v>
      </c>
      <c r="D147" s="45" t="s">
        <v>417</v>
      </c>
      <c r="E147" s="34">
        <v>1</v>
      </c>
      <c r="F147" s="53" t="s">
        <v>493</v>
      </c>
      <c r="G147" s="36" t="s">
        <v>512</v>
      </c>
      <c r="H147" s="84">
        <v>401.16</v>
      </c>
      <c r="I147" s="101"/>
      <c r="J147" s="101"/>
      <c r="K147" s="100">
        <f>Tabela316[[#This Row],[VALOR]]</f>
        <v>401.16</v>
      </c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2.75" customHeight="1">
      <c r="A148" s="47" t="s">
        <v>418</v>
      </c>
      <c r="B148" s="42" t="s">
        <v>507</v>
      </c>
      <c r="C148" s="42" t="s">
        <v>508</v>
      </c>
      <c r="D148" s="45" t="s">
        <v>417</v>
      </c>
      <c r="E148" s="34">
        <v>1</v>
      </c>
      <c r="F148" s="72" t="s">
        <v>494</v>
      </c>
      <c r="G148" s="36" t="s">
        <v>512</v>
      </c>
      <c r="H148" s="84">
        <v>401.16</v>
      </c>
      <c r="I148" s="101"/>
      <c r="J148" s="101"/>
      <c r="K148" s="100">
        <f>Tabela316[[#This Row],[VALOR]]</f>
        <v>401.16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2.75" customHeight="1">
      <c r="A149" s="47" t="s">
        <v>404</v>
      </c>
      <c r="B149" s="42" t="s">
        <v>507</v>
      </c>
      <c r="C149" s="42" t="s">
        <v>508</v>
      </c>
      <c r="D149" s="45" t="s">
        <v>417</v>
      </c>
      <c r="E149" s="34">
        <v>1</v>
      </c>
      <c r="F149" s="53" t="s">
        <v>495</v>
      </c>
      <c r="G149" s="36" t="s">
        <v>513</v>
      </c>
      <c r="H149" s="84">
        <v>401.16</v>
      </c>
      <c r="I149" s="101"/>
      <c r="J149" s="101"/>
      <c r="K149" s="100">
        <f>Tabela316[[#This Row],[VALOR]]</f>
        <v>401.16</v>
      </c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2.75" customHeight="1">
      <c r="A150" s="47" t="s">
        <v>360</v>
      </c>
      <c r="B150" s="42" t="s">
        <v>361</v>
      </c>
      <c r="C150" s="42" t="s">
        <v>362</v>
      </c>
      <c r="D150" s="45" t="s">
        <v>32</v>
      </c>
      <c r="E150" s="34">
        <v>1</v>
      </c>
      <c r="F150" s="72" t="s">
        <v>496</v>
      </c>
      <c r="G150" s="36" t="s">
        <v>512</v>
      </c>
      <c r="H150" s="84">
        <v>313.94</v>
      </c>
      <c r="I150" s="101"/>
      <c r="J150" s="101"/>
      <c r="K150" s="100">
        <f>Tabela316[[#This Row],[VALOR]]</f>
        <v>313.94</v>
      </c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2.75" customHeight="1" thickBot="1">
      <c r="A151" s="47" t="s">
        <v>360</v>
      </c>
      <c r="B151" s="42" t="s">
        <v>361</v>
      </c>
      <c r="C151" s="42" t="s">
        <v>362</v>
      </c>
      <c r="D151" s="45" t="s">
        <v>32</v>
      </c>
      <c r="E151" s="34">
        <v>1</v>
      </c>
      <c r="F151" s="53" t="s">
        <v>497</v>
      </c>
      <c r="G151" s="36" t="s">
        <v>513</v>
      </c>
      <c r="H151" s="84">
        <v>313.94</v>
      </c>
      <c r="I151" s="101"/>
      <c r="J151" s="101"/>
      <c r="K151" s="100">
        <f>Tabela316[[#This Row],[VALOR]]</f>
        <v>313.94</v>
      </c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2.75" customHeight="1" thickBot="1">
      <c r="A152" s="48"/>
      <c r="B152" s="49"/>
      <c r="C152" s="49"/>
      <c r="D152" s="49"/>
      <c r="E152" s="49">
        <f>SUM(E103:E151)</f>
        <v>49</v>
      </c>
      <c r="F152" s="73"/>
      <c r="G152" s="102"/>
      <c r="H152" s="103">
        <f>SUM(H103:H151)</f>
        <v>40452.860000000015</v>
      </c>
      <c r="I152" s="104"/>
      <c r="J152" s="105"/>
      <c r="K152" s="106">
        <f>SUM(K103:K151)</f>
        <v>40452.860000000015</v>
      </c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2.75" customHeight="1">
      <c r="A153" s="33"/>
      <c r="B153" s="34"/>
      <c r="C153" s="34"/>
      <c r="D153" s="34"/>
      <c r="E153" s="34"/>
      <c r="F153" s="33"/>
      <c r="G153" s="34"/>
      <c r="H153" s="35"/>
      <c r="I153" s="95"/>
      <c r="J153" s="95"/>
      <c r="K153" s="9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2.75" customHeight="1">
      <c r="A154" s="309" t="s">
        <v>33</v>
      </c>
      <c r="B154" s="309"/>
      <c r="C154" s="309"/>
      <c r="D154" s="309"/>
      <c r="E154" s="309"/>
      <c r="F154" s="309"/>
      <c r="G154" s="309"/>
      <c r="H154" s="309"/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15" t="s">
        <v>1</v>
      </c>
      <c r="B155" s="15" t="s">
        <v>2</v>
      </c>
      <c r="C155" s="15" t="s">
        <v>3</v>
      </c>
      <c r="D155" s="15" t="s">
        <v>4</v>
      </c>
      <c r="E155" s="15" t="s">
        <v>5</v>
      </c>
      <c r="F155" s="15" t="s">
        <v>6</v>
      </c>
      <c r="G155" s="82" t="s">
        <v>7</v>
      </c>
      <c r="H155" s="86" t="s">
        <v>28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76" t="s">
        <v>34</v>
      </c>
      <c r="B156" s="77" t="s">
        <v>442</v>
      </c>
      <c r="C156" s="77" t="s">
        <v>443</v>
      </c>
      <c r="D156" s="78" t="s">
        <v>14</v>
      </c>
      <c r="E156" s="79">
        <v>1</v>
      </c>
      <c r="F156" s="55" t="s">
        <v>419</v>
      </c>
      <c r="G156" s="83" t="s">
        <v>513</v>
      </c>
      <c r="H156" s="86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51" t="s">
        <v>34</v>
      </c>
      <c r="B157" s="42" t="s">
        <v>442</v>
      </c>
      <c r="C157" s="42" t="s">
        <v>443</v>
      </c>
      <c r="D157" s="16" t="s">
        <v>14</v>
      </c>
      <c r="E157" s="54">
        <v>1</v>
      </c>
      <c r="F157" s="50" t="s">
        <v>420</v>
      </c>
      <c r="G157" s="82" t="s">
        <v>513</v>
      </c>
      <c r="H157" s="86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76" t="s">
        <v>34</v>
      </c>
      <c r="B158" s="77" t="s">
        <v>442</v>
      </c>
      <c r="C158" s="77" t="s">
        <v>461</v>
      </c>
      <c r="D158" s="78" t="s">
        <v>14</v>
      </c>
      <c r="E158" s="79">
        <v>1</v>
      </c>
      <c r="F158" s="55" t="s">
        <v>421</v>
      </c>
      <c r="G158" s="83" t="s">
        <v>512</v>
      </c>
      <c r="H158" s="93">
        <v>514.21</v>
      </c>
      <c r="I158" s="3"/>
      <c r="J158" s="3"/>
      <c r="K158" s="1"/>
      <c r="L158" s="1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>
      <c r="A159" s="51" t="s">
        <v>34</v>
      </c>
      <c r="B159" s="42" t="s">
        <v>442</v>
      </c>
      <c r="C159" s="42" t="s">
        <v>444</v>
      </c>
      <c r="D159" s="16" t="s">
        <v>14</v>
      </c>
      <c r="E159" s="54">
        <v>1</v>
      </c>
      <c r="F159" s="50" t="s">
        <v>422</v>
      </c>
      <c r="G159" s="82" t="s">
        <v>512</v>
      </c>
      <c r="H159" s="86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>
      <c r="A160" s="80" t="s">
        <v>35</v>
      </c>
      <c r="B160" s="77" t="s">
        <v>446</v>
      </c>
      <c r="C160" s="78" t="s">
        <v>445</v>
      </c>
      <c r="D160" s="78" t="s">
        <v>14</v>
      </c>
      <c r="E160" s="79">
        <v>1</v>
      </c>
      <c r="F160" s="72" t="s">
        <v>351</v>
      </c>
      <c r="G160" s="83" t="s">
        <v>513</v>
      </c>
      <c r="H160" s="86">
        <v>514.21</v>
      </c>
      <c r="I160" s="3"/>
      <c r="J160" s="3"/>
      <c r="K160" s="1"/>
      <c r="L160" s="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>
      <c r="A161" s="52" t="s">
        <v>35</v>
      </c>
      <c r="B161" s="42" t="s">
        <v>446</v>
      </c>
      <c r="C161" s="16" t="s">
        <v>445</v>
      </c>
      <c r="D161" s="16" t="s">
        <v>14</v>
      </c>
      <c r="E161" s="54">
        <v>1</v>
      </c>
      <c r="F161" s="53" t="s">
        <v>423</v>
      </c>
      <c r="G161" s="82" t="s">
        <v>513</v>
      </c>
      <c r="H161" s="86">
        <v>514.21</v>
      </c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80" t="s">
        <v>35</v>
      </c>
      <c r="B162" s="77" t="s">
        <v>446</v>
      </c>
      <c r="C162" s="78" t="s">
        <v>445</v>
      </c>
      <c r="D162" s="78" t="s">
        <v>14</v>
      </c>
      <c r="E162" s="79">
        <v>1</v>
      </c>
      <c r="F162" s="72" t="s">
        <v>516</v>
      </c>
      <c r="G162" s="83" t="s">
        <v>512</v>
      </c>
      <c r="H162" s="93">
        <v>514.21</v>
      </c>
      <c r="I162" s="3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>
      <c r="A163" s="2"/>
      <c r="B163" s="2"/>
      <c r="C163" s="2"/>
      <c r="D163" s="9" t="s">
        <v>11</v>
      </c>
      <c r="E163" s="5">
        <f>SUM(E156:E162)</f>
        <v>7</v>
      </c>
      <c r="F163" s="2"/>
      <c r="G163" s="3"/>
      <c r="H163" s="85">
        <f>SUM(H156:H162)</f>
        <v>3599.4700000000003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"/>
      <c r="B164" s="4"/>
      <c r="C164" s="4"/>
      <c r="D164" s="4"/>
      <c r="E164" s="4"/>
      <c r="F164" s="4"/>
      <c r="G164" s="4"/>
      <c r="H164" s="4"/>
      <c r="I164" s="2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309" t="s">
        <v>36</v>
      </c>
      <c r="B165" s="309"/>
      <c r="C165" s="309"/>
      <c r="D165" s="309"/>
      <c r="E165" s="309"/>
      <c r="F165" s="309"/>
      <c r="G165" s="309"/>
      <c r="H165" s="309"/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13" t="s">
        <v>1</v>
      </c>
      <c r="B166" s="13" t="s">
        <v>2</v>
      </c>
      <c r="C166" s="13" t="s">
        <v>3</v>
      </c>
      <c r="D166" s="13" t="s">
        <v>4</v>
      </c>
      <c r="E166" s="13" t="s">
        <v>5</v>
      </c>
      <c r="F166" s="13" t="s">
        <v>6</v>
      </c>
      <c r="G166" s="13" t="s">
        <v>7</v>
      </c>
      <c r="H166" s="13" t="s">
        <v>28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42" t="s">
        <v>424</v>
      </c>
      <c r="B167" s="42" t="s">
        <v>440</v>
      </c>
      <c r="C167" s="42" t="s">
        <v>280</v>
      </c>
      <c r="D167" s="42" t="s">
        <v>425</v>
      </c>
      <c r="E167" s="14">
        <v>1</v>
      </c>
      <c r="F167" s="70" t="s">
        <v>332</v>
      </c>
      <c r="G167" s="81" t="s">
        <v>512</v>
      </c>
      <c r="H167" s="109">
        <v>3000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56" t="s">
        <v>426</v>
      </c>
      <c r="B168" s="42" t="s">
        <v>408</v>
      </c>
      <c r="C168" s="42" t="s">
        <v>280</v>
      </c>
      <c r="D168" s="42" t="s">
        <v>425</v>
      </c>
      <c r="E168" s="14">
        <v>1</v>
      </c>
      <c r="F168" s="57" t="s">
        <v>428</v>
      </c>
      <c r="G168" s="81" t="s">
        <v>511</v>
      </c>
      <c r="H168" s="109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56" t="s">
        <v>426</v>
      </c>
      <c r="B169" s="42" t="s">
        <v>408</v>
      </c>
      <c r="C169" s="42" t="s">
        <v>280</v>
      </c>
      <c r="D169" s="42" t="s">
        <v>425</v>
      </c>
      <c r="E169" s="14">
        <v>1</v>
      </c>
      <c r="F169" s="70" t="s">
        <v>429</v>
      </c>
      <c r="G169" s="81" t="s">
        <v>511</v>
      </c>
      <c r="H169" s="109">
        <v>1250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56" t="s">
        <v>426</v>
      </c>
      <c r="B170" s="42" t="s">
        <v>408</v>
      </c>
      <c r="C170" s="42" t="s">
        <v>459</v>
      </c>
      <c r="D170" s="42" t="s">
        <v>425</v>
      </c>
      <c r="E170" s="14">
        <v>1</v>
      </c>
      <c r="F170" s="57" t="s">
        <v>430</v>
      </c>
      <c r="G170" s="81" t="s">
        <v>512</v>
      </c>
      <c r="H170" s="109">
        <v>1250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56" t="s">
        <v>426</v>
      </c>
      <c r="B171" s="42" t="s">
        <v>408</v>
      </c>
      <c r="C171" s="42" t="s">
        <v>280</v>
      </c>
      <c r="D171" s="42" t="s">
        <v>425</v>
      </c>
      <c r="E171" s="14">
        <v>1</v>
      </c>
      <c r="F171" s="70" t="s">
        <v>347</v>
      </c>
      <c r="G171" s="81" t="s">
        <v>512</v>
      </c>
      <c r="H171" s="109">
        <v>1250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42" t="s">
        <v>424</v>
      </c>
      <c r="B172" s="42" t="s">
        <v>440</v>
      </c>
      <c r="C172" s="42" t="s">
        <v>280</v>
      </c>
      <c r="D172" s="42" t="s">
        <v>427</v>
      </c>
      <c r="E172" s="14">
        <v>1</v>
      </c>
      <c r="F172" s="58" t="s">
        <v>431</v>
      </c>
      <c r="G172" s="81" t="s">
        <v>512</v>
      </c>
      <c r="H172" s="109">
        <v>2400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56" t="s">
        <v>426</v>
      </c>
      <c r="B173" s="42" t="s">
        <v>408</v>
      </c>
      <c r="C173" s="42" t="s">
        <v>280</v>
      </c>
      <c r="D173" s="42" t="s">
        <v>427</v>
      </c>
      <c r="E173" s="14">
        <v>1</v>
      </c>
      <c r="F173" s="70" t="s">
        <v>432</v>
      </c>
      <c r="G173" s="81" t="s">
        <v>512</v>
      </c>
      <c r="H173" s="109">
        <v>1000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56" t="s">
        <v>426</v>
      </c>
      <c r="B174" s="42" t="s">
        <v>408</v>
      </c>
      <c r="C174" s="42" t="s">
        <v>280</v>
      </c>
      <c r="D174" s="42" t="s">
        <v>427</v>
      </c>
      <c r="E174" s="14">
        <v>1</v>
      </c>
      <c r="F174" s="57" t="s">
        <v>433</v>
      </c>
      <c r="G174" s="81" t="s">
        <v>513</v>
      </c>
      <c r="H174" s="109">
        <v>1000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56" t="s">
        <v>426</v>
      </c>
      <c r="B175" s="42" t="s">
        <v>408</v>
      </c>
      <c r="C175" s="42" t="s">
        <v>280</v>
      </c>
      <c r="D175" s="42" t="s">
        <v>427</v>
      </c>
      <c r="E175" s="14">
        <v>1</v>
      </c>
      <c r="F175" s="70" t="s">
        <v>260</v>
      </c>
      <c r="G175" s="81" t="s">
        <v>511</v>
      </c>
      <c r="H175" s="109">
        <v>1000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56" t="s">
        <v>426</v>
      </c>
      <c r="B176" s="42" t="s">
        <v>408</v>
      </c>
      <c r="C176" s="42" t="s">
        <v>280</v>
      </c>
      <c r="D176" s="42" t="s">
        <v>427</v>
      </c>
      <c r="E176" s="14">
        <v>1</v>
      </c>
      <c r="F176" s="57" t="s">
        <v>434</v>
      </c>
      <c r="G176" s="81" t="s">
        <v>512</v>
      </c>
      <c r="H176" s="109">
        <v>1000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42" t="s">
        <v>424</v>
      </c>
      <c r="B177" s="42" t="s">
        <v>440</v>
      </c>
      <c r="C177" s="42" t="s">
        <v>441</v>
      </c>
      <c r="D177" s="42" t="s">
        <v>425</v>
      </c>
      <c r="E177" s="14">
        <v>1</v>
      </c>
      <c r="F177" s="39" t="s">
        <v>435</v>
      </c>
      <c r="G177" s="81" t="s">
        <v>512</v>
      </c>
      <c r="H177" s="109">
        <v>3000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56" t="s">
        <v>426</v>
      </c>
      <c r="B178" s="42" t="s">
        <v>408</v>
      </c>
      <c r="C178" s="42" t="s">
        <v>441</v>
      </c>
      <c r="D178" s="42" t="s">
        <v>425</v>
      </c>
      <c r="E178" s="14">
        <v>1</v>
      </c>
      <c r="F178" s="39" t="s">
        <v>436</v>
      </c>
      <c r="G178" s="81" t="s">
        <v>512</v>
      </c>
      <c r="H178" s="109">
        <v>1250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56" t="s">
        <v>426</v>
      </c>
      <c r="B179" s="42" t="s">
        <v>408</v>
      </c>
      <c r="C179" s="42" t="s">
        <v>441</v>
      </c>
      <c r="D179" s="42" t="s">
        <v>425</v>
      </c>
      <c r="E179" s="14">
        <v>1</v>
      </c>
      <c r="F179" s="39" t="s">
        <v>437</v>
      </c>
      <c r="G179" s="81" t="s">
        <v>512</v>
      </c>
      <c r="H179" s="109">
        <v>1200.5</v>
      </c>
      <c r="I179" s="3"/>
      <c r="J179" s="3"/>
      <c r="K179" s="1"/>
      <c r="L179" s="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56" t="s">
        <v>426</v>
      </c>
      <c r="B180" s="42" t="s">
        <v>408</v>
      </c>
      <c r="C180" s="42" t="s">
        <v>441</v>
      </c>
      <c r="D180" s="42" t="s">
        <v>425</v>
      </c>
      <c r="E180" s="14">
        <v>1</v>
      </c>
      <c r="F180" s="39" t="s">
        <v>438</v>
      </c>
      <c r="G180" s="81" t="s">
        <v>512</v>
      </c>
      <c r="H180" s="109">
        <v>1250</v>
      </c>
      <c r="I180" s="3"/>
      <c r="J180" s="3"/>
      <c r="K180" s="1"/>
      <c r="L180" s="1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>
      <c r="A181" s="56" t="s">
        <v>426</v>
      </c>
      <c r="B181" s="42" t="s">
        <v>408</v>
      </c>
      <c r="C181" s="42" t="s">
        <v>441</v>
      </c>
      <c r="D181" s="42" t="s">
        <v>425</v>
      </c>
      <c r="E181" s="14">
        <v>1</v>
      </c>
      <c r="F181" s="39" t="s">
        <v>439</v>
      </c>
      <c r="G181" s="81" t="s">
        <v>512</v>
      </c>
      <c r="H181" s="109">
        <v>1200.5</v>
      </c>
      <c r="I181" s="3"/>
      <c r="J181" s="3"/>
      <c r="K181" s="1"/>
      <c r="L181" s="1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2"/>
      <c r="B182" s="2"/>
      <c r="C182" s="2"/>
      <c r="D182" s="9" t="s">
        <v>11</v>
      </c>
      <c r="E182" s="5">
        <f>SUM(E167:E181)</f>
        <v>15</v>
      </c>
      <c r="F182" s="2"/>
      <c r="G182" s="3"/>
      <c r="H182" s="85">
        <f>SUM(H167:H181)</f>
        <v>22301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spans="1:28" ht="12.75" customHeight="1">
      <c r="A184" s="59" t="s">
        <v>37</v>
      </c>
      <c r="B184" s="60"/>
      <c r="C184" s="60"/>
      <c r="D184" s="60"/>
      <c r="E184" s="60"/>
      <c r="F184" s="60"/>
      <c r="G184" s="61"/>
      <c r="H184" s="60"/>
      <c r="I184" s="60"/>
      <c r="J184" s="60"/>
      <c r="K184" s="60"/>
      <c r="L184" s="60"/>
      <c r="M184" s="6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60" t="s">
        <v>38</v>
      </c>
      <c r="B185" s="62" t="s">
        <v>39</v>
      </c>
      <c r="C185" s="60"/>
      <c r="D185" s="60"/>
      <c r="E185" s="60"/>
      <c r="F185" s="63"/>
      <c r="G185" s="61"/>
      <c r="H185" s="60"/>
      <c r="I185" s="60"/>
      <c r="J185" s="60"/>
      <c r="K185" s="60"/>
      <c r="L185" s="60"/>
      <c r="M185" s="6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>
      <c r="A186" s="60" t="s">
        <v>40</v>
      </c>
      <c r="B186" s="60"/>
      <c r="C186" s="60"/>
      <c r="D186" s="60"/>
      <c r="E186" s="60"/>
      <c r="F186" s="60"/>
      <c r="G186" s="61"/>
      <c r="H186" s="60"/>
      <c r="I186" s="60"/>
      <c r="J186" s="60"/>
      <c r="K186" s="60"/>
      <c r="L186" s="60"/>
      <c r="M186" s="6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60" t="s">
        <v>41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60" t="s">
        <v>42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>
      <c r="A189" s="310" t="s">
        <v>43</v>
      </c>
      <c r="B189" s="310"/>
      <c r="C189" s="310"/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0" t="s">
        <v>44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0" t="s">
        <v>45</v>
      </c>
      <c r="B191" s="60"/>
      <c r="C191" s="60"/>
      <c r="D191" s="60"/>
      <c r="E191" s="60"/>
      <c r="F191" s="64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>
      <c r="A192" s="65" t="s">
        <v>46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>
      <c r="A193" s="65" t="s">
        <v>47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>
      <c r="A194" s="65" t="s">
        <v>48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5" t="s">
        <v>49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5" t="s">
        <v>50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0" t="s">
        <v>51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0" t="s">
        <v>52</v>
      </c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>
      <c r="A199" s="60" t="s">
        <v>53</v>
      </c>
      <c r="B199" s="62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>
      <c r="A200" s="60" t="s">
        <v>54</v>
      </c>
      <c r="B200" s="62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>
      <c r="A201" s="66" t="s">
        <v>55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7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2.75" customHeight="1">
      <c r="A202" s="68" t="s">
        <v>56</v>
      </c>
      <c r="B202" s="69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7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2.75" customHeight="1">
      <c r="A203" s="66" t="s">
        <v>55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7"/>
      <c r="L203" s="67"/>
      <c r="M203" s="67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2.75" customHeight="1">
      <c r="A204" s="68" t="s">
        <v>56</v>
      </c>
      <c r="B204" s="64"/>
      <c r="C204" s="64"/>
      <c r="D204" s="64"/>
      <c r="E204" s="64"/>
      <c r="F204" s="64"/>
      <c r="G204" s="64"/>
      <c r="H204" s="64"/>
      <c r="I204" s="64"/>
      <c r="J204" s="64"/>
      <c r="K204" s="67"/>
      <c r="L204" s="67"/>
      <c r="M204" s="67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24" spans="1:28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spans="1:28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spans="1:28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spans="1:28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spans="1: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spans="1:28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spans="1:28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spans="1:28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spans="1:28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spans="1:28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spans="1:28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spans="1:28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spans="1:28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spans="1:28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spans="1:2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spans="1:28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spans="1:28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spans="1:28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spans="1:28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spans="1:28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spans="1:28" ht="12.75" customHeight="1"/>
    <row r="245" spans="1:28" ht="12.75" customHeight="1"/>
    <row r="246" spans="1:28" ht="12.75" customHeight="1"/>
    <row r="247" spans="1:28" ht="12.75" customHeight="1"/>
    <row r="248" spans="1:28" ht="12.75" customHeight="1"/>
    <row r="249" spans="1:28" ht="12.75" customHeight="1"/>
    <row r="250" spans="1:28" ht="12.75" customHeight="1"/>
    <row r="251" spans="1:28" ht="12.75" customHeight="1"/>
    <row r="252" spans="1:28" ht="12.75" customHeight="1"/>
    <row r="253" spans="1:28" ht="12.75" customHeight="1"/>
    <row r="254" spans="1:28" ht="12.75" customHeight="1"/>
    <row r="255" spans="1:28" ht="12.75" customHeight="1"/>
    <row r="256" spans="1:2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</sheetData>
  <protectedRanges>
    <protectedRange sqref="F158" name="Intervalo1_3"/>
  </protectedRanges>
  <mergeCells count="9">
    <mergeCell ref="A1:D1"/>
    <mergeCell ref="B2:D2"/>
    <mergeCell ref="B3:D3"/>
    <mergeCell ref="A189:M189"/>
    <mergeCell ref="A5:K5"/>
    <mergeCell ref="A73:H73"/>
    <mergeCell ref="A101:H101"/>
    <mergeCell ref="A154:H154"/>
    <mergeCell ref="A165:H165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AB1028"/>
  <sheetViews>
    <sheetView workbookViewId="0">
      <selection sqref="A1:XFD3"/>
    </sheetView>
  </sheetViews>
  <sheetFormatPr defaultRowHeight="14.25"/>
  <cols>
    <col min="1" max="1" width="44.875" style="12" customWidth="1"/>
    <col min="2" max="2" width="34.625" style="12" bestFit="1" customWidth="1"/>
    <col min="3" max="3" width="13.875" style="12" bestFit="1" customWidth="1"/>
    <col min="4" max="4" width="8.125" style="12" bestFit="1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28" width="8.125" style="12" customWidth="1"/>
    <col min="29" max="1024" width="16" style="12" customWidth="1"/>
    <col min="1025" max="16384" width="9" style="12"/>
  </cols>
  <sheetData>
    <row r="1" spans="1:28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8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8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customHeight="1">
      <c r="A6" s="110" t="s">
        <v>1</v>
      </c>
      <c r="B6" s="110" t="s">
        <v>2</v>
      </c>
      <c r="C6" s="110" t="s">
        <v>3</v>
      </c>
      <c r="D6" s="110" t="s">
        <v>4</v>
      </c>
      <c r="E6" s="110" t="s">
        <v>5</v>
      </c>
      <c r="F6" s="110" t="s">
        <v>6</v>
      </c>
      <c r="G6" s="110" t="s">
        <v>7</v>
      </c>
      <c r="H6" s="110" t="s">
        <v>8</v>
      </c>
      <c r="I6" s="111" t="s">
        <v>9</v>
      </c>
      <c r="J6" s="111" t="s">
        <v>10</v>
      </c>
      <c r="K6" s="111" t="s">
        <v>11</v>
      </c>
      <c r="L6" s="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2.75" customHeight="1">
      <c r="A7" s="112" t="s">
        <v>58</v>
      </c>
      <c r="B7" s="62" t="s">
        <v>112</v>
      </c>
      <c r="C7" s="62" t="s">
        <v>12</v>
      </c>
      <c r="D7" s="113" t="s">
        <v>13</v>
      </c>
      <c r="E7" s="114">
        <v>1</v>
      </c>
      <c r="F7" s="115" t="s">
        <v>212</v>
      </c>
      <c r="G7" s="116" t="s">
        <v>8</v>
      </c>
      <c r="H7" s="117">
        <v>10570</v>
      </c>
      <c r="I7" s="117"/>
      <c r="J7" s="117"/>
      <c r="K7" s="117">
        <f>Tabela118[[#This Row],[AGP]]+Tabela118[[#This Row],[VENCIMENTO]]+Tabela118[[#This Row],[REPRESENTAÇÃO]]</f>
        <v>10570</v>
      </c>
      <c r="L7" s="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2.75" customHeight="1">
      <c r="A8" s="118" t="s">
        <v>59</v>
      </c>
      <c r="B8" s="62" t="s">
        <v>113</v>
      </c>
      <c r="C8" s="62" t="s">
        <v>162</v>
      </c>
      <c r="D8" s="119" t="s">
        <v>15</v>
      </c>
      <c r="E8" s="114">
        <v>1</v>
      </c>
      <c r="F8" s="118" t="s">
        <v>213</v>
      </c>
      <c r="G8" s="116" t="s">
        <v>511</v>
      </c>
      <c r="H8" s="117"/>
      <c r="I8" s="117">
        <v>1993.32</v>
      </c>
      <c r="J8" s="117">
        <v>7973.3</v>
      </c>
      <c r="K8" s="117">
        <f>Tabela118[[#This Row],[AGP]]+Tabela118[[#This Row],[VENCIMENTO]]+Tabela118[[#This Row],[REPRESENTAÇÃO]]</f>
        <v>9966.6200000000008</v>
      </c>
      <c r="L8" s="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2.75" customHeight="1">
      <c r="A9" s="115" t="s">
        <v>60</v>
      </c>
      <c r="B9" s="62" t="s">
        <v>114</v>
      </c>
      <c r="C9" s="62" t="s">
        <v>163</v>
      </c>
      <c r="D9" s="119" t="s">
        <v>15</v>
      </c>
      <c r="E9" s="114">
        <v>1</v>
      </c>
      <c r="F9" s="115" t="s">
        <v>214</v>
      </c>
      <c r="G9" s="116" t="s">
        <v>511</v>
      </c>
      <c r="H9" s="117"/>
      <c r="I9" s="117">
        <v>1993.32</v>
      </c>
      <c r="J9" s="117">
        <v>7937.3</v>
      </c>
      <c r="K9" s="117">
        <f>Tabela118[[#This Row],[AGP]]+Tabela118[[#This Row],[VENCIMENTO]]+Tabela118[[#This Row],[REPRESENTAÇÃO]]</f>
        <v>9930.6200000000008</v>
      </c>
      <c r="L9" s="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2.75" customHeight="1">
      <c r="A10" s="60" t="s">
        <v>61</v>
      </c>
      <c r="B10" s="62" t="s">
        <v>115</v>
      </c>
      <c r="C10" s="62" t="s">
        <v>115</v>
      </c>
      <c r="D10" s="119" t="s">
        <v>15</v>
      </c>
      <c r="E10" s="114">
        <v>1</v>
      </c>
      <c r="F10" s="120" t="s">
        <v>215</v>
      </c>
      <c r="G10" s="116" t="s">
        <v>511</v>
      </c>
      <c r="H10" s="117"/>
      <c r="I10" s="117">
        <v>1993.32</v>
      </c>
      <c r="J10" s="117">
        <v>7973.3</v>
      </c>
      <c r="K10" s="117">
        <f>Tabela118[[#This Row],[AGP]]+Tabela118[[#This Row],[VENCIMENTO]]+Tabela118[[#This Row],[REPRESENTAÇÃO]]</f>
        <v>9966.6200000000008</v>
      </c>
      <c r="L10" s="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2.75" customHeight="1">
      <c r="A11" s="60" t="s">
        <v>62</v>
      </c>
      <c r="B11" s="62" t="s">
        <v>116</v>
      </c>
      <c r="C11" s="62" t="s">
        <v>164</v>
      </c>
      <c r="D11" s="119" t="s">
        <v>206</v>
      </c>
      <c r="E11" s="114">
        <v>1</v>
      </c>
      <c r="F11" s="120" t="s">
        <v>216</v>
      </c>
      <c r="G11" s="116" t="s">
        <v>511</v>
      </c>
      <c r="H11" s="117"/>
      <c r="I11" s="117">
        <v>1461.77</v>
      </c>
      <c r="J11" s="117">
        <v>5847.08</v>
      </c>
      <c r="K11" s="117">
        <f>Tabela118[[#This Row],[AGP]]+Tabela118[[#This Row],[VENCIMENTO]]+Tabela118[[#This Row],[REPRESENTAÇÃO]]</f>
        <v>7308.85</v>
      </c>
      <c r="L11" s="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2.75" customHeight="1">
      <c r="A12" s="60" t="s">
        <v>63</v>
      </c>
      <c r="B12" s="62" t="s">
        <v>117</v>
      </c>
      <c r="C12" s="62" t="s">
        <v>165</v>
      </c>
      <c r="D12" s="119" t="s">
        <v>206</v>
      </c>
      <c r="E12" s="114">
        <v>1</v>
      </c>
      <c r="F12" s="120" t="s">
        <v>217</v>
      </c>
      <c r="G12" s="116" t="s">
        <v>512</v>
      </c>
      <c r="H12" s="117"/>
      <c r="I12" s="117"/>
      <c r="J12" s="117">
        <v>5847.08</v>
      </c>
      <c r="K12" s="117">
        <v>5847.08</v>
      </c>
      <c r="L12" s="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2.75" customHeight="1">
      <c r="A13" s="60" t="s">
        <v>520</v>
      </c>
      <c r="B13" s="62" t="s">
        <v>521</v>
      </c>
      <c r="C13" s="62" t="s">
        <v>522</v>
      </c>
      <c r="D13" s="119" t="s">
        <v>206</v>
      </c>
      <c r="E13" s="114">
        <v>1</v>
      </c>
      <c r="F13" s="120" t="s">
        <v>218</v>
      </c>
      <c r="G13" s="116" t="s">
        <v>511</v>
      </c>
      <c r="H13" s="117"/>
      <c r="I13" s="117">
        <v>1461.77</v>
      </c>
      <c r="J13" s="117">
        <v>5847.08</v>
      </c>
      <c r="K13" s="117">
        <f>Tabela118[[#This Row],[AGP]]+Tabela118[[#This Row],[VENCIMENTO]]+Tabela118[[#This Row],[REPRESENTAÇÃO]]</f>
        <v>7308.85</v>
      </c>
      <c r="L13" s="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2.75" customHeight="1">
      <c r="A14" s="60" t="s">
        <v>65</v>
      </c>
      <c r="B14" s="62" t="s">
        <v>119</v>
      </c>
      <c r="C14" s="121" t="s">
        <v>119</v>
      </c>
      <c r="D14" s="119" t="s">
        <v>207</v>
      </c>
      <c r="E14" s="114">
        <v>1</v>
      </c>
      <c r="F14" s="120" t="s">
        <v>219</v>
      </c>
      <c r="G14" s="116" t="s">
        <v>511</v>
      </c>
      <c r="H14" s="117"/>
      <c r="I14" s="117">
        <v>1461.77</v>
      </c>
      <c r="J14" s="117">
        <v>5847.08</v>
      </c>
      <c r="K14" s="117">
        <f>Tabela118[[#This Row],[AGP]]+Tabela118[[#This Row],[VENCIMENTO]]+Tabela118[[#This Row],[REPRESENTAÇÃO]]</f>
        <v>7308.85</v>
      </c>
      <c r="L14" s="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2.75" customHeight="1">
      <c r="A15" s="60" t="s">
        <v>66</v>
      </c>
      <c r="B15" s="62" t="s">
        <v>17</v>
      </c>
      <c r="C15" s="62" t="s">
        <v>523</v>
      </c>
      <c r="D15" s="119" t="s">
        <v>208</v>
      </c>
      <c r="E15" s="114">
        <v>1</v>
      </c>
      <c r="F15" s="120" t="s">
        <v>220</v>
      </c>
      <c r="G15" s="116" t="s">
        <v>511</v>
      </c>
      <c r="H15" s="117"/>
      <c r="I15" s="117">
        <v>1229.22</v>
      </c>
      <c r="J15" s="117">
        <v>4916.8599999999997</v>
      </c>
      <c r="K15" s="117">
        <f>Tabela118[[#This Row],[AGP]]+Tabela118[[#This Row],[VENCIMENTO]]+Tabela118[[#This Row],[REPRESENTAÇÃO]]</f>
        <v>6146.08</v>
      </c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2.75" customHeight="1">
      <c r="A16" s="60" t="s">
        <v>67</v>
      </c>
      <c r="B16" s="62" t="s">
        <v>120</v>
      </c>
      <c r="C16" s="62" t="s">
        <v>453</v>
      </c>
      <c r="D16" s="119" t="s">
        <v>208</v>
      </c>
      <c r="E16" s="114">
        <v>1</v>
      </c>
      <c r="F16" s="120" t="s">
        <v>221</v>
      </c>
      <c r="G16" s="116" t="s">
        <v>511</v>
      </c>
      <c r="H16" s="117"/>
      <c r="I16" s="117">
        <v>1229.22</v>
      </c>
      <c r="J16" s="117">
        <v>4916.8599999999997</v>
      </c>
      <c r="K16" s="117">
        <f>Tabela118[[#This Row],[AGP]]+Tabela118[[#This Row],[VENCIMENTO]]+Tabela118[[#This Row],[REPRESENTAÇÃO]]</f>
        <v>6146.08</v>
      </c>
      <c r="L16" s="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2.75" customHeight="1">
      <c r="A17" s="60" t="s">
        <v>68</v>
      </c>
      <c r="B17" s="62" t="s">
        <v>121</v>
      </c>
      <c r="C17" s="62" t="s">
        <v>454</v>
      </c>
      <c r="D17" s="119" t="s">
        <v>208</v>
      </c>
      <c r="E17" s="114">
        <v>1</v>
      </c>
      <c r="F17" s="120" t="s">
        <v>222</v>
      </c>
      <c r="G17" s="116" t="s">
        <v>511</v>
      </c>
      <c r="H17" s="117"/>
      <c r="I17" s="117">
        <v>1229.22</v>
      </c>
      <c r="J17" s="117">
        <v>4916.8599999999997</v>
      </c>
      <c r="K17" s="117">
        <f>Tabela118[[#This Row],[AGP]]+Tabela118[[#This Row],[VENCIMENTO]]+Tabela118[[#This Row],[REPRESENTAÇÃO]]</f>
        <v>6146.08</v>
      </c>
      <c r="L17" s="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2.75" customHeight="1">
      <c r="A18" s="60" t="s">
        <v>524</v>
      </c>
      <c r="B18" s="62" t="s">
        <v>525</v>
      </c>
      <c r="C18" s="62" t="s">
        <v>526</v>
      </c>
      <c r="D18" s="119" t="s">
        <v>208</v>
      </c>
      <c r="E18" s="114">
        <v>1</v>
      </c>
      <c r="F18" s="120" t="s">
        <v>527</v>
      </c>
      <c r="G18" s="116" t="s">
        <v>511</v>
      </c>
      <c r="H18" s="117"/>
      <c r="I18" s="117">
        <v>1229.22</v>
      </c>
      <c r="J18" s="117">
        <v>4916.8599999999997</v>
      </c>
      <c r="K18" s="117">
        <f>Tabela118[[#This Row],[AGP]]+Tabela118[[#This Row],[VENCIMENTO]]+Tabela118[[#This Row],[REPRESENTAÇÃO]]</f>
        <v>6146.08</v>
      </c>
      <c r="L18" s="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2.75" customHeight="1">
      <c r="A19" s="60" t="s">
        <v>528</v>
      </c>
      <c r="B19" s="62" t="s">
        <v>529</v>
      </c>
      <c r="C19" s="62" t="s">
        <v>530</v>
      </c>
      <c r="D19" s="119" t="s">
        <v>16</v>
      </c>
      <c r="E19" s="114">
        <v>1</v>
      </c>
      <c r="F19" s="120" t="s">
        <v>223</v>
      </c>
      <c r="G19" s="116" t="s">
        <v>511</v>
      </c>
      <c r="H19" s="117"/>
      <c r="I19" s="117">
        <v>1129.22</v>
      </c>
      <c r="J19" s="117">
        <v>4518.2</v>
      </c>
      <c r="K19" s="117">
        <f>Tabela118[[#This Row],[AGP]]+Tabela118[[#This Row],[VENCIMENTO]]+Tabela118[[#This Row],[REPRESENTAÇÃO]]</f>
        <v>5647.42</v>
      </c>
      <c r="L19" s="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2.75" customHeight="1">
      <c r="A20" s="60" t="s">
        <v>531</v>
      </c>
      <c r="B20" s="62" t="s">
        <v>532</v>
      </c>
      <c r="C20" s="62" t="s">
        <v>533</v>
      </c>
      <c r="D20" s="119" t="s">
        <v>16</v>
      </c>
      <c r="E20" s="114">
        <v>1</v>
      </c>
      <c r="F20" s="120" t="s">
        <v>248</v>
      </c>
      <c r="G20" s="116" t="s">
        <v>511</v>
      </c>
      <c r="H20" s="117"/>
      <c r="I20" s="117">
        <v>1129.55</v>
      </c>
      <c r="J20" s="117">
        <v>4518.2</v>
      </c>
      <c r="K20" s="117">
        <f>Tabela118[[#This Row],[AGP]]+Tabela118[[#This Row],[VENCIMENTO]]+Tabela118[[#This Row],[REPRESENTAÇÃO]]</f>
        <v>5647.75</v>
      </c>
      <c r="L20" s="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129" customFormat="1" ht="12.75" customHeight="1">
      <c r="A21" s="122" t="s">
        <v>70</v>
      </c>
      <c r="B21" s="121" t="s">
        <v>123</v>
      </c>
      <c r="C21" s="121" t="s">
        <v>168</v>
      </c>
      <c r="D21" s="123" t="s">
        <v>16</v>
      </c>
      <c r="E21" s="124">
        <v>1</v>
      </c>
      <c r="F21" s="122" t="s">
        <v>224</v>
      </c>
      <c r="G21" s="125" t="s">
        <v>511</v>
      </c>
      <c r="H21" s="126"/>
      <c r="I21" s="126">
        <v>1129.55</v>
      </c>
      <c r="J21" s="126">
        <v>4518.2</v>
      </c>
      <c r="K21" s="126">
        <f>Tabela118[[#This Row],[AGP]]+Tabela118[[#This Row],[VENCIMENTO]]+Tabela118[[#This Row],[REPRESENTAÇÃO]]</f>
        <v>5647.75</v>
      </c>
      <c r="L21" s="127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 spans="1:28" ht="12.75" customHeight="1">
      <c r="A22" s="60" t="s">
        <v>71</v>
      </c>
      <c r="B22" s="62" t="s">
        <v>124</v>
      </c>
      <c r="C22" s="62" t="s">
        <v>169</v>
      </c>
      <c r="D22" s="119" t="s">
        <v>16</v>
      </c>
      <c r="E22" s="114">
        <v>1</v>
      </c>
      <c r="F22" s="120" t="s">
        <v>225</v>
      </c>
      <c r="G22" s="116" t="s">
        <v>511</v>
      </c>
      <c r="H22" s="117"/>
      <c r="I22" s="117">
        <v>1129.55</v>
      </c>
      <c r="J22" s="117">
        <v>4518.2</v>
      </c>
      <c r="K22" s="117">
        <f>Tabela118[[#This Row],[AGP]]+Tabela118[[#This Row],[VENCIMENTO]]+Tabela118[[#This Row],[REPRESENTAÇÃO]]</f>
        <v>5647.75</v>
      </c>
      <c r="L22" s="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2.75" customHeight="1">
      <c r="A23" s="60" t="s">
        <v>75</v>
      </c>
      <c r="B23" s="62" t="s">
        <v>534</v>
      </c>
      <c r="C23" s="62" t="s">
        <v>535</v>
      </c>
      <c r="D23" s="119" t="s">
        <v>16</v>
      </c>
      <c r="E23" s="114">
        <v>1</v>
      </c>
      <c r="F23" s="120" t="s">
        <v>536</v>
      </c>
      <c r="G23" s="116" t="s">
        <v>511</v>
      </c>
      <c r="H23" s="117"/>
      <c r="I23" s="117">
        <v>1129.55</v>
      </c>
      <c r="J23" s="117">
        <v>4518.2</v>
      </c>
      <c r="K23" s="117">
        <f>Tabela118[[#This Row],[AGP]]+Tabela118[[#This Row],[VENCIMENTO]]+Tabela118[[#This Row],[REPRESENTAÇÃO]]</f>
        <v>5647.75</v>
      </c>
      <c r="L23" s="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2.75" customHeight="1">
      <c r="A24" s="60" t="s">
        <v>72</v>
      </c>
      <c r="B24" s="62" t="s">
        <v>125</v>
      </c>
      <c r="C24" s="62" t="s">
        <v>455</v>
      </c>
      <c r="D24" s="119" t="s">
        <v>16</v>
      </c>
      <c r="E24" s="114">
        <v>1</v>
      </c>
      <c r="F24" s="120" t="s">
        <v>227</v>
      </c>
      <c r="G24" s="116" t="s">
        <v>511</v>
      </c>
      <c r="H24" s="117"/>
      <c r="I24" s="117">
        <v>1129.55</v>
      </c>
      <c r="J24" s="117">
        <v>4518.2</v>
      </c>
      <c r="K24" s="117">
        <f>Tabela118[[#This Row],[AGP]]+Tabela118[[#This Row],[VENCIMENTO]]+Tabela118[[#This Row],[REPRESENTAÇÃO]]</f>
        <v>5647.75</v>
      </c>
      <c r="L24" s="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2.75" customHeight="1">
      <c r="A25" s="60" t="s">
        <v>73</v>
      </c>
      <c r="B25" s="62" t="s">
        <v>126</v>
      </c>
      <c r="C25" s="62" t="s">
        <v>170</v>
      </c>
      <c r="D25" s="119" t="s">
        <v>16</v>
      </c>
      <c r="E25" s="114">
        <v>1</v>
      </c>
      <c r="F25" s="120" t="s">
        <v>228</v>
      </c>
      <c r="G25" s="116" t="s">
        <v>511</v>
      </c>
      <c r="H25" s="117"/>
      <c r="I25" s="117">
        <v>1129.55</v>
      </c>
      <c r="J25" s="117">
        <v>4518.2</v>
      </c>
      <c r="K25" s="117">
        <f>Tabela118[[#This Row],[AGP]]+Tabela118[[#This Row],[VENCIMENTO]]+Tabela118[[#This Row],[REPRESENTAÇÃO]]</f>
        <v>5647.75</v>
      </c>
      <c r="L25" s="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2.75" customHeight="1">
      <c r="A26" s="60" t="s">
        <v>74</v>
      </c>
      <c r="B26" s="62" t="s">
        <v>127</v>
      </c>
      <c r="C26" s="62" t="s">
        <v>171</v>
      </c>
      <c r="D26" s="119" t="s">
        <v>16</v>
      </c>
      <c r="E26" s="114">
        <v>1</v>
      </c>
      <c r="F26" s="120" t="s">
        <v>537</v>
      </c>
      <c r="G26" s="116" t="s">
        <v>511</v>
      </c>
      <c r="H26" s="117"/>
      <c r="I26" s="117">
        <v>1129.55</v>
      </c>
      <c r="J26" s="117">
        <v>4518.2</v>
      </c>
      <c r="K26" s="117">
        <f>Tabela118[[#This Row],[AGP]]+Tabela118[[#This Row],[VENCIMENTO]]+Tabela118[[#This Row],[REPRESENTAÇÃO]]</f>
        <v>5647.75</v>
      </c>
      <c r="L26" s="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2.75" customHeight="1">
      <c r="A27" s="60" t="s">
        <v>75</v>
      </c>
      <c r="B27" s="62" t="s">
        <v>128</v>
      </c>
      <c r="C27" s="62" t="s">
        <v>458</v>
      </c>
      <c r="D27" s="119" t="s">
        <v>16</v>
      </c>
      <c r="E27" s="114">
        <v>1</v>
      </c>
      <c r="F27" s="120" t="s">
        <v>239</v>
      </c>
      <c r="G27" s="116" t="s">
        <v>511</v>
      </c>
      <c r="H27" s="117"/>
      <c r="I27" s="117">
        <v>1129.55</v>
      </c>
      <c r="J27" s="117">
        <v>4518.2</v>
      </c>
      <c r="K27" s="117">
        <f>Tabela118[[#This Row],[AGP]]+Tabela118[[#This Row],[VENCIMENTO]]+Tabela118[[#This Row],[REPRESENTAÇÃO]]</f>
        <v>5647.75</v>
      </c>
      <c r="L27" s="1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2.75" customHeight="1">
      <c r="A28" s="60" t="s">
        <v>76</v>
      </c>
      <c r="B28" s="62" t="s">
        <v>129</v>
      </c>
      <c r="C28" s="62" t="s">
        <v>172</v>
      </c>
      <c r="D28" s="119" t="s">
        <v>16</v>
      </c>
      <c r="E28" s="114">
        <v>1</v>
      </c>
      <c r="F28" s="120" t="s">
        <v>230</v>
      </c>
      <c r="G28" s="116" t="s">
        <v>511</v>
      </c>
      <c r="H28" s="117"/>
      <c r="I28" s="117">
        <v>1129.55</v>
      </c>
      <c r="J28" s="117">
        <v>4518.2</v>
      </c>
      <c r="K28" s="117">
        <f>Tabela118[[#This Row],[AGP]]+Tabela118[[#This Row],[VENCIMENTO]]+Tabela118[[#This Row],[REPRESENTAÇÃO]]</f>
        <v>5647.75</v>
      </c>
      <c r="L28" s="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2.75" customHeight="1">
      <c r="A29" s="60" t="s">
        <v>77</v>
      </c>
      <c r="B29" s="62" t="s">
        <v>130</v>
      </c>
      <c r="C29" s="62" t="s">
        <v>173</v>
      </c>
      <c r="D29" s="119" t="s">
        <v>209</v>
      </c>
      <c r="E29" s="114">
        <v>1</v>
      </c>
      <c r="F29" s="120" t="s">
        <v>231</v>
      </c>
      <c r="G29" s="116" t="s">
        <v>511</v>
      </c>
      <c r="H29" s="117"/>
      <c r="I29" s="117">
        <v>930.22</v>
      </c>
      <c r="J29" s="117">
        <v>3720.87</v>
      </c>
      <c r="K29" s="117">
        <f>Tabela118[[#This Row],[AGP]]+Tabela118[[#This Row],[VENCIMENTO]]+Tabela118[[#This Row],[REPRESENTAÇÃO]]</f>
        <v>4651.09</v>
      </c>
      <c r="L29" s="1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2.75" customHeight="1">
      <c r="A30" s="60" t="s">
        <v>538</v>
      </c>
      <c r="B30" s="62" t="s">
        <v>539</v>
      </c>
      <c r="C30" s="62" t="s">
        <v>540</v>
      </c>
      <c r="D30" s="119" t="s">
        <v>541</v>
      </c>
      <c r="E30" s="114">
        <v>1</v>
      </c>
      <c r="F30" s="120" t="s">
        <v>542</v>
      </c>
      <c r="G30" s="116" t="s">
        <v>512</v>
      </c>
      <c r="H30" s="117"/>
      <c r="I30" s="117"/>
      <c r="J30" s="117">
        <v>3720.87</v>
      </c>
      <c r="K30" s="117">
        <f>Tabela118[[#This Row],[AGP]]+Tabela118[[#This Row],[VENCIMENTO]]+Tabela118[[#This Row],[REPRESENTAÇÃO]]</f>
        <v>3720.87</v>
      </c>
      <c r="L30" s="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2.75" customHeight="1">
      <c r="A31" s="60" t="s">
        <v>77</v>
      </c>
      <c r="B31" s="62" t="s">
        <v>130</v>
      </c>
      <c r="C31" s="62" t="s">
        <v>173</v>
      </c>
      <c r="D31" s="119" t="s">
        <v>209</v>
      </c>
      <c r="E31" s="114">
        <v>1</v>
      </c>
      <c r="F31" s="120" t="s">
        <v>232</v>
      </c>
      <c r="G31" s="116" t="s">
        <v>511</v>
      </c>
      <c r="H31" s="117"/>
      <c r="I31" s="117">
        <v>930.22</v>
      </c>
      <c r="J31" s="117">
        <v>3720.87</v>
      </c>
      <c r="K31" s="117">
        <f>Tabela118[[#This Row],[AGP]]+Tabela118[[#This Row],[VENCIMENTO]]+Tabela118[[#This Row],[REPRESENTAÇÃO]]</f>
        <v>4651.09</v>
      </c>
      <c r="L31" s="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2.75" customHeight="1">
      <c r="A32" s="60" t="s">
        <v>78</v>
      </c>
      <c r="B32" s="62" t="s">
        <v>131</v>
      </c>
      <c r="C32" s="62" t="s">
        <v>174</v>
      </c>
      <c r="D32" s="119" t="s">
        <v>209</v>
      </c>
      <c r="E32" s="114">
        <v>1</v>
      </c>
      <c r="F32" s="120" t="s">
        <v>233</v>
      </c>
      <c r="G32" s="116" t="s">
        <v>511</v>
      </c>
      <c r="H32" s="117"/>
      <c r="I32" s="117">
        <v>930.22</v>
      </c>
      <c r="J32" s="117">
        <v>3720.87</v>
      </c>
      <c r="K32" s="117">
        <f>Tabela118[[#This Row],[AGP]]+Tabela118[[#This Row],[VENCIMENTO]]+Tabela118[[#This Row],[REPRESENTAÇÃO]]</f>
        <v>4651.09</v>
      </c>
      <c r="L32" s="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2.75" customHeight="1">
      <c r="A33" s="60" t="s">
        <v>79</v>
      </c>
      <c r="B33" s="62" t="s">
        <v>132</v>
      </c>
      <c r="C33" s="62" t="s">
        <v>175</v>
      </c>
      <c r="D33" s="119" t="s">
        <v>209</v>
      </c>
      <c r="E33" s="114">
        <v>1</v>
      </c>
      <c r="F33" s="120" t="s">
        <v>234</v>
      </c>
      <c r="G33" s="116" t="s">
        <v>511</v>
      </c>
      <c r="H33" s="117"/>
      <c r="I33" s="117">
        <v>930.22</v>
      </c>
      <c r="J33" s="117">
        <v>3720.87</v>
      </c>
      <c r="K33" s="117">
        <f>Tabela118[[#This Row],[AGP]]+Tabela118[[#This Row],[VENCIMENTO]]+Tabela118[[#This Row],[REPRESENTAÇÃO]]</f>
        <v>4651.09</v>
      </c>
      <c r="L33" s="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2.75" customHeight="1">
      <c r="A34" s="60" t="s">
        <v>80</v>
      </c>
      <c r="B34" s="62" t="s">
        <v>129</v>
      </c>
      <c r="C34" s="62" t="s">
        <v>176</v>
      </c>
      <c r="D34" s="119" t="s">
        <v>209</v>
      </c>
      <c r="E34" s="114">
        <v>1</v>
      </c>
      <c r="F34" s="120" t="s">
        <v>235</v>
      </c>
      <c r="G34" s="116" t="s">
        <v>511</v>
      </c>
      <c r="H34" s="117"/>
      <c r="I34" s="117">
        <v>930.22</v>
      </c>
      <c r="J34" s="117">
        <v>3720.87</v>
      </c>
      <c r="K34" s="117">
        <f>Tabela118[[#This Row],[AGP]]+Tabela118[[#This Row],[VENCIMENTO]]+Tabela118[[#This Row],[REPRESENTAÇÃO]]</f>
        <v>4651.09</v>
      </c>
      <c r="L34" s="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2.75" customHeight="1">
      <c r="A35" s="60" t="s">
        <v>81</v>
      </c>
      <c r="B35" s="62" t="s">
        <v>133</v>
      </c>
      <c r="C35" s="62" t="s">
        <v>177</v>
      </c>
      <c r="D35" s="119" t="s">
        <v>209</v>
      </c>
      <c r="E35" s="114">
        <v>1</v>
      </c>
      <c r="F35" s="120" t="s">
        <v>236</v>
      </c>
      <c r="G35" s="116" t="s">
        <v>511</v>
      </c>
      <c r="H35" s="117"/>
      <c r="I35" s="117">
        <v>930.22</v>
      </c>
      <c r="J35" s="117">
        <v>3720.87</v>
      </c>
      <c r="K35" s="117">
        <f>Tabela118[[#This Row],[AGP]]+Tabela118[[#This Row],[VENCIMENTO]]+Tabela118[[#This Row],[REPRESENTAÇÃO]]</f>
        <v>4651.09</v>
      </c>
      <c r="L35" s="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2.75" customHeight="1">
      <c r="A36" s="60" t="s">
        <v>81</v>
      </c>
      <c r="B36" s="62" t="s">
        <v>133</v>
      </c>
      <c r="C36" s="62" t="s">
        <v>177</v>
      </c>
      <c r="D36" s="119" t="s">
        <v>209</v>
      </c>
      <c r="E36" s="114">
        <v>1</v>
      </c>
      <c r="F36" s="120" t="s">
        <v>237</v>
      </c>
      <c r="G36" s="116" t="s">
        <v>511</v>
      </c>
      <c r="H36" s="117"/>
      <c r="I36" s="117">
        <v>930.22</v>
      </c>
      <c r="J36" s="117">
        <v>3720.87</v>
      </c>
      <c r="K36" s="117">
        <f>Tabela118[[#This Row],[AGP]]+Tabela118[[#This Row],[VENCIMENTO]]+Tabela118[[#This Row],[REPRESENTAÇÃO]]</f>
        <v>4651.09</v>
      </c>
      <c r="L36" s="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75" customHeight="1">
      <c r="A37" s="60" t="s">
        <v>82</v>
      </c>
      <c r="B37" s="62" t="s">
        <v>134</v>
      </c>
      <c r="C37" s="62" t="s">
        <v>543</v>
      </c>
      <c r="D37" s="119" t="s">
        <v>209</v>
      </c>
      <c r="E37" s="114">
        <v>1</v>
      </c>
      <c r="F37" s="120" t="s">
        <v>238</v>
      </c>
      <c r="G37" s="116" t="s">
        <v>511</v>
      </c>
      <c r="H37" s="117"/>
      <c r="I37" s="117">
        <v>930.22</v>
      </c>
      <c r="J37" s="117">
        <v>3720.87</v>
      </c>
      <c r="K37" s="117">
        <f>Tabela118[[#This Row],[AGP]]+Tabela118[[#This Row],[VENCIMENTO]]+Tabela118[[#This Row],[REPRESENTAÇÃO]]</f>
        <v>4651.09</v>
      </c>
      <c r="L37" s="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2.75" customHeight="1">
      <c r="A38" s="60" t="s">
        <v>544</v>
      </c>
      <c r="B38" s="62" t="s">
        <v>545</v>
      </c>
      <c r="C38" s="62" t="s">
        <v>546</v>
      </c>
      <c r="D38" s="119" t="s">
        <v>209</v>
      </c>
      <c r="E38" s="114">
        <v>1</v>
      </c>
      <c r="F38" s="120" t="s">
        <v>547</v>
      </c>
      <c r="G38" s="116" t="s">
        <v>511</v>
      </c>
      <c r="H38" s="117"/>
      <c r="I38" s="117">
        <v>930.22</v>
      </c>
      <c r="J38" s="117">
        <v>3720.87</v>
      </c>
      <c r="K38" s="117">
        <f>Tabela118[[#This Row],[AGP]]+Tabela118[[#This Row],[VENCIMENTO]]+Tabela118[[#This Row],[REPRESENTAÇÃO]]</f>
        <v>4651.09</v>
      </c>
      <c r="L38" s="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2.75" customHeight="1">
      <c r="A39" s="60" t="s">
        <v>84</v>
      </c>
      <c r="B39" s="62" t="s">
        <v>136</v>
      </c>
      <c r="C39" s="62" t="s">
        <v>456</v>
      </c>
      <c r="D39" s="119" t="s">
        <v>209</v>
      </c>
      <c r="E39" s="114">
        <v>1</v>
      </c>
      <c r="F39" s="120" t="s">
        <v>240</v>
      </c>
      <c r="G39" s="116" t="s">
        <v>511</v>
      </c>
      <c r="H39" s="117"/>
      <c r="I39" s="117">
        <v>930.22</v>
      </c>
      <c r="J39" s="117">
        <v>3720.87</v>
      </c>
      <c r="K39" s="117">
        <f>Tabela118[[#This Row],[AGP]]+Tabela118[[#This Row],[VENCIMENTO]]+Tabela118[[#This Row],[REPRESENTAÇÃO]]</f>
        <v>4651.09</v>
      </c>
      <c r="L39" s="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2.75" customHeight="1">
      <c r="A40" s="60" t="s">
        <v>85</v>
      </c>
      <c r="B40" s="62" t="s">
        <v>137</v>
      </c>
      <c r="C40" s="62" t="s">
        <v>457</v>
      </c>
      <c r="D40" s="119" t="s">
        <v>209</v>
      </c>
      <c r="E40" s="114">
        <v>1</v>
      </c>
      <c r="F40" s="120" t="s">
        <v>241</v>
      </c>
      <c r="G40" s="116" t="s">
        <v>511</v>
      </c>
      <c r="H40" s="117"/>
      <c r="I40" s="117">
        <v>930.22</v>
      </c>
      <c r="J40" s="117">
        <v>3720.87</v>
      </c>
      <c r="K40" s="117">
        <f>Tabela118[[#This Row],[AGP]]+Tabela118[[#This Row],[VENCIMENTO]]+Tabela118[[#This Row],[REPRESENTAÇÃO]]</f>
        <v>4651.09</v>
      </c>
      <c r="L40" s="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75" customHeight="1">
      <c r="A41" s="60" t="s">
        <v>86</v>
      </c>
      <c r="B41" s="62" t="s">
        <v>138</v>
      </c>
      <c r="C41" s="62" t="s">
        <v>180</v>
      </c>
      <c r="D41" s="119" t="s">
        <v>209</v>
      </c>
      <c r="E41" s="114">
        <v>1</v>
      </c>
      <c r="F41" s="120" t="s">
        <v>242</v>
      </c>
      <c r="G41" s="116" t="s">
        <v>511</v>
      </c>
      <c r="H41" s="117"/>
      <c r="I41" s="117">
        <v>930.22</v>
      </c>
      <c r="J41" s="117">
        <v>3720.87</v>
      </c>
      <c r="K41" s="117">
        <f>Tabela118[[#This Row],[AGP]]+Tabela118[[#This Row],[VENCIMENTO]]+Tabela118[[#This Row],[REPRESENTAÇÃO]]</f>
        <v>4651.09</v>
      </c>
      <c r="L41" s="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75" customHeight="1">
      <c r="A42" s="60" t="s">
        <v>87</v>
      </c>
      <c r="B42" s="62" t="s">
        <v>139</v>
      </c>
      <c r="C42" s="62" t="s">
        <v>181</v>
      </c>
      <c r="D42" s="119" t="s">
        <v>209</v>
      </c>
      <c r="E42" s="114">
        <v>1</v>
      </c>
      <c r="F42" s="120" t="s">
        <v>243</v>
      </c>
      <c r="G42" s="116" t="s">
        <v>511</v>
      </c>
      <c r="H42" s="117"/>
      <c r="I42" s="117">
        <v>930.22</v>
      </c>
      <c r="J42" s="117">
        <v>3720.87</v>
      </c>
      <c r="K42" s="117">
        <f>Tabela118[[#This Row],[AGP]]+Tabela118[[#This Row],[VENCIMENTO]]+Tabela118[[#This Row],[REPRESENTAÇÃO]]</f>
        <v>4651.09</v>
      </c>
      <c r="L42" s="1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 customHeight="1">
      <c r="A43" s="60" t="s">
        <v>88</v>
      </c>
      <c r="B43" s="62" t="s">
        <v>140</v>
      </c>
      <c r="C43" s="62" t="s">
        <v>182</v>
      </c>
      <c r="D43" s="119" t="s">
        <v>209</v>
      </c>
      <c r="E43" s="114">
        <v>1</v>
      </c>
      <c r="F43" s="120" t="s">
        <v>244</v>
      </c>
      <c r="G43" s="116" t="s">
        <v>511</v>
      </c>
      <c r="H43" s="117"/>
      <c r="I43" s="117">
        <v>930.22</v>
      </c>
      <c r="J43" s="117">
        <v>3720.87</v>
      </c>
      <c r="K43" s="117">
        <f>Tabela118[[#This Row],[AGP]]+Tabela118[[#This Row],[VENCIMENTO]]+Tabela118[[#This Row],[REPRESENTAÇÃO]]</f>
        <v>4651.09</v>
      </c>
      <c r="L43" s="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75" customHeight="1">
      <c r="A44" s="60" t="s">
        <v>89</v>
      </c>
      <c r="B44" s="62" t="s">
        <v>141</v>
      </c>
      <c r="C44" s="62" t="s">
        <v>183</v>
      </c>
      <c r="D44" s="119" t="s">
        <v>18</v>
      </c>
      <c r="E44" s="114">
        <v>1</v>
      </c>
      <c r="F44" s="120" t="s">
        <v>515</v>
      </c>
      <c r="G44" s="116" t="s">
        <v>511</v>
      </c>
      <c r="H44" s="117"/>
      <c r="I44" s="117">
        <v>664.44</v>
      </c>
      <c r="J44" s="117">
        <v>2657.77</v>
      </c>
      <c r="K44" s="117">
        <f>Tabela118[[#This Row],[AGP]]+Tabela118[[#This Row],[VENCIMENTO]]+Tabela118[[#This Row],[REPRESENTAÇÃO]]</f>
        <v>3322.21</v>
      </c>
      <c r="L44" s="1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75" customHeight="1">
      <c r="A45" s="60" t="s">
        <v>90</v>
      </c>
      <c r="B45" s="62" t="s">
        <v>142</v>
      </c>
      <c r="C45" s="62" t="s">
        <v>184</v>
      </c>
      <c r="D45" s="119" t="s">
        <v>18</v>
      </c>
      <c r="E45" s="114">
        <v>1</v>
      </c>
      <c r="F45" s="120" t="s">
        <v>245</v>
      </c>
      <c r="G45" s="116" t="s">
        <v>511</v>
      </c>
      <c r="H45" s="117"/>
      <c r="I45" s="117">
        <v>664.44</v>
      </c>
      <c r="J45" s="117">
        <v>2657.77</v>
      </c>
      <c r="K45" s="117">
        <f>Tabela118[[#This Row],[AGP]]+Tabela118[[#This Row],[VENCIMENTO]]+Tabela118[[#This Row],[REPRESENTAÇÃO]]</f>
        <v>3322.21</v>
      </c>
      <c r="L45" s="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75" customHeight="1">
      <c r="A46" s="60" t="s">
        <v>91</v>
      </c>
      <c r="B46" s="62" t="s">
        <v>129</v>
      </c>
      <c r="C46" s="62" t="s">
        <v>185</v>
      </c>
      <c r="D46" s="119" t="s">
        <v>18</v>
      </c>
      <c r="E46" s="114">
        <v>1</v>
      </c>
      <c r="F46" s="120" t="s">
        <v>246</v>
      </c>
      <c r="G46" s="116" t="s">
        <v>511</v>
      </c>
      <c r="H46" s="117"/>
      <c r="I46" s="117">
        <v>664.44</v>
      </c>
      <c r="J46" s="117">
        <v>2657.77</v>
      </c>
      <c r="K46" s="117">
        <f>Tabela118[[#This Row],[AGP]]+Tabela118[[#This Row],[VENCIMENTO]]+Tabela118[[#This Row],[REPRESENTAÇÃO]]</f>
        <v>3322.21</v>
      </c>
      <c r="L46" s="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2.75" customHeight="1">
      <c r="A47" s="60" t="s">
        <v>92</v>
      </c>
      <c r="B47" s="62" t="s">
        <v>143</v>
      </c>
      <c r="C47" s="62" t="s">
        <v>186</v>
      </c>
      <c r="D47" s="119" t="s">
        <v>18</v>
      </c>
      <c r="E47" s="114">
        <v>1</v>
      </c>
      <c r="F47" s="120" t="s">
        <v>247</v>
      </c>
      <c r="G47" s="116" t="s">
        <v>511</v>
      </c>
      <c r="H47" s="117"/>
      <c r="I47" s="117">
        <v>664.44</v>
      </c>
      <c r="J47" s="117">
        <v>2657.77</v>
      </c>
      <c r="K47" s="117">
        <f>Tabela118[[#This Row],[AGP]]+Tabela118[[#This Row],[VENCIMENTO]]+Tabela118[[#This Row],[REPRESENTAÇÃO]]</f>
        <v>3322.21</v>
      </c>
      <c r="L47" s="1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75" customHeight="1">
      <c r="A48" s="60" t="s">
        <v>94</v>
      </c>
      <c r="B48" s="62" t="s">
        <v>145</v>
      </c>
      <c r="C48" s="62" t="s">
        <v>188</v>
      </c>
      <c r="D48" s="119" t="s">
        <v>18</v>
      </c>
      <c r="E48" s="114">
        <v>1</v>
      </c>
      <c r="F48" s="120" t="s">
        <v>249</v>
      </c>
      <c r="G48" s="116" t="s">
        <v>511</v>
      </c>
      <c r="H48" s="117"/>
      <c r="I48" s="117">
        <v>664.44</v>
      </c>
      <c r="J48" s="117">
        <v>2657.77</v>
      </c>
      <c r="K48" s="117">
        <f>Tabela118[[#This Row],[AGP]]+Tabela118[[#This Row],[VENCIMENTO]]+Tabela118[[#This Row],[REPRESENTAÇÃO]]</f>
        <v>3322.21</v>
      </c>
      <c r="L48" s="1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75" customHeight="1">
      <c r="A49" s="60" t="s">
        <v>548</v>
      </c>
      <c r="B49" s="62" t="s">
        <v>549</v>
      </c>
      <c r="C49" s="62" t="s">
        <v>550</v>
      </c>
      <c r="D49" s="119" t="s">
        <v>18</v>
      </c>
      <c r="E49" s="114">
        <v>1</v>
      </c>
      <c r="F49" s="120" t="s">
        <v>551</v>
      </c>
      <c r="G49" s="116" t="s">
        <v>511</v>
      </c>
      <c r="H49" s="117"/>
      <c r="I49" s="117">
        <v>664.44</v>
      </c>
      <c r="J49" s="117">
        <v>2657.77</v>
      </c>
      <c r="K49" s="117">
        <f>Tabela118[[#This Row],[AGP]]+Tabela118[[#This Row],[VENCIMENTO]]+Tabela118[[#This Row],[REPRESENTAÇÃO]]</f>
        <v>3322.21</v>
      </c>
      <c r="L49" s="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75" customHeight="1">
      <c r="A50" s="60" t="s">
        <v>95</v>
      </c>
      <c r="B50" s="62" t="s">
        <v>146</v>
      </c>
      <c r="C50" s="62" t="s">
        <v>189</v>
      </c>
      <c r="D50" s="119" t="s">
        <v>18</v>
      </c>
      <c r="E50" s="114">
        <v>1</v>
      </c>
      <c r="F50" s="120" t="s">
        <v>250</v>
      </c>
      <c r="G50" s="116" t="s">
        <v>511</v>
      </c>
      <c r="H50" s="117"/>
      <c r="I50" s="117">
        <v>664.44</v>
      </c>
      <c r="J50" s="117">
        <v>2657.77</v>
      </c>
      <c r="K50" s="117">
        <f>Tabela118[[#This Row],[AGP]]+Tabela118[[#This Row],[VENCIMENTO]]+Tabela118[[#This Row],[REPRESENTAÇÃO]]</f>
        <v>3322.21</v>
      </c>
      <c r="L50" s="1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75" customHeight="1">
      <c r="A51" s="60" t="s">
        <v>96</v>
      </c>
      <c r="B51" s="62" t="s">
        <v>25</v>
      </c>
      <c r="C51" s="62" t="s">
        <v>190</v>
      </c>
      <c r="D51" s="119" t="s">
        <v>18</v>
      </c>
      <c r="E51" s="114">
        <v>1</v>
      </c>
      <c r="F51" s="120" t="s">
        <v>251</v>
      </c>
      <c r="G51" s="116" t="s">
        <v>511</v>
      </c>
      <c r="H51" s="117"/>
      <c r="I51" s="117">
        <v>664.44</v>
      </c>
      <c r="J51" s="117">
        <v>2657.77</v>
      </c>
      <c r="K51" s="117">
        <f>Tabela118[[#This Row],[AGP]]+Tabela118[[#This Row],[VENCIMENTO]]+Tabela118[[#This Row],[REPRESENTAÇÃO]]</f>
        <v>3322.21</v>
      </c>
      <c r="L51" s="1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75" customHeight="1">
      <c r="A52" s="60" t="s">
        <v>97</v>
      </c>
      <c r="B52" s="62" t="s">
        <v>147</v>
      </c>
      <c r="C52" s="62" t="s">
        <v>191</v>
      </c>
      <c r="D52" s="119" t="s">
        <v>18</v>
      </c>
      <c r="E52" s="114">
        <v>1</v>
      </c>
      <c r="F52" s="120" t="s">
        <v>252</v>
      </c>
      <c r="G52" s="116" t="s">
        <v>511</v>
      </c>
      <c r="H52" s="117"/>
      <c r="I52" s="117">
        <v>664.44</v>
      </c>
      <c r="J52" s="117">
        <v>2657.77</v>
      </c>
      <c r="K52" s="117">
        <f>Tabela118[[#This Row],[AGP]]+Tabela118[[#This Row],[VENCIMENTO]]+Tabela118[[#This Row],[REPRESENTAÇÃO]]</f>
        <v>3322.21</v>
      </c>
      <c r="L52" s="1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75" customHeight="1">
      <c r="A53" s="60" t="s">
        <v>552</v>
      </c>
      <c r="B53" s="62" t="s">
        <v>148</v>
      </c>
      <c r="C53" s="62" t="s">
        <v>553</v>
      </c>
      <c r="D53" s="119" t="s">
        <v>18</v>
      </c>
      <c r="E53" s="114">
        <v>1</v>
      </c>
      <c r="F53" s="120" t="s">
        <v>253</v>
      </c>
      <c r="G53" s="116" t="s">
        <v>511</v>
      </c>
      <c r="H53" s="117"/>
      <c r="I53" s="117">
        <v>664.44</v>
      </c>
      <c r="J53" s="117">
        <v>2657.77</v>
      </c>
      <c r="K53" s="117">
        <f>Tabela118[[#This Row],[AGP]]+Tabela118[[#This Row],[VENCIMENTO]]+Tabela118[[#This Row],[REPRESENTAÇÃO]]</f>
        <v>3322.21</v>
      </c>
      <c r="L53" s="1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75" customHeight="1">
      <c r="A54" s="60" t="s">
        <v>554</v>
      </c>
      <c r="B54" s="62" t="s">
        <v>555</v>
      </c>
      <c r="C54" s="62" t="s">
        <v>556</v>
      </c>
      <c r="D54" s="119" t="s">
        <v>18</v>
      </c>
      <c r="E54" s="114">
        <v>1</v>
      </c>
      <c r="F54" s="120" t="s">
        <v>254</v>
      </c>
      <c r="G54" s="116" t="s">
        <v>511</v>
      </c>
      <c r="H54" s="117"/>
      <c r="I54" s="117">
        <v>664.44</v>
      </c>
      <c r="J54" s="117">
        <v>2657.77</v>
      </c>
      <c r="K54" s="117">
        <f>Tabela118[[#This Row],[AGP]]+Tabela118[[#This Row],[VENCIMENTO]]+Tabela118[[#This Row],[REPRESENTAÇÃO]]</f>
        <v>3322.21</v>
      </c>
      <c r="L54" s="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75" customHeight="1">
      <c r="A55" s="60" t="s">
        <v>100</v>
      </c>
      <c r="B55" s="62" t="s">
        <v>150</v>
      </c>
      <c r="C55" s="130" t="s">
        <v>194</v>
      </c>
      <c r="D55" s="119" t="s">
        <v>18</v>
      </c>
      <c r="E55" s="114">
        <v>1</v>
      </c>
      <c r="F55" s="120" t="s">
        <v>255</v>
      </c>
      <c r="G55" s="116" t="s">
        <v>511</v>
      </c>
      <c r="H55" s="117"/>
      <c r="I55" s="117">
        <v>664.44</v>
      </c>
      <c r="J55" s="117">
        <v>2657.77</v>
      </c>
      <c r="K55" s="117">
        <f>Tabela118[[#This Row],[AGP]]+Tabela118[[#This Row],[VENCIMENTO]]+Tabela118[[#This Row],[REPRESENTAÇÃO]]</f>
        <v>3322.21</v>
      </c>
      <c r="L55" s="1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75" customHeight="1">
      <c r="A56" s="60" t="s">
        <v>101</v>
      </c>
      <c r="B56" s="62" t="s">
        <v>151</v>
      </c>
      <c r="C56" s="62" t="s">
        <v>195</v>
      </c>
      <c r="D56" s="119" t="s">
        <v>19</v>
      </c>
      <c r="E56" s="114">
        <v>1</v>
      </c>
      <c r="F56" s="120" t="s">
        <v>256</v>
      </c>
      <c r="G56" s="116" t="s">
        <v>511</v>
      </c>
      <c r="H56" s="117"/>
      <c r="I56" s="117">
        <v>431.89</v>
      </c>
      <c r="J56" s="117">
        <v>1727.55</v>
      </c>
      <c r="K56" s="117">
        <f>Tabela118[[#This Row],[AGP]]+Tabela118[[#This Row],[VENCIMENTO]]+Tabela118[[#This Row],[REPRESENTAÇÃO]]</f>
        <v>2159.44</v>
      </c>
      <c r="L56" s="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75" customHeight="1">
      <c r="A57" s="60" t="s">
        <v>102</v>
      </c>
      <c r="B57" s="62" t="s">
        <v>152</v>
      </c>
      <c r="C57" s="62" t="s">
        <v>196</v>
      </c>
      <c r="D57" s="119" t="s">
        <v>19</v>
      </c>
      <c r="E57" s="114">
        <v>1</v>
      </c>
      <c r="F57" s="60" t="s">
        <v>257</v>
      </c>
      <c r="G57" s="116" t="s">
        <v>511</v>
      </c>
      <c r="H57" s="117"/>
      <c r="I57" s="117">
        <v>431.89</v>
      </c>
      <c r="J57" s="117">
        <v>1727.55</v>
      </c>
      <c r="K57" s="117">
        <f>Tabela118[[#This Row],[AGP]]+Tabela118[[#This Row],[VENCIMENTO]]+Tabela118[[#This Row],[REPRESENTAÇÃO]]</f>
        <v>2159.44</v>
      </c>
      <c r="L57" s="1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75" customHeight="1">
      <c r="A58" s="60" t="s">
        <v>101</v>
      </c>
      <c r="B58" s="62" t="s">
        <v>151</v>
      </c>
      <c r="C58" s="62" t="s">
        <v>195</v>
      </c>
      <c r="D58" s="119" t="s">
        <v>19</v>
      </c>
      <c r="E58" s="114">
        <v>1</v>
      </c>
      <c r="F58" s="120" t="s">
        <v>258</v>
      </c>
      <c r="G58" s="116" t="s">
        <v>511</v>
      </c>
      <c r="H58" s="117"/>
      <c r="I58" s="117">
        <v>431.89</v>
      </c>
      <c r="J58" s="117">
        <v>1727.55</v>
      </c>
      <c r="K58" s="117">
        <f>Tabela118[[#This Row],[AGP]]+Tabela118[[#This Row],[VENCIMENTO]]+Tabela118[[#This Row],[REPRESENTAÇÃO]]</f>
        <v>2159.44</v>
      </c>
      <c r="L58" s="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 customHeight="1">
      <c r="A59" s="60" t="s">
        <v>101</v>
      </c>
      <c r="B59" s="62" t="s">
        <v>151</v>
      </c>
      <c r="C59" s="62" t="s">
        <v>195</v>
      </c>
      <c r="D59" s="119" t="s">
        <v>19</v>
      </c>
      <c r="E59" s="114">
        <v>1</v>
      </c>
      <c r="F59" s="120" t="s">
        <v>259</v>
      </c>
      <c r="G59" s="116" t="s">
        <v>511</v>
      </c>
      <c r="H59" s="117"/>
      <c r="I59" s="117">
        <v>431.89</v>
      </c>
      <c r="J59" s="117">
        <v>1727.55</v>
      </c>
      <c r="K59" s="117">
        <f>Tabela118[[#This Row],[AGP]]+Tabela118[[#This Row],[VENCIMENTO]]+Tabela118[[#This Row],[REPRESENTAÇÃO]]</f>
        <v>2159.44</v>
      </c>
      <c r="L59" s="1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75" customHeight="1">
      <c r="A60" s="60" t="s">
        <v>103</v>
      </c>
      <c r="B60" s="62" t="s">
        <v>153</v>
      </c>
      <c r="C60" s="62" t="s">
        <v>197</v>
      </c>
      <c r="D60" s="119" t="s">
        <v>19</v>
      </c>
      <c r="E60" s="114">
        <v>1</v>
      </c>
      <c r="F60" s="120" t="s">
        <v>260</v>
      </c>
      <c r="G60" s="116" t="s">
        <v>511</v>
      </c>
      <c r="H60" s="117"/>
      <c r="I60" s="117">
        <v>431.89</v>
      </c>
      <c r="J60" s="117">
        <v>1727.55</v>
      </c>
      <c r="K60" s="117">
        <f>Tabela118[[#This Row],[AGP]]+Tabela118[[#This Row],[VENCIMENTO]]+Tabela118[[#This Row],[REPRESENTAÇÃO]]</f>
        <v>2159.44</v>
      </c>
      <c r="L60" s="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 customHeight="1">
      <c r="A61" s="60" t="s">
        <v>101</v>
      </c>
      <c r="B61" s="62" t="s">
        <v>151</v>
      </c>
      <c r="C61" s="62" t="s">
        <v>195</v>
      </c>
      <c r="D61" s="119" t="s">
        <v>19</v>
      </c>
      <c r="E61" s="114">
        <v>1</v>
      </c>
      <c r="F61" s="120" t="s">
        <v>261</v>
      </c>
      <c r="G61" s="116" t="s">
        <v>511</v>
      </c>
      <c r="H61" s="117"/>
      <c r="I61" s="117">
        <v>431.89</v>
      </c>
      <c r="J61" s="117">
        <v>1727.55</v>
      </c>
      <c r="K61" s="117">
        <f>Tabela118[[#This Row],[AGP]]+Tabela118[[#This Row],[VENCIMENTO]]+Tabela118[[#This Row],[REPRESENTAÇÃO]]</f>
        <v>2159.44</v>
      </c>
      <c r="L61" s="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75" customHeight="1">
      <c r="A62" s="60" t="s">
        <v>102</v>
      </c>
      <c r="B62" s="62" t="s">
        <v>152</v>
      </c>
      <c r="C62" s="62" t="s">
        <v>196</v>
      </c>
      <c r="D62" s="119" t="s">
        <v>19</v>
      </c>
      <c r="E62" s="114">
        <v>1</v>
      </c>
      <c r="F62" s="120" t="s">
        <v>262</v>
      </c>
      <c r="G62" s="116" t="s">
        <v>511</v>
      </c>
      <c r="H62" s="117"/>
      <c r="I62" s="117">
        <v>431.89</v>
      </c>
      <c r="J62" s="117">
        <v>1727.55</v>
      </c>
      <c r="K62" s="117">
        <f>Tabela118[[#This Row],[AGP]]+Tabela118[[#This Row],[VENCIMENTO]]+Tabela118[[#This Row],[REPRESENTAÇÃO]]</f>
        <v>2159.44</v>
      </c>
      <c r="L62" s="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75" customHeight="1">
      <c r="A63" s="60" t="s">
        <v>104</v>
      </c>
      <c r="B63" s="62" t="s">
        <v>154</v>
      </c>
      <c r="C63" s="62" t="s">
        <v>198</v>
      </c>
      <c r="D63" s="119" t="s">
        <v>19</v>
      </c>
      <c r="E63" s="114">
        <v>1</v>
      </c>
      <c r="F63" s="120" t="s">
        <v>263</v>
      </c>
      <c r="G63" s="116" t="s">
        <v>511</v>
      </c>
      <c r="H63" s="117"/>
      <c r="I63" s="117">
        <v>431.89</v>
      </c>
      <c r="J63" s="117">
        <v>1727.55</v>
      </c>
      <c r="K63" s="117">
        <f>Tabela118[[#This Row],[AGP]]+Tabela118[[#This Row],[VENCIMENTO]]+Tabela118[[#This Row],[REPRESENTAÇÃO]]</f>
        <v>2159.44</v>
      </c>
      <c r="L63" s="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75" customHeight="1">
      <c r="A64" s="60" t="s">
        <v>104</v>
      </c>
      <c r="B64" s="62" t="s">
        <v>154</v>
      </c>
      <c r="C64" s="62" t="s">
        <v>198</v>
      </c>
      <c r="D64" s="119" t="s">
        <v>19</v>
      </c>
      <c r="E64" s="114">
        <v>1</v>
      </c>
      <c r="F64" s="120" t="s">
        <v>264</v>
      </c>
      <c r="G64" s="116" t="s">
        <v>511</v>
      </c>
      <c r="H64" s="117"/>
      <c r="I64" s="117">
        <v>431.89</v>
      </c>
      <c r="J64" s="117">
        <v>1727.55</v>
      </c>
      <c r="K64" s="117">
        <f>Tabela118[[#This Row],[AGP]]+Tabela118[[#This Row],[VENCIMENTO]]+Tabela118[[#This Row],[REPRESENTAÇÃO]]</f>
        <v>2159.44</v>
      </c>
      <c r="L64" s="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75" customHeight="1">
      <c r="A65" s="60" t="s">
        <v>104</v>
      </c>
      <c r="B65" s="62" t="s">
        <v>154</v>
      </c>
      <c r="C65" s="62" t="s">
        <v>506</v>
      </c>
      <c r="D65" s="119" t="s">
        <v>19</v>
      </c>
      <c r="E65" s="114">
        <v>1</v>
      </c>
      <c r="F65" s="120" t="s">
        <v>265</v>
      </c>
      <c r="G65" s="116" t="s">
        <v>511</v>
      </c>
      <c r="H65" s="117"/>
      <c r="I65" s="117">
        <v>431.89</v>
      </c>
      <c r="J65" s="117">
        <v>1727.55</v>
      </c>
      <c r="K65" s="117">
        <f>Tabela118[[#This Row],[AGP]]+Tabela118[[#This Row],[VENCIMENTO]]+Tabela118[[#This Row],[REPRESENTAÇÃO]]</f>
        <v>2159.44</v>
      </c>
      <c r="L65" s="1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 customHeight="1">
      <c r="A66" s="60" t="s">
        <v>105</v>
      </c>
      <c r="B66" s="62" t="s">
        <v>155</v>
      </c>
      <c r="C66" s="62" t="s">
        <v>199</v>
      </c>
      <c r="D66" s="119" t="s">
        <v>19</v>
      </c>
      <c r="E66" s="114">
        <v>1</v>
      </c>
      <c r="F66" s="120" t="s">
        <v>266</v>
      </c>
      <c r="G66" s="116" t="s">
        <v>511</v>
      </c>
      <c r="H66" s="117"/>
      <c r="I66" s="117">
        <v>431.89</v>
      </c>
      <c r="J66" s="117">
        <v>1727.55</v>
      </c>
      <c r="K66" s="117">
        <f>Tabela118[[#This Row],[AGP]]+Tabela118[[#This Row],[VENCIMENTO]]+Tabela118[[#This Row],[REPRESENTAÇÃO]]</f>
        <v>2159.44</v>
      </c>
      <c r="L66" s="1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75" customHeight="1">
      <c r="A67" s="60" t="s">
        <v>107</v>
      </c>
      <c r="B67" s="62" t="s">
        <v>157</v>
      </c>
      <c r="C67" s="62" t="s">
        <v>201</v>
      </c>
      <c r="D67" s="119" t="s">
        <v>210</v>
      </c>
      <c r="E67" s="114">
        <v>1</v>
      </c>
      <c r="F67" s="120" t="s">
        <v>268</v>
      </c>
      <c r="G67" s="116" t="s">
        <v>511</v>
      </c>
      <c r="H67" s="117"/>
      <c r="I67" s="117">
        <v>265.77999999999997</v>
      </c>
      <c r="J67" s="117">
        <v>1063.1099999999999</v>
      </c>
      <c r="K67" s="117">
        <f>Tabela118[[#This Row],[AGP]]+Tabela118[[#This Row],[VENCIMENTO]]+Tabela118[[#This Row],[REPRESENTAÇÃO]]</f>
        <v>1328.8899999999999</v>
      </c>
      <c r="L67" s="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75" customHeight="1">
      <c r="A68" s="60" t="s">
        <v>557</v>
      </c>
      <c r="B68" s="62" t="s">
        <v>558</v>
      </c>
      <c r="C68" s="62" t="s">
        <v>559</v>
      </c>
      <c r="D68" s="119" t="s">
        <v>210</v>
      </c>
      <c r="E68" s="114">
        <v>1</v>
      </c>
      <c r="F68" s="120" t="s">
        <v>269</v>
      </c>
      <c r="G68" s="116" t="s">
        <v>511</v>
      </c>
      <c r="H68" s="117"/>
      <c r="I68" s="117">
        <v>265.77999999999997</v>
      </c>
      <c r="J68" s="117">
        <v>1063.1099999999999</v>
      </c>
      <c r="K68" s="117">
        <f>Tabela118[[#This Row],[AGP]]+Tabela118[[#This Row],[VENCIMENTO]]+Tabela118[[#This Row],[REPRESENTAÇÃO]]</f>
        <v>1328.8899999999999</v>
      </c>
      <c r="L68" s="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75" customHeight="1">
      <c r="A69" s="60" t="s">
        <v>557</v>
      </c>
      <c r="B69" s="62" t="s">
        <v>558</v>
      </c>
      <c r="C69" s="62" t="s">
        <v>559</v>
      </c>
      <c r="D69" s="119" t="s">
        <v>210</v>
      </c>
      <c r="E69" s="114">
        <v>1</v>
      </c>
      <c r="F69" s="120" t="s">
        <v>270</v>
      </c>
      <c r="G69" s="116" t="s">
        <v>511</v>
      </c>
      <c r="H69" s="117"/>
      <c r="I69" s="117">
        <v>265.77999999999997</v>
      </c>
      <c r="J69" s="117">
        <v>1063.1099999999999</v>
      </c>
      <c r="K69" s="117">
        <f>Tabela118[[#This Row],[AGP]]+Tabela118[[#This Row],[VENCIMENTO]]+Tabela118[[#This Row],[REPRESENTAÇÃO]]</f>
        <v>1328.8899999999999</v>
      </c>
      <c r="L69" s="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75" customHeight="1">
      <c r="A70" s="60" t="s">
        <v>109</v>
      </c>
      <c r="B70" s="62" t="s">
        <v>159</v>
      </c>
      <c r="C70" s="62" t="s">
        <v>203</v>
      </c>
      <c r="D70" s="119" t="s">
        <v>210</v>
      </c>
      <c r="E70" s="114">
        <v>1</v>
      </c>
      <c r="F70" s="120" t="s">
        <v>271</v>
      </c>
      <c r="G70" s="116" t="s">
        <v>511</v>
      </c>
      <c r="H70" s="117"/>
      <c r="I70" s="117">
        <v>265.77999999999997</v>
      </c>
      <c r="J70" s="117">
        <v>1063.1099999999999</v>
      </c>
      <c r="K70" s="117">
        <f>Tabela118[[#This Row],[AGP]]+Tabela118[[#This Row],[VENCIMENTO]]+Tabela118[[#This Row],[REPRESENTAÇÃO]]</f>
        <v>1328.8899999999999</v>
      </c>
      <c r="L70" s="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75" customHeight="1">
      <c r="A71" s="60" t="s">
        <v>110</v>
      </c>
      <c r="B71" s="62" t="s">
        <v>160</v>
      </c>
      <c r="C71" s="62" t="s">
        <v>204</v>
      </c>
      <c r="D71" s="119" t="s">
        <v>210</v>
      </c>
      <c r="E71" s="114">
        <v>1</v>
      </c>
      <c r="F71" s="120" t="s">
        <v>272</v>
      </c>
      <c r="G71" s="116" t="s">
        <v>511</v>
      </c>
      <c r="H71" s="117"/>
      <c r="I71" s="117">
        <v>265.77999999999997</v>
      </c>
      <c r="J71" s="117">
        <v>1063.1099999999999</v>
      </c>
      <c r="K71" s="117">
        <f>Tabela118[[#This Row],[AGP]]+Tabela118[[#This Row],[VENCIMENTO]]+Tabela118[[#This Row],[REPRESENTAÇÃO]]</f>
        <v>1328.8899999999999</v>
      </c>
      <c r="L71" s="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22" customFormat="1" ht="12.75" customHeight="1">
      <c r="A72" s="60" t="s">
        <v>560</v>
      </c>
      <c r="B72" s="62" t="s">
        <v>561</v>
      </c>
      <c r="C72" s="62" t="s">
        <v>562</v>
      </c>
      <c r="D72" s="119" t="s">
        <v>211</v>
      </c>
      <c r="E72" s="114">
        <v>1</v>
      </c>
      <c r="F72" s="120" t="s">
        <v>273</v>
      </c>
      <c r="G72" s="116" t="s">
        <v>511</v>
      </c>
      <c r="H72" s="117"/>
      <c r="I72" s="117">
        <v>232.56</v>
      </c>
      <c r="J72" s="117">
        <v>930.22</v>
      </c>
      <c r="K72" s="117">
        <f>Tabela118[[#This Row],[AGP]]+Tabela118[[#This Row],[VENCIMENTO]]+Tabela118[[#This Row],[REPRESENTAÇÃO]]</f>
        <v>1162.78</v>
      </c>
    </row>
    <row r="73" spans="1:28" ht="12.75" customHeight="1">
      <c r="A73" s="31" t="s">
        <v>57</v>
      </c>
      <c r="B73" s="87"/>
      <c r="C73" s="87"/>
      <c r="D73" s="87"/>
      <c r="E73" s="87">
        <f>SUBTOTAL(102,[QUANT.])</f>
        <v>66</v>
      </c>
      <c r="F73" s="131"/>
      <c r="G73" s="87"/>
      <c r="H73" s="108">
        <f>SUM(H7:H72)</f>
        <v>10570</v>
      </c>
      <c r="I73" s="89">
        <f>SUBTOTAL(109,[VENCIMENTO])</f>
        <v>53885.930000000022</v>
      </c>
      <c r="J73" s="90">
        <f>SUBTOTAL(109,[REPRESENTAÇÃO])</f>
        <v>225076.76999999958</v>
      </c>
      <c r="K73" s="91">
        <f>SUBTOTAL(109,[TOTAL])</f>
        <v>289532.69999999995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s="22" customFormat="1" ht="12.75" customHeight="1">
      <c r="A74" s="132"/>
      <c r="B74" s="133"/>
      <c r="C74" s="133"/>
      <c r="D74" s="133"/>
      <c r="E74" s="133"/>
      <c r="F74" s="134"/>
      <c r="G74" s="133"/>
      <c r="H74" s="133"/>
      <c r="I74" s="133"/>
      <c r="J74" s="133"/>
      <c r="K74" s="135"/>
      <c r="L74" s="27"/>
    </row>
    <row r="75" spans="1:28" s="22" customFormat="1" ht="12.75" customHeight="1">
      <c r="A75" s="312" t="s">
        <v>20</v>
      </c>
      <c r="B75" s="312"/>
      <c r="C75" s="312"/>
      <c r="D75" s="312"/>
      <c r="E75" s="312"/>
      <c r="F75" s="312"/>
      <c r="G75" s="312"/>
      <c r="H75" s="312"/>
      <c r="I75" s="26"/>
      <c r="K75" s="27"/>
      <c r="L75" s="27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s="22" customFormat="1" ht="12.75" customHeight="1">
      <c r="A76" s="110" t="s">
        <v>1</v>
      </c>
      <c r="B76" s="110" t="s">
        <v>2</v>
      </c>
      <c r="C76" s="110" t="s">
        <v>3</v>
      </c>
      <c r="D76" s="110" t="s">
        <v>4</v>
      </c>
      <c r="E76" s="110" t="s">
        <v>5</v>
      </c>
      <c r="F76" s="110" t="s">
        <v>6</v>
      </c>
      <c r="G76" s="110" t="s">
        <v>7</v>
      </c>
      <c r="H76" s="110" t="s">
        <v>11</v>
      </c>
      <c r="I76" s="26"/>
      <c r="J76" s="26"/>
      <c r="K76" s="27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s="22" customFormat="1" ht="12.75" customHeight="1">
      <c r="A77" s="60" t="s">
        <v>274</v>
      </c>
      <c r="B77" s="62" t="s">
        <v>275</v>
      </c>
      <c r="C77" s="130" t="s">
        <v>276</v>
      </c>
      <c r="D77" s="119" t="s">
        <v>277</v>
      </c>
      <c r="E77" s="136">
        <v>1</v>
      </c>
      <c r="F77" s="120" t="s">
        <v>331</v>
      </c>
      <c r="G77" s="137" t="s">
        <v>513</v>
      </c>
      <c r="H77" s="138">
        <v>5847.08</v>
      </c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s="22" customFormat="1" ht="12.75" customHeight="1">
      <c r="A78" s="60" t="s">
        <v>278</v>
      </c>
      <c r="B78" s="62" t="s">
        <v>279</v>
      </c>
      <c r="C78" s="62" t="s">
        <v>280</v>
      </c>
      <c r="D78" s="119" t="s">
        <v>277</v>
      </c>
      <c r="E78" s="136">
        <v>1</v>
      </c>
      <c r="F78" s="120" t="s">
        <v>332</v>
      </c>
      <c r="G78" s="137" t="s">
        <v>512</v>
      </c>
      <c r="H78" s="138">
        <v>5847.08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s="22" customFormat="1" ht="12.75" customHeight="1">
      <c r="A79" s="60" t="s">
        <v>563</v>
      </c>
      <c r="B79" s="62" t="s">
        <v>564</v>
      </c>
      <c r="C79" s="62" t="s">
        <v>565</v>
      </c>
      <c r="D79" s="119" t="s">
        <v>21</v>
      </c>
      <c r="E79" s="136">
        <v>1</v>
      </c>
      <c r="F79" s="120" t="s">
        <v>339</v>
      </c>
      <c r="G79" s="137" t="s">
        <v>512</v>
      </c>
      <c r="H79" s="138">
        <v>4916.8599999999997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s="22" customFormat="1" ht="12.75" customHeight="1">
      <c r="A80" s="60" t="s">
        <v>282</v>
      </c>
      <c r="B80" s="62" t="s">
        <v>283</v>
      </c>
      <c r="C80" s="62" t="s">
        <v>284</v>
      </c>
      <c r="D80" s="119" t="s">
        <v>21</v>
      </c>
      <c r="E80" s="136">
        <v>1</v>
      </c>
      <c r="F80" s="120" t="s">
        <v>334</v>
      </c>
      <c r="G80" s="137" t="s">
        <v>512</v>
      </c>
      <c r="H80" s="138">
        <v>4916.8599999999997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s="22" customFormat="1" ht="12.75" customHeight="1">
      <c r="A81" s="60" t="s">
        <v>566</v>
      </c>
      <c r="B81" s="62" t="s">
        <v>567</v>
      </c>
      <c r="C81" s="62" t="s">
        <v>568</v>
      </c>
      <c r="D81" s="119" t="s">
        <v>22</v>
      </c>
      <c r="E81" s="136">
        <v>1</v>
      </c>
      <c r="F81" s="120" t="s">
        <v>226</v>
      </c>
      <c r="G81" s="137" t="s">
        <v>512</v>
      </c>
      <c r="H81" s="138">
        <v>4518.2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s="22" customFormat="1" ht="12.75" customHeight="1">
      <c r="A82" s="60" t="s">
        <v>285</v>
      </c>
      <c r="B82" s="62" t="s">
        <v>286</v>
      </c>
      <c r="C82" s="62" t="s">
        <v>287</v>
      </c>
      <c r="D82" s="119" t="s">
        <v>22</v>
      </c>
      <c r="E82" s="136">
        <v>1</v>
      </c>
      <c r="F82" s="120" t="s">
        <v>335</v>
      </c>
      <c r="G82" s="137" t="s">
        <v>512</v>
      </c>
      <c r="H82" s="138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s="22" customFormat="1" ht="12.75" customHeight="1">
      <c r="A83" s="60" t="s">
        <v>288</v>
      </c>
      <c r="B83" s="62" t="s">
        <v>289</v>
      </c>
      <c r="C83" s="62" t="s">
        <v>290</v>
      </c>
      <c r="D83" s="119" t="s">
        <v>22</v>
      </c>
      <c r="E83" s="136">
        <v>1</v>
      </c>
      <c r="F83" s="120" t="s">
        <v>336</v>
      </c>
      <c r="G83" s="137" t="s">
        <v>512</v>
      </c>
      <c r="H83" s="138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s="22" customFormat="1" ht="12.75" customHeight="1">
      <c r="A84" s="60" t="s">
        <v>291</v>
      </c>
      <c r="B84" s="62" t="s">
        <v>292</v>
      </c>
      <c r="C84" s="62" t="s">
        <v>293</v>
      </c>
      <c r="D84" s="119" t="s">
        <v>22</v>
      </c>
      <c r="E84" s="136">
        <v>1</v>
      </c>
      <c r="F84" s="120" t="s">
        <v>337</v>
      </c>
      <c r="G84" s="137" t="s">
        <v>512</v>
      </c>
      <c r="H84" s="138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s="22" customFormat="1" ht="12.75" customHeight="1">
      <c r="A85" s="60" t="s">
        <v>74</v>
      </c>
      <c r="B85" s="62" t="s">
        <v>127</v>
      </c>
      <c r="C85" s="62" t="s">
        <v>171</v>
      </c>
      <c r="D85" s="119" t="s">
        <v>22</v>
      </c>
      <c r="E85" s="136">
        <v>1</v>
      </c>
      <c r="F85" s="120" t="s">
        <v>340</v>
      </c>
      <c r="G85" s="137" t="s">
        <v>512</v>
      </c>
      <c r="H85" s="138">
        <v>4518.2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s="22" customFormat="1" ht="12.75" customHeight="1">
      <c r="A86" s="60" t="s">
        <v>300</v>
      </c>
      <c r="B86" s="62" t="s">
        <v>301</v>
      </c>
      <c r="C86" s="62" t="s">
        <v>302</v>
      </c>
      <c r="D86" s="119" t="s">
        <v>23</v>
      </c>
      <c r="E86" s="136">
        <v>1</v>
      </c>
      <c r="F86" s="120" t="s">
        <v>341</v>
      </c>
      <c r="G86" s="137" t="s">
        <v>512</v>
      </c>
      <c r="H86" s="138">
        <v>3720.87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s="22" customFormat="1" ht="12.75" customHeight="1">
      <c r="A87" s="60" t="s">
        <v>303</v>
      </c>
      <c r="B87" s="62" t="s">
        <v>304</v>
      </c>
      <c r="C87" s="62" t="s">
        <v>305</v>
      </c>
      <c r="D87" s="119" t="s">
        <v>23</v>
      </c>
      <c r="E87" s="136">
        <v>1</v>
      </c>
      <c r="F87" s="120" t="s">
        <v>342</v>
      </c>
      <c r="G87" s="137" t="s">
        <v>512</v>
      </c>
      <c r="H87" s="138">
        <v>3720.87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s="22" customFormat="1" ht="12.75" customHeight="1">
      <c r="A88" s="60" t="s">
        <v>306</v>
      </c>
      <c r="B88" s="62" t="s">
        <v>307</v>
      </c>
      <c r="C88" s="62" t="s">
        <v>308</v>
      </c>
      <c r="D88" s="119" t="s">
        <v>23</v>
      </c>
      <c r="E88" s="136">
        <v>1</v>
      </c>
      <c r="F88" s="120" t="s">
        <v>343</v>
      </c>
      <c r="G88" s="137" t="s">
        <v>512</v>
      </c>
      <c r="H88" s="138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s="22" customFormat="1" ht="12.75" customHeight="1">
      <c r="A89" s="60" t="s">
        <v>309</v>
      </c>
      <c r="B89" s="62" t="s">
        <v>310</v>
      </c>
      <c r="C89" s="62" t="s">
        <v>311</v>
      </c>
      <c r="D89" s="119" t="s">
        <v>23</v>
      </c>
      <c r="E89" s="136">
        <v>1</v>
      </c>
      <c r="F89" s="120" t="s">
        <v>344</v>
      </c>
      <c r="G89" s="137" t="s">
        <v>512</v>
      </c>
      <c r="H89" s="138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s="22" customFormat="1" ht="12.75" customHeight="1">
      <c r="A90" s="60" t="s">
        <v>75</v>
      </c>
      <c r="B90" s="62" t="s">
        <v>312</v>
      </c>
      <c r="C90" s="62" t="s">
        <v>313</v>
      </c>
      <c r="D90" s="119" t="s">
        <v>23</v>
      </c>
      <c r="E90" s="136">
        <v>1</v>
      </c>
      <c r="F90" s="120" t="s">
        <v>345</v>
      </c>
      <c r="G90" s="137" t="s">
        <v>512</v>
      </c>
      <c r="H90" s="138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s="22" customFormat="1" ht="12.75" customHeight="1">
      <c r="A91" s="60" t="s">
        <v>314</v>
      </c>
      <c r="B91" s="62" t="s">
        <v>283</v>
      </c>
      <c r="C91" s="62" t="s">
        <v>315</v>
      </c>
      <c r="D91" s="119" t="s">
        <v>23</v>
      </c>
      <c r="E91" s="136">
        <v>1</v>
      </c>
      <c r="F91" s="120" t="s">
        <v>346</v>
      </c>
      <c r="G91" s="137" t="s">
        <v>512</v>
      </c>
      <c r="H91" s="138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s="187" customFormat="1" ht="12.75" customHeight="1">
      <c r="A92" s="183" t="s">
        <v>316</v>
      </c>
      <c r="B92" s="121" t="s">
        <v>317</v>
      </c>
      <c r="C92" s="121" t="s">
        <v>318</v>
      </c>
      <c r="D92" s="123" t="s">
        <v>23</v>
      </c>
      <c r="E92" s="184">
        <v>1</v>
      </c>
      <c r="F92" s="150" t="s">
        <v>347</v>
      </c>
      <c r="G92" s="185" t="s">
        <v>512</v>
      </c>
      <c r="H92" s="186">
        <v>3720.87</v>
      </c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</row>
    <row r="93" spans="1:28" s="22" customFormat="1" ht="12.75" customHeight="1">
      <c r="A93" s="60" t="s">
        <v>81</v>
      </c>
      <c r="B93" s="62" t="s">
        <v>319</v>
      </c>
      <c r="C93" s="62" t="s">
        <v>460</v>
      </c>
      <c r="D93" s="119" t="s">
        <v>23</v>
      </c>
      <c r="E93" s="136">
        <v>1</v>
      </c>
      <c r="F93" s="120" t="s">
        <v>348</v>
      </c>
      <c r="G93" s="137" t="s">
        <v>512</v>
      </c>
      <c r="H93" s="138">
        <v>3720.87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s="22" customFormat="1" ht="12.75" customHeight="1">
      <c r="A94" s="60" t="s">
        <v>320</v>
      </c>
      <c r="B94" s="62" t="s">
        <v>321</v>
      </c>
      <c r="C94" s="62" t="s">
        <v>322</v>
      </c>
      <c r="D94" s="119" t="s">
        <v>24</v>
      </c>
      <c r="E94" s="136">
        <v>1</v>
      </c>
      <c r="F94" s="120" t="s">
        <v>349</v>
      </c>
      <c r="G94" s="137" t="s">
        <v>512</v>
      </c>
      <c r="H94" s="138">
        <v>2657.77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s="22" customFormat="1" ht="12.75" customHeight="1">
      <c r="A95" s="60" t="s">
        <v>324</v>
      </c>
      <c r="B95" s="62" t="s">
        <v>144</v>
      </c>
      <c r="C95" s="62" t="s">
        <v>187</v>
      </c>
      <c r="D95" s="119" t="s">
        <v>24</v>
      </c>
      <c r="E95" s="136">
        <v>1</v>
      </c>
      <c r="F95" s="120" t="s">
        <v>350</v>
      </c>
      <c r="G95" s="137" t="s">
        <v>512</v>
      </c>
      <c r="H95" s="138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s="22" customFormat="1" ht="12.75" customHeight="1">
      <c r="A96" s="60" t="s">
        <v>325</v>
      </c>
      <c r="B96" s="62" t="s">
        <v>326</v>
      </c>
      <c r="C96" s="62" t="s">
        <v>327</v>
      </c>
      <c r="D96" s="119" t="s">
        <v>24</v>
      </c>
      <c r="E96" s="136">
        <v>1</v>
      </c>
      <c r="F96" s="120" t="s">
        <v>351</v>
      </c>
      <c r="G96" s="137" t="s">
        <v>513</v>
      </c>
      <c r="H96" s="138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s="22" customFormat="1" ht="12.75" customHeight="1">
      <c r="A97" s="60" t="s">
        <v>90</v>
      </c>
      <c r="B97" s="62" t="s">
        <v>142</v>
      </c>
      <c r="C97" s="62" t="s">
        <v>184</v>
      </c>
      <c r="D97" s="119" t="s">
        <v>24</v>
      </c>
      <c r="E97" s="136">
        <v>1</v>
      </c>
      <c r="F97" s="120" t="s">
        <v>352</v>
      </c>
      <c r="G97" s="137" t="s">
        <v>512</v>
      </c>
      <c r="H97" s="138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s="22" customFormat="1" ht="12.75" customHeight="1">
      <c r="A98" s="60" t="s">
        <v>328</v>
      </c>
      <c r="B98" s="62" t="s">
        <v>26</v>
      </c>
      <c r="C98" s="62" t="s">
        <v>323</v>
      </c>
      <c r="D98" s="119" t="s">
        <v>24</v>
      </c>
      <c r="E98" s="136">
        <v>1</v>
      </c>
      <c r="F98" s="120" t="s">
        <v>353</v>
      </c>
      <c r="G98" s="137" t="s">
        <v>512</v>
      </c>
      <c r="H98" s="138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s="22" customFormat="1" ht="12.75" customHeight="1">
      <c r="A99" s="60" t="s">
        <v>329</v>
      </c>
      <c r="B99" s="62" t="s">
        <v>25</v>
      </c>
      <c r="C99" s="62" t="s">
        <v>330</v>
      </c>
      <c r="D99" s="119" t="s">
        <v>24</v>
      </c>
      <c r="E99" s="136">
        <v>1</v>
      </c>
      <c r="F99" s="120" t="s">
        <v>354</v>
      </c>
      <c r="G99" s="137" t="s">
        <v>512</v>
      </c>
      <c r="H99" s="138">
        <v>2657.77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2.75" customHeight="1">
      <c r="A100" s="31"/>
      <c r="B100" s="30"/>
      <c r="C100" s="30"/>
      <c r="D100" s="30"/>
      <c r="E100" s="30">
        <f>SUM(E77:E99)</f>
        <v>23</v>
      </c>
      <c r="F100" s="31"/>
      <c r="G100" s="30"/>
      <c r="H100" s="32">
        <f>SUBTOTAL(109,[TOTAL])</f>
        <v>89832.460000000021</v>
      </c>
      <c r="I100" s="22"/>
      <c r="J100" s="22"/>
      <c r="K100" s="28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1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313" t="s">
        <v>27</v>
      </c>
      <c r="B102" s="313"/>
      <c r="C102" s="313"/>
      <c r="D102" s="313"/>
      <c r="E102" s="313"/>
      <c r="F102" s="313"/>
      <c r="G102" s="313"/>
      <c r="H102" s="313"/>
      <c r="I102" s="3"/>
      <c r="J102" s="2"/>
      <c r="K102" s="1"/>
      <c r="L102" s="1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>
      <c r="A103" s="139" t="s">
        <v>1</v>
      </c>
      <c r="B103" s="139" t="s">
        <v>2</v>
      </c>
      <c r="C103" s="139" t="s">
        <v>3</v>
      </c>
      <c r="D103" s="139" t="s">
        <v>4</v>
      </c>
      <c r="E103" s="139" t="s">
        <v>5</v>
      </c>
      <c r="F103" s="139" t="s">
        <v>6</v>
      </c>
      <c r="G103" s="139" t="s">
        <v>7</v>
      </c>
      <c r="H103" s="139" t="s">
        <v>28</v>
      </c>
      <c r="I103" s="139" t="s">
        <v>517</v>
      </c>
      <c r="J103" s="139" t="s">
        <v>518</v>
      </c>
      <c r="K103" s="140" t="s">
        <v>519</v>
      </c>
      <c r="L103" s="1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>
      <c r="A104" s="120" t="s">
        <v>355</v>
      </c>
      <c r="B104" s="62" t="s">
        <v>286</v>
      </c>
      <c r="C104" s="62" t="s">
        <v>356</v>
      </c>
      <c r="D104" s="119" t="s">
        <v>29</v>
      </c>
      <c r="E104" s="114">
        <v>1</v>
      </c>
      <c r="F104" s="141" t="s">
        <v>462</v>
      </c>
      <c r="G104" s="116" t="s">
        <v>512</v>
      </c>
      <c r="H104" s="117">
        <v>1200.69</v>
      </c>
      <c r="I104" s="116"/>
      <c r="J104" s="116"/>
      <c r="K104" s="117">
        <f>Tabela320[[#This Row],[VALOR]]</f>
        <v>1200.69</v>
      </c>
      <c r="L104" s="1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>
      <c r="A105" s="120" t="s">
        <v>357</v>
      </c>
      <c r="B105" s="62" t="s">
        <v>358</v>
      </c>
      <c r="C105" s="62" t="s">
        <v>359</v>
      </c>
      <c r="D105" s="119" t="s">
        <v>29</v>
      </c>
      <c r="E105" s="114">
        <v>1</v>
      </c>
      <c r="F105" s="142" t="s">
        <v>419</v>
      </c>
      <c r="G105" s="116" t="s">
        <v>513</v>
      </c>
      <c r="H105" s="117">
        <v>1200.69</v>
      </c>
      <c r="I105" s="116"/>
      <c r="J105" s="116"/>
      <c r="K105" s="117">
        <f>Tabela320[[#This Row],[VALOR]]</f>
        <v>1200.69</v>
      </c>
      <c r="L105" s="1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>
      <c r="A106" s="143" t="s">
        <v>569</v>
      </c>
      <c r="B106" s="62" t="s">
        <v>570</v>
      </c>
      <c r="C106" s="62" t="s">
        <v>571</v>
      </c>
      <c r="D106" s="119" t="s">
        <v>29</v>
      </c>
      <c r="E106" s="114">
        <v>1</v>
      </c>
      <c r="F106" s="141" t="s">
        <v>463</v>
      </c>
      <c r="G106" s="116" t="s">
        <v>512</v>
      </c>
      <c r="H106" s="117">
        <v>1200.69</v>
      </c>
      <c r="I106" s="116"/>
      <c r="J106" s="116"/>
      <c r="K106" s="117">
        <f>Tabela320[[#This Row],[VALOR]]</f>
        <v>1200.69</v>
      </c>
      <c r="L106" s="1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>
      <c r="A107" s="120" t="s">
        <v>363</v>
      </c>
      <c r="B107" s="62" t="s">
        <v>364</v>
      </c>
      <c r="C107" s="62" t="s">
        <v>165</v>
      </c>
      <c r="D107" s="119" t="s">
        <v>29</v>
      </c>
      <c r="E107" s="114">
        <v>1</v>
      </c>
      <c r="F107" s="144" t="s">
        <v>423</v>
      </c>
      <c r="G107" s="116" t="s">
        <v>513</v>
      </c>
      <c r="H107" s="117">
        <v>1200.69</v>
      </c>
      <c r="I107" s="116"/>
      <c r="J107" s="116"/>
      <c r="K107" s="117">
        <f>Tabela320[[#This Row],[VALOR]]</f>
        <v>1200.69</v>
      </c>
      <c r="L107" s="1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>
      <c r="A108" s="120" t="s">
        <v>363</v>
      </c>
      <c r="B108" s="62" t="s">
        <v>364</v>
      </c>
      <c r="C108" s="62" t="s">
        <v>165</v>
      </c>
      <c r="D108" s="119" t="s">
        <v>29</v>
      </c>
      <c r="E108" s="114">
        <v>1</v>
      </c>
      <c r="F108" s="141" t="s">
        <v>464</v>
      </c>
      <c r="G108" s="145" t="s">
        <v>512</v>
      </c>
      <c r="H108" s="146">
        <v>1200.69</v>
      </c>
      <c r="I108" s="116"/>
      <c r="J108" s="116"/>
      <c r="K108" s="117">
        <f>Tabela320[[#This Row],[VALOR]]</f>
        <v>1200.69</v>
      </c>
      <c r="L108" s="1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>
      <c r="A109" s="120" t="s">
        <v>363</v>
      </c>
      <c r="B109" s="62" t="s">
        <v>364</v>
      </c>
      <c r="C109" s="62" t="s">
        <v>165</v>
      </c>
      <c r="D109" s="119" t="s">
        <v>29</v>
      </c>
      <c r="E109" s="114">
        <v>1</v>
      </c>
      <c r="F109" s="144" t="s">
        <v>465</v>
      </c>
      <c r="G109" s="116" t="s">
        <v>512</v>
      </c>
      <c r="H109" s="117">
        <v>1200.69</v>
      </c>
      <c r="I109" s="116"/>
      <c r="J109" s="116"/>
      <c r="K109" s="117">
        <f>Tabela320[[#This Row],[VALOR]]</f>
        <v>1200.69</v>
      </c>
      <c r="L109" s="1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>
      <c r="A110" s="120" t="s">
        <v>365</v>
      </c>
      <c r="B110" s="62" t="s">
        <v>358</v>
      </c>
      <c r="C110" s="62" t="s">
        <v>327</v>
      </c>
      <c r="D110" s="119" t="s">
        <v>29</v>
      </c>
      <c r="E110" s="114">
        <v>1</v>
      </c>
      <c r="F110" s="141" t="s">
        <v>466</v>
      </c>
      <c r="G110" s="116" t="s">
        <v>512</v>
      </c>
      <c r="H110" s="117">
        <v>1200.69</v>
      </c>
      <c r="I110" s="116"/>
      <c r="J110" s="116"/>
      <c r="K110" s="117">
        <f>Tabela320[[#This Row],[VALOR]]</f>
        <v>1200.69</v>
      </c>
      <c r="L110" s="1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>
      <c r="A111" s="120" t="s">
        <v>363</v>
      </c>
      <c r="B111" s="62" t="s">
        <v>367</v>
      </c>
      <c r="C111" s="62" t="s">
        <v>368</v>
      </c>
      <c r="D111" s="119" t="s">
        <v>29</v>
      </c>
      <c r="E111" s="114">
        <v>1</v>
      </c>
      <c r="F111" s="144" t="s">
        <v>572</v>
      </c>
      <c r="G111" s="116" t="s">
        <v>512</v>
      </c>
      <c r="H111" s="117">
        <v>1200.69</v>
      </c>
      <c r="I111" s="116"/>
      <c r="J111" s="116"/>
      <c r="K111" s="117">
        <f>Tabela320[[#This Row],[VALOR]]</f>
        <v>1200.69</v>
      </c>
      <c r="L111" s="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>
      <c r="A112" s="120" t="s">
        <v>369</v>
      </c>
      <c r="B112" s="62" t="s">
        <v>370</v>
      </c>
      <c r="C112" s="62" t="s">
        <v>371</v>
      </c>
      <c r="D112" s="119" t="s">
        <v>29</v>
      </c>
      <c r="E112" s="114">
        <v>1</v>
      </c>
      <c r="F112" s="141" t="s">
        <v>468</v>
      </c>
      <c r="G112" s="116" t="s">
        <v>512</v>
      </c>
      <c r="H112" s="117">
        <v>1200.69</v>
      </c>
      <c r="I112" s="116"/>
      <c r="J112" s="116"/>
      <c r="K112" s="117">
        <f>Tabela320[[#This Row],[VALOR]]</f>
        <v>1200.69</v>
      </c>
      <c r="L112" s="1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>
      <c r="A113" s="120" t="s">
        <v>372</v>
      </c>
      <c r="B113" s="62" t="s">
        <v>373</v>
      </c>
      <c r="C113" s="62" t="s">
        <v>374</v>
      </c>
      <c r="D113" s="119" t="s">
        <v>29</v>
      </c>
      <c r="E113" s="114">
        <v>1</v>
      </c>
      <c r="F113" s="144" t="s">
        <v>420</v>
      </c>
      <c r="G113" s="116" t="s">
        <v>512</v>
      </c>
      <c r="H113" s="117">
        <v>1200.69</v>
      </c>
      <c r="I113" s="116"/>
      <c r="J113" s="116"/>
      <c r="K113" s="117">
        <f>Tabela320[[#This Row],[VALOR]]</f>
        <v>1200.69</v>
      </c>
      <c r="L113" s="1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>
      <c r="A114" s="120" t="s">
        <v>375</v>
      </c>
      <c r="B114" s="62" t="s">
        <v>376</v>
      </c>
      <c r="C114" s="62" t="s">
        <v>377</v>
      </c>
      <c r="D114" s="119" t="s">
        <v>29</v>
      </c>
      <c r="E114" s="114">
        <v>1</v>
      </c>
      <c r="F114" s="141" t="s">
        <v>422</v>
      </c>
      <c r="G114" s="116" t="s">
        <v>512</v>
      </c>
      <c r="H114" s="117">
        <v>1200.69</v>
      </c>
      <c r="I114" s="116"/>
      <c r="J114" s="116"/>
      <c r="K114" s="117">
        <f>Tabela320[[#This Row],[VALOR]]</f>
        <v>1200.69</v>
      </c>
      <c r="L114" s="1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>
      <c r="A115" s="120" t="s">
        <v>381</v>
      </c>
      <c r="B115" s="62" t="s">
        <v>382</v>
      </c>
      <c r="C115" s="62" t="s">
        <v>383</v>
      </c>
      <c r="D115" s="119" t="s">
        <v>29</v>
      </c>
      <c r="E115" s="114">
        <v>1</v>
      </c>
      <c r="F115" s="141" t="s">
        <v>469</v>
      </c>
      <c r="G115" s="116" t="s">
        <v>512</v>
      </c>
      <c r="H115" s="117">
        <v>1200.69</v>
      </c>
      <c r="I115" s="116"/>
      <c r="J115" s="116"/>
      <c r="K115" s="117">
        <f>Tabela320[[#This Row],[VALOR]]</f>
        <v>1200.69</v>
      </c>
      <c r="L115" s="1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>
      <c r="A116" s="120" t="s">
        <v>384</v>
      </c>
      <c r="B116" s="62" t="s">
        <v>385</v>
      </c>
      <c r="C116" s="62" t="s">
        <v>386</v>
      </c>
      <c r="D116" s="119" t="s">
        <v>29</v>
      </c>
      <c r="E116" s="114">
        <v>1</v>
      </c>
      <c r="F116" s="144" t="s">
        <v>470</v>
      </c>
      <c r="G116" s="116" t="s">
        <v>512</v>
      </c>
      <c r="H116" s="117">
        <v>1200.69</v>
      </c>
      <c r="I116" s="116"/>
      <c r="J116" s="116"/>
      <c r="K116" s="117">
        <f>Tabela320[[#This Row],[VALOR]]</f>
        <v>1200.69</v>
      </c>
      <c r="L116" s="1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>
      <c r="A117" s="120" t="s">
        <v>387</v>
      </c>
      <c r="B117" s="62" t="s">
        <v>388</v>
      </c>
      <c r="C117" s="62" t="s">
        <v>389</v>
      </c>
      <c r="D117" s="119" t="s">
        <v>29</v>
      </c>
      <c r="E117" s="114">
        <v>1</v>
      </c>
      <c r="F117" s="141" t="s">
        <v>436</v>
      </c>
      <c r="G117" s="116" t="s">
        <v>512</v>
      </c>
      <c r="H117" s="117">
        <v>1200.69</v>
      </c>
      <c r="I117" s="116"/>
      <c r="J117" s="116"/>
      <c r="K117" s="117">
        <f>Tabela320[[#This Row],[VALOR]]</f>
        <v>1200.69</v>
      </c>
      <c r="L117" s="1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>
      <c r="A118" s="120" t="s">
        <v>390</v>
      </c>
      <c r="B118" s="62" t="s">
        <v>391</v>
      </c>
      <c r="C118" s="62" t="s">
        <v>392</v>
      </c>
      <c r="D118" s="119" t="s">
        <v>29</v>
      </c>
      <c r="E118" s="114">
        <v>1</v>
      </c>
      <c r="F118" s="144" t="s">
        <v>438</v>
      </c>
      <c r="G118" s="116" t="s">
        <v>512</v>
      </c>
      <c r="H118" s="117">
        <v>1200.69</v>
      </c>
      <c r="I118" s="116"/>
      <c r="J118" s="116"/>
      <c r="K118" s="117">
        <f>Tabela320[[#This Row],[VALOR]]</f>
        <v>1200.69</v>
      </c>
      <c r="L118" s="1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>
      <c r="A119" s="120" t="s">
        <v>393</v>
      </c>
      <c r="B119" s="62" t="s">
        <v>394</v>
      </c>
      <c r="C119" s="62" t="s">
        <v>395</v>
      </c>
      <c r="D119" s="119" t="s">
        <v>29</v>
      </c>
      <c r="E119" s="114">
        <v>1</v>
      </c>
      <c r="F119" s="141" t="s">
        <v>437</v>
      </c>
      <c r="G119" s="116" t="s">
        <v>512</v>
      </c>
      <c r="H119" s="117">
        <v>1200.69</v>
      </c>
      <c r="I119" s="116"/>
      <c r="J119" s="116"/>
      <c r="K119" s="117">
        <f>Tabela320[[#This Row],[VALOR]]</f>
        <v>1200.69</v>
      </c>
      <c r="L119" s="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>
      <c r="A120" s="120" t="s">
        <v>396</v>
      </c>
      <c r="B120" s="62" t="s">
        <v>397</v>
      </c>
      <c r="C120" s="62" t="s">
        <v>398</v>
      </c>
      <c r="D120" s="119" t="s">
        <v>29</v>
      </c>
      <c r="E120" s="114">
        <v>1</v>
      </c>
      <c r="F120" s="144" t="s">
        <v>471</v>
      </c>
      <c r="G120" s="116" t="s">
        <v>512</v>
      </c>
      <c r="H120" s="117">
        <v>1200.69</v>
      </c>
      <c r="I120" s="116"/>
      <c r="J120" s="116"/>
      <c r="K120" s="117">
        <f>Tabela320[[#This Row],[VALOR]]</f>
        <v>1200.69</v>
      </c>
      <c r="L120" s="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>
      <c r="A121" s="120" t="s">
        <v>399</v>
      </c>
      <c r="B121" s="62" t="s">
        <v>397</v>
      </c>
      <c r="C121" s="62" t="s">
        <v>400</v>
      </c>
      <c r="D121" s="119" t="s">
        <v>29</v>
      </c>
      <c r="E121" s="114">
        <v>1</v>
      </c>
      <c r="F121" s="141" t="s">
        <v>472</v>
      </c>
      <c r="G121" s="116" t="s">
        <v>512</v>
      </c>
      <c r="H121" s="117">
        <v>1200.69</v>
      </c>
      <c r="I121" s="116"/>
      <c r="J121" s="116"/>
      <c r="K121" s="117">
        <f>Tabela320[[#This Row],[VALOR]]</f>
        <v>1200.69</v>
      </c>
      <c r="L121" s="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>
      <c r="A122" s="120" t="s">
        <v>390</v>
      </c>
      <c r="B122" s="62" t="s">
        <v>447</v>
      </c>
      <c r="C122" s="62" t="s">
        <v>392</v>
      </c>
      <c r="D122" s="119" t="s">
        <v>29</v>
      </c>
      <c r="E122" s="114">
        <v>1</v>
      </c>
      <c r="F122" s="144" t="s">
        <v>435</v>
      </c>
      <c r="G122" s="116" t="s">
        <v>512</v>
      </c>
      <c r="H122" s="117">
        <v>1200.69</v>
      </c>
      <c r="I122" s="116"/>
      <c r="J122" s="116"/>
      <c r="K122" s="117">
        <f>Tabela320[[#This Row],[VALOR]]</f>
        <v>1200.69</v>
      </c>
      <c r="L122" s="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>
      <c r="A123" s="120" t="s">
        <v>401</v>
      </c>
      <c r="B123" s="62" t="s">
        <v>402</v>
      </c>
      <c r="C123" s="62" t="s">
        <v>403</v>
      </c>
      <c r="D123" s="119" t="s">
        <v>29</v>
      </c>
      <c r="E123" s="114">
        <v>1</v>
      </c>
      <c r="F123" s="141" t="s">
        <v>473</v>
      </c>
      <c r="G123" s="116" t="s">
        <v>513</v>
      </c>
      <c r="H123" s="117">
        <v>1200.69</v>
      </c>
      <c r="I123" s="116"/>
      <c r="J123" s="116"/>
      <c r="K123" s="117">
        <f>Tabela320[[#This Row],[VALOR]]</f>
        <v>1200.69</v>
      </c>
      <c r="L123" s="1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>
      <c r="A124" s="120" t="s">
        <v>573</v>
      </c>
      <c r="B124" s="62" t="s">
        <v>574</v>
      </c>
      <c r="C124" s="62" t="s">
        <v>406</v>
      </c>
      <c r="D124" s="119" t="s">
        <v>29</v>
      </c>
      <c r="E124" s="114">
        <v>1</v>
      </c>
      <c r="F124" s="144" t="s">
        <v>474</v>
      </c>
      <c r="G124" s="116" t="s">
        <v>512</v>
      </c>
      <c r="H124" s="117">
        <v>1200.69</v>
      </c>
      <c r="I124" s="116"/>
      <c r="J124" s="116"/>
      <c r="K124" s="117">
        <f>Tabela320[[#This Row],[VALOR]]</f>
        <v>1200.69</v>
      </c>
      <c r="L124" s="1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>
      <c r="A125" s="120" t="s">
        <v>407</v>
      </c>
      <c r="B125" s="62" t="s">
        <v>408</v>
      </c>
      <c r="C125" s="62" t="s">
        <v>409</v>
      </c>
      <c r="D125" s="119" t="s">
        <v>29</v>
      </c>
      <c r="E125" s="114">
        <v>1</v>
      </c>
      <c r="F125" s="141" t="s">
        <v>431</v>
      </c>
      <c r="G125" s="116" t="s">
        <v>512</v>
      </c>
      <c r="H125" s="117">
        <v>1200.69</v>
      </c>
      <c r="I125" s="116"/>
      <c r="J125" s="116"/>
      <c r="K125" s="117">
        <f>Tabela320[[#This Row],[VALOR]]</f>
        <v>1200.69</v>
      </c>
      <c r="L125" s="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>
      <c r="A126" s="120" t="s">
        <v>575</v>
      </c>
      <c r="B126" s="62" t="s">
        <v>576</v>
      </c>
      <c r="C126" s="62" t="s">
        <v>577</v>
      </c>
      <c r="D126" s="119" t="s">
        <v>29</v>
      </c>
      <c r="E126" s="114">
        <v>1</v>
      </c>
      <c r="F126" s="144" t="s">
        <v>498</v>
      </c>
      <c r="G126" s="116" t="s">
        <v>512</v>
      </c>
      <c r="H126" s="117">
        <v>732.55</v>
      </c>
      <c r="I126" s="116"/>
      <c r="J126" s="116"/>
      <c r="K126" s="117">
        <f>Tabela320[[#This Row],[VALOR]]</f>
        <v>732.55</v>
      </c>
      <c r="L126" s="1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>
      <c r="A127" s="120" t="s">
        <v>410</v>
      </c>
      <c r="B127" s="62" t="s">
        <v>447</v>
      </c>
      <c r="C127" s="62" t="s">
        <v>578</v>
      </c>
      <c r="D127" s="119" t="s">
        <v>30</v>
      </c>
      <c r="E127" s="114">
        <v>1</v>
      </c>
      <c r="F127" s="144" t="s">
        <v>579</v>
      </c>
      <c r="G127" s="116" t="s">
        <v>512</v>
      </c>
      <c r="H127" s="117">
        <v>732.55</v>
      </c>
      <c r="I127" s="116"/>
      <c r="J127" s="116"/>
      <c r="K127" s="117">
        <f>Tabela320[[#This Row],[VALOR]]</f>
        <v>732.55</v>
      </c>
      <c r="L127" s="1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>
      <c r="A128" s="120" t="s">
        <v>365</v>
      </c>
      <c r="B128" s="62" t="s">
        <v>500</v>
      </c>
      <c r="C128" s="62" t="s">
        <v>501</v>
      </c>
      <c r="D128" s="119" t="s">
        <v>30</v>
      </c>
      <c r="E128" s="114">
        <v>1</v>
      </c>
      <c r="F128" s="141" t="s">
        <v>475</v>
      </c>
      <c r="G128" s="116" t="s">
        <v>513</v>
      </c>
      <c r="H128" s="117">
        <v>732.55</v>
      </c>
      <c r="I128" s="116"/>
      <c r="J128" s="116"/>
      <c r="K128" s="117">
        <f>Tabela320[[#This Row],[VALOR]]</f>
        <v>732.55</v>
      </c>
      <c r="L128" s="1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>
      <c r="A129" s="120" t="s">
        <v>411</v>
      </c>
      <c r="B129" s="62" t="s">
        <v>502</v>
      </c>
      <c r="C129" s="62" t="s">
        <v>173</v>
      </c>
      <c r="D129" s="119" t="s">
        <v>30</v>
      </c>
      <c r="E129" s="114">
        <v>1</v>
      </c>
      <c r="F129" s="144" t="s">
        <v>476</v>
      </c>
      <c r="G129" s="116" t="s">
        <v>512</v>
      </c>
      <c r="H129" s="117">
        <v>732.55</v>
      </c>
      <c r="I129" s="116"/>
      <c r="J129" s="116"/>
      <c r="K129" s="117">
        <f>Tabela320[[#This Row],[VALOR]]</f>
        <v>732.55</v>
      </c>
      <c r="L129" s="1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>
      <c r="A130" s="120" t="s">
        <v>412</v>
      </c>
      <c r="B130" s="62" t="s">
        <v>503</v>
      </c>
      <c r="C130" s="62" t="s">
        <v>504</v>
      </c>
      <c r="D130" s="119" t="s">
        <v>30</v>
      </c>
      <c r="E130" s="114">
        <v>1</v>
      </c>
      <c r="F130" s="141" t="s">
        <v>477</v>
      </c>
      <c r="G130" s="116" t="s">
        <v>512</v>
      </c>
      <c r="H130" s="117">
        <v>732.55</v>
      </c>
      <c r="I130" s="116"/>
      <c r="J130" s="116"/>
      <c r="K130" s="117">
        <f>Tabela320[[#This Row],[VALOR]]</f>
        <v>732.55</v>
      </c>
      <c r="L130" s="1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>
      <c r="A131" s="120" t="s">
        <v>355</v>
      </c>
      <c r="B131" s="62" t="s">
        <v>286</v>
      </c>
      <c r="C131" s="62" t="s">
        <v>287</v>
      </c>
      <c r="D131" s="119" t="s">
        <v>30</v>
      </c>
      <c r="E131" s="114">
        <v>1</v>
      </c>
      <c r="F131" s="144" t="s">
        <v>478</v>
      </c>
      <c r="G131" s="116" t="s">
        <v>513</v>
      </c>
      <c r="H131" s="117">
        <v>732.55</v>
      </c>
      <c r="I131" s="116"/>
      <c r="J131" s="116"/>
      <c r="K131" s="117">
        <f>Tabela320[[#This Row],[VALOR]]</f>
        <v>732.55</v>
      </c>
      <c r="L131" s="1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>
      <c r="A132" s="120" t="s">
        <v>580</v>
      </c>
      <c r="B132" s="62" t="s">
        <v>447</v>
      </c>
      <c r="C132" s="62" t="s">
        <v>581</v>
      </c>
      <c r="D132" s="119" t="s">
        <v>30</v>
      </c>
      <c r="E132" s="114">
        <v>1</v>
      </c>
      <c r="F132" s="144" t="s">
        <v>582</v>
      </c>
      <c r="G132" s="116" t="s">
        <v>512</v>
      </c>
      <c r="H132" s="117">
        <v>732.55</v>
      </c>
      <c r="I132" s="116"/>
      <c r="J132" s="116"/>
      <c r="K132" s="117">
        <f>Tabela320[[#This Row],[VALOR]]</f>
        <v>732.55</v>
      </c>
      <c r="L132" s="1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>
      <c r="A133" s="120" t="s">
        <v>413</v>
      </c>
      <c r="B133" s="62" t="s">
        <v>583</v>
      </c>
      <c r="C133" s="62" t="s">
        <v>583</v>
      </c>
      <c r="D133" s="119" t="s">
        <v>414</v>
      </c>
      <c r="E133" s="114">
        <v>1</v>
      </c>
      <c r="F133" s="141" t="s">
        <v>479</v>
      </c>
      <c r="G133" s="116" t="s">
        <v>512</v>
      </c>
      <c r="H133" s="117">
        <v>488.36</v>
      </c>
      <c r="I133" s="116"/>
      <c r="J133" s="116"/>
      <c r="K133" s="117">
        <f>Tabela320[[#This Row],[VALOR]]</f>
        <v>488.36</v>
      </c>
      <c r="L133" s="1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>
      <c r="A134" s="120" t="s">
        <v>584</v>
      </c>
      <c r="B134" s="62" t="s">
        <v>583</v>
      </c>
      <c r="C134" s="62" t="s">
        <v>583</v>
      </c>
      <c r="D134" s="119" t="s">
        <v>414</v>
      </c>
      <c r="E134" s="114">
        <v>1</v>
      </c>
      <c r="F134" s="144" t="s">
        <v>480</v>
      </c>
      <c r="G134" s="116" t="s">
        <v>513</v>
      </c>
      <c r="H134" s="117">
        <v>488.36</v>
      </c>
      <c r="I134" s="116"/>
      <c r="J134" s="116"/>
      <c r="K134" s="117">
        <f>Tabela320[[#This Row],[VALOR]]</f>
        <v>488.36</v>
      </c>
      <c r="L134" s="1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 customHeight="1">
      <c r="A135" s="120" t="s">
        <v>584</v>
      </c>
      <c r="B135" s="62" t="s">
        <v>500</v>
      </c>
      <c r="C135" s="62" t="s">
        <v>501</v>
      </c>
      <c r="D135" s="119" t="s">
        <v>414</v>
      </c>
      <c r="E135" s="114">
        <v>1</v>
      </c>
      <c r="F135" s="141" t="s">
        <v>481</v>
      </c>
      <c r="G135" s="116" t="s">
        <v>513</v>
      </c>
      <c r="H135" s="117">
        <v>488.36</v>
      </c>
      <c r="I135" s="116"/>
      <c r="J135" s="116"/>
      <c r="K135" s="117">
        <f>Tabela320[[#This Row],[VALOR]]</f>
        <v>488.36</v>
      </c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</row>
    <row r="136" spans="1:28" ht="12.75" customHeight="1">
      <c r="A136" s="120" t="s">
        <v>360</v>
      </c>
      <c r="B136" s="62" t="s">
        <v>361</v>
      </c>
      <c r="C136" s="62" t="s">
        <v>362</v>
      </c>
      <c r="D136" s="119" t="s">
        <v>414</v>
      </c>
      <c r="E136" s="114">
        <v>1</v>
      </c>
      <c r="F136" s="144" t="s">
        <v>482</v>
      </c>
      <c r="G136" s="116" t="s">
        <v>512</v>
      </c>
      <c r="H136" s="117">
        <v>488.36</v>
      </c>
      <c r="I136" s="148"/>
      <c r="J136" s="148"/>
      <c r="K136" s="117">
        <f>Tabela320[[#This Row],[VALOR]]</f>
        <v>488.36</v>
      </c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</row>
    <row r="137" spans="1:28" ht="12.75" customHeight="1">
      <c r="A137" s="120" t="s">
        <v>360</v>
      </c>
      <c r="B137" s="62" t="s">
        <v>361</v>
      </c>
      <c r="C137" s="62" t="s">
        <v>362</v>
      </c>
      <c r="D137" s="119" t="s">
        <v>414</v>
      </c>
      <c r="E137" s="114">
        <v>1</v>
      </c>
      <c r="F137" s="141" t="s">
        <v>483</v>
      </c>
      <c r="G137" s="116" t="s">
        <v>513</v>
      </c>
      <c r="H137" s="117">
        <v>488.36</v>
      </c>
      <c r="I137" s="148"/>
      <c r="J137" s="148"/>
      <c r="K137" s="117">
        <f>Tabela320[[#This Row],[VALOR]]</f>
        <v>488.36</v>
      </c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</row>
    <row r="138" spans="1:28" ht="12.75" customHeight="1">
      <c r="A138" s="120" t="s">
        <v>355</v>
      </c>
      <c r="B138" s="62" t="s">
        <v>286</v>
      </c>
      <c r="C138" s="62" t="s">
        <v>287</v>
      </c>
      <c r="D138" s="119" t="s">
        <v>414</v>
      </c>
      <c r="E138" s="114">
        <v>1</v>
      </c>
      <c r="F138" s="144" t="s">
        <v>484</v>
      </c>
      <c r="G138" s="116" t="s">
        <v>512</v>
      </c>
      <c r="H138" s="117">
        <v>488.36</v>
      </c>
      <c r="I138" s="148"/>
      <c r="J138" s="148"/>
      <c r="K138" s="117">
        <f>Tabela320[[#This Row],[VALOR]]</f>
        <v>488.36</v>
      </c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</row>
    <row r="139" spans="1:28" ht="12.75" customHeight="1">
      <c r="A139" s="120" t="s">
        <v>355</v>
      </c>
      <c r="B139" s="62" t="s">
        <v>286</v>
      </c>
      <c r="C139" s="62" t="s">
        <v>287</v>
      </c>
      <c r="D139" s="119" t="s">
        <v>414</v>
      </c>
      <c r="E139" s="114">
        <v>1</v>
      </c>
      <c r="F139" s="141" t="s">
        <v>485</v>
      </c>
      <c r="G139" s="116" t="s">
        <v>513</v>
      </c>
      <c r="H139" s="117">
        <v>488.36</v>
      </c>
      <c r="I139" s="148"/>
      <c r="J139" s="148"/>
      <c r="K139" s="117">
        <f>Tabela320[[#This Row],[VALOR]]</f>
        <v>488.36</v>
      </c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</row>
    <row r="140" spans="1:28" ht="12.75" customHeight="1">
      <c r="A140" s="60" t="s">
        <v>106</v>
      </c>
      <c r="B140" s="62" t="s">
        <v>156</v>
      </c>
      <c r="C140" s="62" t="s">
        <v>200</v>
      </c>
      <c r="D140" s="119" t="s">
        <v>31</v>
      </c>
      <c r="E140" s="114">
        <v>1</v>
      </c>
      <c r="F140" s="120" t="s">
        <v>267</v>
      </c>
      <c r="G140" s="116" t="s">
        <v>512</v>
      </c>
      <c r="H140" s="117">
        <v>436.04</v>
      </c>
      <c r="I140" s="117"/>
      <c r="J140" s="117"/>
      <c r="K140" s="117">
        <f>Tabela320[[#This Row],[VALOR]]</f>
        <v>436.04</v>
      </c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</row>
    <row r="141" spans="1:28" ht="12.75" customHeight="1">
      <c r="A141" s="120" t="s">
        <v>104</v>
      </c>
      <c r="B141" s="62" t="s">
        <v>154</v>
      </c>
      <c r="C141" s="62" t="s">
        <v>506</v>
      </c>
      <c r="D141" s="119" t="s">
        <v>31</v>
      </c>
      <c r="E141" s="114">
        <v>1</v>
      </c>
      <c r="F141" s="141" t="s">
        <v>486</v>
      </c>
      <c r="G141" s="116" t="s">
        <v>512</v>
      </c>
      <c r="H141" s="117">
        <v>436.04</v>
      </c>
      <c r="I141" s="148"/>
      <c r="J141" s="148"/>
      <c r="K141" s="117">
        <f>Tabela320[[#This Row],[VALOR]]</f>
        <v>436.04</v>
      </c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</row>
    <row r="142" spans="1:28" ht="12.75" customHeight="1">
      <c r="A142" s="120" t="s">
        <v>104</v>
      </c>
      <c r="B142" s="62" t="s">
        <v>154</v>
      </c>
      <c r="C142" s="62" t="s">
        <v>506</v>
      </c>
      <c r="D142" s="119" t="s">
        <v>31</v>
      </c>
      <c r="E142" s="114">
        <v>1</v>
      </c>
      <c r="F142" s="150" t="s">
        <v>487</v>
      </c>
      <c r="G142" s="116" t="s">
        <v>512</v>
      </c>
      <c r="H142" s="117">
        <v>436.04</v>
      </c>
      <c r="I142" s="148"/>
      <c r="J142" s="148"/>
      <c r="K142" s="117">
        <f>Tabela320[[#This Row],[VALOR]]</f>
        <v>436.04</v>
      </c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</row>
    <row r="143" spans="1:28" ht="12.75" customHeight="1">
      <c r="A143" s="120" t="s">
        <v>584</v>
      </c>
      <c r="B143" s="62" t="s">
        <v>585</v>
      </c>
      <c r="C143" s="62" t="s">
        <v>583</v>
      </c>
      <c r="D143" s="119" t="s">
        <v>31</v>
      </c>
      <c r="E143" s="114">
        <v>1</v>
      </c>
      <c r="F143" s="144" t="s">
        <v>488</v>
      </c>
      <c r="G143" s="116" t="s">
        <v>513</v>
      </c>
      <c r="H143" s="117">
        <v>436.04</v>
      </c>
      <c r="I143" s="148"/>
      <c r="J143" s="148"/>
      <c r="K143" s="117">
        <f>Tabela320[[#This Row],[VALOR]]</f>
        <v>436.04</v>
      </c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</row>
    <row r="144" spans="1:28" ht="12.75" customHeight="1">
      <c r="A144" s="120" t="s">
        <v>415</v>
      </c>
      <c r="B144" s="62" t="s">
        <v>509</v>
      </c>
      <c r="C144" s="62" t="s">
        <v>510</v>
      </c>
      <c r="D144" s="119" t="s">
        <v>31</v>
      </c>
      <c r="E144" s="114">
        <v>1</v>
      </c>
      <c r="F144" s="141" t="s">
        <v>489</v>
      </c>
      <c r="G144" s="116" t="s">
        <v>513</v>
      </c>
      <c r="H144" s="117">
        <v>436.04</v>
      </c>
      <c r="I144" s="148"/>
      <c r="J144" s="148"/>
      <c r="K144" s="117">
        <f>Tabela320[[#This Row],[VALOR]]</f>
        <v>436.04</v>
      </c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</row>
    <row r="145" spans="1:28" ht="12.75" customHeight="1">
      <c r="A145" s="120" t="s">
        <v>586</v>
      </c>
      <c r="B145" s="62" t="s">
        <v>587</v>
      </c>
      <c r="C145" s="62" t="s">
        <v>588</v>
      </c>
      <c r="D145" s="119" t="s">
        <v>31</v>
      </c>
      <c r="E145" s="114">
        <v>1</v>
      </c>
      <c r="F145" s="144" t="s">
        <v>490</v>
      </c>
      <c r="G145" s="116" t="s">
        <v>512</v>
      </c>
      <c r="H145" s="117">
        <v>436.04</v>
      </c>
      <c r="I145" s="148"/>
      <c r="J145" s="148"/>
      <c r="K145" s="117">
        <f>Tabela320[[#This Row],[VALOR]]</f>
        <v>436.04</v>
      </c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</row>
    <row r="146" spans="1:28" ht="12.75" customHeight="1">
      <c r="A146" s="120" t="s">
        <v>586</v>
      </c>
      <c r="B146" s="62" t="s">
        <v>587</v>
      </c>
      <c r="C146" s="62" t="s">
        <v>588</v>
      </c>
      <c r="D146" s="119" t="s">
        <v>31</v>
      </c>
      <c r="E146" s="114">
        <v>1</v>
      </c>
      <c r="F146" s="141" t="s">
        <v>514</v>
      </c>
      <c r="G146" s="116" t="s">
        <v>512</v>
      </c>
      <c r="H146" s="117">
        <v>436.04</v>
      </c>
      <c r="I146" s="148"/>
      <c r="J146" s="148"/>
      <c r="K146" s="117">
        <f>Tabela320[[#This Row],[VALOR]]</f>
        <v>436.04</v>
      </c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</row>
    <row r="147" spans="1:28" ht="12.75" customHeight="1">
      <c r="A147" s="120" t="s">
        <v>584</v>
      </c>
      <c r="B147" s="62" t="s">
        <v>585</v>
      </c>
      <c r="C147" s="62" t="s">
        <v>583</v>
      </c>
      <c r="D147" s="119" t="s">
        <v>31</v>
      </c>
      <c r="E147" s="114">
        <v>1</v>
      </c>
      <c r="F147" s="144" t="s">
        <v>491</v>
      </c>
      <c r="G147" s="116" t="s">
        <v>513</v>
      </c>
      <c r="H147" s="117">
        <v>436.04</v>
      </c>
      <c r="I147" s="148"/>
      <c r="J147" s="148"/>
      <c r="K147" s="117">
        <f>Tabela320[[#This Row],[VALOR]]</f>
        <v>436.04</v>
      </c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</row>
    <row r="148" spans="1:28" ht="12.75" customHeight="1">
      <c r="A148" s="120" t="s">
        <v>416</v>
      </c>
      <c r="B148" s="62" t="s">
        <v>131</v>
      </c>
      <c r="C148" s="62" t="s">
        <v>174</v>
      </c>
      <c r="D148" s="119" t="s">
        <v>31</v>
      </c>
      <c r="E148" s="114">
        <v>1</v>
      </c>
      <c r="F148" s="141" t="s">
        <v>492</v>
      </c>
      <c r="G148" s="116" t="s">
        <v>512</v>
      </c>
      <c r="H148" s="117">
        <v>436.04</v>
      </c>
      <c r="I148" s="148"/>
      <c r="J148" s="148"/>
      <c r="K148" s="117">
        <f>Tabela320[[#This Row],[VALOR]]</f>
        <v>436.04</v>
      </c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</row>
    <row r="149" spans="1:28" ht="12.75" customHeight="1">
      <c r="A149" s="120" t="s">
        <v>586</v>
      </c>
      <c r="B149" s="62" t="s">
        <v>587</v>
      </c>
      <c r="C149" s="62" t="s">
        <v>588</v>
      </c>
      <c r="D149" s="119" t="s">
        <v>417</v>
      </c>
      <c r="E149" s="114">
        <v>1</v>
      </c>
      <c r="F149" s="144" t="s">
        <v>493</v>
      </c>
      <c r="G149" s="116" t="s">
        <v>512</v>
      </c>
      <c r="H149" s="117">
        <v>401.16</v>
      </c>
      <c r="I149" s="148"/>
      <c r="J149" s="148"/>
      <c r="K149" s="117">
        <f>Tabela320[[#This Row],[VALOR]]</f>
        <v>401.16</v>
      </c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</row>
    <row r="150" spans="1:28" ht="12.75" customHeight="1">
      <c r="A150" s="120" t="s">
        <v>584</v>
      </c>
      <c r="B150" s="62" t="s">
        <v>583</v>
      </c>
      <c r="C150" s="62" t="s">
        <v>583</v>
      </c>
      <c r="D150" s="119" t="s">
        <v>32</v>
      </c>
      <c r="E150" s="114">
        <v>1</v>
      </c>
      <c r="F150" s="141" t="s">
        <v>496</v>
      </c>
      <c r="G150" s="116" t="s">
        <v>512</v>
      </c>
      <c r="H150" s="117">
        <v>313.94</v>
      </c>
      <c r="I150" s="148"/>
      <c r="J150" s="148"/>
      <c r="K150" s="117">
        <f>Tabela320[[#This Row],[VALOR]]</f>
        <v>313.94</v>
      </c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</row>
    <row r="151" spans="1:28" ht="12.75" customHeight="1" thickBot="1">
      <c r="A151" s="120" t="s">
        <v>584</v>
      </c>
      <c r="B151" s="62" t="s">
        <v>585</v>
      </c>
      <c r="C151" s="62" t="s">
        <v>583</v>
      </c>
      <c r="D151" s="119" t="s">
        <v>32</v>
      </c>
      <c r="E151" s="114">
        <v>1</v>
      </c>
      <c r="F151" s="144" t="s">
        <v>497</v>
      </c>
      <c r="G151" s="116" t="s">
        <v>513</v>
      </c>
      <c r="H151" s="117">
        <v>313.94</v>
      </c>
      <c r="I151" s="148"/>
      <c r="J151" s="148"/>
      <c r="K151" s="117">
        <f>Tabela320[[#This Row],[VALOR]]</f>
        <v>313.94</v>
      </c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</row>
    <row r="152" spans="1:28" ht="12.75" customHeight="1" thickBot="1">
      <c r="A152" s="151"/>
      <c r="B152" s="49"/>
      <c r="C152" s="49"/>
      <c r="D152" s="49"/>
      <c r="E152" s="49">
        <f>SUM(E104:E151)</f>
        <v>48</v>
      </c>
      <c r="F152" s="152"/>
      <c r="G152" s="102"/>
      <c r="H152" s="103">
        <f>SUM(H104:H151)</f>
        <v>39914.950000000004</v>
      </c>
      <c r="I152" s="104"/>
      <c r="J152" s="105"/>
      <c r="K152" s="106">
        <f>SUM(K104:K151)</f>
        <v>39914.950000000004</v>
      </c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</row>
    <row r="153" spans="1:28" ht="12.75" customHeight="1">
      <c r="A153" s="153"/>
      <c r="B153" s="114"/>
      <c r="C153" s="114"/>
      <c r="D153" s="114"/>
      <c r="E153" s="114"/>
      <c r="F153" s="153"/>
      <c r="G153" s="114"/>
      <c r="H153" s="154"/>
      <c r="I153" s="155"/>
      <c r="J153" s="155"/>
      <c r="K153" s="156"/>
      <c r="L153" s="1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>
      <c r="A154" s="309" t="s">
        <v>33</v>
      </c>
      <c r="B154" s="309"/>
      <c r="C154" s="309"/>
      <c r="D154" s="309"/>
      <c r="E154" s="309"/>
      <c r="F154" s="309"/>
      <c r="G154" s="309"/>
      <c r="H154" s="309"/>
      <c r="I154" s="3"/>
      <c r="J154" s="3"/>
      <c r="K154" s="1"/>
      <c r="L154" s="1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>
      <c r="A155" s="9" t="s">
        <v>1</v>
      </c>
      <c r="B155" s="9" t="s">
        <v>2</v>
      </c>
      <c r="C155" s="9" t="s">
        <v>3</v>
      </c>
      <c r="D155" s="9" t="s">
        <v>4</v>
      </c>
      <c r="E155" s="9" t="s">
        <v>5</v>
      </c>
      <c r="F155" s="9" t="s">
        <v>6</v>
      </c>
      <c r="G155" s="157" t="s">
        <v>7</v>
      </c>
      <c r="H155" s="158" t="s">
        <v>28</v>
      </c>
      <c r="I155" s="3"/>
      <c r="J155" s="3"/>
      <c r="K155" s="1"/>
      <c r="L155" s="1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>
      <c r="A156" s="159" t="s">
        <v>34</v>
      </c>
      <c r="B156" s="160" t="s">
        <v>442</v>
      </c>
      <c r="C156" s="160" t="s">
        <v>443</v>
      </c>
      <c r="D156" s="161" t="s">
        <v>14</v>
      </c>
      <c r="E156" s="162">
        <v>1</v>
      </c>
      <c r="F156" s="163" t="s">
        <v>419</v>
      </c>
      <c r="G156" s="164" t="s">
        <v>513</v>
      </c>
      <c r="H156" s="158">
        <v>514.21</v>
      </c>
      <c r="I156" s="3"/>
      <c r="J156" s="3"/>
      <c r="K156" s="1"/>
      <c r="L156" s="1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>
      <c r="A157" s="60" t="s">
        <v>34</v>
      </c>
      <c r="B157" s="62" t="s">
        <v>442</v>
      </c>
      <c r="C157" s="62" t="s">
        <v>443</v>
      </c>
      <c r="D157" s="133" t="s">
        <v>14</v>
      </c>
      <c r="E157" s="165">
        <v>1</v>
      </c>
      <c r="F157" s="166" t="s">
        <v>420</v>
      </c>
      <c r="G157" s="157" t="s">
        <v>513</v>
      </c>
      <c r="H157" s="158">
        <v>514.21</v>
      </c>
      <c r="I157" s="3"/>
      <c r="J157" s="3"/>
      <c r="K157" s="1"/>
      <c r="L157" s="1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>
      <c r="A158" s="159" t="s">
        <v>34</v>
      </c>
      <c r="B158" s="160" t="s">
        <v>442</v>
      </c>
      <c r="C158" s="160" t="s">
        <v>461</v>
      </c>
      <c r="D158" s="161" t="s">
        <v>14</v>
      </c>
      <c r="E158" s="162">
        <v>1</v>
      </c>
      <c r="F158" s="163" t="s">
        <v>421</v>
      </c>
      <c r="G158" s="164" t="s">
        <v>512</v>
      </c>
      <c r="H158" s="167">
        <v>514.21</v>
      </c>
      <c r="I158" s="3"/>
      <c r="J158" s="3"/>
      <c r="K158" s="1"/>
      <c r="L158" s="1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>
      <c r="A159" s="60" t="s">
        <v>34</v>
      </c>
      <c r="B159" s="62" t="s">
        <v>442</v>
      </c>
      <c r="C159" s="62" t="s">
        <v>444</v>
      </c>
      <c r="D159" s="133" t="s">
        <v>14</v>
      </c>
      <c r="E159" s="165">
        <v>1</v>
      </c>
      <c r="F159" s="166" t="s">
        <v>422</v>
      </c>
      <c r="G159" s="157" t="s">
        <v>512</v>
      </c>
      <c r="H159" s="158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>
      <c r="A160" s="168" t="s">
        <v>35</v>
      </c>
      <c r="B160" s="160" t="s">
        <v>446</v>
      </c>
      <c r="C160" s="161" t="s">
        <v>445</v>
      </c>
      <c r="D160" s="161" t="s">
        <v>14</v>
      </c>
      <c r="E160" s="162">
        <v>1</v>
      </c>
      <c r="F160" s="141" t="s">
        <v>351</v>
      </c>
      <c r="G160" s="164" t="s">
        <v>513</v>
      </c>
      <c r="H160" s="158">
        <v>514.21</v>
      </c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>
      <c r="A161" s="169" t="s">
        <v>35</v>
      </c>
      <c r="B161" s="62" t="s">
        <v>446</v>
      </c>
      <c r="C161" s="133" t="s">
        <v>445</v>
      </c>
      <c r="D161" s="133" t="s">
        <v>14</v>
      </c>
      <c r="E161" s="165">
        <v>1</v>
      </c>
      <c r="F161" s="144" t="s">
        <v>423</v>
      </c>
      <c r="G161" s="157" t="s">
        <v>513</v>
      </c>
      <c r="H161" s="158">
        <v>514.21</v>
      </c>
      <c r="I161" s="3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>
      <c r="A162" s="168" t="s">
        <v>35</v>
      </c>
      <c r="B162" s="160" t="s">
        <v>446</v>
      </c>
      <c r="C162" s="161" t="s">
        <v>445</v>
      </c>
      <c r="D162" s="161" t="s">
        <v>14</v>
      </c>
      <c r="E162" s="162">
        <v>1</v>
      </c>
      <c r="F162" s="141" t="s">
        <v>516</v>
      </c>
      <c r="G162" s="164" t="s">
        <v>512</v>
      </c>
      <c r="H162" s="167">
        <v>514.21</v>
      </c>
      <c r="I162" s="3"/>
      <c r="J162" s="2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>
      <c r="A163" s="2"/>
      <c r="B163" s="2"/>
      <c r="C163" s="2"/>
      <c r="D163" s="9" t="s">
        <v>11</v>
      </c>
      <c r="E163" s="5">
        <f>SUM(E156:E162)</f>
        <v>7</v>
      </c>
      <c r="F163" s="2"/>
      <c r="G163" s="3"/>
      <c r="H163" s="85">
        <f>SUM(H156:H162)</f>
        <v>3599.4700000000003</v>
      </c>
      <c r="I163" s="3"/>
      <c r="J163" s="3"/>
      <c r="K163" s="1"/>
      <c r="L163" s="1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>
      <c r="A164" s="4"/>
      <c r="B164" s="4"/>
      <c r="C164" s="4"/>
      <c r="D164" s="4"/>
      <c r="E164" s="4"/>
      <c r="F164" s="4"/>
      <c r="G164" s="4"/>
      <c r="H164" s="4"/>
      <c r="I164" s="2"/>
      <c r="J164" s="3"/>
      <c r="K164" s="1"/>
      <c r="L164" s="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>
      <c r="A165" s="309" t="s">
        <v>36</v>
      </c>
      <c r="B165" s="309"/>
      <c r="C165" s="309"/>
      <c r="D165" s="309"/>
      <c r="E165" s="309"/>
      <c r="F165" s="309"/>
      <c r="G165" s="309"/>
      <c r="H165" s="309"/>
      <c r="I165" s="3"/>
      <c r="J165" s="3"/>
      <c r="K165" s="1"/>
      <c r="L165" s="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>
      <c r="A166" s="5" t="s">
        <v>1</v>
      </c>
      <c r="B166" s="5" t="s">
        <v>2</v>
      </c>
      <c r="C166" s="5" t="s">
        <v>3</v>
      </c>
      <c r="D166" s="5" t="s">
        <v>4</v>
      </c>
      <c r="E166" s="5" t="s">
        <v>5</v>
      </c>
      <c r="F166" s="5" t="s">
        <v>6</v>
      </c>
      <c r="G166" s="5" t="s">
        <v>7</v>
      </c>
      <c r="H166" s="5" t="s">
        <v>28</v>
      </c>
      <c r="I166" s="3"/>
      <c r="J166" s="3"/>
      <c r="K166" s="1"/>
      <c r="L166" s="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>
      <c r="A167" s="170" t="s">
        <v>589</v>
      </c>
      <c r="B167" s="62" t="s">
        <v>590</v>
      </c>
      <c r="C167" s="62" t="s">
        <v>12</v>
      </c>
      <c r="D167" s="62" t="s">
        <v>591</v>
      </c>
      <c r="E167" s="133">
        <v>1</v>
      </c>
      <c r="F167" s="171" t="s">
        <v>212</v>
      </c>
      <c r="G167" s="172" t="s">
        <v>511</v>
      </c>
      <c r="H167" s="173">
        <v>3000</v>
      </c>
      <c r="I167" s="3"/>
      <c r="J167" s="3"/>
      <c r="K167" s="1"/>
      <c r="L167" s="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>
      <c r="A168" s="170" t="s">
        <v>426</v>
      </c>
      <c r="B168" s="62" t="s">
        <v>592</v>
      </c>
      <c r="C168" s="62" t="s">
        <v>280</v>
      </c>
      <c r="D168" s="62" t="s">
        <v>591</v>
      </c>
      <c r="E168" s="133">
        <v>1</v>
      </c>
      <c r="F168" s="174" t="s">
        <v>593</v>
      </c>
      <c r="G168" s="172" t="s">
        <v>512</v>
      </c>
      <c r="H168" s="173">
        <v>1250</v>
      </c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>
      <c r="A169" s="170" t="s">
        <v>426</v>
      </c>
      <c r="B169" s="62" t="s">
        <v>592</v>
      </c>
      <c r="C169" s="62" t="s">
        <v>280</v>
      </c>
      <c r="D169" s="62" t="s">
        <v>591</v>
      </c>
      <c r="E169" s="133">
        <v>1</v>
      </c>
      <c r="F169" s="171" t="s">
        <v>594</v>
      </c>
      <c r="G169" s="172" t="s">
        <v>512</v>
      </c>
      <c r="H169" s="173">
        <v>1250</v>
      </c>
      <c r="I169" s="3"/>
      <c r="J169" s="3"/>
      <c r="K169" s="1"/>
      <c r="L169" s="1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>
      <c r="A170" s="170" t="s">
        <v>426</v>
      </c>
      <c r="B170" s="62" t="s">
        <v>592</v>
      </c>
      <c r="C170" s="62" t="s">
        <v>280</v>
      </c>
      <c r="D170" s="62" t="s">
        <v>591</v>
      </c>
      <c r="E170" s="133">
        <v>1</v>
      </c>
      <c r="F170" s="174" t="s">
        <v>595</v>
      </c>
      <c r="G170" s="172" t="s">
        <v>511</v>
      </c>
      <c r="H170" s="173">
        <v>1250</v>
      </c>
      <c r="I170" s="3"/>
      <c r="J170" s="3"/>
      <c r="K170" s="1"/>
      <c r="L170" s="1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>
      <c r="A171" s="62" t="s">
        <v>424</v>
      </c>
      <c r="B171" s="62" t="s">
        <v>440</v>
      </c>
      <c r="C171" s="62" t="s">
        <v>280</v>
      </c>
      <c r="D171" s="62" t="s">
        <v>425</v>
      </c>
      <c r="E171" s="133">
        <v>1</v>
      </c>
      <c r="F171" s="171" t="s">
        <v>332</v>
      </c>
      <c r="G171" s="172" t="s">
        <v>512</v>
      </c>
      <c r="H171" s="173">
        <v>3000</v>
      </c>
      <c r="I171" s="3"/>
      <c r="J171" s="3"/>
      <c r="K171" s="1"/>
      <c r="L171" s="1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>
      <c r="A172" s="170" t="s">
        <v>426</v>
      </c>
      <c r="B172" s="62" t="s">
        <v>408</v>
      </c>
      <c r="C172" s="62" t="s">
        <v>280</v>
      </c>
      <c r="D172" s="62" t="s">
        <v>425</v>
      </c>
      <c r="E172" s="133">
        <v>1</v>
      </c>
      <c r="F172" s="174" t="s">
        <v>428</v>
      </c>
      <c r="G172" s="172" t="s">
        <v>511</v>
      </c>
      <c r="H172" s="173">
        <v>1250</v>
      </c>
      <c r="I172" s="3"/>
      <c r="J172" s="3"/>
      <c r="K172" s="1"/>
      <c r="L172" s="1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>
      <c r="A173" s="170" t="s">
        <v>426</v>
      </c>
      <c r="B173" s="62" t="s">
        <v>408</v>
      </c>
      <c r="C173" s="62" t="s">
        <v>280</v>
      </c>
      <c r="D173" s="62" t="s">
        <v>425</v>
      </c>
      <c r="E173" s="133">
        <v>1</v>
      </c>
      <c r="F173" s="171" t="s">
        <v>429</v>
      </c>
      <c r="G173" s="172" t="s">
        <v>511</v>
      </c>
      <c r="H173" s="173">
        <v>1250</v>
      </c>
      <c r="I173" s="3"/>
      <c r="J173" s="3"/>
      <c r="K173" s="1"/>
      <c r="L173" s="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>
      <c r="A174" s="170" t="s">
        <v>426</v>
      </c>
      <c r="B174" s="62" t="s">
        <v>408</v>
      </c>
      <c r="C174" s="62" t="s">
        <v>459</v>
      </c>
      <c r="D174" s="62" t="s">
        <v>425</v>
      </c>
      <c r="E174" s="133">
        <v>1</v>
      </c>
      <c r="F174" s="174" t="s">
        <v>430</v>
      </c>
      <c r="G174" s="172" t="s">
        <v>512</v>
      </c>
      <c r="H174" s="173">
        <v>1250</v>
      </c>
      <c r="I174" s="3"/>
      <c r="J174" s="3"/>
      <c r="K174" s="1"/>
      <c r="L174" s="1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>
      <c r="A175" s="170" t="s">
        <v>426</v>
      </c>
      <c r="B175" s="62" t="s">
        <v>408</v>
      </c>
      <c r="C175" s="62" t="s">
        <v>280</v>
      </c>
      <c r="D175" s="62" t="s">
        <v>425</v>
      </c>
      <c r="E175" s="133">
        <v>1</v>
      </c>
      <c r="F175" s="171" t="s">
        <v>347</v>
      </c>
      <c r="G175" s="172" t="s">
        <v>512</v>
      </c>
      <c r="H175" s="173">
        <v>1250</v>
      </c>
      <c r="I175" s="3"/>
      <c r="J175" s="3"/>
      <c r="K175" s="1"/>
      <c r="L175" s="1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>
      <c r="A176" s="62" t="s">
        <v>424</v>
      </c>
      <c r="B176" s="62" t="s">
        <v>440</v>
      </c>
      <c r="C176" s="62" t="s">
        <v>280</v>
      </c>
      <c r="D176" s="62" t="s">
        <v>427</v>
      </c>
      <c r="E176" s="133">
        <v>1</v>
      </c>
      <c r="F176" s="166" t="s">
        <v>431</v>
      </c>
      <c r="G176" s="172" t="s">
        <v>512</v>
      </c>
      <c r="H176" s="173">
        <v>2400</v>
      </c>
      <c r="I176" s="3"/>
      <c r="J176" s="3"/>
      <c r="K176" s="1"/>
      <c r="L176" s="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>
      <c r="A177" s="170" t="s">
        <v>426</v>
      </c>
      <c r="B177" s="62" t="s">
        <v>408</v>
      </c>
      <c r="C177" s="62" t="s">
        <v>280</v>
      </c>
      <c r="D177" s="62" t="s">
        <v>427</v>
      </c>
      <c r="E177" s="133">
        <v>1</v>
      </c>
      <c r="F177" s="171" t="s">
        <v>596</v>
      </c>
      <c r="G177" s="172" t="s">
        <v>511</v>
      </c>
      <c r="H177" s="173">
        <v>1000</v>
      </c>
      <c r="I177" s="3"/>
      <c r="J177" s="3"/>
      <c r="K177" s="1"/>
      <c r="L177" s="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>
      <c r="A178" s="170" t="s">
        <v>426</v>
      </c>
      <c r="B178" s="62" t="s">
        <v>408</v>
      </c>
      <c r="C178" s="62" t="s">
        <v>280</v>
      </c>
      <c r="D178" s="62" t="s">
        <v>427</v>
      </c>
      <c r="E178" s="133">
        <v>1</v>
      </c>
      <c r="F178" s="174" t="s">
        <v>433</v>
      </c>
      <c r="G178" s="172" t="s">
        <v>513</v>
      </c>
      <c r="H178" s="173">
        <v>1000</v>
      </c>
      <c r="I178" s="3"/>
      <c r="J178" s="3"/>
      <c r="K178" s="1"/>
      <c r="L178" s="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>
      <c r="A179" s="170" t="s">
        <v>426</v>
      </c>
      <c r="B179" s="62" t="s">
        <v>408</v>
      </c>
      <c r="C179" s="62" t="s">
        <v>280</v>
      </c>
      <c r="D179" s="62" t="s">
        <v>427</v>
      </c>
      <c r="E179" s="133">
        <v>1</v>
      </c>
      <c r="F179" s="171" t="s">
        <v>260</v>
      </c>
      <c r="G179" s="172" t="s">
        <v>511</v>
      </c>
      <c r="H179" s="173">
        <v>1000</v>
      </c>
      <c r="I179" s="3"/>
      <c r="J179" s="3"/>
      <c r="K179" s="1"/>
      <c r="L179" s="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>
      <c r="A180" s="170" t="s">
        <v>426</v>
      </c>
      <c r="B180" s="62" t="s">
        <v>408</v>
      </c>
      <c r="C180" s="62" t="s">
        <v>280</v>
      </c>
      <c r="D180" s="62" t="s">
        <v>427</v>
      </c>
      <c r="E180" s="133">
        <v>1</v>
      </c>
      <c r="F180" s="174" t="s">
        <v>434</v>
      </c>
      <c r="G180" s="172" t="s">
        <v>512</v>
      </c>
      <c r="H180" s="173">
        <v>1000</v>
      </c>
      <c r="I180" s="3"/>
      <c r="J180" s="3"/>
      <c r="K180" s="1"/>
      <c r="L180" s="1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>
      <c r="A181" s="62" t="s">
        <v>424</v>
      </c>
      <c r="B181" s="62" t="s">
        <v>440</v>
      </c>
      <c r="C181" s="62" t="s">
        <v>441</v>
      </c>
      <c r="D181" s="62" t="s">
        <v>425</v>
      </c>
      <c r="E181" s="133">
        <v>1</v>
      </c>
      <c r="F181" s="60" t="s">
        <v>435</v>
      </c>
      <c r="G181" s="172" t="s">
        <v>512</v>
      </c>
      <c r="H181" s="173">
        <v>3000</v>
      </c>
      <c r="I181" s="3"/>
      <c r="J181" s="3"/>
      <c r="K181" s="1"/>
      <c r="L181" s="1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>
      <c r="A182" s="170" t="s">
        <v>426</v>
      </c>
      <c r="B182" s="62" t="s">
        <v>408</v>
      </c>
      <c r="C182" s="62" t="s">
        <v>441</v>
      </c>
      <c r="D182" s="62" t="s">
        <v>425</v>
      </c>
      <c r="E182" s="133">
        <v>1</v>
      </c>
      <c r="F182" s="60" t="s">
        <v>436</v>
      </c>
      <c r="G182" s="172" t="s">
        <v>512</v>
      </c>
      <c r="H182" s="173">
        <v>1250</v>
      </c>
      <c r="I182" s="3"/>
      <c r="J182" s="3"/>
      <c r="K182" s="1"/>
      <c r="L182" s="1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>
      <c r="A183" s="170" t="s">
        <v>426</v>
      </c>
      <c r="B183" s="62" t="s">
        <v>408</v>
      </c>
      <c r="C183" s="62" t="s">
        <v>441</v>
      </c>
      <c r="D183" s="62" t="s">
        <v>425</v>
      </c>
      <c r="E183" s="133">
        <v>1</v>
      </c>
      <c r="F183" s="60" t="s">
        <v>437</v>
      </c>
      <c r="G183" s="172" t="s">
        <v>512</v>
      </c>
      <c r="H183" s="173">
        <v>1200.5</v>
      </c>
      <c r="I183" s="3"/>
      <c r="J183" s="3"/>
      <c r="K183" s="1"/>
      <c r="L183" s="1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>
      <c r="A184" s="170" t="s">
        <v>426</v>
      </c>
      <c r="B184" s="62" t="s">
        <v>408</v>
      </c>
      <c r="C184" s="62" t="s">
        <v>441</v>
      </c>
      <c r="D184" s="62" t="s">
        <v>425</v>
      </c>
      <c r="E184" s="133">
        <v>1</v>
      </c>
      <c r="F184" s="60" t="s">
        <v>438</v>
      </c>
      <c r="G184" s="172" t="s">
        <v>512</v>
      </c>
      <c r="H184" s="173">
        <v>1250</v>
      </c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>
      <c r="A185" s="170" t="s">
        <v>426</v>
      </c>
      <c r="B185" s="62" t="s">
        <v>408</v>
      </c>
      <c r="C185" s="62" t="s">
        <v>441</v>
      </c>
      <c r="D185" s="62" t="s">
        <v>425</v>
      </c>
      <c r="E185" s="133">
        <v>1</v>
      </c>
      <c r="F185" s="60" t="s">
        <v>439</v>
      </c>
      <c r="G185" s="172" t="s">
        <v>512</v>
      </c>
      <c r="H185" s="173">
        <v>1200.5</v>
      </c>
      <c r="I185" s="3"/>
      <c r="J185" s="3"/>
      <c r="K185" s="3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</row>
    <row r="186" spans="1:28" ht="12.75" customHeight="1">
      <c r="A186" s="2"/>
      <c r="B186" s="2"/>
      <c r="C186" s="2"/>
      <c r="D186" s="9" t="s">
        <v>11</v>
      </c>
      <c r="E186" s="5">
        <f>SUM(E167:E185)</f>
        <v>19</v>
      </c>
      <c r="F186" s="2"/>
      <c r="G186" s="3"/>
      <c r="H186" s="85">
        <f>SUM(H167:H185)</f>
        <v>29051</v>
      </c>
      <c r="I186" s="175"/>
      <c r="J186" s="175"/>
      <c r="K186" s="175"/>
      <c r="L186" s="60"/>
      <c r="M186" s="6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>
      <c r="A187" s="175"/>
      <c r="B187" s="175"/>
      <c r="C187" s="175"/>
      <c r="D187" s="175"/>
      <c r="E187" s="175"/>
      <c r="F187" s="175"/>
      <c r="G187" s="175"/>
      <c r="H187" s="175"/>
      <c r="I187" s="60"/>
      <c r="J187" s="60"/>
      <c r="K187" s="60"/>
      <c r="L187" s="60"/>
      <c r="M187" s="6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>
      <c r="A188" s="59" t="s">
        <v>37</v>
      </c>
      <c r="B188" s="60"/>
      <c r="C188" s="60"/>
      <c r="D188" s="60"/>
      <c r="E188" s="60"/>
      <c r="F188" s="60"/>
      <c r="G188" s="61"/>
      <c r="H188" s="60"/>
      <c r="I188" s="60"/>
      <c r="J188" s="60"/>
      <c r="K188" s="60"/>
      <c r="L188" s="60"/>
      <c r="M188" s="6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21">
      <c r="A189" s="60" t="s">
        <v>597</v>
      </c>
      <c r="B189" s="176" t="s">
        <v>598</v>
      </c>
      <c r="C189" s="60"/>
      <c r="D189" s="60"/>
      <c r="E189" s="60"/>
      <c r="F189" s="63"/>
      <c r="G189" s="61"/>
      <c r="H189" s="60"/>
      <c r="I189" s="60"/>
      <c r="J189" s="60"/>
      <c r="K189" s="60"/>
      <c r="L189" s="60"/>
      <c r="M189" s="6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>
      <c r="A190" s="60" t="s">
        <v>40</v>
      </c>
      <c r="B190" s="177" t="s">
        <v>599</v>
      </c>
      <c r="C190" s="60"/>
      <c r="D190" s="60"/>
      <c r="E190" s="60"/>
      <c r="F190" s="60"/>
      <c r="G190" s="61"/>
      <c r="H190" s="60"/>
      <c r="I190" s="60"/>
      <c r="J190" s="60"/>
      <c r="K190" s="60"/>
      <c r="L190" s="60"/>
      <c r="M190" s="6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>
      <c r="A191" s="60" t="s">
        <v>41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>
      <c r="A192" s="60" t="s">
        <v>42</v>
      </c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>
      <c r="A193" s="60" t="s">
        <v>43</v>
      </c>
      <c r="B193" s="189"/>
      <c r="C193" s="189"/>
      <c r="D193" s="189"/>
      <c r="E193" s="189"/>
      <c r="F193" s="189"/>
      <c r="G193" s="60"/>
      <c r="H193" s="60"/>
      <c r="I193" s="60"/>
      <c r="J193" s="60"/>
      <c r="K193" s="60"/>
      <c r="L193" s="60"/>
      <c r="M193" s="6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8.75">
      <c r="A194" s="60" t="s">
        <v>44</v>
      </c>
      <c r="B194" s="178"/>
      <c r="C194" s="179"/>
      <c r="D194" s="180"/>
      <c r="E194" s="60"/>
      <c r="F194" s="60"/>
      <c r="G194" s="60"/>
      <c r="H194" s="60"/>
      <c r="I194" s="60"/>
      <c r="J194" s="60"/>
      <c r="K194" s="60"/>
      <c r="L194" s="60"/>
      <c r="M194" s="6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>
      <c r="A195" s="60" t="s">
        <v>45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>
      <c r="A196" s="65" t="s">
        <v>46</v>
      </c>
      <c r="B196" s="190"/>
      <c r="C196" s="189"/>
      <c r="D196" s="183"/>
      <c r="E196" s="60"/>
      <c r="F196" s="60"/>
      <c r="G196" s="60"/>
      <c r="H196" s="60"/>
      <c r="I196" s="60"/>
      <c r="J196" s="60"/>
      <c r="K196" s="60"/>
      <c r="L196" s="60"/>
      <c r="M196" s="6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>
      <c r="A197" s="65" t="s">
        <v>47</v>
      </c>
      <c r="B197" s="190"/>
      <c r="C197" s="189"/>
      <c r="D197" s="183"/>
      <c r="E197" s="60"/>
      <c r="F197" s="60"/>
      <c r="G197" s="60"/>
      <c r="H197" s="60"/>
      <c r="I197" s="60"/>
      <c r="J197" s="60"/>
      <c r="K197" s="60"/>
      <c r="L197" s="60"/>
      <c r="M197" s="6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>
      <c r="A198" s="65" t="s">
        <v>48</v>
      </c>
      <c r="B198" s="183"/>
      <c r="C198" s="183"/>
      <c r="D198" s="183"/>
      <c r="E198" s="60"/>
      <c r="F198" s="60"/>
      <c r="G198" s="60"/>
      <c r="H198" s="60"/>
      <c r="I198" s="60"/>
      <c r="J198" s="60"/>
      <c r="K198" s="60"/>
      <c r="L198" s="60"/>
      <c r="M198" s="6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>
      <c r="A199" s="65" t="s">
        <v>49</v>
      </c>
      <c r="B199" s="183"/>
      <c r="C199" s="183"/>
      <c r="D199" s="183"/>
      <c r="E199" s="60"/>
      <c r="F199" s="60"/>
      <c r="G199" s="60"/>
      <c r="H199" s="60"/>
      <c r="I199" s="60"/>
      <c r="J199" s="60"/>
      <c r="K199" s="60"/>
      <c r="L199" s="60"/>
      <c r="M199" s="6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>
      <c r="A200" s="65" t="s">
        <v>50</v>
      </c>
      <c r="B200" s="183"/>
      <c r="C200" s="183"/>
      <c r="D200" s="183"/>
      <c r="E200" s="60"/>
      <c r="F200" s="60"/>
      <c r="G200" s="60"/>
      <c r="H200" s="60"/>
      <c r="I200" s="60"/>
      <c r="J200" s="60"/>
      <c r="K200" s="60"/>
      <c r="L200" s="60"/>
      <c r="M200" s="6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>
      <c r="A201" s="60" t="s">
        <v>51</v>
      </c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75" customHeight="1">
      <c r="A202" s="60" t="s">
        <v>52</v>
      </c>
      <c r="B202" s="150"/>
      <c r="C202" s="183"/>
      <c r="D202" s="183"/>
      <c r="E202" s="183"/>
      <c r="F202" s="60"/>
      <c r="G202" s="60"/>
      <c r="H202" s="60"/>
      <c r="I202" s="60"/>
      <c r="J202" s="60"/>
      <c r="K202" s="60"/>
      <c r="L202" s="60"/>
      <c r="M202" s="6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75" customHeight="1">
      <c r="A203" s="60" t="s">
        <v>53</v>
      </c>
      <c r="B203" s="62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18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75" customHeight="1">
      <c r="A204" s="60" t="s">
        <v>54</v>
      </c>
      <c r="B204" s="62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18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75" customHeight="1">
      <c r="A205" s="59" t="s">
        <v>55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181"/>
      <c r="M205" s="18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75" customHeight="1">
      <c r="A206" s="68" t="s">
        <v>56</v>
      </c>
      <c r="B206" s="182"/>
      <c r="C206" s="60"/>
      <c r="D206" s="60"/>
      <c r="E206" s="60"/>
      <c r="F206" s="60"/>
      <c r="G206" s="60"/>
      <c r="H206" s="60"/>
      <c r="I206" s="60"/>
      <c r="J206" s="60"/>
      <c r="K206" s="181"/>
      <c r="L206" s="181"/>
      <c r="M206" s="18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>
      <c r="A207" s="59" t="s">
        <v>55</v>
      </c>
      <c r="B207" s="60"/>
      <c r="C207" s="60"/>
      <c r="D207" s="60"/>
      <c r="E207" s="60"/>
      <c r="F207" s="60"/>
      <c r="G207" s="60"/>
      <c r="H207" s="60"/>
      <c r="I207" s="60"/>
      <c r="J207" s="60"/>
      <c r="K207" s="181"/>
    </row>
    <row r="208" spans="1:28" ht="63.75">
      <c r="A208" s="68" t="s">
        <v>56</v>
      </c>
      <c r="B208" s="60"/>
      <c r="C208" s="60"/>
      <c r="D208" s="60"/>
      <c r="E208" s="60"/>
      <c r="F208" s="60"/>
      <c r="G208" s="60"/>
      <c r="H208" s="60"/>
    </row>
    <row r="226" spans="1:28" ht="12.75" customHeight="1"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</row>
    <row r="227" spans="1:28" ht="12.75" customHeight="1"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</row>
    <row r="228" spans="1:28" ht="12.75" customHeight="1">
      <c r="A228" s="175"/>
      <c r="B228" s="175"/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</row>
    <row r="229" spans="1:28" ht="12.75" customHeight="1">
      <c r="A229" s="175"/>
      <c r="B229" s="175"/>
      <c r="C229" s="175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</row>
    <row r="230" spans="1:28" ht="12.7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</row>
    <row r="231" spans="1:28" ht="12.7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</row>
    <row r="232" spans="1:28" ht="12.7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</row>
    <row r="233" spans="1:28" ht="12.7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</row>
    <row r="234" spans="1:28" ht="12.7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</row>
    <row r="235" spans="1:28" ht="12.7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</row>
    <row r="236" spans="1:28" ht="12.7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</row>
    <row r="237" spans="1:28" ht="12.7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</row>
    <row r="238" spans="1:28" ht="12.7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</row>
    <row r="239" spans="1:28" ht="12.7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</row>
    <row r="240" spans="1:28" ht="12.7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</row>
    <row r="241" spans="1:28" ht="12.7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</row>
    <row r="242" spans="1:28" ht="12.7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</row>
    <row r="243" spans="1:28" ht="12.7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</row>
    <row r="244" spans="1:28" ht="12.7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</row>
    <row r="245" spans="1:28" ht="12.7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</row>
    <row r="246" spans="1:28" ht="12.75" customHeight="1">
      <c r="A246" s="175"/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</row>
    <row r="247" spans="1:28" ht="12.75" customHeight="1">
      <c r="A247" s="175"/>
      <c r="B247" s="175"/>
      <c r="C247" s="175"/>
      <c r="D247" s="175"/>
      <c r="E247" s="175"/>
      <c r="F247" s="175"/>
      <c r="G247" s="175"/>
      <c r="H247" s="175"/>
    </row>
    <row r="248" spans="1:28" ht="12.75" customHeight="1"/>
    <row r="249" spans="1:28" ht="12.75" customHeight="1"/>
    <row r="250" spans="1:28" ht="12.75" customHeight="1"/>
    <row r="251" spans="1:28" ht="12.75" customHeight="1"/>
    <row r="252" spans="1:28" ht="12.75" customHeight="1"/>
    <row r="253" spans="1:28" ht="12.75" customHeight="1"/>
    <row r="254" spans="1:28" ht="12.75" customHeight="1"/>
    <row r="255" spans="1:28" ht="12.75" customHeight="1"/>
    <row r="256" spans="1:28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</sheetData>
  <protectedRanges>
    <protectedRange sqref="F158" name="Intervalo1_3"/>
  </protectedRanges>
  <mergeCells count="8">
    <mergeCell ref="A102:H102"/>
    <mergeCell ref="A154:H154"/>
    <mergeCell ref="A165:H165"/>
    <mergeCell ref="A1:D1"/>
    <mergeCell ref="B2:D2"/>
    <mergeCell ref="B3:D3"/>
    <mergeCell ref="A5:K5"/>
    <mergeCell ref="A75:H75"/>
  </mergeCells>
  <pageMargins left="0.511811024" right="0.511811024" top="0.78740157499999996" bottom="0.78740157499999996" header="0.31496062000000002" footer="0.31496062000000002"/>
  <pageSetup paperSize="9"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Z1032"/>
  <sheetViews>
    <sheetView workbookViewId="0">
      <selection sqref="A1:XFD3"/>
    </sheetView>
  </sheetViews>
  <sheetFormatPr defaultRowHeight="14.25"/>
  <cols>
    <col min="1" max="1" width="50" style="12" customWidth="1"/>
    <col min="2" max="2" width="34.625" style="12" bestFit="1" customWidth="1"/>
    <col min="3" max="3" width="13.875" style="12" bestFit="1" customWidth="1"/>
    <col min="4" max="4" width="8.125" style="12" bestFit="1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6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10" t="s">
        <v>1</v>
      </c>
      <c r="B6" s="110" t="s">
        <v>2</v>
      </c>
      <c r="C6" s="110" t="s">
        <v>3</v>
      </c>
      <c r="D6" s="110" t="s">
        <v>4</v>
      </c>
      <c r="E6" s="110" t="s">
        <v>5</v>
      </c>
      <c r="F6" s="110" t="s">
        <v>6</v>
      </c>
      <c r="G6" s="110" t="s">
        <v>7</v>
      </c>
      <c r="H6" s="110" t="s">
        <v>8</v>
      </c>
      <c r="I6" s="111" t="s">
        <v>9</v>
      </c>
      <c r="J6" s="111" t="s">
        <v>10</v>
      </c>
      <c r="K6" s="111" t="s">
        <v>11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12" t="s">
        <v>58</v>
      </c>
      <c r="B7" s="62" t="s">
        <v>112</v>
      </c>
      <c r="C7" s="62" t="s">
        <v>12</v>
      </c>
      <c r="D7" s="113" t="s">
        <v>13</v>
      </c>
      <c r="E7" s="114">
        <v>1</v>
      </c>
      <c r="F7" s="115" t="s">
        <v>212</v>
      </c>
      <c r="G7" s="116" t="s">
        <v>8</v>
      </c>
      <c r="H7" s="117">
        <v>10570</v>
      </c>
      <c r="I7" s="117"/>
      <c r="J7" s="117"/>
      <c r="K7" s="117">
        <f>Tabela122[[#This Row],[AGP]]+Tabela122[[#This Row],[VENCIMENTO]]+Tabela122[[#This Row],[REPRESENTAÇÃO]]</f>
        <v>10570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8" t="s">
        <v>59</v>
      </c>
      <c r="B8" s="62" t="s">
        <v>113</v>
      </c>
      <c r="C8" s="62" t="s">
        <v>162</v>
      </c>
      <c r="D8" s="119" t="s">
        <v>15</v>
      </c>
      <c r="E8" s="114">
        <v>1</v>
      </c>
      <c r="F8" s="118" t="s">
        <v>213</v>
      </c>
      <c r="G8" s="116" t="s">
        <v>511</v>
      </c>
      <c r="H8" s="117"/>
      <c r="I8" s="117">
        <v>1993.32</v>
      </c>
      <c r="J8" s="117">
        <v>7973.3</v>
      </c>
      <c r="K8" s="117">
        <f>Tabela122[[#This Row],[AGP]]+Tabela122[[#This Row],[VENCIMENTO]]+Tabela122[[#This Row],[REPRESENTAÇÃO]]</f>
        <v>9966.6200000000008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15" t="s">
        <v>60</v>
      </c>
      <c r="B9" s="62" t="s">
        <v>114</v>
      </c>
      <c r="C9" s="62" t="s">
        <v>163</v>
      </c>
      <c r="D9" s="119" t="s">
        <v>15</v>
      </c>
      <c r="E9" s="114">
        <v>1</v>
      </c>
      <c r="F9" s="115" t="s">
        <v>214</v>
      </c>
      <c r="G9" s="116" t="s">
        <v>511</v>
      </c>
      <c r="H9" s="117"/>
      <c r="I9" s="117">
        <v>1993.32</v>
      </c>
      <c r="J9" s="117">
        <v>7937.3</v>
      </c>
      <c r="K9" s="117">
        <f>Tabela122[[#This Row],[AGP]]+Tabela122[[#This Row],[VENCIMENTO]]+Tabela122[[#This Row],[REPRESENTAÇÃO]]</f>
        <v>9930.6200000000008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60" t="s">
        <v>61</v>
      </c>
      <c r="B10" s="62" t="s">
        <v>115</v>
      </c>
      <c r="C10" s="62" t="s">
        <v>115</v>
      </c>
      <c r="D10" s="119" t="s">
        <v>15</v>
      </c>
      <c r="E10" s="114">
        <v>1</v>
      </c>
      <c r="F10" s="120" t="s">
        <v>215</v>
      </c>
      <c r="G10" s="116" t="s">
        <v>511</v>
      </c>
      <c r="H10" s="117"/>
      <c r="I10" s="117">
        <v>1993.32</v>
      </c>
      <c r="J10" s="117">
        <v>7973.3</v>
      </c>
      <c r="K10" s="117">
        <f>Tabela122[[#This Row],[AGP]]+Tabela122[[#This Row],[VENCIMENTO]]+Tabela122[[#This Row],[REPRESENTAÇÃO]]</f>
        <v>9966.6200000000008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60" t="s">
        <v>62</v>
      </c>
      <c r="B11" s="62" t="s">
        <v>116</v>
      </c>
      <c r="C11" s="62" t="s">
        <v>164</v>
      </c>
      <c r="D11" s="119" t="s">
        <v>206</v>
      </c>
      <c r="E11" s="114">
        <v>1</v>
      </c>
      <c r="F11" s="120" t="s">
        <v>216</v>
      </c>
      <c r="G11" s="116" t="s">
        <v>511</v>
      </c>
      <c r="H11" s="117"/>
      <c r="I11" s="117">
        <v>1461.77</v>
      </c>
      <c r="J11" s="117">
        <v>5847.08</v>
      </c>
      <c r="K11" s="117">
        <f>Tabela122[[#This Row],[AGP]]+Tabela122[[#This Row],[VENCIMENTO]]+Tabela122[[#This Row],[REPRESENTAÇÃO]]</f>
        <v>7308.85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60" t="s">
        <v>63</v>
      </c>
      <c r="B12" s="62" t="s">
        <v>117</v>
      </c>
      <c r="C12" s="62" t="s">
        <v>165</v>
      </c>
      <c r="D12" s="119" t="s">
        <v>206</v>
      </c>
      <c r="E12" s="114">
        <v>1</v>
      </c>
      <c r="F12" s="120" t="s">
        <v>217</v>
      </c>
      <c r="G12" s="116" t="s">
        <v>512</v>
      </c>
      <c r="H12" s="117"/>
      <c r="I12" s="117"/>
      <c r="J12" s="117">
        <v>5847.08</v>
      </c>
      <c r="K12" s="117">
        <v>5847.08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60" t="s">
        <v>520</v>
      </c>
      <c r="B13" s="62" t="s">
        <v>521</v>
      </c>
      <c r="C13" s="62" t="s">
        <v>522</v>
      </c>
      <c r="D13" s="119" t="s">
        <v>206</v>
      </c>
      <c r="E13" s="114">
        <v>1</v>
      </c>
      <c r="F13" s="120" t="s">
        <v>218</v>
      </c>
      <c r="G13" s="116" t="s">
        <v>511</v>
      </c>
      <c r="H13" s="117"/>
      <c r="I13" s="117">
        <v>1461.77</v>
      </c>
      <c r="J13" s="117">
        <v>5847.08</v>
      </c>
      <c r="K13" s="117">
        <f>Tabela122[[#This Row],[AGP]]+Tabela122[[#This Row],[VENCIMENTO]]+Tabela122[[#This Row],[REPRESENTAÇÃO]]</f>
        <v>7308.85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60" t="s">
        <v>65</v>
      </c>
      <c r="B14" s="62" t="s">
        <v>119</v>
      </c>
      <c r="C14" s="121" t="s">
        <v>119</v>
      </c>
      <c r="D14" s="119" t="s">
        <v>207</v>
      </c>
      <c r="E14" s="114">
        <v>1</v>
      </c>
      <c r="F14" s="120" t="s">
        <v>219</v>
      </c>
      <c r="G14" s="116" t="s">
        <v>511</v>
      </c>
      <c r="H14" s="117"/>
      <c r="I14" s="117">
        <v>1461.77</v>
      </c>
      <c r="J14" s="117">
        <v>5847.08</v>
      </c>
      <c r="K14" s="117">
        <f>Tabela122[[#This Row],[AGP]]+Tabela122[[#This Row],[VENCIMENTO]]+Tabela122[[#This Row],[REPRESENTAÇÃO]]</f>
        <v>7308.85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0" t="s">
        <v>66</v>
      </c>
      <c r="B15" s="62" t="s">
        <v>17</v>
      </c>
      <c r="C15" s="62" t="s">
        <v>523</v>
      </c>
      <c r="D15" s="119" t="s">
        <v>208</v>
      </c>
      <c r="E15" s="114">
        <v>1</v>
      </c>
      <c r="F15" s="120" t="s">
        <v>220</v>
      </c>
      <c r="G15" s="116" t="s">
        <v>511</v>
      </c>
      <c r="H15" s="117"/>
      <c r="I15" s="117">
        <v>1229.22</v>
      </c>
      <c r="J15" s="117">
        <v>4916.8599999999997</v>
      </c>
      <c r="K15" s="117">
        <f>Tabela122[[#This Row],[AGP]]+Tabela122[[#This Row],[VENCIMENTO]]+Tabela122[[#This Row],[REPRESENTAÇÃO]]</f>
        <v>6146.08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0" t="s">
        <v>67</v>
      </c>
      <c r="B16" s="62" t="s">
        <v>120</v>
      </c>
      <c r="C16" s="62" t="s">
        <v>453</v>
      </c>
      <c r="D16" s="119" t="s">
        <v>208</v>
      </c>
      <c r="E16" s="114">
        <v>1</v>
      </c>
      <c r="F16" s="120" t="s">
        <v>221</v>
      </c>
      <c r="G16" s="116" t="s">
        <v>511</v>
      </c>
      <c r="H16" s="117"/>
      <c r="I16" s="117">
        <v>1229.22</v>
      </c>
      <c r="J16" s="117">
        <v>4916.8599999999997</v>
      </c>
      <c r="K16" s="117">
        <f>Tabela122[[#This Row],[AGP]]+Tabela122[[#This Row],[VENCIMENTO]]+Tabela122[[#This Row],[REPRESENTAÇÃO]]</f>
        <v>6146.08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0" t="s">
        <v>68</v>
      </c>
      <c r="B17" s="62" t="s">
        <v>121</v>
      </c>
      <c r="C17" s="62" t="s">
        <v>454</v>
      </c>
      <c r="D17" s="119" t="s">
        <v>208</v>
      </c>
      <c r="E17" s="114">
        <v>1</v>
      </c>
      <c r="F17" s="120" t="s">
        <v>222</v>
      </c>
      <c r="G17" s="116" t="s">
        <v>511</v>
      </c>
      <c r="H17" s="117"/>
      <c r="I17" s="117">
        <v>1229.22</v>
      </c>
      <c r="J17" s="117">
        <v>4916.8599999999997</v>
      </c>
      <c r="K17" s="117">
        <f>Tabela122[[#This Row],[AGP]]+Tabela122[[#This Row],[VENCIMENTO]]+Tabela122[[#This Row],[REPRESENTAÇÃO]]</f>
        <v>6146.08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0" t="s">
        <v>524</v>
      </c>
      <c r="B18" s="62" t="s">
        <v>525</v>
      </c>
      <c r="C18" s="62" t="s">
        <v>526</v>
      </c>
      <c r="D18" s="119" t="s">
        <v>208</v>
      </c>
      <c r="E18" s="114">
        <v>1</v>
      </c>
      <c r="F18" s="120" t="s">
        <v>527</v>
      </c>
      <c r="G18" s="116" t="s">
        <v>511</v>
      </c>
      <c r="H18" s="117"/>
      <c r="I18" s="117">
        <v>1229.22</v>
      </c>
      <c r="J18" s="117">
        <v>4916.8599999999997</v>
      </c>
      <c r="K18" s="117">
        <f>Tabela122[[#This Row],[AGP]]+Tabela122[[#This Row],[VENCIMENTO]]+Tabela122[[#This Row],[REPRESENTAÇÃO]]</f>
        <v>6146.08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0" t="s">
        <v>528</v>
      </c>
      <c r="B19" s="62" t="s">
        <v>529</v>
      </c>
      <c r="C19" s="62" t="s">
        <v>530</v>
      </c>
      <c r="D19" s="119" t="s">
        <v>16</v>
      </c>
      <c r="E19" s="114">
        <v>1</v>
      </c>
      <c r="F19" s="120" t="s">
        <v>223</v>
      </c>
      <c r="G19" s="116" t="s">
        <v>511</v>
      </c>
      <c r="H19" s="117"/>
      <c r="I19" s="117">
        <v>1129.22</v>
      </c>
      <c r="J19" s="117">
        <v>4518.2</v>
      </c>
      <c r="K19" s="117">
        <f>Tabela122[[#This Row],[AGP]]+Tabela122[[#This Row],[VENCIMENTO]]+Tabela122[[#This Row],[REPRESENTAÇÃO]]</f>
        <v>5647.42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0" t="s">
        <v>531</v>
      </c>
      <c r="B20" s="62" t="s">
        <v>532</v>
      </c>
      <c r="C20" s="62" t="s">
        <v>533</v>
      </c>
      <c r="D20" s="119" t="s">
        <v>16</v>
      </c>
      <c r="E20" s="114">
        <v>1</v>
      </c>
      <c r="F20" s="120" t="s">
        <v>248</v>
      </c>
      <c r="G20" s="116" t="s">
        <v>511</v>
      </c>
      <c r="H20" s="117"/>
      <c r="I20" s="117">
        <v>1129.55</v>
      </c>
      <c r="J20" s="117">
        <v>4518.2</v>
      </c>
      <c r="K20" s="117">
        <f>Tabela122[[#This Row],[AGP]]+Tabela122[[#This Row],[VENCIMENTO]]+Tabela122[[#This Row],[REPRESENTAÇÃO]]</f>
        <v>5647.75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29" customFormat="1" ht="12.75" customHeight="1">
      <c r="A21" s="115" t="s">
        <v>70</v>
      </c>
      <c r="B21" s="160" t="s">
        <v>123</v>
      </c>
      <c r="C21" s="160" t="s">
        <v>168</v>
      </c>
      <c r="D21" s="191" t="s">
        <v>16</v>
      </c>
      <c r="E21" s="192">
        <v>1</v>
      </c>
      <c r="F21" s="115" t="s">
        <v>224</v>
      </c>
      <c r="G21" s="145" t="s">
        <v>511</v>
      </c>
      <c r="H21" s="146"/>
      <c r="I21" s="146">
        <v>1129.55</v>
      </c>
      <c r="J21" s="146">
        <v>4518.2</v>
      </c>
      <c r="K21" s="146">
        <f>Tabela122[[#This Row],[AGP]]+Tabela122[[#This Row],[VENCIMENTO]]+Tabela122[[#This Row],[REPRESENTAÇÃO]]</f>
        <v>5647.75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2.75" customHeight="1">
      <c r="A22" s="60" t="s">
        <v>71</v>
      </c>
      <c r="B22" s="62" t="s">
        <v>124</v>
      </c>
      <c r="C22" s="62" t="s">
        <v>169</v>
      </c>
      <c r="D22" s="119" t="s">
        <v>16</v>
      </c>
      <c r="E22" s="114">
        <v>1</v>
      </c>
      <c r="F22" s="120" t="s">
        <v>225</v>
      </c>
      <c r="G22" s="116" t="s">
        <v>511</v>
      </c>
      <c r="H22" s="117"/>
      <c r="I22" s="117">
        <v>1129.55</v>
      </c>
      <c r="J22" s="117">
        <v>4518.2</v>
      </c>
      <c r="K22" s="117">
        <f>Tabela122[[#This Row],[AGP]]+Tabela122[[#This Row],[VENCIMENTO]]+Tabela122[[#This Row],[REPRESENTAÇÃO]]</f>
        <v>5647.75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59" t="s">
        <v>600</v>
      </c>
      <c r="B23" s="160" t="s">
        <v>601</v>
      </c>
      <c r="C23" s="160" t="s">
        <v>602</v>
      </c>
      <c r="D23" s="191" t="s">
        <v>16</v>
      </c>
      <c r="E23" s="192">
        <v>1</v>
      </c>
      <c r="F23" s="141" t="s">
        <v>603</v>
      </c>
      <c r="G23" s="145" t="s">
        <v>511</v>
      </c>
      <c r="H23" s="146"/>
      <c r="I23" s="146">
        <v>1129.55</v>
      </c>
      <c r="J23" s="146">
        <v>4518.2</v>
      </c>
      <c r="K23" s="146">
        <f>Tabela122[[#This Row],[AGP]]+Tabela122[[#This Row],[VENCIMENTO]]+Tabela122[[#This Row],[REPRESENTAÇÃO]]</f>
        <v>5647.75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0" t="s">
        <v>75</v>
      </c>
      <c r="B24" s="62" t="s">
        <v>534</v>
      </c>
      <c r="C24" s="62" t="s">
        <v>535</v>
      </c>
      <c r="D24" s="119" t="s">
        <v>16</v>
      </c>
      <c r="E24" s="114">
        <v>1</v>
      </c>
      <c r="F24" s="120" t="s">
        <v>536</v>
      </c>
      <c r="G24" s="116" t="s">
        <v>511</v>
      </c>
      <c r="H24" s="117"/>
      <c r="I24" s="117">
        <v>1129.55</v>
      </c>
      <c r="J24" s="117">
        <v>4518.2</v>
      </c>
      <c r="K24" s="117">
        <f>Tabela122[[#This Row],[AGP]]+Tabela122[[#This Row],[VENCIMENTO]]+Tabela122[[#This Row],[REPRESENTAÇÃO]]</f>
        <v>5647.75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0" t="s">
        <v>72</v>
      </c>
      <c r="B25" s="62" t="s">
        <v>125</v>
      </c>
      <c r="C25" s="62" t="s">
        <v>455</v>
      </c>
      <c r="D25" s="119" t="s">
        <v>16</v>
      </c>
      <c r="E25" s="114">
        <v>1</v>
      </c>
      <c r="F25" s="120" t="s">
        <v>227</v>
      </c>
      <c r="G25" s="116" t="s">
        <v>511</v>
      </c>
      <c r="H25" s="117"/>
      <c r="I25" s="117">
        <v>1129.55</v>
      </c>
      <c r="J25" s="117">
        <v>4518.2</v>
      </c>
      <c r="K25" s="117">
        <f>Tabela122[[#This Row],[AGP]]+Tabela122[[#This Row],[VENCIMENTO]]+Tabela122[[#This Row],[REPRESENTAÇÃO]]</f>
        <v>5647.75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0" t="s">
        <v>73</v>
      </c>
      <c r="B26" s="62" t="s">
        <v>126</v>
      </c>
      <c r="C26" s="62" t="s">
        <v>170</v>
      </c>
      <c r="D26" s="119" t="s">
        <v>16</v>
      </c>
      <c r="E26" s="114">
        <v>1</v>
      </c>
      <c r="F26" s="120" t="s">
        <v>228</v>
      </c>
      <c r="G26" s="116" t="s">
        <v>511</v>
      </c>
      <c r="H26" s="117"/>
      <c r="I26" s="117">
        <v>1129.55</v>
      </c>
      <c r="J26" s="117">
        <v>4518.2</v>
      </c>
      <c r="K26" s="117">
        <f>Tabela122[[#This Row],[AGP]]+Tabela122[[#This Row],[VENCIMENTO]]+Tabela122[[#This Row],[REPRESENTAÇÃO]]</f>
        <v>5647.75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0" t="s">
        <v>74</v>
      </c>
      <c r="B27" s="62" t="s">
        <v>127</v>
      </c>
      <c r="C27" s="62" t="s">
        <v>171</v>
      </c>
      <c r="D27" s="119" t="s">
        <v>16</v>
      </c>
      <c r="E27" s="114">
        <v>1</v>
      </c>
      <c r="F27" s="120" t="s">
        <v>537</v>
      </c>
      <c r="G27" s="116" t="s">
        <v>511</v>
      </c>
      <c r="H27" s="117"/>
      <c r="I27" s="117">
        <v>1129.55</v>
      </c>
      <c r="J27" s="117">
        <v>4518.2</v>
      </c>
      <c r="K27" s="117">
        <f>Tabela122[[#This Row],[AGP]]+Tabela122[[#This Row],[VENCIMENTO]]+Tabela122[[#This Row],[REPRESENTAÇÃO]]</f>
        <v>5647.75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0" t="s">
        <v>75</v>
      </c>
      <c r="B28" s="62" t="s">
        <v>128</v>
      </c>
      <c r="C28" s="62" t="s">
        <v>458</v>
      </c>
      <c r="D28" s="119" t="s">
        <v>16</v>
      </c>
      <c r="E28" s="114">
        <v>1</v>
      </c>
      <c r="F28" s="120" t="s">
        <v>239</v>
      </c>
      <c r="G28" s="116" t="s">
        <v>511</v>
      </c>
      <c r="H28" s="117"/>
      <c r="I28" s="117">
        <v>1129.55</v>
      </c>
      <c r="J28" s="117">
        <v>4518.2</v>
      </c>
      <c r="K28" s="117">
        <f>Tabela122[[#This Row],[AGP]]+Tabela122[[#This Row],[VENCIMENTO]]+Tabela122[[#This Row],[REPRESENTAÇÃO]]</f>
        <v>5647.75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0" t="s">
        <v>76</v>
      </c>
      <c r="B29" s="62" t="s">
        <v>129</v>
      </c>
      <c r="C29" s="62" t="s">
        <v>172</v>
      </c>
      <c r="D29" s="119" t="s">
        <v>16</v>
      </c>
      <c r="E29" s="114">
        <v>1</v>
      </c>
      <c r="F29" s="120" t="s">
        <v>230</v>
      </c>
      <c r="G29" s="116" t="s">
        <v>511</v>
      </c>
      <c r="H29" s="117"/>
      <c r="I29" s="117">
        <v>1129.55</v>
      </c>
      <c r="J29" s="117">
        <v>4518.2</v>
      </c>
      <c r="K29" s="117">
        <f>Tabela122[[#This Row],[AGP]]+Tabela122[[#This Row],[VENCIMENTO]]+Tabela122[[#This Row],[REPRESENTAÇÃO]]</f>
        <v>5647.75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0" t="s">
        <v>77</v>
      </c>
      <c r="B30" s="62" t="s">
        <v>130</v>
      </c>
      <c r="C30" s="62" t="s">
        <v>173</v>
      </c>
      <c r="D30" s="119" t="s">
        <v>209</v>
      </c>
      <c r="E30" s="114">
        <v>1</v>
      </c>
      <c r="F30" s="120" t="s">
        <v>231</v>
      </c>
      <c r="G30" s="116" t="s">
        <v>511</v>
      </c>
      <c r="H30" s="117"/>
      <c r="I30" s="117">
        <v>930.22</v>
      </c>
      <c r="J30" s="117">
        <v>3720.87</v>
      </c>
      <c r="K30" s="117">
        <f>Tabela122[[#This Row],[AGP]]+Tabela122[[#This Row],[VENCIMENTO]]+Tabela122[[#This Row],[REPRESENTAÇÃO]]</f>
        <v>4651.09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0" t="s">
        <v>538</v>
      </c>
      <c r="B31" s="62" t="s">
        <v>539</v>
      </c>
      <c r="C31" s="62" t="s">
        <v>540</v>
      </c>
      <c r="D31" s="119" t="s">
        <v>604</v>
      </c>
      <c r="E31" s="114">
        <v>1</v>
      </c>
      <c r="F31" s="120" t="s">
        <v>542</v>
      </c>
      <c r="G31" s="116" t="s">
        <v>512</v>
      </c>
      <c r="H31" s="117"/>
      <c r="I31" s="117"/>
      <c r="J31" s="117">
        <v>3720.87</v>
      </c>
      <c r="K31" s="117">
        <f>Tabela122[[#This Row],[AGP]]+Tabela122[[#This Row],[VENCIMENTO]]+Tabela122[[#This Row],[REPRESENTAÇÃO]]</f>
        <v>3720.87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83" t="s">
        <v>77</v>
      </c>
      <c r="B32" s="121" t="s">
        <v>130</v>
      </c>
      <c r="C32" s="121" t="s">
        <v>173</v>
      </c>
      <c r="D32" s="123" t="s">
        <v>209</v>
      </c>
      <c r="E32" s="124">
        <v>1</v>
      </c>
      <c r="F32" s="150" t="s">
        <v>605</v>
      </c>
      <c r="G32" s="125" t="s">
        <v>511</v>
      </c>
      <c r="H32" s="126"/>
      <c r="I32" s="126">
        <v>930.22</v>
      </c>
      <c r="J32" s="126">
        <v>3720.87</v>
      </c>
      <c r="K32" s="126">
        <f>Tabela122[[#This Row],[AGP]]+Tabela122[[#This Row],[VENCIMENTO]]+Tabela122[[#This Row],[REPRESENTAÇÃO]]</f>
        <v>4651.09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0" t="s">
        <v>78</v>
      </c>
      <c r="B33" s="62" t="s">
        <v>131</v>
      </c>
      <c r="C33" s="62" t="s">
        <v>174</v>
      </c>
      <c r="D33" s="119" t="s">
        <v>209</v>
      </c>
      <c r="E33" s="114">
        <v>1</v>
      </c>
      <c r="F33" s="120" t="s">
        <v>233</v>
      </c>
      <c r="G33" s="116" t="s">
        <v>511</v>
      </c>
      <c r="H33" s="117"/>
      <c r="I33" s="117">
        <v>930.22</v>
      </c>
      <c r="J33" s="117">
        <v>3720.87</v>
      </c>
      <c r="K33" s="117">
        <f>Tabela122[[#This Row],[AGP]]+Tabela122[[#This Row],[VENCIMENTO]]+Tabela122[[#This Row],[REPRESENTAÇÃO]]</f>
        <v>4651.09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0" t="s">
        <v>79</v>
      </c>
      <c r="B34" s="62" t="s">
        <v>132</v>
      </c>
      <c r="C34" s="62" t="s">
        <v>175</v>
      </c>
      <c r="D34" s="119" t="s">
        <v>209</v>
      </c>
      <c r="E34" s="114">
        <v>1</v>
      </c>
      <c r="F34" s="120" t="s">
        <v>234</v>
      </c>
      <c r="G34" s="116" t="s">
        <v>511</v>
      </c>
      <c r="H34" s="117"/>
      <c r="I34" s="117">
        <v>930.22</v>
      </c>
      <c r="J34" s="117">
        <v>3720.87</v>
      </c>
      <c r="K34" s="117">
        <f>Tabela122[[#This Row],[AGP]]+Tabela122[[#This Row],[VENCIMENTO]]+Tabela122[[#This Row],[REPRESENTAÇÃO]]</f>
        <v>4651.09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0" t="s">
        <v>80</v>
      </c>
      <c r="B35" s="62" t="s">
        <v>129</v>
      </c>
      <c r="C35" s="62" t="s">
        <v>176</v>
      </c>
      <c r="D35" s="119" t="s">
        <v>209</v>
      </c>
      <c r="E35" s="114">
        <v>1</v>
      </c>
      <c r="F35" s="120" t="s">
        <v>235</v>
      </c>
      <c r="G35" s="116" t="s">
        <v>511</v>
      </c>
      <c r="H35" s="117"/>
      <c r="I35" s="117">
        <v>930.22</v>
      </c>
      <c r="J35" s="117">
        <v>3720.87</v>
      </c>
      <c r="K35" s="117">
        <f>Tabela122[[#This Row],[AGP]]+Tabela122[[#This Row],[VENCIMENTO]]+Tabela122[[#This Row],[REPRESENTAÇÃO]]</f>
        <v>4651.09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0" t="s">
        <v>81</v>
      </c>
      <c r="B36" s="62" t="s">
        <v>133</v>
      </c>
      <c r="C36" s="62" t="s">
        <v>177</v>
      </c>
      <c r="D36" s="119" t="s">
        <v>209</v>
      </c>
      <c r="E36" s="114">
        <v>1</v>
      </c>
      <c r="F36" s="120" t="s">
        <v>236</v>
      </c>
      <c r="G36" s="116" t="s">
        <v>511</v>
      </c>
      <c r="H36" s="117"/>
      <c r="I36" s="117">
        <v>930.22</v>
      </c>
      <c r="J36" s="117">
        <v>3720.87</v>
      </c>
      <c r="K36" s="117">
        <f>Tabela122[[#This Row],[AGP]]+Tabela122[[#This Row],[VENCIMENTO]]+Tabela122[[#This Row],[REPRESENTAÇÃO]]</f>
        <v>4651.09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0" t="s">
        <v>81</v>
      </c>
      <c r="B37" s="62" t="s">
        <v>133</v>
      </c>
      <c r="C37" s="62" t="s">
        <v>177</v>
      </c>
      <c r="D37" s="119" t="s">
        <v>209</v>
      </c>
      <c r="E37" s="114">
        <v>1</v>
      </c>
      <c r="F37" s="120" t="s">
        <v>237</v>
      </c>
      <c r="G37" s="116" t="s">
        <v>511</v>
      </c>
      <c r="H37" s="117"/>
      <c r="I37" s="117">
        <v>930.22</v>
      </c>
      <c r="J37" s="117">
        <v>3720.87</v>
      </c>
      <c r="K37" s="117">
        <f>Tabela122[[#This Row],[AGP]]+Tabela122[[#This Row],[VENCIMENTO]]+Tabela122[[#This Row],[REPRESENTAÇÃO]]</f>
        <v>4651.09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0" t="s">
        <v>82</v>
      </c>
      <c r="B38" s="62" t="s">
        <v>134</v>
      </c>
      <c r="C38" s="62" t="s">
        <v>543</v>
      </c>
      <c r="D38" s="119" t="s">
        <v>209</v>
      </c>
      <c r="E38" s="114">
        <v>1</v>
      </c>
      <c r="F38" s="120" t="s">
        <v>238</v>
      </c>
      <c r="G38" s="116" t="s">
        <v>511</v>
      </c>
      <c r="H38" s="117"/>
      <c r="I38" s="117">
        <v>930.22</v>
      </c>
      <c r="J38" s="117">
        <v>3720.87</v>
      </c>
      <c r="K38" s="117">
        <f>Tabela122[[#This Row],[AGP]]+Tabela122[[#This Row],[VENCIMENTO]]+Tabela122[[#This Row],[REPRESENTAÇÃO]]</f>
        <v>4651.09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0" t="s">
        <v>606</v>
      </c>
      <c r="B39" s="62" t="s">
        <v>545</v>
      </c>
      <c r="C39" s="62" t="s">
        <v>546</v>
      </c>
      <c r="D39" s="119" t="s">
        <v>209</v>
      </c>
      <c r="E39" s="114">
        <v>1</v>
      </c>
      <c r="F39" s="120" t="s">
        <v>547</v>
      </c>
      <c r="G39" s="116" t="s">
        <v>511</v>
      </c>
      <c r="H39" s="117"/>
      <c r="I39" s="117">
        <v>930.22</v>
      </c>
      <c r="J39" s="117">
        <v>3720.87</v>
      </c>
      <c r="K39" s="117">
        <f>Tabela122[[#This Row],[AGP]]+Tabela122[[#This Row],[VENCIMENTO]]+Tabela122[[#This Row],[REPRESENTAÇÃO]]</f>
        <v>4651.09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0" t="s">
        <v>84</v>
      </c>
      <c r="B40" s="62" t="s">
        <v>136</v>
      </c>
      <c r="C40" s="62" t="s">
        <v>456</v>
      </c>
      <c r="D40" s="119" t="s">
        <v>209</v>
      </c>
      <c r="E40" s="114">
        <v>1</v>
      </c>
      <c r="F40" s="120" t="s">
        <v>240</v>
      </c>
      <c r="G40" s="116" t="s">
        <v>511</v>
      </c>
      <c r="H40" s="117"/>
      <c r="I40" s="117">
        <v>930.22</v>
      </c>
      <c r="J40" s="117">
        <v>3720.87</v>
      </c>
      <c r="K40" s="117">
        <f>Tabela122[[#This Row],[AGP]]+Tabela122[[#This Row],[VENCIMENTO]]+Tabela122[[#This Row],[REPRESENTAÇÃO]]</f>
        <v>4651.09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0" t="s">
        <v>85</v>
      </c>
      <c r="B41" s="62" t="s">
        <v>137</v>
      </c>
      <c r="C41" s="62" t="s">
        <v>457</v>
      </c>
      <c r="D41" s="119" t="s">
        <v>209</v>
      </c>
      <c r="E41" s="114">
        <v>1</v>
      </c>
      <c r="F41" s="120" t="s">
        <v>241</v>
      </c>
      <c r="G41" s="116" t="s">
        <v>511</v>
      </c>
      <c r="H41" s="117"/>
      <c r="I41" s="117">
        <v>930.22</v>
      </c>
      <c r="J41" s="117">
        <v>3720.87</v>
      </c>
      <c r="K41" s="117">
        <f>Tabela122[[#This Row],[AGP]]+Tabela122[[#This Row],[VENCIMENTO]]+Tabela122[[#This Row],[REPRESENTAÇÃO]]</f>
        <v>4651.09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0" t="s">
        <v>86</v>
      </c>
      <c r="B42" s="62" t="s">
        <v>138</v>
      </c>
      <c r="C42" s="62" t="s">
        <v>180</v>
      </c>
      <c r="D42" s="119" t="s">
        <v>209</v>
      </c>
      <c r="E42" s="114">
        <v>1</v>
      </c>
      <c r="F42" s="120" t="s">
        <v>242</v>
      </c>
      <c r="G42" s="116" t="s">
        <v>511</v>
      </c>
      <c r="H42" s="117"/>
      <c r="I42" s="117">
        <v>930.22</v>
      </c>
      <c r="J42" s="117">
        <v>3720.87</v>
      </c>
      <c r="K42" s="117">
        <f>Tabela122[[#This Row],[AGP]]+Tabela122[[#This Row],[VENCIMENTO]]+Tabela122[[#This Row],[REPRESENTAÇÃO]]</f>
        <v>4651.09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0" t="s">
        <v>87</v>
      </c>
      <c r="B43" s="62" t="s">
        <v>139</v>
      </c>
      <c r="C43" s="62" t="s">
        <v>181</v>
      </c>
      <c r="D43" s="119" t="s">
        <v>209</v>
      </c>
      <c r="E43" s="114">
        <v>1</v>
      </c>
      <c r="F43" s="120" t="s">
        <v>243</v>
      </c>
      <c r="G43" s="116" t="s">
        <v>511</v>
      </c>
      <c r="H43" s="117"/>
      <c r="I43" s="117">
        <v>930.22</v>
      </c>
      <c r="J43" s="117">
        <v>3720.87</v>
      </c>
      <c r="K43" s="117">
        <f>Tabela122[[#This Row],[AGP]]+Tabela122[[#This Row],[VENCIMENTO]]+Tabela122[[#This Row],[REPRESENTAÇÃO]]</f>
        <v>4651.09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0" t="s">
        <v>88</v>
      </c>
      <c r="B44" s="62" t="s">
        <v>140</v>
      </c>
      <c r="C44" s="62" t="s">
        <v>182</v>
      </c>
      <c r="D44" s="119" t="s">
        <v>209</v>
      </c>
      <c r="E44" s="114">
        <v>1</v>
      </c>
      <c r="F44" s="120" t="s">
        <v>244</v>
      </c>
      <c r="G44" s="116" t="s">
        <v>511</v>
      </c>
      <c r="H44" s="117"/>
      <c r="I44" s="117">
        <v>930.22</v>
      </c>
      <c r="J44" s="117">
        <v>3720.87</v>
      </c>
      <c r="K44" s="117">
        <f>Tabela122[[#This Row],[AGP]]+Tabela122[[#This Row],[VENCIMENTO]]+Tabela122[[#This Row],[REPRESENTAÇÃO]]</f>
        <v>4651.09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0" t="s">
        <v>89</v>
      </c>
      <c r="B45" s="62" t="s">
        <v>141</v>
      </c>
      <c r="C45" s="62" t="s">
        <v>183</v>
      </c>
      <c r="D45" s="119" t="s">
        <v>18</v>
      </c>
      <c r="E45" s="114">
        <v>1</v>
      </c>
      <c r="F45" s="120" t="s">
        <v>515</v>
      </c>
      <c r="G45" s="116" t="s">
        <v>511</v>
      </c>
      <c r="H45" s="117"/>
      <c r="I45" s="117">
        <v>664.44</v>
      </c>
      <c r="J45" s="117">
        <v>2657.77</v>
      </c>
      <c r="K45" s="117">
        <f>Tabela122[[#This Row],[AGP]]+Tabela122[[#This Row],[VENCIMENTO]]+Tabela122[[#This Row],[REPRESENTAÇÃO]]</f>
        <v>3322.21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0" t="s">
        <v>90</v>
      </c>
      <c r="B46" s="62" t="s">
        <v>142</v>
      </c>
      <c r="C46" s="62" t="s">
        <v>184</v>
      </c>
      <c r="D46" s="119" t="s">
        <v>18</v>
      </c>
      <c r="E46" s="114">
        <v>1</v>
      </c>
      <c r="F46" s="120" t="s">
        <v>245</v>
      </c>
      <c r="G46" s="116" t="s">
        <v>511</v>
      </c>
      <c r="H46" s="117"/>
      <c r="I46" s="117">
        <v>664.44</v>
      </c>
      <c r="J46" s="117">
        <v>2657.77</v>
      </c>
      <c r="K46" s="117">
        <f>Tabela122[[#This Row],[AGP]]+Tabela122[[#This Row],[VENCIMENTO]]+Tabela122[[#This Row],[REPRESENTAÇÃO]]</f>
        <v>3322.21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0" t="s">
        <v>91</v>
      </c>
      <c r="B47" s="62" t="s">
        <v>129</v>
      </c>
      <c r="C47" s="62" t="s">
        <v>185</v>
      </c>
      <c r="D47" s="119" t="s">
        <v>18</v>
      </c>
      <c r="E47" s="114">
        <v>1</v>
      </c>
      <c r="F47" s="120" t="s">
        <v>246</v>
      </c>
      <c r="G47" s="116" t="s">
        <v>511</v>
      </c>
      <c r="H47" s="117"/>
      <c r="I47" s="117">
        <v>664.44</v>
      </c>
      <c r="J47" s="117">
        <v>2657.77</v>
      </c>
      <c r="K47" s="117">
        <f>Tabela122[[#This Row],[AGP]]+Tabela122[[#This Row],[VENCIMENTO]]+Tabela122[[#This Row],[REPRESENTAÇÃO]]</f>
        <v>3322.21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0" t="s">
        <v>92</v>
      </c>
      <c r="B48" s="62" t="s">
        <v>143</v>
      </c>
      <c r="C48" s="62" t="s">
        <v>186</v>
      </c>
      <c r="D48" s="119" t="s">
        <v>18</v>
      </c>
      <c r="E48" s="114">
        <v>1</v>
      </c>
      <c r="F48" s="120" t="s">
        <v>247</v>
      </c>
      <c r="G48" s="116" t="s">
        <v>511</v>
      </c>
      <c r="H48" s="117"/>
      <c r="I48" s="117">
        <v>664.44</v>
      </c>
      <c r="J48" s="117">
        <v>2657.77</v>
      </c>
      <c r="K48" s="117">
        <f>Tabela122[[#This Row],[AGP]]+Tabela122[[#This Row],[VENCIMENTO]]+Tabela122[[#This Row],[REPRESENTAÇÃO]]</f>
        <v>3322.21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0" t="s">
        <v>94</v>
      </c>
      <c r="B49" s="62" t="s">
        <v>145</v>
      </c>
      <c r="C49" s="62" t="s">
        <v>188</v>
      </c>
      <c r="D49" s="119" t="s">
        <v>18</v>
      </c>
      <c r="E49" s="114">
        <v>1</v>
      </c>
      <c r="F49" s="120" t="s">
        <v>249</v>
      </c>
      <c r="G49" s="116" t="s">
        <v>511</v>
      </c>
      <c r="H49" s="117"/>
      <c r="I49" s="117">
        <v>664.44</v>
      </c>
      <c r="J49" s="117">
        <v>2657.77</v>
      </c>
      <c r="K49" s="117">
        <f>Tabela122[[#This Row],[AGP]]+Tabela122[[#This Row],[VENCIMENTO]]+Tabela122[[#This Row],[REPRESENTAÇÃO]]</f>
        <v>3322.21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0" t="s">
        <v>548</v>
      </c>
      <c r="B50" s="62" t="s">
        <v>549</v>
      </c>
      <c r="C50" s="62" t="s">
        <v>550</v>
      </c>
      <c r="D50" s="119" t="s">
        <v>18</v>
      </c>
      <c r="E50" s="114">
        <v>1</v>
      </c>
      <c r="F50" s="120" t="s">
        <v>551</v>
      </c>
      <c r="G50" s="116" t="s">
        <v>511</v>
      </c>
      <c r="H50" s="117"/>
      <c r="I50" s="117">
        <v>664.44</v>
      </c>
      <c r="J50" s="117">
        <v>2657.77</v>
      </c>
      <c r="K50" s="117">
        <f>Tabela122[[#This Row],[AGP]]+Tabela122[[#This Row],[VENCIMENTO]]+Tabela122[[#This Row],[REPRESENTAÇÃO]]</f>
        <v>3322.21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0" t="s">
        <v>95</v>
      </c>
      <c r="B51" s="62" t="s">
        <v>146</v>
      </c>
      <c r="C51" s="62" t="s">
        <v>189</v>
      </c>
      <c r="D51" s="119" t="s">
        <v>18</v>
      </c>
      <c r="E51" s="114">
        <v>1</v>
      </c>
      <c r="F51" s="120" t="s">
        <v>250</v>
      </c>
      <c r="G51" s="116" t="s">
        <v>511</v>
      </c>
      <c r="H51" s="117"/>
      <c r="I51" s="117">
        <v>664.44</v>
      </c>
      <c r="J51" s="117">
        <v>2657.77</v>
      </c>
      <c r="K51" s="117">
        <f>Tabela122[[#This Row],[AGP]]+Tabela122[[#This Row],[VENCIMENTO]]+Tabela122[[#This Row],[REPRESENTAÇÃO]]</f>
        <v>3322.21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0" t="s">
        <v>96</v>
      </c>
      <c r="B52" s="62" t="s">
        <v>25</v>
      </c>
      <c r="C52" s="62" t="s">
        <v>190</v>
      </c>
      <c r="D52" s="119" t="s">
        <v>18</v>
      </c>
      <c r="E52" s="114">
        <v>1</v>
      </c>
      <c r="F52" s="120" t="s">
        <v>251</v>
      </c>
      <c r="G52" s="116" t="s">
        <v>511</v>
      </c>
      <c r="H52" s="117"/>
      <c r="I52" s="117">
        <v>664.44</v>
      </c>
      <c r="J52" s="117">
        <v>2657.77</v>
      </c>
      <c r="K52" s="117">
        <f>Tabela122[[#This Row],[AGP]]+Tabela122[[#This Row],[VENCIMENTO]]+Tabela122[[#This Row],[REPRESENTAÇÃO]]</f>
        <v>3322.21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0" t="s">
        <v>97</v>
      </c>
      <c r="B53" s="62" t="s">
        <v>147</v>
      </c>
      <c r="C53" s="62" t="s">
        <v>191</v>
      </c>
      <c r="D53" s="119" t="s">
        <v>18</v>
      </c>
      <c r="E53" s="114">
        <v>1</v>
      </c>
      <c r="F53" s="120" t="s">
        <v>252</v>
      </c>
      <c r="G53" s="116" t="s">
        <v>511</v>
      </c>
      <c r="H53" s="117"/>
      <c r="I53" s="117">
        <v>664.44</v>
      </c>
      <c r="J53" s="117">
        <v>2657.77</v>
      </c>
      <c r="K53" s="117">
        <f>Tabela122[[#This Row],[AGP]]+Tabela122[[#This Row],[VENCIMENTO]]+Tabela122[[#This Row],[REPRESENTAÇÃO]]</f>
        <v>3322.21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0" t="s">
        <v>552</v>
      </c>
      <c r="B54" s="62" t="s">
        <v>148</v>
      </c>
      <c r="C54" s="62" t="s">
        <v>553</v>
      </c>
      <c r="D54" s="119" t="s">
        <v>18</v>
      </c>
      <c r="E54" s="114">
        <v>1</v>
      </c>
      <c r="F54" s="120" t="s">
        <v>253</v>
      </c>
      <c r="G54" s="116" t="s">
        <v>511</v>
      </c>
      <c r="H54" s="117"/>
      <c r="I54" s="117">
        <v>664.44</v>
      </c>
      <c r="J54" s="117">
        <v>2657.77</v>
      </c>
      <c r="K54" s="117">
        <f>Tabela122[[#This Row],[AGP]]+Tabela122[[#This Row],[VENCIMENTO]]+Tabela122[[#This Row],[REPRESENTAÇÃO]]</f>
        <v>3322.21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0" t="s">
        <v>554</v>
      </c>
      <c r="B55" s="62" t="s">
        <v>555</v>
      </c>
      <c r="C55" s="62" t="s">
        <v>556</v>
      </c>
      <c r="D55" s="119" t="s">
        <v>18</v>
      </c>
      <c r="E55" s="114">
        <v>1</v>
      </c>
      <c r="F55" s="120" t="s">
        <v>254</v>
      </c>
      <c r="G55" s="116" t="s">
        <v>511</v>
      </c>
      <c r="H55" s="117"/>
      <c r="I55" s="117">
        <v>664.44</v>
      </c>
      <c r="J55" s="117">
        <v>2657.77</v>
      </c>
      <c r="K55" s="117">
        <f>Tabela122[[#This Row],[AGP]]+Tabela122[[#This Row],[VENCIMENTO]]+Tabela122[[#This Row],[REPRESENTAÇÃO]]</f>
        <v>3322.21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0" t="s">
        <v>104</v>
      </c>
      <c r="B56" s="62" t="s">
        <v>154</v>
      </c>
      <c r="C56" s="62" t="s">
        <v>607</v>
      </c>
      <c r="D56" s="119" t="s">
        <v>18</v>
      </c>
      <c r="E56" s="114">
        <v>1</v>
      </c>
      <c r="F56" s="120" t="s">
        <v>260</v>
      </c>
      <c r="G56" s="116" t="s">
        <v>511</v>
      </c>
      <c r="H56" s="117"/>
      <c r="I56" s="117">
        <v>664.44</v>
      </c>
      <c r="J56" s="117">
        <v>2657.77</v>
      </c>
      <c r="K56" s="117">
        <f>Tabela122[[#This Row],[AGP]]+Tabela122[[#This Row],[VENCIMENTO]]+Tabela122[[#This Row],[REPRESENTAÇÃO]]</f>
        <v>3322.21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0" t="s">
        <v>100</v>
      </c>
      <c r="B57" s="62" t="s">
        <v>150</v>
      </c>
      <c r="C57" s="130" t="s">
        <v>194</v>
      </c>
      <c r="D57" s="119" t="s">
        <v>18</v>
      </c>
      <c r="E57" s="114">
        <v>1</v>
      </c>
      <c r="F57" s="120" t="s">
        <v>255</v>
      </c>
      <c r="G57" s="116" t="s">
        <v>511</v>
      </c>
      <c r="H57" s="117"/>
      <c r="I57" s="117">
        <v>664.44</v>
      </c>
      <c r="J57" s="117">
        <v>2657.77</v>
      </c>
      <c r="K57" s="117">
        <f>Tabela122[[#This Row],[AGP]]+Tabela122[[#This Row],[VENCIMENTO]]+Tabela122[[#This Row],[REPRESENTAÇÃO]]</f>
        <v>3322.21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0" t="s">
        <v>101</v>
      </c>
      <c r="B58" s="62" t="s">
        <v>151</v>
      </c>
      <c r="C58" s="62" t="s">
        <v>195</v>
      </c>
      <c r="D58" s="119" t="s">
        <v>19</v>
      </c>
      <c r="E58" s="114">
        <v>1</v>
      </c>
      <c r="F58" s="120" t="s">
        <v>256</v>
      </c>
      <c r="G58" s="116" t="s">
        <v>511</v>
      </c>
      <c r="H58" s="117"/>
      <c r="I58" s="117">
        <v>431.89</v>
      </c>
      <c r="J58" s="117">
        <v>1727.55</v>
      </c>
      <c r="K58" s="117">
        <f>Tabela122[[#This Row],[AGP]]+Tabela122[[#This Row],[VENCIMENTO]]+Tabela122[[#This Row],[REPRESENTAÇÃO]]</f>
        <v>2159.44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0" t="s">
        <v>102</v>
      </c>
      <c r="B59" s="62" t="s">
        <v>152</v>
      </c>
      <c r="C59" s="62" t="s">
        <v>196</v>
      </c>
      <c r="D59" s="119" t="s">
        <v>19</v>
      </c>
      <c r="E59" s="114">
        <v>1</v>
      </c>
      <c r="F59" s="60" t="s">
        <v>257</v>
      </c>
      <c r="G59" s="116" t="s">
        <v>511</v>
      </c>
      <c r="H59" s="117"/>
      <c r="I59" s="117">
        <v>431.89</v>
      </c>
      <c r="J59" s="117">
        <v>1727.55</v>
      </c>
      <c r="K59" s="117">
        <f>Tabela122[[#This Row],[AGP]]+Tabela122[[#This Row],[VENCIMENTO]]+Tabela122[[#This Row],[REPRESENTAÇÃO]]</f>
        <v>2159.44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0" t="s">
        <v>101</v>
      </c>
      <c r="B60" s="62" t="s">
        <v>151</v>
      </c>
      <c r="C60" s="62" t="s">
        <v>195</v>
      </c>
      <c r="D60" s="119" t="s">
        <v>19</v>
      </c>
      <c r="E60" s="114">
        <v>1</v>
      </c>
      <c r="F60" s="120" t="s">
        <v>258</v>
      </c>
      <c r="G60" s="116" t="s">
        <v>511</v>
      </c>
      <c r="H60" s="117"/>
      <c r="I60" s="117">
        <v>431.89</v>
      </c>
      <c r="J60" s="117">
        <v>1727.55</v>
      </c>
      <c r="K60" s="117">
        <f>Tabela122[[#This Row],[AGP]]+Tabela122[[#This Row],[VENCIMENTO]]+Tabela122[[#This Row],[REPRESENTAÇÃO]]</f>
        <v>2159.44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0" t="s">
        <v>101</v>
      </c>
      <c r="B61" s="62" t="s">
        <v>151</v>
      </c>
      <c r="C61" s="62" t="s">
        <v>195</v>
      </c>
      <c r="D61" s="119" t="s">
        <v>19</v>
      </c>
      <c r="E61" s="114">
        <v>1</v>
      </c>
      <c r="F61" s="120" t="s">
        <v>259</v>
      </c>
      <c r="G61" s="116" t="s">
        <v>511</v>
      </c>
      <c r="H61" s="117"/>
      <c r="I61" s="117">
        <v>431.89</v>
      </c>
      <c r="J61" s="117">
        <v>1727.55</v>
      </c>
      <c r="K61" s="117">
        <f>Tabela122[[#This Row],[AGP]]+Tabela122[[#This Row],[VENCIMENTO]]+Tabela122[[#This Row],[REPRESENTAÇÃO]]</f>
        <v>2159.44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0" t="s">
        <v>101</v>
      </c>
      <c r="B62" s="62" t="s">
        <v>151</v>
      </c>
      <c r="C62" s="62" t="s">
        <v>195</v>
      </c>
      <c r="D62" s="119" t="s">
        <v>19</v>
      </c>
      <c r="E62" s="114">
        <v>1</v>
      </c>
      <c r="F62" s="120" t="s">
        <v>261</v>
      </c>
      <c r="G62" s="116" t="s">
        <v>511</v>
      </c>
      <c r="H62" s="117"/>
      <c r="I62" s="117">
        <v>431.89</v>
      </c>
      <c r="J62" s="117">
        <v>1727.55</v>
      </c>
      <c r="K62" s="117">
        <f>Tabela122[[#This Row],[AGP]]+Tabela122[[#This Row],[VENCIMENTO]]+Tabela122[[#This Row],[REPRESENTAÇÃO]]</f>
        <v>2159.44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0" t="s">
        <v>102</v>
      </c>
      <c r="B63" s="62" t="s">
        <v>152</v>
      </c>
      <c r="C63" s="62" t="s">
        <v>196</v>
      </c>
      <c r="D63" s="119" t="s">
        <v>19</v>
      </c>
      <c r="E63" s="114">
        <v>1</v>
      </c>
      <c r="F63" s="120" t="s">
        <v>262</v>
      </c>
      <c r="G63" s="116" t="s">
        <v>511</v>
      </c>
      <c r="H63" s="117"/>
      <c r="I63" s="117">
        <v>431.89</v>
      </c>
      <c r="J63" s="117">
        <v>1727.55</v>
      </c>
      <c r="K63" s="117">
        <f>Tabela122[[#This Row],[AGP]]+Tabela122[[#This Row],[VENCIMENTO]]+Tabela122[[#This Row],[REPRESENTAÇÃO]]</f>
        <v>2159.44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0" t="s">
        <v>104</v>
      </c>
      <c r="B64" s="62" t="s">
        <v>154</v>
      </c>
      <c r="C64" s="62" t="s">
        <v>198</v>
      </c>
      <c r="D64" s="119" t="s">
        <v>19</v>
      </c>
      <c r="E64" s="114">
        <v>1</v>
      </c>
      <c r="F64" s="120" t="s">
        <v>263</v>
      </c>
      <c r="G64" s="116" t="s">
        <v>511</v>
      </c>
      <c r="H64" s="117"/>
      <c r="I64" s="117">
        <v>431.89</v>
      </c>
      <c r="J64" s="117">
        <v>1727.55</v>
      </c>
      <c r="K64" s="117">
        <f>Tabela122[[#This Row],[AGP]]+Tabela122[[#This Row],[VENCIMENTO]]+Tabela122[[#This Row],[REPRESENTAÇÃO]]</f>
        <v>2159.44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0" t="s">
        <v>104</v>
      </c>
      <c r="B65" s="62" t="s">
        <v>154</v>
      </c>
      <c r="C65" s="62" t="s">
        <v>198</v>
      </c>
      <c r="D65" s="119" t="s">
        <v>19</v>
      </c>
      <c r="E65" s="114">
        <v>1</v>
      </c>
      <c r="F65" s="120" t="s">
        <v>264</v>
      </c>
      <c r="G65" s="116" t="s">
        <v>511</v>
      </c>
      <c r="H65" s="117"/>
      <c r="I65" s="117">
        <v>431.89</v>
      </c>
      <c r="J65" s="117">
        <v>1727.55</v>
      </c>
      <c r="K65" s="117">
        <f>Tabela122[[#This Row],[AGP]]+Tabela122[[#This Row],[VENCIMENTO]]+Tabela122[[#This Row],[REPRESENTAÇÃO]]</f>
        <v>2159.44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0" t="s">
        <v>104</v>
      </c>
      <c r="B66" s="62" t="s">
        <v>154</v>
      </c>
      <c r="C66" s="62" t="s">
        <v>506</v>
      </c>
      <c r="D66" s="119" t="s">
        <v>19</v>
      </c>
      <c r="E66" s="114">
        <v>1</v>
      </c>
      <c r="F66" s="120" t="s">
        <v>265</v>
      </c>
      <c r="G66" s="116" t="s">
        <v>511</v>
      </c>
      <c r="H66" s="117"/>
      <c r="I66" s="117">
        <v>431.89</v>
      </c>
      <c r="J66" s="117">
        <v>1727.55</v>
      </c>
      <c r="K66" s="117">
        <f>Tabela122[[#This Row],[AGP]]+Tabela122[[#This Row],[VENCIMENTO]]+Tabela122[[#This Row],[REPRESENTAÇÃO]]</f>
        <v>2159.44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0" t="s">
        <v>105</v>
      </c>
      <c r="B67" s="62" t="s">
        <v>155</v>
      </c>
      <c r="C67" s="62" t="s">
        <v>199</v>
      </c>
      <c r="D67" s="119" t="s">
        <v>19</v>
      </c>
      <c r="E67" s="114">
        <v>1</v>
      </c>
      <c r="F67" s="120" t="s">
        <v>266</v>
      </c>
      <c r="G67" s="116" t="s">
        <v>511</v>
      </c>
      <c r="H67" s="117"/>
      <c r="I67" s="117">
        <v>431.89</v>
      </c>
      <c r="J67" s="117">
        <v>1727.55</v>
      </c>
      <c r="K67" s="117">
        <f>Tabela122[[#This Row],[AGP]]+Tabela122[[#This Row],[VENCIMENTO]]+Tabela122[[#This Row],[REPRESENTAÇÃO]]</f>
        <v>2159.44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0" t="s">
        <v>103</v>
      </c>
      <c r="B68" s="62" t="s">
        <v>608</v>
      </c>
      <c r="C68" s="62" t="s">
        <v>607</v>
      </c>
      <c r="D68" s="119" t="s">
        <v>19</v>
      </c>
      <c r="E68" s="114">
        <v>1</v>
      </c>
      <c r="F68" s="120" t="s">
        <v>268</v>
      </c>
      <c r="G68" s="116" t="s">
        <v>511</v>
      </c>
      <c r="H68" s="117"/>
      <c r="I68" s="117">
        <v>431.89</v>
      </c>
      <c r="J68" s="117">
        <v>1727.55</v>
      </c>
      <c r="K68" s="117">
        <f>Tabela122[[#This Row],[AGP]]+Tabela122[[#This Row],[VENCIMENTO]]+Tabela122[[#This Row],[REPRESENTAÇÃO]]</f>
        <v>2159.44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0" t="s">
        <v>107</v>
      </c>
      <c r="B69" s="62" t="s">
        <v>157</v>
      </c>
      <c r="C69" s="62" t="s">
        <v>201</v>
      </c>
      <c r="D69" s="119" t="s">
        <v>210</v>
      </c>
      <c r="E69" s="114">
        <v>1</v>
      </c>
      <c r="F69" s="120" t="s">
        <v>609</v>
      </c>
      <c r="G69" s="116" t="s">
        <v>511</v>
      </c>
      <c r="H69" s="117"/>
      <c r="I69" s="117">
        <v>265.77999999999997</v>
      </c>
      <c r="J69" s="117">
        <v>1063.1099999999999</v>
      </c>
      <c r="K69" s="117">
        <f>Tabela122[[#This Row],[AGP]]+Tabela122[[#This Row],[VENCIMENTO]]+Tabela122[[#This Row],[REPRESENTAÇÃO]]</f>
        <v>1328.8899999999999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0" t="s">
        <v>557</v>
      </c>
      <c r="B70" s="62" t="s">
        <v>558</v>
      </c>
      <c r="C70" s="62" t="s">
        <v>559</v>
      </c>
      <c r="D70" s="119" t="s">
        <v>210</v>
      </c>
      <c r="E70" s="114">
        <v>1</v>
      </c>
      <c r="F70" s="120" t="s">
        <v>269</v>
      </c>
      <c r="G70" s="116" t="s">
        <v>511</v>
      </c>
      <c r="H70" s="117"/>
      <c r="I70" s="117">
        <v>265.77999999999997</v>
      </c>
      <c r="J70" s="117">
        <v>1063.1099999999999</v>
      </c>
      <c r="K70" s="117">
        <f>Tabela122[[#This Row],[AGP]]+Tabela122[[#This Row],[VENCIMENTO]]+Tabela122[[#This Row],[REPRESENTAÇÃO]]</f>
        <v>1328.8899999999999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0" t="s">
        <v>557</v>
      </c>
      <c r="B71" s="62" t="s">
        <v>558</v>
      </c>
      <c r="C71" s="62" t="s">
        <v>559</v>
      </c>
      <c r="D71" s="119" t="s">
        <v>210</v>
      </c>
      <c r="E71" s="114">
        <v>1</v>
      </c>
      <c r="F71" s="120" t="s">
        <v>270</v>
      </c>
      <c r="G71" s="116" t="s">
        <v>511</v>
      </c>
      <c r="H71" s="117"/>
      <c r="I71" s="117">
        <v>265.77999999999997</v>
      </c>
      <c r="J71" s="117">
        <v>1063.1099999999999</v>
      </c>
      <c r="K71" s="117">
        <f>Tabela122[[#This Row],[AGP]]+Tabela122[[#This Row],[VENCIMENTO]]+Tabela122[[#This Row],[REPRESENTAÇÃO]]</f>
        <v>1328.8899999999999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0" t="s">
        <v>109</v>
      </c>
      <c r="B72" s="62" t="s">
        <v>159</v>
      </c>
      <c r="C72" s="62" t="s">
        <v>203</v>
      </c>
      <c r="D72" s="119" t="s">
        <v>210</v>
      </c>
      <c r="E72" s="114">
        <v>1</v>
      </c>
      <c r="F72" s="120" t="s">
        <v>271</v>
      </c>
      <c r="G72" s="116" t="s">
        <v>511</v>
      </c>
      <c r="H72" s="117"/>
      <c r="I72" s="117">
        <v>265.77999999999997</v>
      </c>
      <c r="J72" s="117">
        <v>1063.1099999999999</v>
      </c>
      <c r="K72" s="117">
        <f>Tabela122[[#This Row],[AGP]]+Tabela122[[#This Row],[VENCIMENTO]]+Tabela122[[#This Row],[REPRESENTAÇÃO]]</f>
        <v>1328.8899999999999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0" t="s">
        <v>110</v>
      </c>
      <c r="B73" s="62" t="s">
        <v>160</v>
      </c>
      <c r="C73" s="62" t="s">
        <v>204</v>
      </c>
      <c r="D73" s="119" t="s">
        <v>210</v>
      </c>
      <c r="E73" s="114">
        <v>1</v>
      </c>
      <c r="F73" s="120" t="s">
        <v>272</v>
      </c>
      <c r="G73" s="116" t="s">
        <v>511</v>
      </c>
      <c r="H73" s="117"/>
      <c r="I73" s="117">
        <v>265.77999999999997</v>
      </c>
      <c r="J73" s="117">
        <v>1063.1099999999999</v>
      </c>
      <c r="K73" s="117">
        <f>Tabela122[[#This Row],[AGP]]+Tabela122[[#This Row],[VENCIMENTO]]+Tabela122[[#This Row],[REPRESENTAÇÃO]]</f>
        <v>1328.8899999999999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s="22" customFormat="1" ht="12.75" customHeight="1">
      <c r="A74" s="60" t="s">
        <v>560</v>
      </c>
      <c r="B74" s="62" t="s">
        <v>561</v>
      </c>
      <c r="C74" s="62" t="s">
        <v>562</v>
      </c>
      <c r="D74" s="119" t="s">
        <v>211</v>
      </c>
      <c r="E74" s="114">
        <v>1</v>
      </c>
      <c r="F74" s="120" t="s">
        <v>273</v>
      </c>
      <c r="G74" s="116" t="s">
        <v>511</v>
      </c>
      <c r="H74" s="117"/>
      <c r="I74" s="117">
        <v>232.56</v>
      </c>
      <c r="J74" s="117">
        <v>930.22</v>
      </c>
      <c r="K74" s="117">
        <f>Tabela122[[#This Row],[AGP]]+Tabela122[[#This Row],[VENCIMENTO]]+Tabela122[[#This Row],[REPRESENTAÇÃO]]</f>
        <v>1162.78</v>
      </c>
    </row>
    <row r="75" spans="1:26" ht="12.75" customHeight="1">
      <c r="A75" s="31" t="s">
        <v>57</v>
      </c>
      <c r="B75" s="87"/>
      <c r="C75" s="87"/>
      <c r="D75" s="87"/>
      <c r="E75" s="87">
        <f>SUBTOTAL(102,[QUANT.])</f>
        <v>68</v>
      </c>
      <c r="F75" s="131"/>
      <c r="G75" s="87"/>
      <c r="H75" s="108">
        <f>SUM(H7:H74)</f>
        <v>10570</v>
      </c>
      <c r="I75" s="89">
        <f>SUBTOTAL(109,[VENCIMENTO])</f>
        <v>55679.92000000002</v>
      </c>
      <c r="J75" s="90">
        <f>SUBTOTAL(109,[REPRESENTAÇÃO])</f>
        <v>232252.73999999958</v>
      </c>
      <c r="K75" s="91">
        <f>SUBTOTAL(109,[TOTAL])</f>
        <v>298502.66000000003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22" customFormat="1" ht="12.75" customHeight="1">
      <c r="A76" s="132"/>
      <c r="B76" s="133"/>
      <c r="C76" s="133"/>
      <c r="D76" s="133"/>
      <c r="E76" s="133"/>
      <c r="F76" s="134"/>
      <c r="G76" s="133"/>
      <c r="H76" s="133"/>
      <c r="I76" s="133"/>
      <c r="J76" s="133"/>
      <c r="K76" s="135"/>
    </row>
    <row r="77" spans="1:26" s="22" customFormat="1" ht="12.75" customHeight="1">
      <c r="A77" s="312" t="s">
        <v>20</v>
      </c>
      <c r="B77" s="312"/>
      <c r="C77" s="312"/>
      <c r="D77" s="312"/>
      <c r="E77" s="312"/>
      <c r="F77" s="312"/>
      <c r="G77" s="312"/>
      <c r="H77" s="312"/>
      <c r="I77" s="26"/>
      <c r="K77" s="27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s="22" customFormat="1" ht="12.75" customHeight="1">
      <c r="A78" s="110" t="s">
        <v>1</v>
      </c>
      <c r="B78" s="110" t="s">
        <v>2</v>
      </c>
      <c r="C78" s="110" t="s">
        <v>3</v>
      </c>
      <c r="D78" s="110" t="s">
        <v>4</v>
      </c>
      <c r="E78" s="110" t="s">
        <v>5</v>
      </c>
      <c r="F78" s="110" t="s">
        <v>6</v>
      </c>
      <c r="G78" s="110" t="s">
        <v>7</v>
      </c>
      <c r="H78" s="110" t="s">
        <v>11</v>
      </c>
      <c r="I78" s="26"/>
      <c r="J78" s="26"/>
      <c r="K78" s="27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2" customFormat="1" ht="12.75" customHeight="1">
      <c r="A79" s="60" t="s">
        <v>274</v>
      </c>
      <c r="B79" s="62" t="s">
        <v>275</v>
      </c>
      <c r="C79" s="130" t="s">
        <v>276</v>
      </c>
      <c r="D79" s="119" t="s">
        <v>277</v>
      </c>
      <c r="E79" s="136">
        <v>1</v>
      </c>
      <c r="F79" s="120" t="s">
        <v>331</v>
      </c>
      <c r="G79" s="137" t="s">
        <v>513</v>
      </c>
      <c r="H79" s="138">
        <v>5847.08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2" customFormat="1" ht="12.75" customHeight="1">
      <c r="A80" s="60" t="s">
        <v>278</v>
      </c>
      <c r="B80" s="62" t="s">
        <v>279</v>
      </c>
      <c r="C80" s="62" t="s">
        <v>280</v>
      </c>
      <c r="D80" s="119" t="s">
        <v>277</v>
      </c>
      <c r="E80" s="136">
        <v>1</v>
      </c>
      <c r="F80" s="120" t="s">
        <v>332</v>
      </c>
      <c r="G80" s="137" t="s">
        <v>512</v>
      </c>
      <c r="H80" s="138">
        <v>5847.08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2" customFormat="1" ht="12.75" customHeight="1">
      <c r="A81" s="60" t="s">
        <v>563</v>
      </c>
      <c r="B81" s="62" t="s">
        <v>564</v>
      </c>
      <c r="C81" s="62" t="s">
        <v>565</v>
      </c>
      <c r="D81" s="119" t="s">
        <v>21</v>
      </c>
      <c r="E81" s="136">
        <v>1</v>
      </c>
      <c r="F81" s="120" t="s">
        <v>339</v>
      </c>
      <c r="G81" s="137" t="s">
        <v>512</v>
      </c>
      <c r="H81" s="138">
        <v>4916.8599999999997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2" customFormat="1" ht="12.75" customHeight="1">
      <c r="A82" s="60" t="s">
        <v>282</v>
      </c>
      <c r="B82" s="62" t="s">
        <v>283</v>
      </c>
      <c r="C82" s="62" t="s">
        <v>284</v>
      </c>
      <c r="D82" s="119" t="s">
        <v>21</v>
      </c>
      <c r="E82" s="136">
        <v>1</v>
      </c>
      <c r="F82" s="120" t="s">
        <v>334</v>
      </c>
      <c r="G82" s="137" t="s">
        <v>512</v>
      </c>
      <c r="H82" s="138">
        <v>4916.8599999999997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2" customFormat="1" ht="12.75" customHeight="1">
      <c r="A83" s="60" t="s">
        <v>566</v>
      </c>
      <c r="B83" s="62" t="s">
        <v>567</v>
      </c>
      <c r="C83" s="62" t="s">
        <v>568</v>
      </c>
      <c r="D83" s="119" t="s">
        <v>22</v>
      </c>
      <c r="E83" s="136">
        <v>1</v>
      </c>
      <c r="F83" s="120" t="s">
        <v>226</v>
      </c>
      <c r="G83" s="137" t="s">
        <v>512</v>
      </c>
      <c r="H83" s="138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2" customFormat="1" ht="12.75" customHeight="1">
      <c r="A84" s="60" t="s">
        <v>285</v>
      </c>
      <c r="B84" s="62" t="s">
        <v>286</v>
      </c>
      <c r="C84" s="62" t="s">
        <v>287</v>
      </c>
      <c r="D84" s="119" t="s">
        <v>22</v>
      </c>
      <c r="E84" s="136">
        <v>1</v>
      </c>
      <c r="F84" s="120" t="s">
        <v>335</v>
      </c>
      <c r="G84" s="137" t="s">
        <v>512</v>
      </c>
      <c r="H84" s="138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2" customFormat="1" ht="12.75" customHeight="1">
      <c r="A85" s="60" t="s">
        <v>288</v>
      </c>
      <c r="B85" s="62" t="s">
        <v>289</v>
      </c>
      <c r="C85" s="62" t="s">
        <v>290</v>
      </c>
      <c r="D85" s="119" t="s">
        <v>22</v>
      </c>
      <c r="E85" s="136">
        <v>1</v>
      </c>
      <c r="F85" s="120" t="s">
        <v>336</v>
      </c>
      <c r="G85" s="137" t="s">
        <v>512</v>
      </c>
      <c r="H85" s="138">
        <v>4518.2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2" customFormat="1" ht="12.75" customHeight="1">
      <c r="A86" s="60" t="s">
        <v>291</v>
      </c>
      <c r="B86" s="62" t="s">
        <v>292</v>
      </c>
      <c r="C86" s="62" t="s">
        <v>293</v>
      </c>
      <c r="D86" s="119" t="s">
        <v>22</v>
      </c>
      <c r="E86" s="136">
        <v>1</v>
      </c>
      <c r="F86" s="120" t="s">
        <v>337</v>
      </c>
      <c r="G86" s="137" t="s">
        <v>512</v>
      </c>
      <c r="H86" s="138">
        <v>4518.2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2" customFormat="1" ht="12.75" customHeight="1">
      <c r="A87" s="60" t="s">
        <v>294</v>
      </c>
      <c r="B87" s="62" t="s">
        <v>295</v>
      </c>
      <c r="C87" s="62" t="s">
        <v>296</v>
      </c>
      <c r="D87" s="119" t="s">
        <v>22</v>
      </c>
      <c r="E87" s="136">
        <v>1</v>
      </c>
      <c r="F87" s="120" t="s">
        <v>610</v>
      </c>
      <c r="G87" s="137" t="s">
        <v>513</v>
      </c>
      <c r="H87" s="138">
        <v>4518.2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2" customFormat="1" ht="12.75" customHeight="1">
      <c r="A88" s="60" t="s">
        <v>74</v>
      </c>
      <c r="B88" s="62" t="s">
        <v>127</v>
      </c>
      <c r="C88" s="62" t="s">
        <v>171</v>
      </c>
      <c r="D88" s="119" t="s">
        <v>22</v>
      </c>
      <c r="E88" s="136">
        <v>1</v>
      </c>
      <c r="F88" s="120" t="s">
        <v>340</v>
      </c>
      <c r="G88" s="137" t="s">
        <v>512</v>
      </c>
      <c r="H88" s="138">
        <v>4518.2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2" customFormat="1" ht="12.75" customHeight="1">
      <c r="A89" s="60" t="s">
        <v>300</v>
      </c>
      <c r="B89" s="62" t="s">
        <v>301</v>
      </c>
      <c r="C89" s="62" t="s">
        <v>302</v>
      </c>
      <c r="D89" s="119" t="s">
        <v>23</v>
      </c>
      <c r="E89" s="136">
        <v>1</v>
      </c>
      <c r="F89" s="120" t="s">
        <v>341</v>
      </c>
      <c r="G89" s="137" t="s">
        <v>512</v>
      </c>
      <c r="H89" s="138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2" customFormat="1" ht="12.75" customHeight="1">
      <c r="A90" s="60" t="s">
        <v>303</v>
      </c>
      <c r="B90" s="62" t="s">
        <v>304</v>
      </c>
      <c r="C90" s="62" t="s">
        <v>305</v>
      </c>
      <c r="D90" s="119" t="s">
        <v>23</v>
      </c>
      <c r="E90" s="136">
        <v>1</v>
      </c>
      <c r="F90" s="120" t="s">
        <v>342</v>
      </c>
      <c r="G90" s="137" t="s">
        <v>512</v>
      </c>
      <c r="H90" s="138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2" customFormat="1" ht="12.75" customHeight="1">
      <c r="A91" s="60" t="s">
        <v>306</v>
      </c>
      <c r="B91" s="62" t="s">
        <v>307</v>
      </c>
      <c r="C91" s="62" t="s">
        <v>308</v>
      </c>
      <c r="D91" s="119" t="s">
        <v>23</v>
      </c>
      <c r="E91" s="136">
        <v>1</v>
      </c>
      <c r="F91" s="120" t="s">
        <v>343</v>
      </c>
      <c r="G91" s="137" t="s">
        <v>512</v>
      </c>
      <c r="H91" s="138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2" customFormat="1" ht="12.75" customHeight="1">
      <c r="A92" s="60" t="s">
        <v>309</v>
      </c>
      <c r="B92" s="62" t="s">
        <v>310</v>
      </c>
      <c r="C92" s="62" t="s">
        <v>311</v>
      </c>
      <c r="D92" s="119" t="s">
        <v>23</v>
      </c>
      <c r="E92" s="136">
        <v>1</v>
      </c>
      <c r="F92" s="120" t="s">
        <v>344</v>
      </c>
      <c r="G92" s="137" t="s">
        <v>512</v>
      </c>
      <c r="H92" s="138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2" customFormat="1" ht="12.75" customHeight="1">
      <c r="A93" s="60" t="s">
        <v>75</v>
      </c>
      <c r="B93" s="62" t="s">
        <v>312</v>
      </c>
      <c r="C93" s="62" t="s">
        <v>313</v>
      </c>
      <c r="D93" s="119" t="s">
        <v>23</v>
      </c>
      <c r="E93" s="136">
        <v>1</v>
      </c>
      <c r="F93" s="120" t="s">
        <v>345</v>
      </c>
      <c r="G93" s="137" t="s">
        <v>512</v>
      </c>
      <c r="H93" s="138">
        <v>3720.87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2" customFormat="1" ht="12.75" customHeight="1">
      <c r="A94" s="60" t="s">
        <v>314</v>
      </c>
      <c r="B94" s="62" t="s">
        <v>283</v>
      </c>
      <c r="C94" s="62" t="s">
        <v>315</v>
      </c>
      <c r="D94" s="119" t="s">
        <v>23</v>
      </c>
      <c r="E94" s="136">
        <v>1</v>
      </c>
      <c r="F94" s="120" t="s">
        <v>346</v>
      </c>
      <c r="G94" s="137" t="s">
        <v>512</v>
      </c>
      <c r="H94" s="138">
        <v>3720.87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2" customFormat="1" ht="12.75" customHeight="1">
      <c r="A95" s="159" t="s">
        <v>316</v>
      </c>
      <c r="B95" s="160" t="s">
        <v>317</v>
      </c>
      <c r="C95" s="160" t="s">
        <v>318</v>
      </c>
      <c r="D95" s="191" t="s">
        <v>23</v>
      </c>
      <c r="E95" s="193">
        <v>1</v>
      </c>
      <c r="F95" s="141" t="s">
        <v>467</v>
      </c>
      <c r="G95" s="194" t="s">
        <v>512</v>
      </c>
      <c r="H95" s="195">
        <v>3720.87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2" customFormat="1" ht="12.75" customHeight="1">
      <c r="A96" s="60" t="s">
        <v>81</v>
      </c>
      <c r="B96" s="62" t="s">
        <v>319</v>
      </c>
      <c r="C96" s="62" t="s">
        <v>460</v>
      </c>
      <c r="D96" s="119" t="s">
        <v>23</v>
      </c>
      <c r="E96" s="136">
        <v>1</v>
      </c>
      <c r="F96" s="120" t="s">
        <v>348</v>
      </c>
      <c r="G96" s="137" t="s">
        <v>512</v>
      </c>
      <c r="H96" s="138">
        <v>3720.87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2" customFormat="1" ht="12.75" customHeight="1">
      <c r="A97" s="60" t="s">
        <v>320</v>
      </c>
      <c r="B97" s="62" t="s">
        <v>321</v>
      </c>
      <c r="C97" s="62" t="s">
        <v>322</v>
      </c>
      <c r="D97" s="119" t="s">
        <v>24</v>
      </c>
      <c r="E97" s="136">
        <v>1</v>
      </c>
      <c r="F97" s="120" t="s">
        <v>349</v>
      </c>
      <c r="G97" s="137" t="s">
        <v>512</v>
      </c>
      <c r="H97" s="138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2" customFormat="1" ht="12.75" customHeight="1">
      <c r="A98" s="60" t="s">
        <v>324</v>
      </c>
      <c r="B98" s="62" t="s">
        <v>144</v>
      </c>
      <c r="C98" s="62" t="s">
        <v>187</v>
      </c>
      <c r="D98" s="119" t="s">
        <v>24</v>
      </c>
      <c r="E98" s="136">
        <v>1</v>
      </c>
      <c r="F98" s="120" t="s">
        <v>350</v>
      </c>
      <c r="G98" s="137" t="s">
        <v>512</v>
      </c>
      <c r="H98" s="138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2" customFormat="1" ht="12.75" customHeight="1">
      <c r="A99" s="60" t="s">
        <v>325</v>
      </c>
      <c r="B99" s="62" t="s">
        <v>326</v>
      </c>
      <c r="C99" s="62" t="s">
        <v>327</v>
      </c>
      <c r="D99" s="119" t="s">
        <v>24</v>
      </c>
      <c r="E99" s="136">
        <v>1</v>
      </c>
      <c r="F99" s="120" t="s">
        <v>351</v>
      </c>
      <c r="G99" s="137" t="s">
        <v>513</v>
      </c>
      <c r="H99" s="138">
        <v>2657.77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s="22" customFormat="1" ht="12.75" customHeight="1">
      <c r="A100" s="60" t="s">
        <v>90</v>
      </c>
      <c r="B100" s="62" t="s">
        <v>142</v>
      </c>
      <c r="C100" s="62" t="s">
        <v>184</v>
      </c>
      <c r="D100" s="119" t="s">
        <v>24</v>
      </c>
      <c r="E100" s="136">
        <v>1</v>
      </c>
      <c r="F100" s="120" t="s">
        <v>352</v>
      </c>
      <c r="G100" s="137" t="s">
        <v>512</v>
      </c>
      <c r="H100" s="138">
        <v>2657.77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2" customFormat="1" ht="12.75" customHeight="1">
      <c r="A101" s="60" t="s">
        <v>328</v>
      </c>
      <c r="B101" s="62" t="s">
        <v>26</v>
      </c>
      <c r="C101" s="62" t="s">
        <v>323</v>
      </c>
      <c r="D101" s="119" t="s">
        <v>24</v>
      </c>
      <c r="E101" s="136">
        <v>1</v>
      </c>
      <c r="F101" s="120" t="s">
        <v>353</v>
      </c>
      <c r="G101" s="137" t="s">
        <v>512</v>
      </c>
      <c r="H101" s="138">
        <v>2657.77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s="22" customFormat="1" ht="12.75" customHeight="1">
      <c r="A102" s="60" t="s">
        <v>329</v>
      </c>
      <c r="B102" s="62" t="s">
        <v>25</v>
      </c>
      <c r="C102" s="62" t="s">
        <v>330</v>
      </c>
      <c r="D102" s="119" t="s">
        <v>24</v>
      </c>
      <c r="E102" s="136">
        <v>1</v>
      </c>
      <c r="F102" s="120" t="s">
        <v>354</v>
      </c>
      <c r="G102" s="137" t="s">
        <v>512</v>
      </c>
      <c r="H102" s="138">
        <v>2657.77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31"/>
      <c r="B103" s="30"/>
      <c r="C103" s="30"/>
      <c r="D103" s="30"/>
      <c r="E103" s="30">
        <f>SUM(E79:E102)</f>
        <v>24</v>
      </c>
      <c r="F103" s="31"/>
      <c r="G103" s="30"/>
      <c r="H103" s="32">
        <f>SUBTOTAL(109,[TOTAL])</f>
        <v>94350.660000000018</v>
      </c>
      <c r="I103" s="22"/>
      <c r="J103" s="22"/>
      <c r="K103" s="2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313" t="s">
        <v>27</v>
      </c>
      <c r="B105" s="313"/>
      <c r="C105" s="313"/>
      <c r="D105" s="313"/>
      <c r="E105" s="313"/>
      <c r="F105" s="313"/>
      <c r="G105" s="313"/>
      <c r="H105" s="313"/>
      <c r="I105" s="3"/>
      <c r="J105" s="2"/>
      <c r="K105" s="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39" t="s">
        <v>1</v>
      </c>
      <c r="B106" s="139" t="s">
        <v>2</v>
      </c>
      <c r="C106" s="139" t="s">
        <v>3</v>
      </c>
      <c r="D106" s="139" t="s">
        <v>4</v>
      </c>
      <c r="E106" s="139" t="s">
        <v>5</v>
      </c>
      <c r="F106" s="139" t="s">
        <v>6</v>
      </c>
      <c r="G106" s="139" t="s">
        <v>7</v>
      </c>
      <c r="H106" s="139" t="s">
        <v>28</v>
      </c>
      <c r="I106" s="139" t="s">
        <v>517</v>
      </c>
      <c r="J106" s="139" t="s">
        <v>518</v>
      </c>
      <c r="K106" s="140" t="s">
        <v>519</v>
      </c>
      <c r="L106" s="139" t="s">
        <v>611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20" t="s">
        <v>355</v>
      </c>
      <c r="B107" s="62" t="s">
        <v>286</v>
      </c>
      <c r="C107" s="62" t="s">
        <v>356</v>
      </c>
      <c r="D107" s="119" t="s">
        <v>29</v>
      </c>
      <c r="E107" s="114">
        <v>1</v>
      </c>
      <c r="F107" s="141" t="s">
        <v>462</v>
      </c>
      <c r="G107" s="116" t="s">
        <v>512</v>
      </c>
      <c r="H107" s="117">
        <v>1200.69</v>
      </c>
      <c r="I107" s="116"/>
      <c r="J107" s="116"/>
      <c r="K107" s="117">
        <f>Tabela324[[#This Row],[VALOR]]</f>
        <v>1200.69</v>
      </c>
      <c r="L107" s="11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20" t="s">
        <v>357</v>
      </c>
      <c r="B108" s="62" t="s">
        <v>358</v>
      </c>
      <c r="C108" s="62" t="s">
        <v>359</v>
      </c>
      <c r="D108" s="119" t="s">
        <v>29</v>
      </c>
      <c r="E108" s="114">
        <v>1</v>
      </c>
      <c r="F108" s="142" t="s">
        <v>419</v>
      </c>
      <c r="G108" s="116" t="s">
        <v>513</v>
      </c>
      <c r="H108" s="117">
        <v>1200.69</v>
      </c>
      <c r="I108" s="116"/>
      <c r="J108" s="116"/>
      <c r="K108" s="117">
        <f>Tabela324[[#This Row],[VALOR]]</f>
        <v>1200.69</v>
      </c>
      <c r="L108" s="11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43" t="s">
        <v>569</v>
      </c>
      <c r="B109" s="62" t="s">
        <v>570</v>
      </c>
      <c r="C109" s="62" t="s">
        <v>571</v>
      </c>
      <c r="D109" s="119" t="s">
        <v>29</v>
      </c>
      <c r="E109" s="114">
        <v>1</v>
      </c>
      <c r="F109" s="141" t="s">
        <v>463</v>
      </c>
      <c r="G109" s="116" t="s">
        <v>512</v>
      </c>
      <c r="H109" s="117">
        <v>1200.69</v>
      </c>
      <c r="I109" s="116"/>
      <c r="J109" s="116"/>
      <c r="K109" s="117">
        <f>Tabela324[[#This Row],[VALOR]]</f>
        <v>1200.69</v>
      </c>
      <c r="L109" s="11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20" t="s">
        <v>363</v>
      </c>
      <c r="B110" s="62" t="s">
        <v>364</v>
      </c>
      <c r="C110" s="62" t="s">
        <v>165</v>
      </c>
      <c r="D110" s="119" t="s">
        <v>29</v>
      </c>
      <c r="E110" s="114">
        <v>1</v>
      </c>
      <c r="F110" s="144" t="s">
        <v>423</v>
      </c>
      <c r="G110" s="116" t="s">
        <v>513</v>
      </c>
      <c r="H110" s="117">
        <v>1200.69</v>
      </c>
      <c r="I110" s="116"/>
      <c r="J110" s="116"/>
      <c r="K110" s="117">
        <f>Tabela324[[#This Row],[VALOR]]</f>
        <v>1200.69</v>
      </c>
      <c r="L110" s="11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20" t="s">
        <v>363</v>
      </c>
      <c r="B111" s="62" t="s">
        <v>364</v>
      </c>
      <c r="C111" s="62" t="s">
        <v>165</v>
      </c>
      <c r="D111" s="119" t="s">
        <v>29</v>
      </c>
      <c r="E111" s="114">
        <v>1</v>
      </c>
      <c r="F111" s="141" t="s">
        <v>464</v>
      </c>
      <c r="G111" s="145" t="s">
        <v>512</v>
      </c>
      <c r="H111" s="146">
        <v>1200.69</v>
      </c>
      <c r="I111" s="116"/>
      <c r="J111" s="116"/>
      <c r="K111" s="117">
        <f>Tabela324[[#This Row],[VALOR]]</f>
        <v>1200.69</v>
      </c>
      <c r="L111" s="11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20" t="s">
        <v>363</v>
      </c>
      <c r="B112" s="62" t="s">
        <v>364</v>
      </c>
      <c r="C112" s="62" t="s">
        <v>165</v>
      </c>
      <c r="D112" s="119" t="s">
        <v>29</v>
      </c>
      <c r="E112" s="114">
        <v>1</v>
      </c>
      <c r="F112" s="144" t="s">
        <v>465</v>
      </c>
      <c r="G112" s="116" t="s">
        <v>512</v>
      </c>
      <c r="H112" s="117">
        <v>1200.69</v>
      </c>
      <c r="I112" s="116"/>
      <c r="J112" s="116"/>
      <c r="K112" s="117">
        <f>Tabela324[[#This Row],[VALOR]]</f>
        <v>1200.69</v>
      </c>
      <c r="L112" s="11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20" t="s">
        <v>365</v>
      </c>
      <c r="B113" s="62" t="s">
        <v>358</v>
      </c>
      <c r="C113" s="62" t="s">
        <v>327</v>
      </c>
      <c r="D113" s="119" t="s">
        <v>29</v>
      </c>
      <c r="E113" s="114">
        <v>1</v>
      </c>
      <c r="F113" s="141" t="s">
        <v>466</v>
      </c>
      <c r="G113" s="116" t="s">
        <v>512</v>
      </c>
      <c r="H113" s="117">
        <v>1200.69</v>
      </c>
      <c r="I113" s="116"/>
      <c r="J113" s="116"/>
      <c r="K113" s="117">
        <f>Tabela324[[#This Row],[VALOR]]</f>
        <v>1200.69</v>
      </c>
      <c r="L113" s="11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20" t="s">
        <v>363</v>
      </c>
      <c r="B114" s="62" t="s">
        <v>367</v>
      </c>
      <c r="C114" s="62" t="s">
        <v>368</v>
      </c>
      <c r="D114" s="119" t="s">
        <v>29</v>
      </c>
      <c r="E114" s="114">
        <v>1</v>
      </c>
      <c r="F114" s="144" t="s">
        <v>572</v>
      </c>
      <c r="G114" s="116" t="s">
        <v>512</v>
      </c>
      <c r="H114" s="117">
        <v>1200.69</v>
      </c>
      <c r="I114" s="116"/>
      <c r="J114" s="116"/>
      <c r="K114" s="117">
        <f>Tabela324[[#This Row],[VALOR]]</f>
        <v>1200.69</v>
      </c>
      <c r="L114" s="11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20" t="s">
        <v>369</v>
      </c>
      <c r="B115" s="62" t="s">
        <v>370</v>
      </c>
      <c r="C115" s="62" t="s">
        <v>371</v>
      </c>
      <c r="D115" s="119" t="s">
        <v>29</v>
      </c>
      <c r="E115" s="114">
        <v>1</v>
      </c>
      <c r="F115" s="141" t="s">
        <v>468</v>
      </c>
      <c r="G115" s="116" t="s">
        <v>512</v>
      </c>
      <c r="H115" s="117">
        <v>1200.69</v>
      </c>
      <c r="I115" s="116"/>
      <c r="J115" s="116"/>
      <c r="K115" s="117">
        <f>Tabela324[[#This Row],[VALOR]]</f>
        <v>1200.69</v>
      </c>
      <c r="L115" s="11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20" t="s">
        <v>372</v>
      </c>
      <c r="B116" s="62" t="s">
        <v>373</v>
      </c>
      <c r="C116" s="62" t="s">
        <v>612</v>
      </c>
      <c r="D116" s="119" t="s">
        <v>29</v>
      </c>
      <c r="E116" s="114">
        <v>1</v>
      </c>
      <c r="F116" s="144" t="s">
        <v>420</v>
      </c>
      <c r="G116" s="116" t="s">
        <v>512</v>
      </c>
      <c r="H116" s="117">
        <v>1200.69</v>
      </c>
      <c r="I116" s="116"/>
      <c r="J116" s="116"/>
      <c r="K116" s="117">
        <f>Tabela324[[#This Row],[VALOR]]</f>
        <v>1200.69</v>
      </c>
      <c r="L116" s="11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20" t="s">
        <v>613</v>
      </c>
      <c r="B117" s="62" t="s">
        <v>614</v>
      </c>
      <c r="C117" s="62" t="s">
        <v>612</v>
      </c>
      <c r="D117" s="119" t="s">
        <v>29</v>
      </c>
      <c r="E117" s="114">
        <v>1</v>
      </c>
      <c r="F117" s="141" t="s">
        <v>615</v>
      </c>
      <c r="G117" s="116" t="s">
        <v>512</v>
      </c>
      <c r="H117" s="117">
        <f>-Tabela324[[#This Row],[Colunas3]]</f>
        <v>0</v>
      </c>
      <c r="I117" s="116"/>
      <c r="J117" s="116"/>
      <c r="K117" s="117">
        <v>0</v>
      </c>
      <c r="L117" s="196" t="s">
        <v>616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20" t="s">
        <v>375</v>
      </c>
      <c r="B118" s="62" t="s">
        <v>376</v>
      </c>
      <c r="C118" s="62" t="s">
        <v>377</v>
      </c>
      <c r="D118" s="119" t="s">
        <v>29</v>
      </c>
      <c r="E118" s="114">
        <v>1</v>
      </c>
      <c r="F118" s="150" t="s">
        <v>422</v>
      </c>
      <c r="G118" s="116" t="s">
        <v>512</v>
      </c>
      <c r="H118" s="117">
        <v>1200.69</v>
      </c>
      <c r="I118" s="116"/>
      <c r="J118" s="116"/>
      <c r="K118" s="117">
        <f>Tabela324[[#This Row],[VALOR]]</f>
        <v>1200.69</v>
      </c>
      <c r="L118" s="11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20" t="s">
        <v>381</v>
      </c>
      <c r="B119" s="62" t="s">
        <v>382</v>
      </c>
      <c r="C119" s="62" t="s">
        <v>383</v>
      </c>
      <c r="D119" s="119" t="s">
        <v>29</v>
      </c>
      <c r="E119" s="114">
        <v>1</v>
      </c>
      <c r="F119" s="141" t="s">
        <v>469</v>
      </c>
      <c r="G119" s="116" t="s">
        <v>512</v>
      </c>
      <c r="H119" s="117">
        <v>1200.69</v>
      </c>
      <c r="I119" s="116"/>
      <c r="J119" s="116"/>
      <c r="K119" s="117">
        <f>Tabela324[[#This Row],[VALOR]]</f>
        <v>1200.69</v>
      </c>
      <c r="L119" s="11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20" t="s">
        <v>384</v>
      </c>
      <c r="B120" s="62" t="s">
        <v>385</v>
      </c>
      <c r="C120" s="62" t="s">
        <v>386</v>
      </c>
      <c r="D120" s="119" t="s">
        <v>29</v>
      </c>
      <c r="E120" s="114">
        <v>1</v>
      </c>
      <c r="F120" s="144" t="s">
        <v>470</v>
      </c>
      <c r="G120" s="116" t="s">
        <v>512</v>
      </c>
      <c r="H120" s="117">
        <v>1200.69</v>
      </c>
      <c r="I120" s="116"/>
      <c r="J120" s="116"/>
      <c r="K120" s="117">
        <f>Tabela324[[#This Row],[VALOR]]</f>
        <v>1200.69</v>
      </c>
      <c r="L120" s="11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20" t="s">
        <v>387</v>
      </c>
      <c r="B121" s="62" t="s">
        <v>388</v>
      </c>
      <c r="C121" s="62" t="s">
        <v>389</v>
      </c>
      <c r="D121" s="119" t="s">
        <v>29</v>
      </c>
      <c r="E121" s="114">
        <v>1</v>
      </c>
      <c r="F121" s="141" t="s">
        <v>436</v>
      </c>
      <c r="G121" s="116" t="s">
        <v>512</v>
      </c>
      <c r="H121" s="117">
        <v>1200.69</v>
      </c>
      <c r="I121" s="116"/>
      <c r="J121" s="116"/>
      <c r="K121" s="117">
        <f>Tabela324[[#This Row],[VALOR]]</f>
        <v>1200.69</v>
      </c>
      <c r="L121" s="11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20" t="s">
        <v>390</v>
      </c>
      <c r="B122" s="62" t="s">
        <v>391</v>
      </c>
      <c r="C122" s="62" t="s">
        <v>392</v>
      </c>
      <c r="D122" s="119" t="s">
        <v>29</v>
      </c>
      <c r="E122" s="114">
        <v>1</v>
      </c>
      <c r="F122" s="144" t="s">
        <v>438</v>
      </c>
      <c r="G122" s="116" t="s">
        <v>512</v>
      </c>
      <c r="H122" s="117">
        <v>1200.69</v>
      </c>
      <c r="I122" s="116"/>
      <c r="J122" s="116"/>
      <c r="K122" s="117">
        <f>Tabela324[[#This Row],[VALOR]]</f>
        <v>1200.69</v>
      </c>
      <c r="L122" s="11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20" t="s">
        <v>393</v>
      </c>
      <c r="B123" s="62" t="s">
        <v>394</v>
      </c>
      <c r="C123" s="62" t="s">
        <v>395</v>
      </c>
      <c r="D123" s="119" t="s">
        <v>29</v>
      </c>
      <c r="E123" s="114">
        <v>1</v>
      </c>
      <c r="F123" s="141" t="s">
        <v>437</v>
      </c>
      <c r="G123" s="116" t="s">
        <v>512</v>
      </c>
      <c r="H123" s="117">
        <v>1200.69</v>
      </c>
      <c r="I123" s="116"/>
      <c r="J123" s="116"/>
      <c r="K123" s="117">
        <f>Tabela324[[#This Row],[VALOR]]</f>
        <v>1200.69</v>
      </c>
      <c r="L123" s="11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20" t="s">
        <v>396</v>
      </c>
      <c r="B124" s="62" t="s">
        <v>397</v>
      </c>
      <c r="C124" s="62" t="s">
        <v>398</v>
      </c>
      <c r="D124" s="119" t="s">
        <v>29</v>
      </c>
      <c r="E124" s="114">
        <v>1</v>
      </c>
      <c r="F124" s="144" t="s">
        <v>471</v>
      </c>
      <c r="G124" s="116" t="s">
        <v>512</v>
      </c>
      <c r="H124" s="117">
        <v>1200.69</v>
      </c>
      <c r="I124" s="116"/>
      <c r="J124" s="116"/>
      <c r="K124" s="117">
        <f>Tabela324[[#This Row],[VALOR]]</f>
        <v>1200.69</v>
      </c>
      <c r="L124" s="11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20" t="s">
        <v>399</v>
      </c>
      <c r="B125" s="62" t="s">
        <v>397</v>
      </c>
      <c r="C125" s="62" t="s">
        <v>400</v>
      </c>
      <c r="D125" s="119" t="s">
        <v>29</v>
      </c>
      <c r="E125" s="114">
        <v>1</v>
      </c>
      <c r="F125" s="141" t="s">
        <v>472</v>
      </c>
      <c r="G125" s="116" t="s">
        <v>512</v>
      </c>
      <c r="H125" s="117">
        <v>1200.69</v>
      </c>
      <c r="I125" s="116"/>
      <c r="J125" s="116"/>
      <c r="K125" s="117">
        <f>Tabela324[[#This Row],[VALOR]]</f>
        <v>1200.69</v>
      </c>
      <c r="L125" s="11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0" t="s">
        <v>390</v>
      </c>
      <c r="B126" s="62" t="s">
        <v>447</v>
      </c>
      <c r="C126" s="62" t="s">
        <v>392</v>
      </c>
      <c r="D126" s="119" t="s">
        <v>29</v>
      </c>
      <c r="E126" s="114">
        <v>1</v>
      </c>
      <c r="F126" s="144" t="s">
        <v>435</v>
      </c>
      <c r="G126" s="116" t="s">
        <v>512</v>
      </c>
      <c r="H126" s="117">
        <v>1200.69</v>
      </c>
      <c r="I126" s="116"/>
      <c r="J126" s="116"/>
      <c r="K126" s="117">
        <f>Tabela324[[#This Row],[VALOR]]</f>
        <v>1200.69</v>
      </c>
      <c r="L126" s="11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20" t="s">
        <v>401</v>
      </c>
      <c r="B127" s="62" t="s">
        <v>402</v>
      </c>
      <c r="C127" s="62" t="s">
        <v>403</v>
      </c>
      <c r="D127" s="119" t="s">
        <v>29</v>
      </c>
      <c r="E127" s="114">
        <v>1</v>
      </c>
      <c r="F127" s="141" t="s">
        <v>473</v>
      </c>
      <c r="G127" s="116" t="s">
        <v>513</v>
      </c>
      <c r="H127" s="117">
        <v>1200.69</v>
      </c>
      <c r="I127" s="116"/>
      <c r="J127" s="116"/>
      <c r="K127" s="117">
        <f>Tabela324[[#This Row],[VALOR]]</f>
        <v>1200.69</v>
      </c>
      <c r="L127" s="11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20" t="s">
        <v>573</v>
      </c>
      <c r="B128" s="62" t="s">
        <v>574</v>
      </c>
      <c r="C128" s="62" t="s">
        <v>406</v>
      </c>
      <c r="D128" s="119" t="s">
        <v>29</v>
      </c>
      <c r="E128" s="114">
        <v>1</v>
      </c>
      <c r="F128" s="144" t="s">
        <v>474</v>
      </c>
      <c r="G128" s="116" t="s">
        <v>512</v>
      </c>
      <c r="H128" s="117">
        <v>1200.69</v>
      </c>
      <c r="I128" s="116"/>
      <c r="J128" s="116"/>
      <c r="K128" s="117">
        <f>Tabela324[[#This Row],[VALOR]]</f>
        <v>1200.69</v>
      </c>
      <c r="L128" s="11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20" t="s">
        <v>407</v>
      </c>
      <c r="B129" s="62" t="s">
        <v>408</v>
      </c>
      <c r="C129" s="62" t="s">
        <v>409</v>
      </c>
      <c r="D129" s="119" t="s">
        <v>29</v>
      </c>
      <c r="E129" s="114">
        <v>1</v>
      </c>
      <c r="F129" s="141" t="s">
        <v>431</v>
      </c>
      <c r="G129" s="116" t="s">
        <v>512</v>
      </c>
      <c r="H129" s="117">
        <v>1200.69</v>
      </c>
      <c r="I129" s="116"/>
      <c r="J129" s="116"/>
      <c r="K129" s="117">
        <f>Tabela324[[#This Row],[VALOR]]</f>
        <v>1200.69</v>
      </c>
      <c r="L129" s="11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20" t="s">
        <v>575</v>
      </c>
      <c r="B130" s="62" t="s">
        <v>576</v>
      </c>
      <c r="C130" s="62" t="s">
        <v>577</v>
      </c>
      <c r="D130" s="119" t="s">
        <v>29</v>
      </c>
      <c r="E130" s="114">
        <v>1</v>
      </c>
      <c r="F130" s="144" t="s">
        <v>498</v>
      </c>
      <c r="G130" s="116" t="s">
        <v>512</v>
      </c>
      <c r="H130" s="117">
        <v>732.55</v>
      </c>
      <c r="I130" s="116"/>
      <c r="J130" s="116"/>
      <c r="K130" s="117">
        <f>Tabela324[[#This Row],[VALOR]]</f>
        <v>732.55</v>
      </c>
      <c r="L130" s="11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20" t="s">
        <v>410</v>
      </c>
      <c r="B131" s="62" t="s">
        <v>447</v>
      </c>
      <c r="C131" s="62" t="s">
        <v>578</v>
      </c>
      <c r="D131" s="119" t="s">
        <v>30</v>
      </c>
      <c r="E131" s="114">
        <v>1</v>
      </c>
      <c r="F131" s="144" t="s">
        <v>579</v>
      </c>
      <c r="G131" s="116" t="s">
        <v>512</v>
      </c>
      <c r="H131" s="117">
        <v>732.55</v>
      </c>
      <c r="I131" s="116"/>
      <c r="J131" s="116"/>
      <c r="K131" s="117">
        <f>Tabela324[[#This Row],[VALOR]]</f>
        <v>732.55</v>
      </c>
      <c r="L131" s="11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20" t="s">
        <v>365</v>
      </c>
      <c r="B132" s="62" t="s">
        <v>500</v>
      </c>
      <c r="C132" s="62" t="s">
        <v>501</v>
      </c>
      <c r="D132" s="119" t="s">
        <v>30</v>
      </c>
      <c r="E132" s="114">
        <v>1</v>
      </c>
      <c r="F132" s="141" t="s">
        <v>475</v>
      </c>
      <c r="G132" s="116" t="s">
        <v>513</v>
      </c>
      <c r="H132" s="117">
        <v>732.55</v>
      </c>
      <c r="I132" s="116"/>
      <c r="J132" s="116"/>
      <c r="K132" s="117">
        <f>Tabela324[[#This Row],[VALOR]]</f>
        <v>732.55</v>
      </c>
      <c r="L132" s="11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20" t="s">
        <v>411</v>
      </c>
      <c r="B133" s="62" t="s">
        <v>502</v>
      </c>
      <c r="C133" s="62" t="s">
        <v>173</v>
      </c>
      <c r="D133" s="119" t="s">
        <v>30</v>
      </c>
      <c r="E133" s="114">
        <v>1</v>
      </c>
      <c r="F133" s="144" t="s">
        <v>476</v>
      </c>
      <c r="G133" s="116" t="s">
        <v>512</v>
      </c>
      <c r="H133" s="117">
        <v>732.55</v>
      </c>
      <c r="I133" s="116"/>
      <c r="J133" s="116"/>
      <c r="K133" s="117">
        <f>Tabela324[[#This Row],[VALOR]]</f>
        <v>732.55</v>
      </c>
      <c r="L133" s="11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20" t="s">
        <v>412</v>
      </c>
      <c r="B134" s="62" t="s">
        <v>503</v>
      </c>
      <c r="C134" s="62" t="s">
        <v>504</v>
      </c>
      <c r="D134" s="119" t="s">
        <v>30</v>
      </c>
      <c r="E134" s="114">
        <v>1</v>
      </c>
      <c r="F134" s="141" t="s">
        <v>477</v>
      </c>
      <c r="G134" s="116" t="s">
        <v>512</v>
      </c>
      <c r="H134" s="117">
        <v>732.55</v>
      </c>
      <c r="I134" s="116"/>
      <c r="J134" s="116"/>
      <c r="K134" s="117">
        <f>Tabela324[[#This Row],[VALOR]]</f>
        <v>732.55</v>
      </c>
      <c r="L134" s="11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20" t="s">
        <v>355</v>
      </c>
      <c r="B135" s="62" t="s">
        <v>286</v>
      </c>
      <c r="C135" s="62" t="s">
        <v>287</v>
      </c>
      <c r="D135" s="119" t="s">
        <v>30</v>
      </c>
      <c r="E135" s="114">
        <v>1</v>
      </c>
      <c r="F135" s="144" t="s">
        <v>478</v>
      </c>
      <c r="G135" s="116" t="s">
        <v>513</v>
      </c>
      <c r="H135" s="117">
        <v>732.55</v>
      </c>
      <c r="I135" s="116"/>
      <c r="J135" s="116"/>
      <c r="K135" s="117">
        <f>Tabela324[[#This Row],[VALOR]]</f>
        <v>732.55</v>
      </c>
      <c r="L135" s="11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20" t="s">
        <v>580</v>
      </c>
      <c r="B136" s="62" t="s">
        <v>447</v>
      </c>
      <c r="C136" s="62" t="s">
        <v>581</v>
      </c>
      <c r="D136" s="119" t="s">
        <v>30</v>
      </c>
      <c r="E136" s="114">
        <v>1</v>
      </c>
      <c r="F136" s="144" t="s">
        <v>582</v>
      </c>
      <c r="G136" s="116" t="s">
        <v>512</v>
      </c>
      <c r="H136" s="117">
        <v>732.55</v>
      </c>
      <c r="I136" s="116"/>
      <c r="J136" s="116"/>
      <c r="K136" s="117">
        <f>Tabela324[[#This Row],[VALOR]]</f>
        <v>732.55</v>
      </c>
      <c r="L136" s="11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20" t="s">
        <v>413</v>
      </c>
      <c r="B137" s="62" t="s">
        <v>583</v>
      </c>
      <c r="C137" s="62" t="s">
        <v>583</v>
      </c>
      <c r="D137" s="119" t="s">
        <v>414</v>
      </c>
      <c r="E137" s="114">
        <v>1</v>
      </c>
      <c r="F137" s="141" t="s">
        <v>479</v>
      </c>
      <c r="G137" s="116" t="s">
        <v>512</v>
      </c>
      <c r="H137" s="117">
        <v>488.36</v>
      </c>
      <c r="I137" s="116"/>
      <c r="J137" s="116"/>
      <c r="K137" s="117">
        <f>Tabela324[[#This Row],[VALOR]]</f>
        <v>488.36</v>
      </c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20" t="s">
        <v>584</v>
      </c>
      <c r="B138" s="62" t="s">
        <v>583</v>
      </c>
      <c r="C138" s="62" t="s">
        <v>583</v>
      </c>
      <c r="D138" s="119" t="s">
        <v>414</v>
      </c>
      <c r="E138" s="114">
        <v>1</v>
      </c>
      <c r="F138" s="144" t="s">
        <v>480</v>
      </c>
      <c r="G138" s="116" t="s">
        <v>513</v>
      </c>
      <c r="H138" s="117">
        <v>488.36</v>
      </c>
      <c r="I138" s="116"/>
      <c r="J138" s="116"/>
      <c r="K138" s="117">
        <f>Tabela324[[#This Row],[VALOR]]</f>
        <v>488.36</v>
      </c>
      <c r="L138" s="116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20" t="s">
        <v>584</v>
      </c>
      <c r="B139" s="62" t="s">
        <v>500</v>
      </c>
      <c r="C139" s="62" t="s">
        <v>501</v>
      </c>
      <c r="D139" s="119" t="s">
        <v>414</v>
      </c>
      <c r="E139" s="114">
        <v>1</v>
      </c>
      <c r="F139" s="141" t="s">
        <v>481</v>
      </c>
      <c r="G139" s="116" t="s">
        <v>513</v>
      </c>
      <c r="H139" s="117">
        <v>488.36</v>
      </c>
      <c r="I139" s="116"/>
      <c r="J139" s="116"/>
      <c r="K139" s="117">
        <f>Tabela324[[#This Row],[VALOR]]</f>
        <v>488.36</v>
      </c>
      <c r="L139" s="148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</row>
    <row r="140" spans="1:26" ht="12.75" customHeight="1">
      <c r="A140" s="120" t="s">
        <v>360</v>
      </c>
      <c r="B140" s="62" t="s">
        <v>361</v>
      </c>
      <c r="C140" s="62" t="s">
        <v>362</v>
      </c>
      <c r="D140" s="119" t="s">
        <v>414</v>
      </c>
      <c r="E140" s="114">
        <v>1</v>
      </c>
      <c r="F140" s="144" t="s">
        <v>482</v>
      </c>
      <c r="G140" s="116" t="s">
        <v>512</v>
      </c>
      <c r="H140" s="117">
        <v>488.36</v>
      </c>
      <c r="I140" s="148"/>
      <c r="J140" s="148"/>
      <c r="K140" s="117">
        <f>Tabela324[[#This Row],[VALOR]]</f>
        <v>488.36</v>
      </c>
      <c r="L140" s="148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2.75" customHeight="1">
      <c r="A141" s="120" t="s">
        <v>360</v>
      </c>
      <c r="B141" s="62" t="s">
        <v>361</v>
      </c>
      <c r="C141" s="62" t="s">
        <v>362</v>
      </c>
      <c r="D141" s="119" t="s">
        <v>414</v>
      </c>
      <c r="E141" s="114">
        <v>1</v>
      </c>
      <c r="F141" s="141" t="s">
        <v>483</v>
      </c>
      <c r="G141" s="116" t="s">
        <v>513</v>
      </c>
      <c r="H141" s="117">
        <v>488.36</v>
      </c>
      <c r="I141" s="148"/>
      <c r="J141" s="148"/>
      <c r="K141" s="117">
        <f>Tabela324[[#This Row],[VALOR]]</f>
        <v>488.36</v>
      </c>
      <c r="L141" s="148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2.75" customHeight="1">
      <c r="A142" s="120" t="s">
        <v>355</v>
      </c>
      <c r="B142" s="62" t="s">
        <v>286</v>
      </c>
      <c r="C142" s="62" t="s">
        <v>287</v>
      </c>
      <c r="D142" s="119" t="s">
        <v>414</v>
      </c>
      <c r="E142" s="114">
        <v>1</v>
      </c>
      <c r="F142" s="144" t="s">
        <v>484</v>
      </c>
      <c r="G142" s="116" t="s">
        <v>512</v>
      </c>
      <c r="H142" s="117">
        <v>488.36</v>
      </c>
      <c r="I142" s="148"/>
      <c r="J142" s="148"/>
      <c r="K142" s="117">
        <f>Tabela324[[#This Row],[VALOR]]</f>
        <v>488.36</v>
      </c>
      <c r="L142" s="148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 spans="1:26" ht="12.75" customHeight="1">
      <c r="A143" s="120" t="s">
        <v>355</v>
      </c>
      <c r="B143" s="62" t="s">
        <v>286</v>
      </c>
      <c r="C143" s="62" t="s">
        <v>287</v>
      </c>
      <c r="D143" s="119" t="s">
        <v>414</v>
      </c>
      <c r="E143" s="114">
        <v>1</v>
      </c>
      <c r="F143" s="141" t="s">
        <v>485</v>
      </c>
      <c r="G143" s="116" t="s">
        <v>513</v>
      </c>
      <c r="H143" s="117">
        <v>488.36</v>
      </c>
      <c r="I143" s="148"/>
      <c r="J143" s="148"/>
      <c r="K143" s="117">
        <f>Tabela324[[#This Row],[VALOR]]</f>
        <v>488.36</v>
      </c>
      <c r="L143" s="148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 spans="1:26" ht="12.75" customHeight="1">
      <c r="A144" s="60" t="s">
        <v>106</v>
      </c>
      <c r="B144" s="62" t="s">
        <v>156</v>
      </c>
      <c r="C144" s="62" t="s">
        <v>200</v>
      </c>
      <c r="D144" s="119" t="s">
        <v>31</v>
      </c>
      <c r="E144" s="114">
        <v>1</v>
      </c>
      <c r="F144" s="120" t="s">
        <v>267</v>
      </c>
      <c r="G144" s="116" t="s">
        <v>512</v>
      </c>
      <c r="H144" s="117">
        <v>436.04</v>
      </c>
      <c r="I144" s="117"/>
      <c r="J144" s="117"/>
      <c r="K144" s="117">
        <f>Tabela324[[#This Row],[VALOR]]</f>
        <v>436.04</v>
      </c>
      <c r="L144" s="148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 spans="1:26" ht="12.75" customHeight="1">
      <c r="A145" s="120" t="s">
        <v>104</v>
      </c>
      <c r="B145" s="62" t="s">
        <v>154</v>
      </c>
      <c r="C145" s="62" t="s">
        <v>506</v>
      </c>
      <c r="D145" s="119" t="s">
        <v>31</v>
      </c>
      <c r="E145" s="114">
        <v>1</v>
      </c>
      <c r="F145" s="141" t="s">
        <v>486</v>
      </c>
      <c r="G145" s="116" t="s">
        <v>512</v>
      </c>
      <c r="H145" s="117">
        <v>436.04</v>
      </c>
      <c r="I145" s="148"/>
      <c r="J145" s="148"/>
      <c r="K145" s="117">
        <f>Tabela324[[#This Row],[VALOR]]</f>
        <v>436.04</v>
      </c>
      <c r="L145" s="148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1:26" ht="12.75" customHeight="1">
      <c r="A146" s="120" t="s">
        <v>104</v>
      </c>
      <c r="B146" s="62" t="s">
        <v>154</v>
      </c>
      <c r="C146" s="62" t="s">
        <v>506</v>
      </c>
      <c r="D146" s="119" t="s">
        <v>31</v>
      </c>
      <c r="E146" s="114">
        <v>1</v>
      </c>
      <c r="F146" s="150" t="s">
        <v>487</v>
      </c>
      <c r="G146" s="116" t="s">
        <v>512</v>
      </c>
      <c r="H146" s="117">
        <v>436.04</v>
      </c>
      <c r="I146" s="148"/>
      <c r="J146" s="148"/>
      <c r="K146" s="117">
        <f>Tabela324[[#This Row],[VALOR]]</f>
        <v>436.04</v>
      </c>
      <c r="L146" s="148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1:26" ht="12.75" customHeight="1">
      <c r="A147" s="120" t="s">
        <v>584</v>
      </c>
      <c r="B147" s="62" t="s">
        <v>585</v>
      </c>
      <c r="C147" s="62" t="s">
        <v>583</v>
      </c>
      <c r="D147" s="119" t="s">
        <v>31</v>
      </c>
      <c r="E147" s="114">
        <v>1</v>
      </c>
      <c r="F147" s="144" t="s">
        <v>488</v>
      </c>
      <c r="G147" s="116" t="s">
        <v>513</v>
      </c>
      <c r="H147" s="117">
        <v>436.04</v>
      </c>
      <c r="I147" s="148"/>
      <c r="J147" s="148"/>
      <c r="K147" s="117">
        <f>Tabela324[[#This Row],[VALOR]]</f>
        <v>436.04</v>
      </c>
      <c r="L147" s="148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1:26" ht="12.75" customHeight="1">
      <c r="A148" s="120" t="s">
        <v>415</v>
      </c>
      <c r="B148" s="62" t="s">
        <v>509</v>
      </c>
      <c r="C148" s="62" t="s">
        <v>510</v>
      </c>
      <c r="D148" s="119" t="s">
        <v>31</v>
      </c>
      <c r="E148" s="114">
        <v>1</v>
      </c>
      <c r="F148" s="141" t="s">
        <v>489</v>
      </c>
      <c r="G148" s="116" t="s">
        <v>513</v>
      </c>
      <c r="H148" s="117">
        <v>436.04</v>
      </c>
      <c r="I148" s="148"/>
      <c r="J148" s="148"/>
      <c r="K148" s="117">
        <f>Tabela324[[#This Row],[VALOR]]</f>
        <v>436.04</v>
      </c>
      <c r="L148" s="148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1:26" ht="12.75" customHeight="1">
      <c r="A149" s="120" t="s">
        <v>586</v>
      </c>
      <c r="B149" s="62" t="s">
        <v>587</v>
      </c>
      <c r="C149" s="62" t="s">
        <v>588</v>
      </c>
      <c r="D149" s="119" t="s">
        <v>31</v>
      </c>
      <c r="E149" s="114">
        <v>1</v>
      </c>
      <c r="F149" s="144" t="s">
        <v>490</v>
      </c>
      <c r="G149" s="116" t="s">
        <v>512</v>
      </c>
      <c r="H149" s="117">
        <v>436.04</v>
      </c>
      <c r="I149" s="148"/>
      <c r="J149" s="148"/>
      <c r="K149" s="117">
        <f>Tabela324[[#This Row],[VALOR]]</f>
        <v>436.04</v>
      </c>
      <c r="L149" s="148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1:26" ht="12.75" customHeight="1">
      <c r="A150" s="120" t="s">
        <v>586</v>
      </c>
      <c r="B150" s="62" t="s">
        <v>587</v>
      </c>
      <c r="C150" s="62" t="s">
        <v>588</v>
      </c>
      <c r="D150" s="119" t="s">
        <v>31</v>
      </c>
      <c r="E150" s="114">
        <v>1</v>
      </c>
      <c r="F150" s="141" t="s">
        <v>514</v>
      </c>
      <c r="G150" s="116" t="s">
        <v>512</v>
      </c>
      <c r="H150" s="117">
        <v>436.04</v>
      </c>
      <c r="I150" s="148"/>
      <c r="J150" s="148"/>
      <c r="K150" s="117">
        <f>Tabela324[[#This Row],[VALOR]]</f>
        <v>436.04</v>
      </c>
      <c r="L150" s="148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1:26" ht="12.75" customHeight="1">
      <c r="A151" s="120" t="s">
        <v>584</v>
      </c>
      <c r="B151" s="62" t="s">
        <v>585</v>
      </c>
      <c r="C151" s="62" t="s">
        <v>583</v>
      </c>
      <c r="D151" s="119" t="s">
        <v>31</v>
      </c>
      <c r="E151" s="114">
        <v>1</v>
      </c>
      <c r="F151" s="144" t="s">
        <v>491</v>
      </c>
      <c r="G151" s="116" t="s">
        <v>513</v>
      </c>
      <c r="H151" s="117">
        <v>436.04</v>
      </c>
      <c r="I151" s="148"/>
      <c r="J151" s="148"/>
      <c r="K151" s="117">
        <f>Tabela324[[#This Row],[VALOR]]</f>
        <v>436.04</v>
      </c>
      <c r="L151" s="148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1:26" ht="12.75" customHeight="1">
      <c r="A152" s="120" t="s">
        <v>416</v>
      </c>
      <c r="B152" s="62" t="s">
        <v>131</v>
      </c>
      <c r="C152" s="62" t="s">
        <v>174</v>
      </c>
      <c r="D152" s="119" t="s">
        <v>31</v>
      </c>
      <c r="E152" s="114">
        <v>1</v>
      </c>
      <c r="F152" s="141" t="s">
        <v>492</v>
      </c>
      <c r="G152" s="116" t="s">
        <v>512</v>
      </c>
      <c r="H152" s="117">
        <v>436.04</v>
      </c>
      <c r="I152" s="148"/>
      <c r="J152" s="148"/>
      <c r="K152" s="117">
        <f>Tabela324[[#This Row],[VALOR]]</f>
        <v>436.04</v>
      </c>
      <c r="L152" s="148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1:26" ht="12.75" customHeight="1">
      <c r="A153" s="120" t="s">
        <v>586</v>
      </c>
      <c r="B153" s="62" t="s">
        <v>587</v>
      </c>
      <c r="C153" s="62" t="s">
        <v>588</v>
      </c>
      <c r="D153" s="119" t="s">
        <v>31</v>
      </c>
      <c r="E153" s="114">
        <v>1</v>
      </c>
      <c r="F153" s="144" t="s">
        <v>493</v>
      </c>
      <c r="G153" s="116" t="s">
        <v>512</v>
      </c>
      <c r="H153" s="117">
        <v>436.04</v>
      </c>
      <c r="I153" s="148"/>
      <c r="J153" s="148"/>
      <c r="K153" s="117">
        <f>Tabela324[[#This Row],[VALOR]]</f>
        <v>436.04</v>
      </c>
      <c r="L153" s="148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1:26" ht="12.75" customHeight="1">
      <c r="A154" s="120" t="s">
        <v>584</v>
      </c>
      <c r="B154" s="62" t="s">
        <v>583</v>
      </c>
      <c r="C154" s="62" t="s">
        <v>583</v>
      </c>
      <c r="D154" s="119" t="s">
        <v>32</v>
      </c>
      <c r="E154" s="114">
        <v>1</v>
      </c>
      <c r="F154" s="141" t="s">
        <v>496</v>
      </c>
      <c r="G154" s="116" t="s">
        <v>512</v>
      </c>
      <c r="H154" s="117">
        <v>313.94</v>
      </c>
      <c r="I154" s="148"/>
      <c r="J154" s="148"/>
      <c r="K154" s="117">
        <f>Tabela324[[#This Row],[VALOR]]</f>
        <v>313.94</v>
      </c>
      <c r="L154" s="148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1:26" ht="12.75" customHeight="1" thickBot="1">
      <c r="A155" s="120" t="s">
        <v>584</v>
      </c>
      <c r="B155" s="62" t="s">
        <v>585</v>
      </c>
      <c r="C155" s="62" t="s">
        <v>583</v>
      </c>
      <c r="D155" s="119" t="s">
        <v>32</v>
      </c>
      <c r="E155" s="114">
        <v>1</v>
      </c>
      <c r="F155" s="144" t="s">
        <v>497</v>
      </c>
      <c r="G155" s="116" t="s">
        <v>513</v>
      </c>
      <c r="H155" s="117">
        <v>313.94</v>
      </c>
      <c r="I155" s="148"/>
      <c r="J155" s="148"/>
      <c r="K155" s="117">
        <f>Tabela324[[#This Row],[VALOR]]</f>
        <v>313.94</v>
      </c>
      <c r="L155" s="148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1:26" ht="12.75" customHeight="1" thickBot="1">
      <c r="A156" s="151"/>
      <c r="B156" s="49"/>
      <c r="C156" s="49"/>
      <c r="D156" s="49"/>
      <c r="E156" s="49">
        <f>SUM(E107:E155)</f>
        <v>49</v>
      </c>
      <c r="F156" s="152"/>
      <c r="G156" s="102"/>
      <c r="H156" s="103">
        <f>SUM(H107:H155)</f>
        <v>39949.83</v>
      </c>
      <c r="I156" s="104"/>
      <c r="J156" s="105"/>
      <c r="K156" s="106">
        <f>SUM(K107:K155)</f>
        <v>39949.83</v>
      </c>
      <c r="L156" s="148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1:26" ht="12.75" customHeight="1">
      <c r="A157" s="153"/>
      <c r="B157" s="114"/>
      <c r="C157" s="114"/>
      <c r="D157" s="114"/>
      <c r="E157" s="114"/>
      <c r="F157" s="153"/>
      <c r="G157" s="114"/>
      <c r="H157" s="154"/>
      <c r="I157" s="155"/>
      <c r="J157" s="155"/>
      <c r="K157" s="156"/>
      <c r="L157" s="116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09" t="s">
        <v>33</v>
      </c>
      <c r="B158" s="309"/>
      <c r="C158" s="309"/>
      <c r="D158" s="309"/>
      <c r="E158" s="309"/>
      <c r="F158" s="309"/>
      <c r="G158" s="309"/>
      <c r="H158" s="309"/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9" t="s">
        <v>1</v>
      </c>
      <c r="B159" s="9" t="s">
        <v>2</v>
      </c>
      <c r="C159" s="9" t="s">
        <v>3</v>
      </c>
      <c r="D159" s="9" t="s">
        <v>4</v>
      </c>
      <c r="E159" s="9" t="s">
        <v>5</v>
      </c>
      <c r="F159" s="9" t="s">
        <v>6</v>
      </c>
      <c r="G159" s="157" t="s">
        <v>7</v>
      </c>
      <c r="H159" s="158" t="s">
        <v>28</v>
      </c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59" t="s">
        <v>34</v>
      </c>
      <c r="B160" s="160" t="s">
        <v>442</v>
      </c>
      <c r="C160" s="160" t="s">
        <v>443</v>
      </c>
      <c r="D160" s="161" t="s">
        <v>14</v>
      </c>
      <c r="E160" s="162">
        <v>1</v>
      </c>
      <c r="F160" s="163" t="s">
        <v>419</v>
      </c>
      <c r="G160" s="164" t="s">
        <v>513</v>
      </c>
      <c r="H160" s="158">
        <v>514.21</v>
      </c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0" t="s">
        <v>34</v>
      </c>
      <c r="B161" s="62" t="s">
        <v>442</v>
      </c>
      <c r="C161" s="62" t="s">
        <v>443</v>
      </c>
      <c r="D161" s="133" t="s">
        <v>14</v>
      </c>
      <c r="E161" s="165">
        <v>1</v>
      </c>
      <c r="F161" s="166" t="s">
        <v>420</v>
      </c>
      <c r="G161" s="157" t="s">
        <v>513</v>
      </c>
      <c r="H161" s="158">
        <v>514.21</v>
      </c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59" t="s">
        <v>34</v>
      </c>
      <c r="B162" s="160" t="s">
        <v>442</v>
      </c>
      <c r="C162" s="160" t="s">
        <v>461</v>
      </c>
      <c r="D162" s="161" t="s">
        <v>14</v>
      </c>
      <c r="E162" s="162">
        <v>1</v>
      </c>
      <c r="F162" s="163" t="s">
        <v>421</v>
      </c>
      <c r="G162" s="164" t="s">
        <v>512</v>
      </c>
      <c r="H162" s="167">
        <v>514.21</v>
      </c>
      <c r="I162" s="3"/>
      <c r="J162" s="3"/>
      <c r="K162" s="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0" t="s">
        <v>34</v>
      </c>
      <c r="B163" s="62" t="s">
        <v>442</v>
      </c>
      <c r="C163" s="62" t="s">
        <v>444</v>
      </c>
      <c r="D163" s="133" t="s">
        <v>14</v>
      </c>
      <c r="E163" s="165">
        <v>1</v>
      </c>
      <c r="F163" s="166" t="s">
        <v>422</v>
      </c>
      <c r="G163" s="157" t="s">
        <v>512</v>
      </c>
      <c r="H163" s="158">
        <v>514.21</v>
      </c>
      <c r="I163" s="3"/>
      <c r="J163" s="3"/>
      <c r="K163" s="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68" t="s">
        <v>35</v>
      </c>
      <c r="B164" s="160" t="s">
        <v>446</v>
      </c>
      <c r="C164" s="161" t="s">
        <v>445</v>
      </c>
      <c r="D164" s="161" t="s">
        <v>14</v>
      </c>
      <c r="E164" s="162">
        <v>1</v>
      </c>
      <c r="F164" s="141" t="s">
        <v>351</v>
      </c>
      <c r="G164" s="164" t="s">
        <v>513</v>
      </c>
      <c r="H164" s="158">
        <v>514.21</v>
      </c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9" t="s">
        <v>35</v>
      </c>
      <c r="B165" s="62" t="s">
        <v>446</v>
      </c>
      <c r="C165" s="133" t="s">
        <v>445</v>
      </c>
      <c r="D165" s="133" t="s">
        <v>14</v>
      </c>
      <c r="E165" s="165">
        <v>1</v>
      </c>
      <c r="F165" s="144" t="s">
        <v>423</v>
      </c>
      <c r="G165" s="157" t="s">
        <v>513</v>
      </c>
      <c r="H165" s="158">
        <v>514.21</v>
      </c>
      <c r="I165" s="3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8" t="s">
        <v>35</v>
      </c>
      <c r="B166" s="160" t="s">
        <v>446</v>
      </c>
      <c r="C166" s="161" t="s">
        <v>445</v>
      </c>
      <c r="D166" s="161" t="s">
        <v>14</v>
      </c>
      <c r="E166" s="162">
        <v>1</v>
      </c>
      <c r="F166" s="141" t="s">
        <v>516</v>
      </c>
      <c r="G166" s="164" t="s">
        <v>512</v>
      </c>
      <c r="H166" s="167">
        <v>514.21</v>
      </c>
      <c r="I166" s="3"/>
      <c r="J166" s="2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2"/>
      <c r="B167" s="2"/>
      <c r="C167" s="2"/>
      <c r="D167" s="9" t="s">
        <v>11</v>
      </c>
      <c r="E167" s="5">
        <f>SUM(E160:E166)</f>
        <v>7</v>
      </c>
      <c r="F167" s="2"/>
      <c r="G167" s="3"/>
      <c r="H167" s="85">
        <f>SUM(H160:H166)</f>
        <v>3599.4700000000003</v>
      </c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4"/>
      <c r="B168" s="4"/>
      <c r="C168" s="4"/>
      <c r="D168" s="4"/>
      <c r="E168" s="4"/>
      <c r="F168" s="4"/>
      <c r="G168" s="4"/>
      <c r="H168" s="4"/>
      <c r="I168" s="2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09" t="s">
        <v>36</v>
      </c>
      <c r="B169" s="309"/>
      <c r="C169" s="309"/>
      <c r="D169" s="309"/>
      <c r="E169" s="309"/>
      <c r="F169" s="309"/>
      <c r="G169" s="309"/>
      <c r="H169" s="309"/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5" t="s">
        <v>1</v>
      </c>
      <c r="B170" s="5" t="s">
        <v>2</v>
      </c>
      <c r="C170" s="5" t="s">
        <v>3</v>
      </c>
      <c r="D170" s="5" t="s">
        <v>4</v>
      </c>
      <c r="E170" s="5" t="s">
        <v>5</v>
      </c>
      <c r="F170" s="5" t="s">
        <v>6</v>
      </c>
      <c r="G170" s="5" t="s">
        <v>7</v>
      </c>
      <c r="H170" s="5" t="s">
        <v>28</v>
      </c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70" t="s">
        <v>589</v>
      </c>
      <c r="B171" s="62" t="s">
        <v>590</v>
      </c>
      <c r="C171" s="62" t="s">
        <v>12</v>
      </c>
      <c r="D171" s="62" t="s">
        <v>591</v>
      </c>
      <c r="E171" s="133">
        <v>1</v>
      </c>
      <c r="F171" s="171" t="s">
        <v>212</v>
      </c>
      <c r="G171" s="172" t="s">
        <v>511</v>
      </c>
      <c r="H171" s="173">
        <v>3000</v>
      </c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70" t="s">
        <v>426</v>
      </c>
      <c r="B172" s="62" t="s">
        <v>592</v>
      </c>
      <c r="C172" s="62" t="s">
        <v>280</v>
      </c>
      <c r="D172" s="62" t="s">
        <v>591</v>
      </c>
      <c r="E172" s="133">
        <v>1</v>
      </c>
      <c r="F172" s="174" t="s">
        <v>593</v>
      </c>
      <c r="G172" s="172" t="s">
        <v>512</v>
      </c>
      <c r="H172" s="173">
        <v>1250</v>
      </c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70" t="s">
        <v>426</v>
      </c>
      <c r="B173" s="62" t="s">
        <v>592</v>
      </c>
      <c r="C173" s="62" t="s">
        <v>280</v>
      </c>
      <c r="D173" s="62" t="s">
        <v>591</v>
      </c>
      <c r="E173" s="133">
        <v>1</v>
      </c>
      <c r="F173" s="171" t="s">
        <v>594</v>
      </c>
      <c r="G173" s="172" t="s">
        <v>512</v>
      </c>
      <c r="H173" s="173">
        <v>1250</v>
      </c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70" t="s">
        <v>426</v>
      </c>
      <c r="B174" s="62" t="s">
        <v>592</v>
      </c>
      <c r="C174" s="62" t="s">
        <v>280</v>
      </c>
      <c r="D174" s="62" t="s">
        <v>591</v>
      </c>
      <c r="E174" s="133">
        <v>1</v>
      </c>
      <c r="F174" s="174" t="s">
        <v>595</v>
      </c>
      <c r="G174" s="172" t="s">
        <v>511</v>
      </c>
      <c r="H174" s="173">
        <v>1250</v>
      </c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2" t="s">
        <v>424</v>
      </c>
      <c r="B175" s="62" t="s">
        <v>440</v>
      </c>
      <c r="C175" s="62" t="s">
        <v>280</v>
      </c>
      <c r="D175" s="62" t="s">
        <v>425</v>
      </c>
      <c r="E175" s="133">
        <v>1</v>
      </c>
      <c r="F175" s="171" t="s">
        <v>332</v>
      </c>
      <c r="G175" s="172" t="s">
        <v>512</v>
      </c>
      <c r="H175" s="173">
        <v>3000</v>
      </c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70" t="s">
        <v>426</v>
      </c>
      <c r="B176" s="62" t="s">
        <v>408</v>
      </c>
      <c r="C176" s="62" t="s">
        <v>280</v>
      </c>
      <c r="D176" s="62" t="s">
        <v>425</v>
      </c>
      <c r="E176" s="133">
        <v>1</v>
      </c>
      <c r="F176" s="174" t="s">
        <v>428</v>
      </c>
      <c r="G176" s="172" t="s">
        <v>511</v>
      </c>
      <c r="H176" s="173">
        <v>1250</v>
      </c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70" t="s">
        <v>426</v>
      </c>
      <c r="B177" s="62" t="s">
        <v>408</v>
      </c>
      <c r="C177" s="62" t="s">
        <v>280</v>
      </c>
      <c r="D177" s="62" t="s">
        <v>425</v>
      </c>
      <c r="E177" s="133">
        <v>1</v>
      </c>
      <c r="F177" s="171" t="s">
        <v>429</v>
      </c>
      <c r="G177" s="172" t="s">
        <v>511</v>
      </c>
      <c r="H177" s="173">
        <v>1250</v>
      </c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70" t="s">
        <v>426</v>
      </c>
      <c r="B178" s="62" t="s">
        <v>408</v>
      </c>
      <c r="C178" s="62" t="s">
        <v>459</v>
      </c>
      <c r="D178" s="62" t="s">
        <v>425</v>
      </c>
      <c r="E178" s="133">
        <v>1</v>
      </c>
      <c r="F178" s="174" t="s">
        <v>430</v>
      </c>
      <c r="G178" s="172" t="s">
        <v>512</v>
      </c>
      <c r="H178" s="173">
        <v>1250</v>
      </c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70" t="s">
        <v>426</v>
      </c>
      <c r="B179" s="62" t="s">
        <v>408</v>
      </c>
      <c r="C179" s="62" t="s">
        <v>280</v>
      </c>
      <c r="D179" s="62" t="s">
        <v>425</v>
      </c>
      <c r="E179" s="133">
        <v>1</v>
      </c>
      <c r="F179" s="171" t="s">
        <v>347</v>
      </c>
      <c r="G179" s="172" t="s">
        <v>512</v>
      </c>
      <c r="H179" s="173">
        <v>1250</v>
      </c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2" t="s">
        <v>424</v>
      </c>
      <c r="B180" s="62" t="s">
        <v>440</v>
      </c>
      <c r="C180" s="62" t="s">
        <v>280</v>
      </c>
      <c r="D180" s="62" t="s">
        <v>427</v>
      </c>
      <c r="E180" s="133">
        <v>1</v>
      </c>
      <c r="F180" s="166" t="s">
        <v>431</v>
      </c>
      <c r="G180" s="172" t="s">
        <v>512</v>
      </c>
      <c r="H180" s="173">
        <v>2400</v>
      </c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70" t="s">
        <v>426</v>
      </c>
      <c r="B181" s="62" t="s">
        <v>408</v>
      </c>
      <c r="C181" s="62" t="s">
        <v>280</v>
      </c>
      <c r="D181" s="62" t="s">
        <v>427</v>
      </c>
      <c r="E181" s="133">
        <v>1</v>
      </c>
      <c r="F181" s="171" t="s">
        <v>432</v>
      </c>
      <c r="G181" s="172" t="s">
        <v>511</v>
      </c>
      <c r="H181" s="173">
        <v>1000</v>
      </c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70" t="s">
        <v>426</v>
      </c>
      <c r="B182" s="62" t="s">
        <v>408</v>
      </c>
      <c r="C182" s="62" t="s">
        <v>280</v>
      </c>
      <c r="D182" s="62" t="s">
        <v>427</v>
      </c>
      <c r="E182" s="133">
        <v>1</v>
      </c>
      <c r="F182" s="174" t="s">
        <v>433</v>
      </c>
      <c r="G182" s="172" t="s">
        <v>513</v>
      </c>
      <c r="H182" s="173">
        <v>1000</v>
      </c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70" t="s">
        <v>426</v>
      </c>
      <c r="B183" s="62" t="s">
        <v>408</v>
      </c>
      <c r="C183" s="62" t="s">
        <v>280</v>
      </c>
      <c r="D183" s="62" t="s">
        <v>427</v>
      </c>
      <c r="E183" s="133">
        <v>1</v>
      </c>
      <c r="F183" s="171" t="s">
        <v>260</v>
      </c>
      <c r="G183" s="172" t="s">
        <v>511</v>
      </c>
      <c r="H183" s="173">
        <v>1000</v>
      </c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70" t="s">
        <v>426</v>
      </c>
      <c r="B184" s="62" t="s">
        <v>408</v>
      </c>
      <c r="C184" s="62" t="s">
        <v>280</v>
      </c>
      <c r="D184" s="62" t="s">
        <v>427</v>
      </c>
      <c r="E184" s="133">
        <v>1</v>
      </c>
      <c r="F184" s="174" t="s">
        <v>434</v>
      </c>
      <c r="G184" s="172" t="s">
        <v>512</v>
      </c>
      <c r="H184" s="173">
        <v>1000</v>
      </c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2" t="s">
        <v>424</v>
      </c>
      <c r="B185" s="62" t="s">
        <v>440</v>
      </c>
      <c r="C185" s="62" t="s">
        <v>441</v>
      </c>
      <c r="D185" s="62" t="s">
        <v>425</v>
      </c>
      <c r="E185" s="133">
        <v>1</v>
      </c>
      <c r="F185" s="60" t="s">
        <v>435</v>
      </c>
      <c r="G185" s="172" t="s">
        <v>512</v>
      </c>
      <c r="H185" s="173">
        <v>3000</v>
      </c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70" t="s">
        <v>426</v>
      </c>
      <c r="B186" s="62" t="s">
        <v>408</v>
      </c>
      <c r="C186" s="62" t="s">
        <v>441</v>
      </c>
      <c r="D186" s="62" t="s">
        <v>425</v>
      </c>
      <c r="E186" s="133">
        <v>1</v>
      </c>
      <c r="F186" s="60" t="s">
        <v>436</v>
      </c>
      <c r="G186" s="172" t="s">
        <v>512</v>
      </c>
      <c r="H186" s="173">
        <v>1250</v>
      </c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70" t="s">
        <v>426</v>
      </c>
      <c r="B187" s="62" t="s">
        <v>408</v>
      </c>
      <c r="C187" s="62" t="s">
        <v>441</v>
      </c>
      <c r="D187" s="62" t="s">
        <v>425</v>
      </c>
      <c r="E187" s="133">
        <v>1</v>
      </c>
      <c r="F187" s="60" t="s">
        <v>437</v>
      </c>
      <c r="G187" s="172" t="s">
        <v>512</v>
      </c>
      <c r="H187" s="173">
        <v>1200.5</v>
      </c>
      <c r="I187" s="3"/>
      <c r="J187" s="3"/>
      <c r="K187" s="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70" t="s">
        <v>426</v>
      </c>
      <c r="B188" s="62" t="s">
        <v>408</v>
      </c>
      <c r="C188" s="62" t="s">
        <v>441</v>
      </c>
      <c r="D188" s="62" t="s">
        <v>425</v>
      </c>
      <c r="E188" s="133">
        <v>1</v>
      </c>
      <c r="F188" s="60" t="s">
        <v>438</v>
      </c>
      <c r="G188" s="172" t="s">
        <v>512</v>
      </c>
      <c r="H188" s="173">
        <v>1250</v>
      </c>
      <c r="I188" s="3"/>
      <c r="J188" s="3"/>
      <c r="K188" s="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70" t="s">
        <v>426</v>
      </c>
      <c r="B189" s="62" t="s">
        <v>408</v>
      </c>
      <c r="C189" s="62" t="s">
        <v>441</v>
      </c>
      <c r="D189" s="62" t="s">
        <v>425</v>
      </c>
      <c r="E189" s="133">
        <v>1</v>
      </c>
      <c r="F189" s="60" t="s">
        <v>439</v>
      </c>
      <c r="G189" s="172" t="s">
        <v>512</v>
      </c>
      <c r="H189" s="173">
        <v>1200.5</v>
      </c>
      <c r="I189" s="3"/>
      <c r="J189" s="3"/>
      <c r="K189" s="3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>
      <c r="A190" s="2"/>
      <c r="B190" s="2"/>
      <c r="C190" s="2"/>
      <c r="D190" s="9" t="s">
        <v>11</v>
      </c>
      <c r="E190" s="5">
        <f>SUM(E171:E189)</f>
        <v>19</v>
      </c>
      <c r="F190" s="2"/>
      <c r="G190" s="3"/>
      <c r="H190" s="85">
        <f>SUM(H171:H189)</f>
        <v>29051</v>
      </c>
      <c r="I190" s="175"/>
      <c r="J190" s="175"/>
      <c r="K190" s="175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75"/>
      <c r="B191" s="175"/>
      <c r="C191" s="175"/>
      <c r="D191" s="175"/>
      <c r="E191" s="175"/>
      <c r="F191" s="175"/>
      <c r="G191" s="175"/>
      <c r="H191" s="175"/>
      <c r="I191" s="60"/>
      <c r="J191" s="60"/>
      <c r="K191" s="6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59" t="s">
        <v>37</v>
      </c>
      <c r="B192" s="60"/>
      <c r="C192" s="60"/>
      <c r="D192" s="60"/>
      <c r="E192" s="60"/>
      <c r="F192" s="60"/>
      <c r="G192" s="61"/>
      <c r="H192" s="60"/>
      <c r="I192" s="60"/>
      <c r="J192" s="60"/>
      <c r="K192" s="6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>
      <c r="A193" s="60" t="s">
        <v>597</v>
      </c>
      <c r="B193" s="176" t="s">
        <v>598</v>
      </c>
      <c r="C193" s="60"/>
      <c r="D193" s="60"/>
      <c r="E193" s="60"/>
      <c r="F193" s="63"/>
      <c r="G193" s="61"/>
      <c r="H193" s="60"/>
      <c r="I193" s="60"/>
      <c r="J193" s="60"/>
      <c r="K193" s="6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0" t="s">
        <v>40</v>
      </c>
      <c r="B194" s="177"/>
      <c r="C194" s="60"/>
      <c r="D194" s="60"/>
      <c r="E194" s="60"/>
      <c r="F194" s="60"/>
      <c r="G194" s="61"/>
      <c r="H194" s="60"/>
      <c r="I194" s="60"/>
      <c r="J194" s="60"/>
      <c r="K194" s="6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0" t="s">
        <v>41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60" t="s">
        <v>42</v>
      </c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60" t="s">
        <v>43</v>
      </c>
      <c r="B197" s="189"/>
      <c r="C197" s="189"/>
      <c r="D197" s="189"/>
      <c r="E197" s="189"/>
      <c r="F197" s="189"/>
      <c r="G197" s="60"/>
      <c r="H197" s="60"/>
      <c r="I197" s="60"/>
      <c r="J197" s="60"/>
      <c r="K197" s="6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.75">
      <c r="A198" s="60" t="s">
        <v>44</v>
      </c>
      <c r="B198" s="197"/>
      <c r="C198" s="198"/>
      <c r="D198" s="199"/>
      <c r="E198" s="183"/>
      <c r="F198" s="183"/>
      <c r="G198" s="60"/>
      <c r="H198" s="60"/>
      <c r="I198" s="60"/>
      <c r="J198" s="60"/>
      <c r="K198" s="6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0" t="s">
        <v>45</v>
      </c>
      <c r="B199" s="183"/>
      <c r="C199" s="183"/>
      <c r="D199" s="183"/>
      <c r="E199" s="183"/>
      <c r="F199" s="183"/>
      <c r="G199" s="60"/>
      <c r="H199" s="60"/>
      <c r="I199" s="60"/>
      <c r="J199" s="60"/>
      <c r="K199" s="6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5" t="s">
        <v>46</v>
      </c>
      <c r="B200" s="190"/>
      <c r="C200" s="189"/>
      <c r="D200" s="183"/>
      <c r="E200" s="183"/>
      <c r="F200" s="183"/>
      <c r="G200" s="60"/>
      <c r="H200" s="60"/>
      <c r="I200" s="60"/>
      <c r="J200" s="60"/>
      <c r="K200" s="6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5" t="s">
        <v>47</v>
      </c>
      <c r="B201" s="190"/>
      <c r="C201" s="189"/>
      <c r="D201" s="183"/>
      <c r="E201" s="183"/>
      <c r="F201" s="183"/>
      <c r="G201" s="60"/>
      <c r="H201" s="60"/>
      <c r="I201" s="60"/>
      <c r="J201" s="60"/>
      <c r="K201" s="6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5" t="s">
        <v>48</v>
      </c>
      <c r="B202" s="183"/>
      <c r="C202" s="183"/>
      <c r="D202" s="183"/>
      <c r="E202" s="183"/>
      <c r="F202" s="183"/>
      <c r="G202" s="60"/>
      <c r="H202" s="60"/>
      <c r="I202" s="60"/>
      <c r="J202" s="60"/>
      <c r="K202" s="6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5" t="s">
        <v>49</v>
      </c>
      <c r="B203" s="183"/>
      <c r="C203" s="183"/>
      <c r="D203" s="183"/>
      <c r="E203" s="183"/>
      <c r="F203" s="189"/>
      <c r="G203" s="60"/>
      <c r="H203" s="60"/>
      <c r="I203" s="60"/>
      <c r="J203" s="60"/>
      <c r="K203" s="6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5" t="s">
        <v>50</v>
      </c>
      <c r="B204" s="183"/>
      <c r="C204" s="183"/>
      <c r="D204" s="183"/>
      <c r="E204" s="183"/>
      <c r="F204" s="183"/>
      <c r="G204" s="60"/>
      <c r="H204" s="60"/>
      <c r="I204" s="60"/>
      <c r="J204" s="60"/>
      <c r="K204" s="6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0" t="s">
        <v>51</v>
      </c>
      <c r="B205" s="183"/>
      <c r="C205" s="183"/>
      <c r="D205" s="183"/>
      <c r="E205" s="183"/>
      <c r="F205" s="183"/>
      <c r="G205" s="60"/>
      <c r="H205" s="60"/>
      <c r="I205" s="60"/>
      <c r="J205" s="60"/>
      <c r="K205" s="60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0" t="s">
        <v>52</v>
      </c>
      <c r="B206" s="200"/>
      <c r="C206" s="189"/>
      <c r="D206" s="189"/>
      <c r="E206" s="189"/>
      <c r="F206" s="189"/>
      <c r="G206" s="60"/>
      <c r="H206" s="60"/>
      <c r="I206" s="60"/>
      <c r="J206" s="60"/>
      <c r="K206" s="60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0" t="s">
        <v>53</v>
      </c>
      <c r="B207" s="62"/>
      <c r="C207" s="60"/>
      <c r="D207" s="60"/>
      <c r="E207" s="60"/>
      <c r="F207" s="60"/>
      <c r="G207" s="60"/>
      <c r="H207" s="60"/>
      <c r="I207" s="60"/>
      <c r="J207" s="60"/>
      <c r="K207" s="60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0" t="s">
        <v>54</v>
      </c>
      <c r="B208" s="62"/>
      <c r="C208" s="60"/>
      <c r="D208" s="60"/>
      <c r="E208" s="60"/>
      <c r="F208" s="60"/>
      <c r="G208" s="60"/>
      <c r="H208" s="60"/>
      <c r="I208" s="60"/>
      <c r="J208" s="60"/>
      <c r="K208" s="6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59" t="s">
        <v>55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8" t="s">
        <v>56</v>
      </c>
      <c r="B210" s="182"/>
      <c r="C210" s="60"/>
      <c r="D210" s="60"/>
      <c r="E210" s="60"/>
      <c r="F210" s="60"/>
      <c r="G210" s="60"/>
      <c r="H210" s="60"/>
      <c r="I210" s="60"/>
      <c r="J210" s="60"/>
      <c r="K210" s="18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59" t="s">
        <v>55</v>
      </c>
      <c r="B211" s="60"/>
      <c r="C211" s="60"/>
      <c r="D211" s="60"/>
      <c r="E211" s="60"/>
      <c r="F211" s="60"/>
      <c r="G211" s="60"/>
      <c r="H211" s="60"/>
      <c r="I211" s="60"/>
      <c r="J211" s="60"/>
      <c r="K211" s="181"/>
    </row>
    <row r="212" spans="1:26" ht="63.75">
      <c r="A212" s="68" t="s">
        <v>56</v>
      </c>
      <c r="B212" s="60"/>
      <c r="C212" s="60"/>
      <c r="D212" s="60"/>
      <c r="E212" s="60"/>
      <c r="F212" s="60"/>
      <c r="G212" s="60"/>
      <c r="H212" s="60"/>
    </row>
    <row r="230" spans="1:26" ht="12.75" customHeight="1"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</row>
    <row r="231" spans="1:26" ht="12.75" customHeight="1"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</row>
    <row r="232" spans="1:26" ht="12.7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</row>
    <row r="233" spans="1:26" ht="12.7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</row>
    <row r="234" spans="1:26" ht="12.7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</row>
    <row r="235" spans="1:26" ht="12.7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</row>
    <row r="236" spans="1:26" ht="12.7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</row>
    <row r="237" spans="1:26" ht="12.7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</row>
    <row r="238" spans="1:26" ht="12.7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</row>
    <row r="239" spans="1:26" ht="12.7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</row>
    <row r="240" spans="1:26" ht="12.7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</row>
    <row r="241" spans="1:26" ht="12.7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</row>
    <row r="242" spans="1:26" ht="12.7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</row>
    <row r="243" spans="1:26" ht="12.7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</row>
    <row r="244" spans="1:26" ht="12.7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</row>
    <row r="245" spans="1:26" ht="12.7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</row>
    <row r="246" spans="1:26" ht="12.75" customHeight="1">
      <c r="A246" s="175"/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</row>
    <row r="247" spans="1:26" ht="12.75" customHeight="1">
      <c r="A247" s="175"/>
      <c r="B247" s="175"/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</row>
    <row r="248" spans="1:26" ht="12.75" customHeight="1">
      <c r="A248" s="175"/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</row>
    <row r="249" spans="1:26" ht="12.75" customHeight="1">
      <c r="A249" s="175"/>
      <c r="B249" s="175"/>
      <c r="C249" s="175"/>
      <c r="D249" s="175"/>
      <c r="E249" s="175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</row>
    <row r="250" spans="1:26" ht="12.75" customHeight="1">
      <c r="A250" s="175"/>
      <c r="B250" s="175"/>
      <c r="C250" s="175"/>
      <c r="D250" s="175"/>
      <c r="E250" s="175"/>
      <c r="F250" s="175"/>
      <c r="G250" s="175"/>
      <c r="H250" s="175"/>
      <c r="I250" s="175"/>
      <c r="J250" s="175"/>
      <c r="K250" s="175"/>
    </row>
    <row r="251" spans="1:26" ht="12.75" customHeight="1">
      <c r="A251" s="175"/>
      <c r="B251" s="175"/>
      <c r="C251" s="175"/>
      <c r="D251" s="175"/>
      <c r="E251" s="175"/>
      <c r="F251" s="175"/>
      <c r="G251" s="175"/>
      <c r="H251" s="175"/>
    </row>
    <row r="252" spans="1:26" ht="12.75" customHeight="1"/>
    <row r="253" spans="1:26" ht="12.75" customHeight="1"/>
    <row r="254" spans="1:26" ht="12.75" customHeight="1"/>
    <row r="255" spans="1:26" ht="12.75" customHeight="1"/>
    <row r="256" spans="1:2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</sheetData>
  <protectedRanges>
    <protectedRange sqref="F162" name="Intervalo1_3"/>
  </protectedRanges>
  <mergeCells count="8">
    <mergeCell ref="A105:H105"/>
    <mergeCell ref="A158:H158"/>
    <mergeCell ref="A169:H169"/>
    <mergeCell ref="A1:D1"/>
    <mergeCell ref="B2:D2"/>
    <mergeCell ref="B3:D3"/>
    <mergeCell ref="A5:K5"/>
    <mergeCell ref="A77:H77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Z1031"/>
  <sheetViews>
    <sheetView workbookViewId="0">
      <selection sqref="A1:XFD3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8.125" style="12" bestFit="1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 ht="12.75" customHeight="1">
      <c r="A1" s="302" t="s">
        <v>637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spans="1:26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10" t="s">
        <v>1</v>
      </c>
      <c r="B6" s="110" t="s">
        <v>2</v>
      </c>
      <c r="C6" s="110" t="s">
        <v>3</v>
      </c>
      <c r="D6" s="110" t="s">
        <v>4</v>
      </c>
      <c r="E6" s="110" t="s">
        <v>5</v>
      </c>
      <c r="F6" s="110" t="s">
        <v>6</v>
      </c>
      <c r="G6" s="110" t="s">
        <v>7</v>
      </c>
      <c r="H6" s="110" t="s">
        <v>8</v>
      </c>
      <c r="I6" s="111" t="s">
        <v>9</v>
      </c>
      <c r="J6" s="111" t="s">
        <v>10</v>
      </c>
      <c r="K6" s="111" t="s">
        <v>11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112" t="s">
        <v>58</v>
      </c>
      <c r="B7" s="62" t="s">
        <v>112</v>
      </c>
      <c r="C7" s="62" t="s">
        <v>12</v>
      </c>
      <c r="D7" s="113" t="s">
        <v>13</v>
      </c>
      <c r="E7" s="114">
        <v>1</v>
      </c>
      <c r="F7" s="115" t="s">
        <v>212</v>
      </c>
      <c r="G7" s="116" t="s">
        <v>8</v>
      </c>
      <c r="H7" s="117">
        <v>10570</v>
      </c>
      <c r="I7" s="117"/>
      <c r="J7" s="117"/>
      <c r="K7" s="117">
        <f>Tabela126[[#This Row],[AGP]]</f>
        <v>10570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8" t="s">
        <v>59</v>
      </c>
      <c r="B8" s="62" t="s">
        <v>113</v>
      </c>
      <c r="C8" s="62" t="s">
        <v>162</v>
      </c>
      <c r="D8" s="119" t="s">
        <v>15</v>
      </c>
      <c r="E8" s="114">
        <v>1</v>
      </c>
      <c r="F8" s="118" t="s">
        <v>213</v>
      </c>
      <c r="G8" s="116" t="s">
        <v>511</v>
      </c>
      <c r="H8" s="117"/>
      <c r="I8" s="117">
        <v>1993.32</v>
      </c>
      <c r="J8" s="117">
        <v>7973.3</v>
      </c>
      <c r="K8" s="117">
        <f>Tabela126[[#This Row],[AGP]]+Tabela126[[#This Row],[VENCIMENTO]]+Tabela126[[#This Row],[REPRESENTAÇÃO]]</f>
        <v>9966.6200000000008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115" t="s">
        <v>60</v>
      </c>
      <c r="B9" s="62" t="s">
        <v>114</v>
      </c>
      <c r="C9" s="62" t="s">
        <v>163</v>
      </c>
      <c r="D9" s="119" t="s">
        <v>15</v>
      </c>
      <c r="E9" s="114">
        <v>1</v>
      </c>
      <c r="F9" s="115" t="s">
        <v>214</v>
      </c>
      <c r="G9" s="116" t="s">
        <v>511</v>
      </c>
      <c r="H9" s="117"/>
      <c r="I9" s="117">
        <v>1993.32</v>
      </c>
      <c r="J9" s="117">
        <v>7937.3</v>
      </c>
      <c r="K9" s="117">
        <f>Tabela126[[#This Row],[AGP]]+Tabela126[[#This Row],[VENCIMENTO]]+Tabela126[[#This Row],[REPRESENTAÇÃO]]</f>
        <v>9930.6200000000008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60" t="s">
        <v>61</v>
      </c>
      <c r="B10" s="62" t="s">
        <v>115</v>
      </c>
      <c r="C10" s="62" t="s">
        <v>115</v>
      </c>
      <c r="D10" s="119" t="s">
        <v>15</v>
      </c>
      <c r="E10" s="114">
        <v>1</v>
      </c>
      <c r="F10" s="120" t="s">
        <v>215</v>
      </c>
      <c r="G10" s="116" t="s">
        <v>511</v>
      </c>
      <c r="H10" s="117"/>
      <c r="I10" s="117">
        <v>1993.32</v>
      </c>
      <c r="J10" s="117">
        <v>7973.3</v>
      </c>
      <c r="K10" s="117">
        <f>Tabela126[[#This Row],[AGP]]+Tabela126[[#This Row],[VENCIMENTO]]+Tabela126[[#This Row],[REPRESENTAÇÃO]]</f>
        <v>9966.6200000000008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60" t="s">
        <v>62</v>
      </c>
      <c r="B11" s="62" t="s">
        <v>116</v>
      </c>
      <c r="C11" s="62" t="s">
        <v>164</v>
      </c>
      <c r="D11" s="119" t="s">
        <v>206</v>
      </c>
      <c r="E11" s="114">
        <v>1</v>
      </c>
      <c r="F11" s="141" t="s">
        <v>603</v>
      </c>
      <c r="G11" s="116" t="s">
        <v>511</v>
      </c>
      <c r="H11" s="117"/>
      <c r="I11" s="117">
        <v>1461.77</v>
      </c>
      <c r="J11" s="117">
        <v>5847.08</v>
      </c>
      <c r="K11" s="117">
        <f>Tabela126[[#This Row],[AGP]]+Tabela126[[#This Row],[VENCIMENTO]]+Tabela126[[#This Row],[REPRESENTAÇÃO]]</f>
        <v>7308.85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60" t="s">
        <v>63</v>
      </c>
      <c r="B12" s="62" t="s">
        <v>117</v>
      </c>
      <c r="C12" s="62" t="s">
        <v>165</v>
      </c>
      <c r="D12" s="119" t="s">
        <v>206</v>
      </c>
      <c r="E12" s="114">
        <v>1</v>
      </c>
      <c r="F12" s="120" t="s">
        <v>217</v>
      </c>
      <c r="G12" s="116" t="s">
        <v>512</v>
      </c>
      <c r="H12" s="117"/>
      <c r="I12" s="117"/>
      <c r="J12" s="117">
        <v>5847.08</v>
      </c>
      <c r="K12" s="117">
        <v>5847.08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60" t="s">
        <v>520</v>
      </c>
      <c r="B13" s="62" t="s">
        <v>521</v>
      </c>
      <c r="C13" s="62" t="s">
        <v>522</v>
      </c>
      <c r="D13" s="119" t="s">
        <v>206</v>
      </c>
      <c r="E13" s="114">
        <v>1</v>
      </c>
      <c r="F13" s="120" t="s">
        <v>218</v>
      </c>
      <c r="G13" s="116" t="s">
        <v>511</v>
      </c>
      <c r="H13" s="117"/>
      <c r="I13" s="117">
        <v>1461.77</v>
      </c>
      <c r="J13" s="117">
        <v>5847.08</v>
      </c>
      <c r="K13" s="117">
        <f>Tabela126[[#This Row],[AGP]]+Tabela126[[#This Row],[VENCIMENTO]]+Tabela126[[#This Row],[REPRESENTAÇÃO]]</f>
        <v>7308.85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60" t="s">
        <v>65</v>
      </c>
      <c r="B14" s="62" t="s">
        <v>119</v>
      </c>
      <c r="C14" s="121" t="s">
        <v>119</v>
      </c>
      <c r="D14" s="119" t="s">
        <v>207</v>
      </c>
      <c r="E14" s="114">
        <v>1</v>
      </c>
      <c r="F14" s="120" t="s">
        <v>219</v>
      </c>
      <c r="G14" s="116" t="s">
        <v>511</v>
      </c>
      <c r="H14" s="117"/>
      <c r="I14" s="117">
        <v>1461.77</v>
      </c>
      <c r="J14" s="117">
        <v>5847.08</v>
      </c>
      <c r="K14" s="117">
        <f>Tabela126[[#This Row],[AGP]]+Tabela126[[#This Row],[VENCIMENTO]]+Tabela126[[#This Row],[REPRESENTAÇÃO]]</f>
        <v>7308.85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0" t="s">
        <v>66</v>
      </c>
      <c r="B15" s="62" t="s">
        <v>17</v>
      </c>
      <c r="C15" s="62" t="s">
        <v>523</v>
      </c>
      <c r="D15" s="119" t="s">
        <v>208</v>
      </c>
      <c r="E15" s="114">
        <v>1</v>
      </c>
      <c r="F15" s="120" t="s">
        <v>220</v>
      </c>
      <c r="G15" s="116" t="s">
        <v>511</v>
      </c>
      <c r="H15" s="117"/>
      <c r="I15" s="117">
        <v>1229.22</v>
      </c>
      <c r="J15" s="117">
        <v>4916.8599999999997</v>
      </c>
      <c r="K15" s="117">
        <f>Tabela126[[#This Row],[AGP]]+Tabela126[[#This Row],[VENCIMENTO]]+Tabela126[[#This Row],[REPRESENTAÇÃO]]</f>
        <v>6146.08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0" t="s">
        <v>67</v>
      </c>
      <c r="B16" s="62" t="s">
        <v>120</v>
      </c>
      <c r="C16" s="62" t="s">
        <v>453</v>
      </c>
      <c r="D16" s="119" t="s">
        <v>208</v>
      </c>
      <c r="E16" s="114">
        <v>1</v>
      </c>
      <c r="F16" s="120" t="s">
        <v>221</v>
      </c>
      <c r="G16" s="116" t="s">
        <v>511</v>
      </c>
      <c r="H16" s="117"/>
      <c r="I16" s="117">
        <v>1229.22</v>
      </c>
      <c r="J16" s="117">
        <v>4916.8599999999997</v>
      </c>
      <c r="K16" s="117">
        <f>Tabela126[[#This Row],[AGP]]+Tabela126[[#This Row],[VENCIMENTO]]+Tabela126[[#This Row],[REPRESENTAÇÃO]]</f>
        <v>6146.08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0" t="s">
        <v>68</v>
      </c>
      <c r="B17" s="62" t="s">
        <v>121</v>
      </c>
      <c r="C17" s="62" t="s">
        <v>454</v>
      </c>
      <c r="D17" s="119" t="s">
        <v>208</v>
      </c>
      <c r="E17" s="114">
        <v>1</v>
      </c>
      <c r="F17" s="120" t="s">
        <v>617</v>
      </c>
      <c r="G17" s="116" t="s">
        <v>511</v>
      </c>
      <c r="H17" s="117"/>
      <c r="I17" s="117">
        <v>1229.22</v>
      </c>
      <c r="J17" s="117">
        <v>4916.8599999999997</v>
      </c>
      <c r="K17" s="117">
        <f>Tabela126[[#This Row],[AGP]]+Tabela126[[#This Row],[VENCIMENTO]]+Tabela126[[#This Row],[REPRESENTAÇÃO]]</f>
        <v>6146.08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0" t="s">
        <v>524</v>
      </c>
      <c r="B18" s="62" t="s">
        <v>525</v>
      </c>
      <c r="C18" s="62" t="s">
        <v>526</v>
      </c>
      <c r="D18" s="119" t="s">
        <v>208</v>
      </c>
      <c r="E18" s="114">
        <v>1</v>
      </c>
      <c r="F18" s="120" t="s">
        <v>527</v>
      </c>
      <c r="G18" s="116" t="s">
        <v>511</v>
      </c>
      <c r="H18" s="117"/>
      <c r="I18" s="117">
        <v>1229.22</v>
      </c>
      <c r="J18" s="117">
        <v>4916.8599999999997</v>
      </c>
      <c r="K18" s="117">
        <f>Tabela126[[#This Row],[AGP]]+Tabela126[[#This Row],[VENCIMENTO]]+Tabela126[[#This Row],[REPRESENTAÇÃO]]</f>
        <v>6146.08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0" t="s">
        <v>528</v>
      </c>
      <c r="B19" s="62" t="s">
        <v>529</v>
      </c>
      <c r="C19" s="62" t="s">
        <v>530</v>
      </c>
      <c r="D19" s="119" t="s">
        <v>16</v>
      </c>
      <c r="E19" s="114">
        <v>1</v>
      </c>
      <c r="F19" s="120" t="s">
        <v>223</v>
      </c>
      <c r="G19" s="116" t="s">
        <v>511</v>
      </c>
      <c r="H19" s="117"/>
      <c r="I19" s="117">
        <v>1129.22</v>
      </c>
      <c r="J19" s="117">
        <v>4518.2</v>
      </c>
      <c r="K19" s="117">
        <f>Tabela126[[#This Row],[AGP]]+Tabela126[[#This Row],[VENCIMENTO]]+Tabela126[[#This Row],[REPRESENTAÇÃO]]</f>
        <v>5647.42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0" t="s">
        <v>531</v>
      </c>
      <c r="B20" s="62" t="s">
        <v>532</v>
      </c>
      <c r="C20" s="62" t="s">
        <v>533</v>
      </c>
      <c r="D20" s="119" t="s">
        <v>16</v>
      </c>
      <c r="E20" s="114">
        <v>1</v>
      </c>
      <c r="F20" s="120" t="s">
        <v>248</v>
      </c>
      <c r="G20" s="116" t="s">
        <v>511</v>
      </c>
      <c r="H20" s="117"/>
      <c r="I20" s="117">
        <v>1129.55</v>
      </c>
      <c r="J20" s="117">
        <v>4518.2</v>
      </c>
      <c r="K20" s="117">
        <f>Tabela126[[#This Row],[AGP]]+Tabela126[[#This Row],[VENCIMENTO]]+Tabela126[[#This Row],[REPRESENTAÇÃO]]</f>
        <v>5647.75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29" customFormat="1" ht="12.75" customHeight="1">
      <c r="A21" s="115" t="s">
        <v>70</v>
      </c>
      <c r="B21" s="160" t="s">
        <v>123</v>
      </c>
      <c r="C21" s="160" t="s">
        <v>168</v>
      </c>
      <c r="D21" s="191" t="s">
        <v>16</v>
      </c>
      <c r="E21" s="192">
        <v>1</v>
      </c>
      <c r="F21" s="115" t="s">
        <v>224</v>
      </c>
      <c r="G21" s="145" t="s">
        <v>511</v>
      </c>
      <c r="H21" s="146"/>
      <c r="I21" s="146">
        <v>1129.55</v>
      </c>
      <c r="J21" s="146">
        <v>4518.2</v>
      </c>
      <c r="K21" s="146">
        <f>Tabela126[[#This Row],[AGP]]+Tabela126[[#This Row],[VENCIMENTO]]+Tabela126[[#This Row],[REPRESENTAÇÃO]]</f>
        <v>5647.75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2.75" customHeight="1">
      <c r="A22" s="60" t="s">
        <v>71</v>
      </c>
      <c r="B22" s="62" t="s">
        <v>124</v>
      </c>
      <c r="C22" s="62" t="s">
        <v>169</v>
      </c>
      <c r="D22" s="119" t="s">
        <v>16</v>
      </c>
      <c r="E22" s="114">
        <v>1</v>
      </c>
      <c r="F22" s="120" t="s">
        <v>225</v>
      </c>
      <c r="G22" s="116" t="s">
        <v>511</v>
      </c>
      <c r="H22" s="117"/>
      <c r="I22" s="117">
        <v>1129.55</v>
      </c>
      <c r="J22" s="117">
        <v>4518.2</v>
      </c>
      <c r="K22" s="117">
        <f>Tabela126[[#This Row],[AGP]]+Tabela126[[#This Row],[VENCIMENTO]]+Tabela126[[#This Row],[REPRESENTAÇÃO]]</f>
        <v>5647.75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59" t="s">
        <v>74</v>
      </c>
      <c r="B23" s="62" t="s">
        <v>127</v>
      </c>
      <c r="C23" s="62" t="s">
        <v>171</v>
      </c>
      <c r="D23" s="191" t="s">
        <v>16</v>
      </c>
      <c r="E23" s="192">
        <v>1</v>
      </c>
      <c r="F23" s="120" t="s">
        <v>241</v>
      </c>
      <c r="G23" s="145" t="s">
        <v>511</v>
      </c>
      <c r="H23" s="146"/>
      <c r="I23" s="146">
        <v>1129.55</v>
      </c>
      <c r="J23" s="146">
        <v>4518.2</v>
      </c>
      <c r="K23" s="146">
        <f>Tabela126[[#This Row],[AGP]]+Tabela126[[#This Row],[VENCIMENTO]]+Tabela126[[#This Row],[REPRESENTAÇÃO]]</f>
        <v>5647.75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0" t="s">
        <v>75</v>
      </c>
      <c r="B24" s="62" t="s">
        <v>534</v>
      </c>
      <c r="C24" s="62" t="s">
        <v>535</v>
      </c>
      <c r="D24" s="119" t="s">
        <v>16</v>
      </c>
      <c r="E24" s="114">
        <v>1</v>
      </c>
      <c r="F24" s="120" t="s">
        <v>536</v>
      </c>
      <c r="G24" s="116" t="s">
        <v>511</v>
      </c>
      <c r="H24" s="117"/>
      <c r="I24" s="117">
        <v>1129.55</v>
      </c>
      <c r="J24" s="117">
        <v>4518.2</v>
      </c>
      <c r="K24" s="117">
        <f>Tabela126[[#This Row],[AGP]]+Tabela126[[#This Row],[VENCIMENTO]]+Tabela126[[#This Row],[REPRESENTAÇÃO]]</f>
        <v>5647.75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0" t="s">
        <v>72</v>
      </c>
      <c r="B25" s="62" t="s">
        <v>125</v>
      </c>
      <c r="C25" s="62" t="s">
        <v>455</v>
      </c>
      <c r="D25" s="119" t="s">
        <v>16</v>
      </c>
      <c r="E25" s="114">
        <v>1</v>
      </c>
      <c r="F25" s="120" t="s">
        <v>227</v>
      </c>
      <c r="G25" s="116" t="s">
        <v>511</v>
      </c>
      <c r="H25" s="117"/>
      <c r="I25" s="117">
        <v>1129.55</v>
      </c>
      <c r="J25" s="117">
        <v>4518.2</v>
      </c>
      <c r="K25" s="117">
        <f>Tabela126[[#This Row],[AGP]]+Tabela126[[#This Row],[VENCIMENTO]]+Tabela126[[#This Row],[REPRESENTAÇÃO]]</f>
        <v>5647.75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0" t="s">
        <v>73</v>
      </c>
      <c r="B26" s="62" t="s">
        <v>126</v>
      </c>
      <c r="C26" s="62" t="s">
        <v>170</v>
      </c>
      <c r="D26" s="119" t="s">
        <v>16</v>
      </c>
      <c r="E26" s="114">
        <v>1</v>
      </c>
      <c r="F26" s="120" t="s">
        <v>228</v>
      </c>
      <c r="G26" s="116" t="s">
        <v>511</v>
      </c>
      <c r="H26" s="117"/>
      <c r="I26" s="117">
        <v>1129.55</v>
      </c>
      <c r="J26" s="117">
        <v>4518.2</v>
      </c>
      <c r="K26" s="117">
        <f>Tabela126[[#This Row],[AGP]]+Tabela126[[#This Row],[VENCIMENTO]]+Tabela126[[#This Row],[REPRESENTAÇÃO]]</f>
        <v>5647.75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0" t="s">
        <v>75</v>
      </c>
      <c r="B27" s="62" t="s">
        <v>128</v>
      </c>
      <c r="C27" s="62" t="s">
        <v>458</v>
      </c>
      <c r="D27" s="119" t="s">
        <v>16</v>
      </c>
      <c r="E27" s="114">
        <v>1</v>
      </c>
      <c r="F27" s="120" t="s">
        <v>239</v>
      </c>
      <c r="G27" s="116" t="s">
        <v>511</v>
      </c>
      <c r="H27" s="117"/>
      <c r="I27" s="117">
        <v>1129.55</v>
      </c>
      <c r="J27" s="117">
        <v>4518.2</v>
      </c>
      <c r="K27" s="117">
        <f>Tabela126[[#This Row],[AGP]]+Tabela126[[#This Row],[VENCIMENTO]]+Tabela126[[#This Row],[REPRESENTAÇÃO]]</f>
        <v>5647.75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0" t="s">
        <v>76</v>
      </c>
      <c r="B28" s="62" t="s">
        <v>129</v>
      </c>
      <c r="C28" s="62" t="s">
        <v>172</v>
      </c>
      <c r="D28" s="119" t="s">
        <v>16</v>
      </c>
      <c r="E28" s="114">
        <v>1</v>
      </c>
      <c r="F28" s="120" t="s">
        <v>230</v>
      </c>
      <c r="G28" s="116" t="s">
        <v>511</v>
      </c>
      <c r="H28" s="117"/>
      <c r="I28" s="117">
        <v>1129.55</v>
      </c>
      <c r="J28" s="117">
        <v>4518.2</v>
      </c>
      <c r="K28" s="117">
        <f>Tabela126[[#This Row],[AGP]]+Tabela126[[#This Row],[VENCIMENTO]]+Tabela126[[#This Row],[REPRESENTAÇÃO]]</f>
        <v>5647.75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0" t="s">
        <v>85</v>
      </c>
      <c r="B29" s="62" t="s">
        <v>549</v>
      </c>
      <c r="C29" s="62" t="s">
        <v>618</v>
      </c>
      <c r="D29" s="119" t="s">
        <v>209</v>
      </c>
      <c r="E29" s="114">
        <v>1</v>
      </c>
      <c r="F29" s="120" t="s">
        <v>619</v>
      </c>
      <c r="G29" s="116" t="s">
        <v>511</v>
      </c>
      <c r="H29" s="117"/>
      <c r="I29" s="117">
        <v>1129.55</v>
      </c>
      <c r="J29" s="117">
        <v>4518.2</v>
      </c>
      <c r="K29" s="117">
        <f>Tabela126[[#This Row],[AGP]]+Tabela126[[#This Row],[VENCIMENTO]]+Tabela126[[#This Row],[REPRESENTAÇÃO]]</f>
        <v>5647.75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0" t="s">
        <v>77</v>
      </c>
      <c r="B30" s="62" t="s">
        <v>130</v>
      </c>
      <c r="C30" s="62" t="s">
        <v>173</v>
      </c>
      <c r="D30" s="119" t="s">
        <v>209</v>
      </c>
      <c r="E30" s="114">
        <v>1</v>
      </c>
      <c r="F30" s="120" t="s">
        <v>231</v>
      </c>
      <c r="G30" s="116" t="s">
        <v>511</v>
      </c>
      <c r="H30" s="117"/>
      <c r="I30" s="117">
        <v>930.22</v>
      </c>
      <c r="J30" s="117">
        <v>3720.87</v>
      </c>
      <c r="K30" s="117">
        <f>Tabela126[[#This Row],[AGP]]+Tabela126[[#This Row],[VENCIMENTO]]+Tabela126[[#This Row],[REPRESENTAÇÃO]]</f>
        <v>4651.09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0" t="s">
        <v>538</v>
      </c>
      <c r="B31" s="62" t="s">
        <v>539</v>
      </c>
      <c r="C31" s="62" t="s">
        <v>540</v>
      </c>
      <c r="D31" s="119" t="s">
        <v>620</v>
      </c>
      <c r="E31" s="114">
        <v>1</v>
      </c>
      <c r="F31" s="120" t="s">
        <v>542</v>
      </c>
      <c r="G31" s="116" t="s">
        <v>512</v>
      </c>
      <c r="H31" s="117"/>
      <c r="I31" s="117"/>
      <c r="J31" s="117">
        <v>3720.87</v>
      </c>
      <c r="K31" s="117">
        <f>Tabela126[[#This Row],[AGP]]+Tabela126[[#This Row],[VENCIMENTO]]+Tabela126[[#This Row],[REPRESENTAÇÃO]]</f>
        <v>3720.87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83" t="s">
        <v>77</v>
      </c>
      <c r="B32" s="121" t="s">
        <v>130</v>
      </c>
      <c r="C32" s="121" t="s">
        <v>173</v>
      </c>
      <c r="D32" s="123" t="s">
        <v>209</v>
      </c>
      <c r="E32" s="124">
        <v>1</v>
      </c>
      <c r="F32" s="150" t="s">
        <v>605</v>
      </c>
      <c r="G32" s="125" t="s">
        <v>511</v>
      </c>
      <c r="H32" s="126"/>
      <c r="I32" s="126">
        <v>930.22</v>
      </c>
      <c r="J32" s="126">
        <v>3720.87</v>
      </c>
      <c r="K32" s="126">
        <f>Tabela126[[#This Row],[AGP]]+Tabela126[[#This Row],[VENCIMENTO]]+Tabela126[[#This Row],[REPRESENTAÇÃO]]</f>
        <v>4651.09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0" t="s">
        <v>78</v>
      </c>
      <c r="B33" s="62" t="s">
        <v>131</v>
      </c>
      <c r="C33" s="62" t="s">
        <v>174</v>
      </c>
      <c r="D33" s="119" t="s">
        <v>209</v>
      </c>
      <c r="E33" s="114">
        <v>1</v>
      </c>
      <c r="F33" s="120" t="s">
        <v>233</v>
      </c>
      <c r="G33" s="116" t="s">
        <v>511</v>
      </c>
      <c r="H33" s="117"/>
      <c r="I33" s="117">
        <v>930.22</v>
      </c>
      <c r="J33" s="117">
        <v>3720.87</v>
      </c>
      <c r="K33" s="117">
        <f>Tabela126[[#This Row],[AGP]]+Tabela126[[#This Row],[VENCIMENTO]]+Tabela126[[#This Row],[REPRESENTAÇÃO]]</f>
        <v>4651.09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0" t="s">
        <v>79</v>
      </c>
      <c r="B34" s="62" t="s">
        <v>132</v>
      </c>
      <c r="C34" s="62" t="s">
        <v>175</v>
      </c>
      <c r="D34" s="119" t="s">
        <v>209</v>
      </c>
      <c r="E34" s="114">
        <v>1</v>
      </c>
      <c r="F34" s="120" t="s">
        <v>234</v>
      </c>
      <c r="G34" s="116" t="s">
        <v>511</v>
      </c>
      <c r="H34" s="117"/>
      <c r="I34" s="117">
        <v>930.22</v>
      </c>
      <c r="J34" s="117">
        <v>3720.87</v>
      </c>
      <c r="K34" s="117">
        <f>Tabela126[[#This Row],[AGP]]+Tabela126[[#This Row],[VENCIMENTO]]+Tabela126[[#This Row],[REPRESENTAÇÃO]]</f>
        <v>4651.09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0" t="s">
        <v>80</v>
      </c>
      <c r="B35" s="62" t="s">
        <v>129</v>
      </c>
      <c r="C35" s="62" t="s">
        <v>176</v>
      </c>
      <c r="D35" s="119" t="s">
        <v>209</v>
      </c>
      <c r="E35" s="114">
        <v>1</v>
      </c>
      <c r="F35" s="120" t="s">
        <v>235</v>
      </c>
      <c r="G35" s="116" t="s">
        <v>511</v>
      </c>
      <c r="H35" s="117"/>
      <c r="I35" s="117">
        <v>930.22</v>
      </c>
      <c r="J35" s="117">
        <v>3720.87</v>
      </c>
      <c r="K35" s="117">
        <f>Tabela126[[#This Row],[AGP]]+Tabela126[[#This Row],[VENCIMENTO]]+Tabela126[[#This Row],[REPRESENTAÇÃO]]</f>
        <v>4651.09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0" t="s">
        <v>81</v>
      </c>
      <c r="B36" s="62" t="s">
        <v>133</v>
      </c>
      <c r="C36" s="62" t="s">
        <v>177</v>
      </c>
      <c r="D36" s="119" t="s">
        <v>209</v>
      </c>
      <c r="E36" s="114">
        <v>1</v>
      </c>
      <c r="F36" s="120" t="s">
        <v>236</v>
      </c>
      <c r="G36" s="116" t="s">
        <v>511</v>
      </c>
      <c r="H36" s="117"/>
      <c r="I36" s="117">
        <v>930.22</v>
      </c>
      <c r="J36" s="117">
        <v>3720.87</v>
      </c>
      <c r="K36" s="117">
        <f>Tabela126[[#This Row],[AGP]]+Tabela126[[#This Row],[VENCIMENTO]]+Tabela126[[#This Row],[REPRESENTAÇÃO]]</f>
        <v>4651.09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0" t="s">
        <v>81</v>
      </c>
      <c r="B37" s="62" t="s">
        <v>133</v>
      </c>
      <c r="C37" s="62" t="s">
        <v>177</v>
      </c>
      <c r="D37" s="119" t="s">
        <v>209</v>
      </c>
      <c r="E37" s="114">
        <v>1</v>
      </c>
      <c r="F37" s="120" t="s">
        <v>237</v>
      </c>
      <c r="G37" s="116" t="s">
        <v>511</v>
      </c>
      <c r="H37" s="117"/>
      <c r="I37" s="117">
        <v>930.22</v>
      </c>
      <c r="J37" s="117">
        <v>3720.87</v>
      </c>
      <c r="K37" s="117">
        <f>Tabela126[[#This Row],[AGP]]+Tabela126[[#This Row],[VENCIMENTO]]+Tabela126[[#This Row],[REPRESENTAÇÃO]]</f>
        <v>4651.09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0" t="s">
        <v>82</v>
      </c>
      <c r="B38" s="62" t="s">
        <v>134</v>
      </c>
      <c r="C38" s="62" t="s">
        <v>543</v>
      </c>
      <c r="D38" s="119" t="s">
        <v>209</v>
      </c>
      <c r="E38" s="114">
        <v>1</v>
      </c>
      <c r="F38" s="120" t="s">
        <v>238</v>
      </c>
      <c r="G38" s="116" t="s">
        <v>511</v>
      </c>
      <c r="H38" s="117"/>
      <c r="I38" s="117">
        <v>930.22</v>
      </c>
      <c r="J38" s="117">
        <v>3720.87</v>
      </c>
      <c r="K38" s="117">
        <f>Tabela126[[#This Row],[AGP]]+Tabela126[[#This Row],[VENCIMENTO]]+Tabela126[[#This Row],[REPRESENTAÇÃO]]</f>
        <v>4651.09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0" t="s">
        <v>606</v>
      </c>
      <c r="B39" s="62" t="s">
        <v>545</v>
      </c>
      <c r="C39" s="62" t="s">
        <v>546</v>
      </c>
      <c r="D39" s="119" t="s">
        <v>209</v>
      </c>
      <c r="E39" s="114">
        <v>1</v>
      </c>
      <c r="F39" s="120" t="s">
        <v>547</v>
      </c>
      <c r="G39" s="116" t="s">
        <v>511</v>
      </c>
      <c r="H39" s="117"/>
      <c r="I39" s="117">
        <v>930.22</v>
      </c>
      <c r="J39" s="117">
        <v>3720.87</v>
      </c>
      <c r="K39" s="117">
        <f>Tabela126[[#This Row],[AGP]]+Tabela126[[#This Row],[VENCIMENTO]]+Tabela126[[#This Row],[REPRESENTAÇÃO]]</f>
        <v>4651.09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0" t="s">
        <v>84</v>
      </c>
      <c r="B40" s="62" t="s">
        <v>136</v>
      </c>
      <c r="C40" s="62" t="s">
        <v>456</v>
      </c>
      <c r="D40" s="119" t="s">
        <v>209</v>
      </c>
      <c r="E40" s="114">
        <v>1</v>
      </c>
      <c r="F40" s="120" t="s">
        <v>240</v>
      </c>
      <c r="G40" s="116" t="s">
        <v>511</v>
      </c>
      <c r="H40" s="117"/>
      <c r="I40" s="117">
        <v>930.22</v>
      </c>
      <c r="J40" s="117">
        <v>3720.87</v>
      </c>
      <c r="K40" s="117">
        <f>Tabela126[[#This Row],[AGP]]+Tabela126[[#This Row],[VENCIMENTO]]+Tabela126[[#This Row],[REPRESENTAÇÃO]]</f>
        <v>4651.09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0" t="s">
        <v>86</v>
      </c>
      <c r="B41" s="62" t="s">
        <v>138</v>
      </c>
      <c r="C41" s="62" t="s">
        <v>180</v>
      </c>
      <c r="D41" s="119" t="s">
        <v>209</v>
      </c>
      <c r="E41" s="114">
        <v>1</v>
      </c>
      <c r="F41" s="120" t="s">
        <v>242</v>
      </c>
      <c r="G41" s="116" t="s">
        <v>511</v>
      </c>
      <c r="H41" s="117"/>
      <c r="I41" s="117">
        <v>930.22</v>
      </c>
      <c r="J41" s="117">
        <v>3720.87</v>
      </c>
      <c r="K41" s="117">
        <f>Tabela126[[#This Row],[AGP]]+Tabela126[[#This Row],[VENCIMENTO]]+Tabela126[[#This Row],[REPRESENTAÇÃO]]</f>
        <v>4651.09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0" t="s">
        <v>87</v>
      </c>
      <c r="B42" s="62" t="s">
        <v>139</v>
      </c>
      <c r="C42" s="62" t="s">
        <v>181</v>
      </c>
      <c r="D42" s="119" t="s">
        <v>209</v>
      </c>
      <c r="E42" s="114">
        <v>1</v>
      </c>
      <c r="F42" s="120" t="s">
        <v>243</v>
      </c>
      <c r="G42" s="116" t="s">
        <v>511</v>
      </c>
      <c r="H42" s="117"/>
      <c r="I42" s="117">
        <v>930.22</v>
      </c>
      <c r="J42" s="117">
        <v>3720.87</v>
      </c>
      <c r="K42" s="117">
        <f>Tabela126[[#This Row],[AGP]]+Tabela126[[#This Row],[VENCIMENTO]]+Tabela126[[#This Row],[REPRESENTAÇÃO]]</f>
        <v>4651.09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0" t="s">
        <v>88</v>
      </c>
      <c r="B43" s="62" t="s">
        <v>140</v>
      </c>
      <c r="C43" s="62" t="s">
        <v>182</v>
      </c>
      <c r="D43" s="119" t="s">
        <v>209</v>
      </c>
      <c r="E43" s="114">
        <v>1</v>
      </c>
      <c r="F43" s="120" t="s">
        <v>244</v>
      </c>
      <c r="G43" s="116" t="s">
        <v>511</v>
      </c>
      <c r="H43" s="117"/>
      <c r="I43" s="117">
        <v>930.22</v>
      </c>
      <c r="J43" s="117">
        <v>3720.87</v>
      </c>
      <c r="K43" s="117">
        <f>Tabela126[[#This Row],[AGP]]+Tabela126[[#This Row],[VENCIMENTO]]+Tabela126[[#This Row],[REPRESENTAÇÃO]]</f>
        <v>4651.09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0" t="s">
        <v>89</v>
      </c>
      <c r="B44" s="62" t="s">
        <v>141</v>
      </c>
      <c r="C44" s="62" t="s">
        <v>183</v>
      </c>
      <c r="D44" s="119" t="s">
        <v>18</v>
      </c>
      <c r="E44" s="114">
        <v>1</v>
      </c>
      <c r="F44" s="120" t="s">
        <v>515</v>
      </c>
      <c r="G44" s="116" t="s">
        <v>511</v>
      </c>
      <c r="H44" s="117"/>
      <c r="I44" s="117">
        <v>664.44</v>
      </c>
      <c r="J44" s="117">
        <v>2657.77</v>
      </c>
      <c r="K44" s="117">
        <f>Tabela126[[#This Row],[AGP]]+Tabela126[[#This Row],[VENCIMENTO]]+Tabela126[[#This Row],[REPRESENTAÇÃO]]</f>
        <v>3322.21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0" t="s">
        <v>90</v>
      </c>
      <c r="B45" s="62" t="s">
        <v>142</v>
      </c>
      <c r="C45" s="62" t="s">
        <v>184</v>
      </c>
      <c r="D45" s="119" t="s">
        <v>18</v>
      </c>
      <c r="E45" s="114">
        <v>1</v>
      </c>
      <c r="F45" s="120" t="s">
        <v>245</v>
      </c>
      <c r="G45" s="116" t="s">
        <v>511</v>
      </c>
      <c r="H45" s="117"/>
      <c r="I45" s="117">
        <v>664.44</v>
      </c>
      <c r="J45" s="117">
        <v>2657.77</v>
      </c>
      <c r="K45" s="117">
        <f>Tabela126[[#This Row],[AGP]]+Tabela126[[#This Row],[VENCIMENTO]]+Tabela126[[#This Row],[REPRESENTAÇÃO]]</f>
        <v>3322.21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0" t="s">
        <v>91</v>
      </c>
      <c r="B46" s="62" t="s">
        <v>129</v>
      </c>
      <c r="C46" s="62" t="s">
        <v>185</v>
      </c>
      <c r="D46" s="119" t="s">
        <v>18</v>
      </c>
      <c r="E46" s="114">
        <v>1</v>
      </c>
      <c r="F46" s="120" t="s">
        <v>246</v>
      </c>
      <c r="G46" s="116" t="s">
        <v>511</v>
      </c>
      <c r="H46" s="117"/>
      <c r="I46" s="117">
        <v>664.44</v>
      </c>
      <c r="J46" s="117">
        <v>2657.77</v>
      </c>
      <c r="K46" s="117">
        <f>Tabela126[[#This Row],[AGP]]+Tabela126[[#This Row],[VENCIMENTO]]+Tabela126[[#This Row],[REPRESENTAÇÃO]]</f>
        <v>3322.21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0" t="s">
        <v>92</v>
      </c>
      <c r="B47" s="62" t="s">
        <v>143</v>
      </c>
      <c r="C47" s="62" t="s">
        <v>186</v>
      </c>
      <c r="D47" s="119" t="s">
        <v>18</v>
      </c>
      <c r="E47" s="114">
        <v>1</v>
      </c>
      <c r="F47" s="120" t="s">
        <v>247</v>
      </c>
      <c r="G47" s="116" t="s">
        <v>511</v>
      </c>
      <c r="H47" s="117"/>
      <c r="I47" s="117">
        <v>664.44</v>
      </c>
      <c r="J47" s="117">
        <v>2657.77</v>
      </c>
      <c r="K47" s="117">
        <f>Tabela126[[#This Row],[AGP]]+Tabela126[[#This Row],[VENCIMENTO]]+Tabela126[[#This Row],[REPRESENTAÇÃO]]</f>
        <v>3322.21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0" t="s">
        <v>94</v>
      </c>
      <c r="B48" s="62" t="s">
        <v>145</v>
      </c>
      <c r="C48" s="62" t="s">
        <v>188</v>
      </c>
      <c r="D48" s="119" t="s">
        <v>18</v>
      </c>
      <c r="E48" s="114">
        <v>1</v>
      </c>
      <c r="F48" s="120" t="s">
        <v>249</v>
      </c>
      <c r="G48" s="116" t="s">
        <v>511</v>
      </c>
      <c r="H48" s="117"/>
      <c r="I48" s="117">
        <v>664.44</v>
      </c>
      <c r="J48" s="117">
        <v>2657.77</v>
      </c>
      <c r="K48" s="117">
        <f>Tabela126[[#This Row],[AGP]]+Tabela126[[#This Row],[VENCIMENTO]]+Tabela126[[#This Row],[REPRESENTAÇÃO]]</f>
        <v>3322.21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0" t="s">
        <v>548</v>
      </c>
      <c r="B49" s="62" t="s">
        <v>549</v>
      </c>
      <c r="C49" s="62" t="s">
        <v>550</v>
      </c>
      <c r="D49" s="119" t="s">
        <v>18</v>
      </c>
      <c r="E49" s="114">
        <v>1</v>
      </c>
      <c r="F49" s="120" t="s">
        <v>551</v>
      </c>
      <c r="G49" s="116" t="s">
        <v>511</v>
      </c>
      <c r="H49" s="117"/>
      <c r="I49" s="117">
        <v>664.44</v>
      </c>
      <c r="J49" s="117">
        <v>2657.77</v>
      </c>
      <c r="K49" s="117">
        <f>Tabela126[[#This Row],[AGP]]+Tabela126[[#This Row],[VENCIMENTO]]+Tabela126[[#This Row],[REPRESENTAÇÃO]]</f>
        <v>3322.21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0" t="s">
        <v>95</v>
      </c>
      <c r="B50" s="62" t="s">
        <v>146</v>
      </c>
      <c r="C50" s="62" t="s">
        <v>189</v>
      </c>
      <c r="D50" s="119" t="s">
        <v>18</v>
      </c>
      <c r="E50" s="114">
        <v>1</v>
      </c>
      <c r="F50" s="120" t="s">
        <v>250</v>
      </c>
      <c r="G50" s="116" t="s">
        <v>511</v>
      </c>
      <c r="H50" s="117"/>
      <c r="I50" s="117">
        <v>664.44</v>
      </c>
      <c r="J50" s="117">
        <v>2657.77</v>
      </c>
      <c r="K50" s="117">
        <f>Tabela126[[#This Row],[AGP]]+Tabela126[[#This Row],[VENCIMENTO]]+Tabela126[[#This Row],[REPRESENTAÇÃO]]</f>
        <v>3322.21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0" t="s">
        <v>96</v>
      </c>
      <c r="B51" s="62" t="s">
        <v>25</v>
      </c>
      <c r="C51" s="62" t="s">
        <v>190</v>
      </c>
      <c r="D51" s="119" t="s">
        <v>18</v>
      </c>
      <c r="E51" s="114">
        <v>1</v>
      </c>
      <c r="F51" s="120" t="s">
        <v>251</v>
      </c>
      <c r="G51" s="116" t="s">
        <v>511</v>
      </c>
      <c r="H51" s="117"/>
      <c r="I51" s="117">
        <v>664.44</v>
      </c>
      <c r="J51" s="117">
        <v>2657.77</v>
      </c>
      <c r="K51" s="117">
        <f>Tabela126[[#This Row],[AGP]]+Tabela126[[#This Row],[VENCIMENTO]]+Tabela126[[#This Row],[REPRESENTAÇÃO]]</f>
        <v>3322.21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0" t="s">
        <v>97</v>
      </c>
      <c r="B52" s="62" t="s">
        <v>147</v>
      </c>
      <c r="C52" s="62" t="s">
        <v>191</v>
      </c>
      <c r="D52" s="119" t="s">
        <v>18</v>
      </c>
      <c r="E52" s="114">
        <v>1</v>
      </c>
      <c r="F52" s="120" t="s">
        <v>252</v>
      </c>
      <c r="G52" s="116" t="s">
        <v>511</v>
      </c>
      <c r="H52" s="117"/>
      <c r="I52" s="117">
        <v>664.44</v>
      </c>
      <c r="J52" s="117">
        <v>2657.77</v>
      </c>
      <c r="K52" s="117">
        <f>Tabela126[[#This Row],[AGP]]+Tabela126[[#This Row],[VENCIMENTO]]+Tabela126[[#This Row],[REPRESENTAÇÃO]]</f>
        <v>3322.21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0" t="s">
        <v>552</v>
      </c>
      <c r="B53" s="62" t="s">
        <v>148</v>
      </c>
      <c r="C53" s="62" t="s">
        <v>553</v>
      </c>
      <c r="D53" s="119" t="s">
        <v>18</v>
      </c>
      <c r="E53" s="114">
        <v>1</v>
      </c>
      <c r="F53" s="120" t="s">
        <v>253</v>
      </c>
      <c r="G53" s="116" t="s">
        <v>511</v>
      </c>
      <c r="H53" s="117"/>
      <c r="I53" s="117">
        <v>664.44</v>
      </c>
      <c r="J53" s="117">
        <v>2657.77</v>
      </c>
      <c r="K53" s="117">
        <f>Tabela126[[#This Row],[AGP]]+Tabela126[[#This Row],[VENCIMENTO]]+Tabela126[[#This Row],[REPRESENTAÇÃO]]</f>
        <v>3322.21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0" t="s">
        <v>554</v>
      </c>
      <c r="B54" s="62" t="s">
        <v>555</v>
      </c>
      <c r="C54" s="62" t="s">
        <v>556</v>
      </c>
      <c r="D54" s="119" t="s">
        <v>18</v>
      </c>
      <c r="E54" s="114">
        <v>1</v>
      </c>
      <c r="F54" s="120" t="s">
        <v>254</v>
      </c>
      <c r="G54" s="116" t="s">
        <v>511</v>
      </c>
      <c r="H54" s="117"/>
      <c r="I54" s="117">
        <v>664.44</v>
      </c>
      <c r="J54" s="117">
        <v>2657.77</v>
      </c>
      <c r="K54" s="117">
        <f>Tabela126[[#This Row],[AGP]]+Tabela126[[#This Row],[VENCIMENTO]]+Tabela126[[#This Row],[REPRESENTAÇÃO]]</f>
        <v>3322.21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0" t="s">
        <v>104</v>
      </c>
      <c r="B55" s="62" t="s">
        <v>154</v>
      </c>
      <c r="C55" s="62" t="s">
        <v>607</v>
      </c>
      <c r="D55" s="119" t="s">
        <v>18</v>
      </c>
      <c r="E55" s="114">
        <v>1</v>
      </c>
      <c r="F55" s="120" t="s">
        <v>260</v>
      </c>
      <c r="G55" s="116" t="s">
        <v>511</v>
      </c>
      <c r="H55" s="117"/>
      <c r="I55" s="117">
        <v>664.44</v>
      </c>
      <c r="J55" s="117">
        <v>2657.77</v>
      </c>
      <c r="K55" s="117">
        <f>Tabela126[[#This Row],[AGP]]+Tabela126[[#This Row],[VENCIMENTO]]+Tabela126[[#This Row],[REPRESENTAÇÃO]]</f>
        <v>3322.21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0" t="s">
        <v>100</v>
      </c>
      <c r="B56" s="62" t="s">
        <v>150</v>
      </c>
      <c r="C56" s="130" t="s">
        <v>194</v>
      </c>
      <c r="D56" s="119" t="s">
        <v>18</v>
      </c>
      <c r="E56" s="114">
        <v>1</v>
      </c>
      <c r="F56" s="120" t="s">
        <v>255</v>
      </c>
      <c r="G56" s="116" t="s">
        <v>511</v>
      </c>
      <c r="H56" s="117"/>
      <c r="I56" s="117">
        <v>664.44</v>
      </c>
      <c r="J56" s="117">
        <v>2657.77</v>
      </c>
      <c r="K56" s="117">
        <f>Tabela126[[#This Row],[AGP]]+Tabela126[[#This Row],[VENCIMENTO]]+Tabela126[[#This Row],[REPRESENTAÇÃO]]</f>
        <v>3322.21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0" t="s">
        <v>101</v>
      </c>
      <c r="B57" s="62" t="s">
        <v>151</v>
      </c>
      <c r="C57" s="62" t="s">
        <v>195</v>
      </c>
      <c r="D57" s="119" t="s">
        <v>19</v>
      </c>
      <c r="E57" s="114">
        <v>1</v>
      </c>
      <c r="F57" s="120" t="s">
        <v>256</v>
      </c>
      <c r="G57" s="116" t="s">
        <v>511</v>
      </c>
      <c r="H57" s="117"/>
      <c r="I57" s="117">
        <v>431.89</v>
      </c>
      <c r="J57" s="117">
        <v>1727.55</v>
      </c>
      <c r="K57" s="117">
        <f>Tabela126[[#This Row],[AGP]]+Tabela126[[#This Row],[VENCIMENTO]]+Tabela126[[#This Row],[REPRESENTAÇÃO]]</f>
        <v>2159.44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0" t="s">
        <v>102</v>
      </c>
      <c r="B58" s="62" t="s">
        <v>152</v>
      </c>
      <c r="C58" s="62" t="s">
        <v>196</v>
      </c>
      <c r="D58" s="119" t="s">
        <v>19</v>
      </c>
      <c r="E58" s="114">
        <v>1</v>
      </c>
      <c r="F58" s="60" t="s">
        <v>257</v>
      </c>
      <c r="G58" s="116" t="s">
        <v>511</v>
      </c>
      <c r="H58" s="117"/>
      <c r="I58" s="117">
        <v>431.89</v>
      </c>
      <c r="J58" s="117">
        <v>1727.55</v>
      </c>
      <c r="K58" s="117">
        <f>Tabela126[[#This Row],[AGP]]+Tabela126[[#This Row],[VENCIMENTO]]+Tabela126[[#This Row],[REPRESENTAÇÃO]]</f>
        <v>2159.44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0" t="s">
        <v>101</v>
      </c>
      <c r="B59" s="62" t="s">
        <v>151</v>
      </c>
      <c r="C59" s="62" t="s">
        <v>195</v>
      </c>
      <c r="D59" s="119" t="s">
        <v>19</v>
      </c>
      <c r="E59" s="114">
        <v>1</v>
      </c>
      <c r="F59" s="120" t="s">
        <v>258</v>
      </c>
      <c r="G59" s="116" t="s">
        <v>511</v>
      </c>
      <c r="H59" s="117"/>
      <c r="I59" s="117">
        <v>431.89</v>
      </c>
      <c r="J59" s="117">
        <v>1727.55</v>
      </c>
      <c r="K59" s="117">
        <f>Tabela126[[#This Row],[AGP]]+Tabela126[[#This Row],[VENCIMENTO]]+Tabela126[[#This Row],[REPRESENTAÇÃO]]</f>
        <v>2159.44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0" t="s">
        <v>101</v>
      </c>
      <c r="B60" s="62" t="s">
        <v>151</v>
      </c>
      <c r="C60" s="62" t="s">
        <v>195</v>
      </c>
      <c r="D60" s="119" t="s">
        <v>19</v>
      </c>
      <c r="E60" s="114">
        <v>1</v>
      </c>
      <c r="F60" s="120" t="s">
        <v>259</v>
      </c>
      <c r="G60" s="116" t="s">
        <v>511</v>
      </c>
      <c r="H60" s="117"/>
      <c r="I60" s="117">
        <v>431.89</v>
      </c>
      <c r="J60" s="117">
        <v>1727.55</v>
      </c>
      <c r="K60" s="117">
        <f>Tabela126[[#This Row],[AGP]]+Tabela126[[#This Row],[VENCIMENTO]]+Tabela126[[#This Row],[REPRESENTAÇÃO]]</f>
        <v>2159.44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0" t="s">
        <v>101</v>
      </c>
      <c r="B61" s="62" t="s">
        <v>151</v>
      </c>
      <c r="C61" s="62" t="s">
        <v>195</v>
      </c>
      <c r="D61" s="119" t="s">
        <v>19</v>
      </c>
      <c r="E61" s="114">
        <v>1</v>
      </c>
      <c r="F61" s="120" t="s">
        <v>261</v>
      </c>
      <c r="G61" s="116" t="s">
        <v>511</v>
      </c>
      <c r="H61" s="117"/>
      <c r="I61" s="117">
        <v>431.89</v>
      </c>
      <c r="J61" s="117">
        <v>1727.55</v>
      </c>
      <c r="K61" s="117">
        <f>Tabela126[[#This Row],[AGP]]+Tabela126[[#This Row],[VENCIMENTO]]+Tabela126[[#This Row],[REPRESENTAÇÃO]]</f>
        <v>2159.44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0" t="s">
        <v>102</v>
      </c>
      <c r="B62" s="62" t="s">
        <v>152</v>
      </c>
      <c r="C62" s="62" t="s">
        <v>196</v>
      </c>
      <c r="D62" s="119" t="s">
        <v>19</v>
      </c>
      <c r="E62" s="114">
        <v>1</v>
      </c>
      <c r="F62" s="120" t="s">
        <v>262</v>
      </c>
      <c r="G62" s="116" t="s">
        <v>511</v>
      </c>
      <c r="H62" s="117"/>
      <c r="I62" s="117">
        <v>431.89</v>
      </c>
      <c r="J62" s="117">
        <v>1727.55</v>
      </c>
      <c r="K62" s="117">
        <f>Tabela126[[#This Row],[AGP]]+Tabela126[[#This Row],[VENCIMENTO]]+Tabela126[[#This Row],[REPRESENTAÇÃO]]</f>
        <v>2159.44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0" t="s">
        <v>104</v>
      </c>
      <c r="B63" s="62" t="s">
        <v>154</v>
      </c>
      <c r="C63" s="62" t="s">
        <v>198</v>
      </c>
      <c r="D63" s="119" t="s">
        <v>19</v>
      </c>
      <c r="E63" s="114">
        <v>1</v>
      </c>
      <c r="F63" s="120" t="s">
        <v>263</v>
      </c>
      <c r="G63" s="116" t="s">
        <v>511</v>
      </c>
      <c r="H63" s="117"/>
      <c r="I63" s="117">
        <v>431.89</v>
      </c>
      <c r="J63" s="117">
        <v>1727.55</v>
      </c>
      <c r="K63" s="117">
        <f>Tabela126[[#This Row],[AGP]]+Tabela126[[#This Row],[VENCIMENTO]]+Tabela126[[#This Row],[REPRESENTAÇÃO]]</f>
        <v>2159.44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0" t="s">
        <v>104</v>
      </c>
      <c r="B64" s="62" t="s">
        <v>154</v>
      </c>
      <c r="C64" s="62" t="s">
        <v>198</v>
      </c>
      <c r="D64" s="119" t="s">
        <v>19</v>
      </c>
      <c r="E64" s="114">
        <v>1</v>
      </c>
      <c r="F64" s="120" t="s">
        <v>264</v>
      </c>
      <c r="G64" s="116" t="s">
        <v>511</v>
      </c>
      <c r="H64" s="117"/>
      <c r="I64" s="117">
        <v>431.89</v>
      </c>
      <c r="J64" s="117">
        <v>1727.55</v>
      </c>
      <c r="K64" s="117">
        <f>Tabela126[[#This Row],[AGP]]+Tabela126[[#This Row],[VENCIMENTO]]+Tabela126[[#This Row],[REPRESENTAÇÃO]]</f>
        <v>2159.44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0" t="s">
        <v>104</v>
      </c>
      <c r="B65" s="62" t="s">
        <v>154</v>
      </c>
      <c r="C65" s="62" t="s">
        <v>506</v>
      </c>
      <c r="D65" s="119" t="s">
        <v>19</v>
      </c>
      <c r="E65" s="114">
        <v>1</v>
      </c>
      <c r="F65" s="120" t="s">
        <v>265</v>
      </c>
      <c r="G65" s="116" t="s">
        <v>511</v>
      </c>
      <c r="H65" s="117"/>
      <c r="I65" s="117">
        <v>431.89</v>
      </c>
      <c r="J65" s="117">
        <v>1727.55</v>
      </c>
      <c r="K65" s="117">
        <f>Tabela126[[#This Row],[AGP]]+Tabela126[[#This Row],[VENCIMENTO]]+Tabela126[[#This Row],[REPRESENTAÇÃO]]</f>
        <v>2159.44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0" t="s">
        <v>105</v>
      </c>
      <c r="B66" s="62" t="s">
        <v>155</v>
      </c>
      <c r="C66" s="62" t="s">
        <v>199</v>
      </c>
      <c r="D66" s="119" t="s">
        <v>19</v>
      </c>
      <c r="E66" s="114">
        <v>1</v>
      </c>
      <c r="F66" s="120" t="s">
        <v>266</v>
      </c>
      <c r="G66" s="116" t="s">
        <v>511</v>
      </c>
      <c r="H66" s="117"/>
      <c r="I66" s="117">
        <v>431.89</v>
      </c>
      <c r="J66" s="117">
        <v>1727.55</v>
      </c>
      <c r="K66" s="117">
        <f>Tabela126[[#This Row],[AGP]]+Tabela126[[#This Row],[VENCIMENTO]]+Tabela126[[#This Row],[REPRESENTAÇÃO]]</f>
        <v>2159.44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0" t="s">
        <v>103</v>
      </c>
      <c r="B67" s="62" t="s">
        <v>608</v>
      </c>
      <c r="C67" s="62" t="s">
        <v>607</v>
      </c>
      <c r="D67" s="119" t="s">
        <v>19</v>
      </c>
      <c r="E67" s="114">
        <v>1</v>
      </c>
      <c r="F67" s="120" t="s">
        <v>268</v>
      </c>
      <c r="G67" s="116" t="s">
        <v>511</v>
      </c>
      <c r="H67" s="117"/>
      <c r="I67" s="117">
        <v>431.89</v>
      </c>
      <c r="J67" s="117">
        <v>1727.55</v>
      </c>
      <c r="K67" s="117">
        <f>Tabela126[[#This Row],[AGP]]+Tabela126[[#This Row],[VENCIMENTO]]+Tabela126[[#This Row],[REPRESENTAÇÃO]]</f>
        <v>2159.44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0" t="s">
        <v>107</v>
      </c>
      <c r="B68" s="62" t="s">
        <v>157</v>
      </c>
      <c r="C68" s="62" t="s">
        <v>201</v>
      </c>
      <c r="D68" s="119" t="s">
        <v>210</v>
      </c>
      <c r="E68" s="114">
        <v>1</v>
      </c>
      <c r="F68" s="120" t="s">
        <v>609</v>
      </c>
      <c r="G68" s="116" t="s">
        <v>511</v>
      </c>
      <c r="H68" s="117"/>
      <c r="I68" s="117">
        <v>265.77999999999997</v>
      </c>
      <c r="J68" s="117">
        <v>1063.1099999999999</v>
      </c>
      <c r="K68" s="117">
        <f>Tabela126[[#This Row],[AGP]]+Tabela126[[#This Row],[VENCIMENTO]]+Tabela126[[#This Row],[REPRESENTAÇÃO]]</f>
        <v>1328.8899999999999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0" t="s">
        <v>557</v>
      </c>
      <c r="B69" s="62" t="s">
        <v>558</v>
      </c>
      <c r="C69" s="62" t="s">
        <v>559</v>
      </c>
      <c r="D69" s="119" t="s">
        <v>210</v>
      </c>
      <c r="E69" s="114">
        <v>1</v>
      </c>
      <c r="F69" s="120" t="s">
        <v>269</v>
      </c>
      <c r="G69" s="116" t="s">
        <v>511</v>
      </c>
      <c r="H69" s="117"/>
      <c r="I69" s="117">
        <v>265.77999999999997</v>
      </c>
      <c r="J69" s="117">
        <v>1063.1099999999999</v>
      </c>
      <c r="K69" s="117">
        <f>Tabela126[[#This Row],[AGP]]+Tabela126[[#This Row],[VENCIMENTO]]+Tabela126[[#This Row],[REPRESENTAÇÃO]]</f>
        <v>1328.8899999999999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0" t="s">
        <v>557</v>
      </c>
      <c r="B70" s="62" t="s">
        <v>558</v>
      </c>
      <c r="C70" s="62" t="s">
        <v>559</v>
      </c>
      <c r="D70" s="119" t="s">
        <v>210</v>
      </c>
      <c r="E70" s="114">
        <v>1</v>
      </c>
      <c r="F70" s="120" t="s">
        <v>270</v>
      </c>
      <c r="G70" s="116" t="s">
        <v>511</v>
      </c>
      <c r="H70" s="117"/>
      <c r="I70" s="117">
        <v>265.77999999999997</v>
      </c>
      <c r="J70" s="117">
        <v>1063.1099999999999</v>
      </c>
      <c r="K70" s="117">
        <f>Tabela126[[#This Row],[AGP]]+Tabela126[[#This Row],[VENCIMENTO]]+Tabela126[[#This Row],[REPRESENTAÇÃO]]</f>
        <v>1328.8899999999999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0" t="s">
        <v>109</v>
      </c>
      <c r="B71" s="62" t="s">
        <v>159</v>
      </c>
      <c r="C71" s="62" t="s">
        <v>203</v>
      </c>
      <c r="D71" s="119" t="s">
        <v>210</v>
      </c>
      <c r="E71" s="114">
        <v>1</v>
      </c>
      <c r="F71" s="120" t="s">
        <v>271</v>
      </c>
      <c r="G71" s="116" t="s">
        <v>511</v>
      </c>
      <c r="H71" s="117"/>
      <c r="I71" s="117">
        <v>265.77999999999997</v>
      </c>
      <c r="J71" s="117">
        <v>1063.1099999999999</v>
      </c>
      <c r="K71" s="117">
        <f>Tabela126[[#This Row],[AGP]]+Tabela126[[#This Row],[VENCIMENTO]]+Tabela126[[#This Row],[REPRESENTAÇÃO]]</f>
        <v>1328.8899999999999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0" t="s">
        <v>110</v>
      </c>
      <c r="B72" s="62" t="s">
        <v>160</v>
      </c>
      <c r="C72" s="62" t="s">
        <v>204</v>
      </c>
      <c r="D72" s="119" t="s">
        <v>210</v>
      </c>
      <c r="E72" s="114">
        <v>1</v>
      </c>
      <c r="F72" s="120" t="s">
        <v>272</v>
      </c>
      <c r="G72" s="116" t="s">
        <v>511</v>
      </c>
      <c r="H72" s="117"/>
      <c r="I72" s="117">
        <v>265.77999999999997</v>
      </c>
      <c r="J72" s="117">
        <v>1063.1099999999999</v>
      </c>
      <c r="K72" s="117">
        <f>Tabela126[[#This Row],[AGP]]+Tabela126[[#This Row],[VENCIMENTO]]+Tabela126[[#This Row],[REPRESENTAÇÃO]]</f>
        <v>1328.8899999999999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22" customFormat="1" ht="12.75" customHeight="1">
      <c r="A73" s="60" t="s">
        <v>560</v>
      </c>
      <c r="B73" s="62" t="s">
        <v>561</v>
      </c>
      <c r="C73" s="62" t="s">
        <v>562</v>
      </c>
      <c r="D73" s="119" t="s">
        <v>211</v>
      </c>
      <c r="E73" s="114">
        <v>1</v>
      </c>
      <c r="F73" s="120" t="s">
        <v>273</v>
      </c>
      <c r="G73" s="116" t="s">
        <v>511</v>
      </c>
      <c r="H73" s="117"/>
      <c r="I73" s="117">
        <v>232.56</v>
      </c>
      <c r="J73" s="117">
        <v>930.22</v>
      </c>
      <c r="K73" s="117">
        <f>Tabela126[[#This Row],[AGP]]+Tabela126[[#This Row],[VENCIMENTO]]+Tabela126[[#This Row],[REPRESENTAÇÃO]]</f>
        <v>1162.78</v>
      </c>
    </row>
    <row r="74" spans="1:26" ht="12.75" customHeight="1">
      <c r="A74" s="31" t="s">
        <v>57</v>
      </c>
      <c r="B74" s="87"/>
      <c r="C74" s="87"/>
      <c r="D74" s="87"/>
      <c r="E74" s="87">
        <f>SUBTOTAL(102,[QUANT.])</f>
        <v>67</v>
      </c>
      <c r="F74" s="131"/>
      <c r="G74" s="87"/>
      <c r="H74" s="108">
        <f>SUM(H7:H73)</f>
        <v>10570</v>
      </c>
      <c r="I74" s="89">
        <f>SUBTOTAL(109,[VENCIMENTO])</f>
        <v>54749.700000000019</v>
      </c>
      <c r="J74" s="90">
        <f>SUBTOTAL(109,[REPRESENTAÇÃO])</f>
        <v>228531.86999999959</v>
      </c>
      <c r="K74" s="91">
        <f>SUBTOTAL(109,[TOTAL])</f>
        <v>293851.57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22" customFormat="1" ht="12.75" customHeight="1">
      <c r="A75" s="132"/>
      <c r="B75" s="133"/>
      <c r="C75" s="133"/>
      <c r="D75" s="133"/>
      <c r="E75" s="133"/>
      <c r="F75" s="134"/>
      <c r="G75" s="133"/>
      <c r="H75" s="133"/>
      <c r="I75" s="133"/>
      <c r="J75" s="133"/>
      <c r="K75" s="135"/>
    </row>
    <row r="76" spans="1:26" s="22" customFormat="1" ht="12.75" customHeight="1">
      <c r="A76" s="312" t="s">
        <v>20</v>
      </c>
      <c r="B76" s="312"/>
      <c r="C76" s="312"/>
      <c r="D76" s="312"/>
      <c r="E76" s="312"/>
      <c r="F76" s="312"/>
      <c r="G76" s="312"/>
      <c r="H76" s="312"/>
      <c r="I76" s="26"/>
      <c r="K76" s="27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s="22" customFormat="1" ht="12.75" customHeight="1">
      <c r="A77" s="110" t="s">
        <v>1</v>
      </c>
      <c r="B77" s="110" t="s">
        <v>2</v>
      </c>
      <c r="C77" s="110" t="s">
        <v>3</v>
      </c>
      <c r="D77" s="110" t="s">
        <v>4</v>
      </c>
      <c r="E77" s="110" t="s">
        <v>5</v>
      </c>
      <c r="F77" s="110" t="s">
        <v>6</v>
      </c>
      <c r="G77" s="110" t="s">
        <v>7</v>
      </c>
      <c r="H77" s="110" t="s">
        <v>11</v>
      </c>
      <c r="I77" s="26"/>
      <c r="J77" s="26"/>
      <c r="K77" s="27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2" customFormat="1" ht="12.75" customHeight="1">
      <c r="A78" s="60" t="s">
        <v>274</v>
      </c>
      <c r="B78" s="62" t="s">
        <v>275</v>
      </c>
      <c r="C78" s="130" t="s">
        <v>276</v>
      </c>
      <c r="D78" s="119" t="s">
        <v>277</v>
      </c>
      <c r="E78" s="136">
        <v>1</v>
      </c>
      <c r="F78" s="120" t="s">
        <v>331</v>
      </c>
      <c r="G78" s="137" t="s">
        <v>513</v>
      </c>
      <c r="H78" s="138">
        <v>5847.08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2" customFormat="1" ht="12.75" customHeight="1">
      <c r="A79" s="60" t="s">
        <v>278</v>
      </c>
      <c r="B79" s="62" t="s">
        <v>279</v>
      </c>
      <c r="C79" s="62" t="s">
        <v>280</v>
      </c>
      <c r="D79" s="119" t="s">
        <v>277</v>
      </c>
      <c r="E79" s="136">
        <v>1</v>
      </c>
      <c r="F79" s="120" t="s">
        <v>332</v>
      </c>
      <c r="G79" s="137" t="s">
        <v>512</v>
      </c>
      <c r="H79" s="138">
        <v>5847.08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2" customFormat="1" ht="12.75" customHeight="1">
      <c r="A80" s="60" t="s">
        <v>563</v>
      </c>
      <c r="B80" s="62" t="s">
        <v>564</v>
      </c>
      <c r="C80" s="62" t="s">
        <v>565</v>
      </c>
      <c r="D80" s="119" t="s">
        <v>21</v>
      </c>
      <c r="E80" s="136">
        <v>1</v>
      </c>
      <c r="F80" s="120" t="s">
        <v>339</v>
      </c>
      <c r="G80" s="137" t="s">
        <v>512</v>
      </c>
      <c r="H80" s="138">
        <v>4916.8599999999997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2" customFormat="1" ht="12.75" customHeight="1">
      <c r="A81" s="60" t="s">
        <v>282</v>
      </c>
      <c r="B81" s="62" t="s">
        <v>283</v>
      </c>
      <c r="C81" s="62" t="s">
        <v>284</v>
      </c>
      <c r="D81" s="119" t="s">
        <v>21</v>
      </c>
      <c r="E81" s="136">
        <v>1</v>
      </c>
      <c r="F81" s="120" t="s">
        <v>334</v>
      </c>
      <c r="G81" s="137" t="s">
        <v>512</v>
      </c>
      <c r="H81" s="138">
        <v>4916.8599999999997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2" customFormat="1" ht="12.75" customHeight="1">
      <c r="A82" s="60" t="s">
        <v>566</v>
      </c>
      <c r="B82" s="62" t="s">
        <v>567</v>
      </c>
      <c r="C82" s="62" t="s">
        <v>568</v>
      </c>
      <c r="D82" s="119" t="s">
        <v>22</v>
      </c>
      <c r="E82" s="136">
        <v>1</v>
      </c>
      <c r="F82" s="120" t="s">
        <v>226</v>
      </c>
      <c r="G82" s="137" t="s">
        <v>512</v>
      </c>
      <c r="H82" s="138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2" customFormat="1" ht="12.75" customHeight="1">
      <c r="A83" s="60" t="s">
        <v>285</v>
      </c>
      <c r="B83" s="62" t="s">
        <v>286</v>
      </c>
      <c r="C83" s="62" t="s">
        <v>287</v>
      </c>
      <c r="D83" s="119" t="s">
        <v>22</v>
      </c>
      <c r="E83" s="136">
        <v>1</v>
      </c>
      <c r="F83" s="120" t="s">
        <v>335</v>
      </c>
      <c r="G83" s="137" t="s">
        <v>512</v>
      </c>
      <c r="H83" s="138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2" customFormat="1" ht="12.75" customHeight="1">
      <c r="A84" s="60" t="s">
        <v>288</v>
      </c>
      <c r="B84" s="62" t="s">
        <v>289</v>
      </c>
      <c r="C84" s="62" t="s">
        <v>290</v>
      </c>
      <c r="D84" s="119" t="s">
        <v>22</v>
      </c>
      <c r="E84" s="136">
        <v>1</v>
      </c>
      <c r="F84" s="120" t="s">
        <v>336</v>
      </c>
      <c r="G84" s="137" t="s">
        <v>512</v>
      </c>
      <c r="H84" s="138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2" customFormat="1" ht="12.75" customHeight="1">
      <c r="A85" s="60" t="s">
        <v>291</v>
      </c>
      <c r="B85" s="62" t="s">
        <v>292</v>
      </c>
      <c r="C85" s="62" t="s">
        <v>293</v>
      </c>
      <c r="D85" s="119" t="s">
        <v>22</v>
      </c>
      <c r="E85" s="136">
        <v>1</v>
      </c>
      <c r="F85" s="120" t="s">
        <v>337</v>
      </c>
      <c r="G85" s="137" t="s">
        <v>512</v>
      </c>
      <c r="H85" s="138">
        <v>4518.2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2" customFormat="1" ht="12.75" customHeight="1">
      <c r="A86" s="60" t="s">
        <v>294</v>
      </c>
      <c r="B86" s="62" t="s">
        <v>295</v>
      </c>
      <c r="C86" s="62" t="s">
        <v>296</v>
      </c>
      <c r="D86" s="119" t="s">
        <v>22</v>
      </c>
      <c r="E86" s="136">
        <v>1</v>
      </c>
      <c r="F86" s="120" t="s">
        <v>610</v>
      </c>
      <c r="G86" s="137" t="s">
        <v>513</v>
      </c>
      <c r="H86" s="138">
        <v>4518.2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2" customFormat="1" ht="12.75" customHeight="1">
      <c r="A87" s="60" t="s">
        <v>74</v>
      </c>
      <c r="B87" s="62" t="s">
        <v>127</v>
      </c>
      <c r="C87" s="62" t="s">
        <v>171</v>
      </c>
      <c r="D87" s="119" t="s">
        <v>22</v>
      </c>
      <c r="E87" s="136">
        <v>1</v>
      </c>
      <c r="F87" s="120" t="s">
        <v>340</v>
      </c>
      <c r="G87" s="137" t="s">
        <v>512</v>
      </c>
      <c r="H87" s="138">
        <v>4518.2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2" customFormat="1" ht="12.75" customHeight="1">
      <c r="A88" s="60" t="s">
        <v>300</v>
      </c>
      <c r="B88" s="62" t="s">
        <v>301</v>
      </c>
      <c r="C88" s="62" t="s">
        <v>302</v>
      </c>
      <c r="D88" s="119" t="s">
        <v>23</v>
      </c>
      <c r="E88" s="136">
        <v>1</v>
      </c>
      <c r="F88" s="120" t="s">
        <v>341</v>
      </c>
      <c r="G88" s="137" t="s">
        <v>512</v>
      </c>
      <c r="H88" s="138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2" customFormat="1" ht="12.75" customHeight="1">
      <c r="A89" s="60" t="s">
        <v>303</v>
      </c>
      <c r="B89" s="62" t="s">
        <v>304</v>
      </c>
      <c r="C89" s="62" t="s">
        <v>305</v>
      </c>
      <c r="D89" s="119" t="s">
        <v>23</v>
      </c>
      <c r="E89" s="136">
        <v>1</v>
      </c>
      <c r="F89" s="120" t="s">
        <v>342</v>
      </c>
      <c r="G89" s="137" t="s">
        <v>512</v>
      </c>
      <c r="H89" s="138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2" customFormat="1" ht="12.75" customHeight="1">
      <c r="A90" s="60" t="s">
        <v>306</v>
      </c>
      <c r="B90" s="62" t="s">
        <v>307</v>
      </c>
      <c r="C90" s="62" t="s">
        <v>308</v>
      </c>
      <c r="D90" s="119" t="s">
        <v>23</v>
      </c>
      <c r="E90" s="136">
        <v>1</v>
      </c>
      <c r="F90" s="120" t="s">
        <v>343</v>
      </c>
      <c r="G90" s="137" t="s">
        <v>512</v>
      </c>
      <c r="H90" s="138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2" customFormat="1" ht="12.75" customHeight="1">
      <c r="A91" s="60" t="s">
        <v>309</v>
      </c>
      <c r="B91" s="62" t="s">
        <v>310</v>
      </c>
      <c r="C91" s="62" t="s">
        <v>311</v>
      </c>
      <c r="D91" s="119" t="s">
        <v>23</v>
      </c>
      <c r="E91" s="136">
        <v>1</v>
      </c>
      <c r="F91" s="120" t="s">
        <v>344</v>
      </c>
      <c r="G91" s="137" t="s">
        <v>512</v>
      </c>
      <c r="H91" s="138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2" customFormat="1" ht="12.75" customHeight="1">
      <c r="A92" s="60" t="s">
        <v>75</v>
      </c>
      <c r="B92" s="62" t="s">
        <v>312</v>
      </c>
      <c r="C92" s="62" t="s">
        <v>313</v>
      </c>
      <c r="D92" s="119" t="s">
        <v>23</v>
      </c>
      <c r="E92" s="136">
        <v>1</v>
      </c>
      <c r="F92" s="120" t="s">
        <v>345</v>
      </c>
      <c r="G92" s="137" t="s">
        <v>512</v>
      </c>
      <c r="H92" s="138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2" customFormat="1" ht="12.75" customHeight="1">
      <c r="A93" s="60" t="s">
        <v>314</v>
      </c>
      <c r="B93" s="62" t="s">
        <v>283</v>
      </c>
      <c r="C93" s="62" t="s">
        <v>315</v>
      </c>
      <c r="D93" s="119" t="s">
        <v>23</v>
      </c>
      <c r="E93" s="136">
        <v>1</v>
      </c>
      <c r="F93" s="120" t="s">
        <v>346</v>
      </c>
      <c r="G93" s="137" t="s">
        <v>512</v>
      </c>
      <c r="H93" s="138">
        <v>3720.87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2" customFormat="1" ht="12.75" customHeight="1">
      <c r="A94" s="159" t="s">
        <v>316</v>
      </c>
      <c r="B94" s="160" t="s">
        <v>317</v>
      </c>
      <c r="C94" s="160" t="s">
        <v>318</v>
      </c>
      <c r="D94" s="191" t="s">
        <v>23</v>
      </c>
      <c r="E94" s="193">
        <v>1</v>
      </c>
      <c r="F94" s="141" t="s">
        <v>467</v>
      </c>
      <c r="G94" s="194" t="s">
        <v>512</v>
      </c>
      <c r="H94" s="195">
        <v>3720.87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2" customFormat="1" ht="12.75" customHeight="1">
      <c r="A95" s="60" t="s">
        <v>81</v>
      </c>
      <c r="B95" s="62" t="s">
        <v>319</v>
      </c>
      <c r="C95" s="62" t="s">
        <v>460</v>
      </c>
      <c r="D95" s="119" t="s">
        <v>23</v>
      </c>
      <c r="E95" s="136">
        <v>1</v>
      </c>
      <c r="F95" s="120" t="s">
        <v>348</v>
      </c>
      <c r="G95" s="137" t="s">
        <v>512</v>
      </c>
      <c r="H95" s="138">
        <v>3720.87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2" customFormat="1" ht="12.75" customHeight="1">
      <c r="A96" s="60" t="s">
        <v>320</v>
      </c>
      <c r="B96" s="62" t="s">
        <v>321</v>
      </c>
      <c r="C96" s="62" t="s">
        <v>322</v>
      </c>
      <c r="D96" s="119" t="s">
        <v>24</v>
      </c>
      <c r="E96" s="136">
        <v>1</v>
      </c>
      <c r="F96" s="120" t="s">
        <v>349</v>
      </c>
      <c r="G96" s="137" t="s">
        <v>512</v>
      </c>
      <c r="H96" s="138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2" customFormat="1" ht="12.75" customHeight="1">
      <c r="A97" s="60" t="s">
        <v>324</v>
      </c>
      <c r="B97" s="62" t="s">
        <v>144</v>
      </c>
      <c r="C97" s="62" t="s">
        <v>187</v>
      </c>
      <c r="D97" s="119" t="s">
        <v>24</v>
      </c>
      <c r="E97" s="136">
        <v>1</v>
      </c>
      <c r="F97" s="120" t="s">
        <v>350</v>
      </c>
      <c r="G97" s="137" t="s">
        <v>512</v>
      </c>
      <c r="H97" s="138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2" customFormat="1" ht="12.75" customHeight="1">
      <c r="A98" s="60" t="s">
        <v>325</v>
      </c>
      <c r="B98" s="62" t="s">
        <v>326</v>
      </c>
      <c r="C98" s="62" t="s">
        <v>327</v>
      </c>
      <c r="D98" s="119" t="s">
        <v>24</v>
      </c>
      <c r="E98" s="136">
        <v>1</v>
      </c>
      <c r="F98" s="120" t="s">
        <v>351</v>
      </c>
      <c r="G98" s="137" t="s">
        <v>513</v>
      </c>
      <c r="H98" s="138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2" customFormat="1" ht="12.75" customHeight="1">
      <c r="A99" s="60" t="s">
        <v>90</v>
      </c>
      <c r="B99" s="62" t="s">
        <v>142</v>
      </c>
      <c r="C99" s="62" t="s">
        <v>184</v>
      </c>
      <c r="D99" s="119" t="s">
        <v>24</v>
      </c>
      <c r="E99" s="136">
        <v>1</v>
      </c>
      <c r="F99" s="120" t="s">
        <v>352</v>
      </c>
      <c r="G99" s="137" t="s">
        <v>512</v>
      </c>
      <c r="H99" s="138">
        <v>2657.77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s="22" customFormat="1" ht="12.75" customHeight="1">
      <c r="A100" s="60" t="s">
        <v>328</v>
      </c>
      <c r="B100" s="62" t="s">
        <v>26</v>
      </c>
      <c r="C100" s="62" t="s">
        <v>323</v>
      </c>
      <c r="D100" s="119" t="s">
        <v>24</v>
      </c>
      <c r="E100" s="136">
        <v>1</v>
      </c>
      <c r="F100" s="120" t="s">
        <v>353</v>
      </c>
      <c r="G100" s="137" t="s">
        <v>512</v>
      </c>
      <c r="H100" s="138">
        <v>2657.77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2" customFormat="1" ht="12.75" customHeight="1">
      <c r="A101" s="60" t="s">
        <v>329</v>
      </c>
      <c r="B101" s="62" t="s">
        <v>25</v>
      </c>
      <c r="C101" s="62" t="s">
        <v>330</v>
      </c>
      <c r="D101" s="119" t="s">
        <v>24</v>
      </c>
      <c r="E101" s="136">
        <v>1</v>
      </c>
      <c r="F101" s="120" t="s">
        <v>354</v>
      </c>
      <c r="G101" s="137" t="s">
        <v>512</v>
      </c>
      <c r="H101" s="138">
        <v>2657.77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31"/>
      <c r="B102" s="30"/>
      <c r="C102" s="30"/>
      <c r="D102" s="30"/>
      <c r="E102" s="30">
        <f>SUM(E78:E101)</f>
        <v>24</v>
      </c>
      <c r="F102" s="31"/>
      <c r="G102" s="30"/>
      <c r="H102" s="32">
        <f>SUBTOTAL(109,[TOTAL])</f>
        <v>94350.660000000018</v>
      </c>
      <c r="I102" s="22"/>
      <c r="J102" s="22"/>
      <c r="K102" s="2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13" t="s">
        <v>27</v>
      </c>
      <c r="B104" s="313"/>
      <c r="C104" s="313"/>
      <c r="D104" s="313"/>
      <c r="E104" s="313"/>
      <c r="F104" s="313"/>
      <c r="G104" s="313"/>
      <c r="H104" s="313"/>
      <c r="I104" s="3"/>
      <c r="J104" s="2"/>
      <c r="K104" s="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39" t="s">
        <v>1</v>
      </c>
      <c r="B105" s="139" t="s">
        <v>2</v>
      </c>
      <c r="C105" s="139" t="s">
        <v>3</v>
      </c>
      <c r="D105" s="139" t="s">
        <v>4</v>
      </c>
      <c r="E105" s="139" t="s">
        <v>5</v>
      </c>
      <c r="F105" s="139" t="s">
        <v>6</v>
      </c>
      <c r="G105" s="139" t="s">
        <v>7</v>
      </c>
      <c r="H105" s="139" t="s">
        <v>28</v>
      </c>
      <c r="I105" s="139" t="s">
        <v>517</v>
      </c>
      <c r="J105" s="139" t="s">
        <v>518</v>
      </c>
      <c r="K105" s="140" t="s">
        <v>519</v>
      </c>
      <c r="L105" s="139" t="s">
        <v>611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20" t="s">
        <v>355</v>
      </c>
      <c r="B106" s="62" t="s">
        <v>286</v>
      </c>
      <c r="C106" s="62" t="s">
        <v>356</v>
      </c>
      <c r="D106" s="119" t="s">
        <v>29</v>
      </c>
      <c r="E106" s="114">
        <v>1</v>
      </c>
      <c r="F106" s="141" t="s">
        <v>462</v>
      </c>
      <c r="G106" s="116" t="s">
        <v>512</v>
      </c>
      <c r="H106" s="117">
        <v>1200.69</v>
      </c>
      <c r="I106" s="116"/>
      <c r="J106" s="116"/>
      <c r="K106" s="117">
        <f>Tabela328[[#This Row],[VALOR]]</f>
        <v>1200.69</v>
      </c>
      <c r="L106" s="11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20" t="s">
        <v>357</v>
      </c>
      <c r="B107" s="62" t="s">
        <v>358</v>
      </c>
      <c r="C107" s="62" t="s">
        <v>359</v>
      </c>
      <c r="D107" s="119" t="s">
        <v>29</v>
      </c>
      <c r="E107" s="114">
        <v>1</v>
      </c>
      <c r="F107" s="142" t="s">
        <v>419</v>
      </c>
      <c r="G107" s="116" t="s">
        <v>513</v>
      </c>
      <c r="H107" s="117">
        <v>1200.69</v>
      </c>
      <c r="I107" s="116"/>
      <c r="J107" s="116"/>
      <c r="K107" s="117">
        <f>Tabela328[[#This Row],[VALOR]]</f>
        <v>1200.69</v>
      </c>
      <c r="L107" s="11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43" t="s">
        <v>569</v>
      </c>
      <c r="B108" s="62" t="s">
        <v>570</v>
      </c>
      <c r="C108" s="62" t="s">
        <v>571</v>
      </c>
      <c r="D108" s="119" t="s">
        <v>29</v>
      </c>
      <c r="E108" s="114">
        <v>1</v>
      </c>
      <c r="F108" s="141" t="s">
        <v>463</v>
      </c>
      <c r="G108" s="116" t="s">
        <v>512</v>
      </c>
      <c r="H108" s="117">
        <v>1200.69</v>
      </c>
      <c r="I108" s="116"/>
      <c r="J108" s="116"/>
      <c r="K108" s="117">
        <f>Tabela328[[#This Row],[VALOR]]</f>
        <v>1200.69</v>
      </c>
      <c r="L108" s="11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20" t="s">
        <v>363</v>
      </c>
      <c r="B109" s="62" t="s">
        <v>364</v>
      </c>
      <c r="C109" s="62" t="s">
        <v>165</v>
      </c>
      <c r="D109" s="119" t="s">
        <v>29</v>
      </c>
      <c r="E109" s="114">
        <v>1</v>
      </c>
      <c r="F109" s="144" t="s">
        <v>423</v>
      </c>
      <c r="G109" s="116" t="s">
        <v>513</v>
      </c>
      <c r="H109" s="117">
        <v>1200.69</v>
      </c>
      <c r="I109" s="116"/>
      <c r="J109" s="116"/>
      <c r="K109" s="117">
        <f>Tabela328[[#This Row],[VALOR]]</f>
        <v>1200.69</v>
      </c>
      <c r="L109" s="11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20" t="s">
        <v>363</v>
      </c>
      <c r="B110" s="62" t="s">
        <v>364</v>
      </c>
      <c r="C110" s="62" t="s">
        <v>165</v>
      </c>
      <c r="D110" s="119" t="s">
        <v>29</v>
      </c>
      <c r="E110" s="114">
        <v>1</v>
      </c>
      <c r="F110" s="141" t="s">
        <v>464</v>
      </c>
      <c r="G110" s="145" t="s">
        <v>512</v>
      </c>
      <c r="H110" s="146">
        <v>1200.69</v>
      </c>
      <c r="I110" s="116"/>
      <c r="J110" s="116"/>
      <c r="K110" s="117">
        <f>Tabela328[[#This Row],[VALOR]]</f>
        <v>1200.69</v>
      </c>
      <c r="L110" s="11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20" t="s">
        <v>363</v>
      </c>
      <c r="B111" s="62" t="s">
        <v>364</v>
      </c>
      <c r="C111" s="62" t="s">
        <v>165</v>
      </c>
      <c r="D111" s="119" t="s">
        <v>29</v>
      </c>
      <c r="E111" s="114">
        <v>1</v>
      </c>
      <c r="F111" s="144" t="s">
        <v>465</v>
      </c>
      <c r="G111" s="116" t="s">
        <v>512</v>
      </c>
      <c r="H111" s="117">
        <v>1200.69</v>
      </c>
      <c r="I111" s="116"/>
      <c r="J111" s="116"/>
      <c r="K111" s="117">
        <f>Tabela328[[#This Row],[VALOR]]</f>
        <v>1200.69</v>
      </c>
      <c r="L111" s="11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20" t="s">
        <v>365</v>
      </c>
      <c r="B112" s="62" t="s">
        <v>358</v>
      </c>
      <c r="C112" s="62" t="s">
        <v>327</v>
      </c>
      <c r="D112" s="119" t="s">
        <v>29</v>
      </c>
      <c r="E112" s="114">
        <v>1</v>
      </c>
      <c r="F112" s="141" t="s">
        <v>466</v>
      </c>
      <c r="G112" s="116" t="s">
        <v>512</v>
      </c>
      <c r="H112" s="117">
        <v>1200.69</v>
      </c>
      <c r="I112" s="116"/>
      <c r="J112" s="116"/>
      <c r="K112" s="117">
        <f>Tabela328[[#This Row],[VALOR]]</f>
        <v>1200.69</v>
      </c>
      <c r="L112" s="11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20" t="s">
        <v>363</v>
      </c>
      <c r="B113" s="62" t="s">
        <v>367</v>
      </c>
      <c r="C113" s="62" t="s">
        <v>368</v>
      </c>
      <c r="D113" s="119" t="s">
        <v>29</v>
      </c>
      <c r="E113" s="114">
        <v>1</v>
      </c>
      <c r="F113" s="144" t="s">
        <v>572</v>
      </c>
      <c r="G113" s="116" t="s">
        <v>512</v>
      </c>
      <c r="H113" s="117">
        <v>1200.69</v>
      </c>
      <c r="I113" s="116"/>
      <c r="J113" s="116"/>
      <c r="K113" s="117">
        <f>Tabela328[[#This Row],[VALOR]]</f>
        <v>1200.69</v>
      </c>
      <c r="L113" s="11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20" t="s">
        <v>369</v>
      </c>
      <c r="B114" s="62" t="s">
        <v>370</v>
      </c>
      <c r="C114" s="62" t="s">
        <v>371</v>
      </c>
      <c r="D114" s="119" t="s">
        <v>29</v>
      </c>
      <c r="E114" s="114">
        <v>1</v>
      </c>
      <c r="F114" s="141" t="s">
        <v>468</v>
      </c>
      <c r="G114" s="116" t="s">
        <v>512</v>
      </c>
      <c r="H114" s="117">
        <v>1200.69</v>
      </c>
      <c r="I114" s="116"/>
      <c r="J114" s="116"/>
      <c r="K114" s="117">
        <f>Tabela328[[#This Row],[VALOR]]</f>
        <v>1200.69</v>
      </c>
      <c r="L114" s="11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20" t="s">
        <v>372</v>
      </c>
      <c r="B115" s="62" t="s">
        <v>373</v>
      </c>
      <c r="C115" s="62" t="s">
        <v>612</v>
      </c>
      <c r="D115" s="119" t="s">
        <v>29</v>
      </c>
      <c r="E115" s="114">
        <v>1</v>
      </c>
      <c r="F115" s="144" t="s">
        <v>420</v>
      </c>
      <c r="G115" s="116" t="s">
        <v>512</v>
      </c>
      <c r="H115" s="117">
        <v>1200.69</v>
      </c>
      <c r="I115" s="116"/>
      <c r="J115" s="116"/>
      <c r="K115" s="117">
        <f>Tabela328[[#This Row],[VALOR]]</f>
        <v>1200.69</v>
      </c>
      <c r="L115" s="11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20" t="s">
        <v>375</v>
      </c>
      <c r="B116" s="62" t="s">
        <v>376</v>
      </c>
      <c r="C116" s="62" t="s">
        <v>377</v>
      </c>
      <c r="D116" s="119" t="s">
        <v>29</v>
      </c>
      <c r="E116" s="114">
        <v>1</v>
      </c>
      <c r="F116" s="150" t="s">
        <v>422</v>
      </c>
      <c r="G116" s="116" t="s">
        <v>512</v>
      </c>
      <c r="H116" s="117">
        <v>1200.69</v>
      </c>
      <c r="I116" s="116"/>
      <c r="J116" s="116"/>
      <c r="K116" s="117">
        <f>Tabela328[[#This Row],[VALOR]]</f>
        <v>1200.69</v>
      </c>
      <c r="L116" s="11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20" t="s">
        <v>381</v>
      </c>
      <c r="B117" s="62" t="s">
        <v>382</v>
      </c>
      <c r="C117" s="62" t="s">
        <v>383</v>
      </c>
      <c r="D117" s="119" t="s">
        <v>29</v>
      </c>
      <c r="E117" s="114">
        <v>1</v>
      </c>
      <c r="F117" s="141" t="s">
        <v>469</v>
      </c>
      <c r="G117" s="116" t="s">
        <v>512</v>
      </c>
      <c r="H117" s="117">
        <v>1200.69</v>
      </c>
      <c r="I117" s="116"/>
      <c r="J117" s="116"/>
      <c r="K117" s="117">
        <f>Tabela328[[#This Row],[VALOR]]</f>
        <v>1200.69</v>
      </c>
      <c r="L117" s="11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20" t="s">
        <v>384</v>
      </c>
      <c r="B118" s="62" t="s">
        <v>385</v>
      </c>
      <c r="C118" s="62" t="s">
        <v>386</v>
      </c>
      <c r="D118" s="119" t="s">
        <v>29</v>
      </c>
      <c r="E118" s="114">
        <v>1</v>
      </c>
      <c r="F118" s="144" t="s">
        <v>470</v>
      </c>
      <c r="G118" s="116" t="s">
        <v>512</v>
      </c>
      <c r="H118" s="117">
        <v>1200.69</v>
      </c>
      <c r="I118" s="116"/>
      <c r="J118" s="116"/>
      <c r="K118" s="117">
        <f>Tabela328[[#This Row],[VALOR]]</f>
        <v>1200.69</v>
      </c>
      <c r="L118" s="11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20" t="s">
        <v>387</v>
      </c>
      <c r="B119" s="62" t="s">
        <v>388</v>
      </c>
      <c r="C119" s="62" t="s">
        <v>389</v>
      </c>
      <c r="D119" s="119" t="s">
        <v>29</v>
      </c>
      <c r="E119" s="114">
        <v>1</v>
      </c>
      <c r="F119" s="141" t="s">
        <v>436</v>
      </c>
      <c r="G119" s="116" t="s">
        <v>512</v>
      </c>
      <c r="H119" s="117">
        <v>1200.69</v>
      </c>
      <c r="I119" s="116"/>
      <c r="J119" s="116"/>
      <c r="K119" s="117">
        <f>Tabela328[[#This Row],[VALOR]]</f>
        <v>1200.69</v>
      </c>
      <c r="L119" s="11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20" t="s">
        <v>390</v>
      </c>
      <c r="B120" s="62" t="s">
        <v>391</v>
      </c>
      <c r="C120" s="62" t="s">
        <v>392</v>
      </c>
      <c r="D120" s="119" t="s">
        <v>29</v>
      </c>
      <c r="E120" s="114">
        <v>1</v>
      </c>
      <c r="F120" s="144" t="s">
        <v>438</v>
      </c>
      <c r="G120" s="116" t="s">
        <v>512</v>
      </c>
      <c r="H120" s="117">
        <v>1200.69</v>
      </c>
      <c r="I120" s="116"/>
      <c r="J120" s="116"/>
      <c r="K120" s="117">
        <f>Tabela328[[#This Row],[VALOR]]</f>
        <v>1200.69</v>
      </c>
      <c r="L120" s="11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20" t="s">
        <v>393</v>
      </c>
      <c r="B121" s="62" t="s">
        <v>394</v>
      </c>
      <c r="C121" s="62" t="s">
        <v>395</v>
      </c>
      <c r="D121" s="119" t="s">
        <v>29</v>
      </c>
      <c r="E121" s="114">
        <v>1</v>
      </c>
      <c r="F121" s="141" t="s">
        <v>437</v>
      </c>
      <c r="G121" s="116" t="s">
        <v>512</v>
      </c>
      <c r="H121" s="117">
        <v>1200.69</v>
      </c>
      <c r="I121" s="116"/>
      <c r="J121" s="116"/>
      <c r="K121" s="117">
        <f>Tabela328[[#This Row],[VALOR]]</f>
        <v>1200.69</v>
      </c>
      <c r="L121" s="11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20" t="s">
        <v>396</v>
      </c>
      <c r="B122" s="62" t="s">
        <v>397</v>
      </c>
      <c r="C122" s="62" t="s">
        <v>398</v>
      </c>
      <c r="D122" s="119" t="s">
        <v>29</v>
      </c>
      <c r="E122" s="114">
        <v>1</v>
      </c>
      <c r="F122" s="144" t="s">
        <v>471</v>
      </c>
      <c r="G122" s="116" t="s">
        <v>512</v>
      </c>
      <c r="H122" s="117">
        <v>1200.69</v>
      </c>
      <c r="I122" s="116"/>
      <c r="J122" s="116"/>
      <c r="K122" s="117">
        <f>Tabela328[[#This Row],[VALOR]]</f>
        <v>1200.69</v>
      </c>
      <c r="L122" s="11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20" t="s">
        <v>399</v>
      </c>
      <c r="B123" s="62" t="s">
        <v>397</v>
      </c>
      <c r="C123" s="62" t="s">
        <v>400</v>
      </c>
      <c r="D123" s="119" t="s">
        <v>29</v>
      </c>
      <c r="E123" s="114">
        <v>1</v>
      </c>
      <c r="F123" s="141" t="s">
        <v>472</v>
      </c>
      <c r="G123" s="116" t="s">
        <v>512</v>
      </c>
      <c r="H123" s="117">
        <v>1200.69</v>
      </c>
      <c r="I123" s="116"/>
      <c r="J123" s="116"/>
      <c r="K123" s="117">
        <f>Tabela328[[#This Row],[VALOR]]</f>
        <v>1200.69</v>
      </c>
      <c r="L123" s="11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20" t="s">
        <v>390</v>
      </c>
      <c r="B124" s="62" t="s">
        <v>447</v>
      </c>
      <c r="C124" s="62" t="s">
        <v>392</v>
      </c>
      <c r="D124" s="119" t="s">
        <v>29</v>
      </c>
      <c r="E124" s="114">
        <v>1</v>
      </c>
      <c r="F124" s="144" t="s">
        <v>435</v>
      </c>
      <c r="G124" s="116" t="s">
        <v>512</v>
      </c>
      <c r="H124" s="117">
        <v>1200.69</v>
      </c>
      <c r="I124" s="116"/>
      <c r="J124" s="116"/>
      <c r="K124" s="117">
        <f>Tabela328[[#This Row],[VALOR]]</f>
        <v>1200.69</v>
      </c>
      <c r="L124" s="11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20" t="s">
        <v>401</v>
      </c>
      <c r="B125" s="62" t="s">
        <v>402</v>
      </c>
      <c r="C125" s="62" t="s">
        <v>403</v>
      </c>
      <c r="D125" s="119" t="s">
        <v>29</v>
      </c>
      <c r="E125" s="114">
        <v>1</v>
      </c>
      <c r="F125" s="141" t="s">
        <v>473</v>
      </c>
      <c r="G125" s="116" t="s">
        <v>513</v>
      </c>
      <c r="H125" s="117">
        <v>1200.69</v>
      </c>
      <c r="I125" s="116"/>
      <c r="J125" s="116"/>
      <c r="K125" s="117">
        <f>Tabela328[[#This Row],[VALOR]]</f>
        <v>1200.69</v>
      </c>
      <c r="L125" s="11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0" t="s">
        <v>573</v>
      </c>
      <c r="B126" s="62" t="s">
        <v>574</v>
      </c>
      <c r="C126" s="62" t="s">
        <v>406</v>
      </c>
      <c r="D126" s="119" t="s">
        <v>29</v>
      </c>
      <c r="E126" s="114">
        <v>1</v>
      </c>
      <c r="F126" s="144" t="s">
        <v>474</v>
      </c>
      <c r="G126" s="116" t="s">
        <v>512</v>
      </c>
      <c r="H126" s="117">
        <v>1200.69</v>
      </c>
      <c r="I126" s="116"/>
      <c r="J126" s="116"/>
      <c r="K126" s="117">
        <f>Tabela328[[#This Row],[VALOR]]</f>
        <v>1200.69</v>
      </c>
      <c r="L126" s="11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20" t="s">
        <v>407</v>
      </c>
      <c r="B127" s="62" t="s">
        <v>408</v>
      </c>
      <c r="C127" s="62" t="s">
        <v>409</v>
      </c>
      <c r="D127" s="119" t="s">
        <v>29</v>
      </c>
      <c r="E127" s="114">
        <v>1</v>
      </c>
      <c r="F127" s="141" t="s">
        <v>431</v>
      </c>
      <c r="G127" s="116" t="s">
        <v>512</v>
      </c>
      <c r="H127" s="117">
        <v>1200.69</v>
      </c>
      <c r="I127" s="116"/>
      <c r="J127" s="116"/>
      <c r="K127" s="117">
        <f>Tabela328[[#This Row],[VALOR]]</f>
        <v>1200.69</v>
      </c>
      <c r="L127" s="11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20" t="s">
        <v>575</v>
      </c>
      <c r="B128" s="62" t="s">
        <v>576</v>
      </c>
      <c r="C128" s="62" t="s">
        <v>577</v>
      </c>
      <c r="D128" s="119" t="s">
        <v>29</v>
      </c>
      <c r="E128" s="114">
        <v>1</v>
      </c>
      <c r="F128" s="144" t="s">
        <v>498</v>
      </c>
      <c r="G128" s="116" t="s">
        <v>512</v>
      </c>
      <c r="H128" s="117">
        <v>732.55</v>
      </c>
      <c r="I128" s="116"/>
      <c r="J128" s="116"/>
      <c r="K128" s="117">
        <f>Tabela328[[#This Row],[VALOR]]</f>
        <v>732.55</v>
      </c>
      <c r="L128" s="11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20" t="s">
        <v>410</v>
      </c>
      <c r="B129" s="62" t="s">
        <v>447</v>
      </c>
      <c r="C129" s="62" t="s">
        <v>578</v>
      </c>
      <c r="D129" s="119" t="s">
        <v>30</v>
      </c>
      <c r="E129" s="114">
        <v>1</v>
      </c>
      <c r="F129" s="144" t="s">
        <v>579</v>
      </c>
      <c r="G129" s="116" t="s">
        <v>512</v>
      </c>
      <c r="H129" s="117">
        <v>732.55</v>
      </c>
      <c r="I129" s="116"/>
      <c r="J129" s="116"/>
      <c r="K129" s="117">
        <f>Tabela328[[#This Row],[VALOR]]</f>
        <v>732.55</v>
      </c>
      <c r="L129" s="11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20" t="s">
        <v>365</v>
      </c>
      <c r="B130" s="62" t="s">
        <v>500</v>
      </c>
      <c r="C130" s="62" t="s">
        <v>501</v>
      </c>
      <c r="D130" s="119" t="s">
        <v>30</v>
      </c>
      <c r="E130" s="114">
        <v>1</v>
      </c>
      <c r="F130" s="141" t="s">
        <v>475</v>
      </c>
      <c r="G130" s="116" t="s">
        <v>513</v>
      </c>
      <c r="H130" s="117">
        <v>732.55</v>
      </c>
      <c r="I130" s="116"/>
      <c r="J130" s="116"/>
      <c r="K130" s="117">
        <f>Tabela328[[#This Row],[VALOR]]</f>
        <v>732.55</v>
      </c>
      <c r="L130" s="11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20" t="s">
        <v>411</v>
      </c>
      <c r="B131" s="62" t="s">
        <v>502</v>
      </c>
      <c r="C131" s="62" t="s">
        <v>173</v>
      </c>
      <c r="D131" s="119" t="s">
        <v>30</v>
      </c>
      <c r="E131" s="114">
        <v>1</v>
      </c>
      <c r="F131" s="144" t="s">
        <v>476</v>
      </c>
      <c r="G131" s="116" t="s">
        <v>512</v>
      </c>
      <c r="H131" s="117">
        <v>732.55</v>
      </c>
      <c r="I131" s="116"/>
      <c r="J131" s="116"/>
      <c r="K131" s="117">
        <f>Tabela328[[#This Row],[VALOR]]</f>
        <v>732.55</v>
      </c>
      <c r="L131" s="11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20" t="s">
        <v>412</v>
      </c>
      <c r="B132" s="62" t="s">
        <v>503</v>
      </c>
      <c r="C132" s="62" t="s">
        <v>504</v>
      </c>
      <c r="D132" s="119" t="s">
        <v>30</v>
      </c>
      <c r="E132" s="114">
        <v>1</v>
      </c>
      <c r="F132" s="141" t="s">
        <v>477</v>
      </c>
      <c r="G132" s="116" t="s">
        <v>512</v>
      </c>
      <c r="H132" s="117">
        <v>732.55</v>
      </c>
      <c r="I132" s="116"/>
      <c r="J132" s="116"/>
      <c r="K132" s="117">
        <f>Tabela328[[#This Row],[VALOR]]</f>
        <v>732.55</v>
      </c>
      <c r="L132" s="11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20" t="s">
        <v>355</v>
      </c>
      <c r="B133" s="62" t="s">
        <v>286</v>
      </c>
      <c r="C133" s="62" t="s">
        <v>287</v>
      </c>
      <c r="D133" s="119" t="s">
        <v>30</v>
      </c>
      <c r="E133" s="114">
        <v>1</v>
      </c>
      <c r="F133" s="144" t="s">
        <v>478</v>
      </c>
      <c r="G133" s="116" t="s">
        <v>513</v>
      </c>
      <c r="H133" s="117">
        <v>732.55</v>
      </c>
      <c r="I133" s="116"/>
      <c r="J133" s="116"/>
      <c r="K133" s="117">
        <f>Tabela328[[#This Row],[VALOR]]</f>
        <v>732.55</v>
      </c>
      <c r="L133" s="11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20" t="s">
        <v>621</v>
      </c>
      <c r="B134" s="62" t="s">
        <v>622</v>
      </c>
      <c r="C134" s="62" t="s">
        <v>623</v>
      </c>
      <c r="D134" s="119" t="s">
        <v>30</v>
      </c>
      <c r="E134" s="114">
        <v>1</v>
      </c>
      <c r="F134" s="144" t="s">
        <v>582</v>
      </c>
      <c r="G134" s="116" t="s">
        <v>512</v>
      </c>
      <c r="H134" s="117">
        <v>732.55</v>
      </c>
      <c r="I134" s="116"/>
      <c r="J134" s="116"/>
      <c r="K134" s="117">
        <f>Tabela328[[#This Row],[VALOR]]</f>
        <v>732.55</v>
      </c>
      <c r="L134" s="11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20" t="s">
        <v>413</v>
      </c>
      <c r="B135" s="62" t="s">
        <v>583</v>
      </c>
      <c r="C135" s="62" t="s">
        <v>583</v>
      </c>
      <c r="D135" s="119" t="s">
        <v>414</v>
      </c>
      <c r="E135" s="114">
        <v>1</v>
      </c>
      <c r="F135" s="141" t="s">
        <v>479</v>
      </c>
      <c r="G135" s="116" t="s">
        <v>512</v>
      </c>
      <c r="H135" s="117">
        <v>488.36</v>
      </c>
      <c r="I135" s="116"/>
      <c r="J135" s="116"/>
      <c r="K135" s="117">
        <f>Tabela328[[#This Row],[VALOR]]</f>
        <v>488.36</v>
      </c>
      <c r="L135" s="11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20" t="s">
        <v>584</v>
      </c>
      <c r="B136" s="62" t="s">
        <v>583</v>
      </c>
      <c r="C136" s="62" t="s">
        <v>583</v>
      </c>
      <c r="D136" s="119" t="s">
        <v>414</v>
      </c>
      <c r="E136" s="114">
        <v>1</v>
      </c>
      <c r="F136" s="144" t="s">
        <v>480</v>
      </c>
      <c r="G136" s="116" t="s">
        <v>513</v>
      </c>
      <c r="H136" s="117">
        <v>488.36</v>
      </c>
      <c r="I136" s="116"/>
      <c r="J136" s="116"/>
      <c r="K136" s="117">
        <f>Tabela328[[#This Row],[VALOR]]</f>
        <v>488.36</v>
      </c>
      <c r="L136" s="11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20" t="s">
        <v>584</v>
      </c>
      <c r="B137" s="62" t="s">
        <v>500</v>
      </c>
      <c r="C137" s="62" t="s">
        <v>501</v>
      </c>
      <c r="D137" s="119" t="s">
        <v>414</v>
      </c>
      <c r="E137" s="114">
        <v>1</v>
      </c>
      <c r="F137" s="141" t="s">
        <v>481</v>
      </c>
      <c r="G137" s="116" t="s">
        <v>513</v>
      </c>
      <c r="H137" s="117">
        <v>488.36</v>
      </c>
      <c r="I137" s="116"/>
      <c r="J137" s="116"/>
      <c r="K137" s="117">
        <f>Tabela328[[#This Row],[VALOR]]</f>
        <v>488.36</v>
      </c>
      <c r="L137" s="148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20" t="s">
        <v>360</v>
      </c>
      <c r="B138" s="62" t="s">
        <v>361</v>
      </c>
      <c r="C138" s="62" t="s">
        <v>362</v>
      </c>
      <c r="D138" s="119" t="s">
        <v>414</v>
      </c>
      <c r="E138" s="114">
        <v>1</v>
      </c>
      <c r="F138" s="144" t="s">
        <v>482</v>
      </c>
      <c r="G138" s="116" t="s">
        <v>512</v>
      </c>
      <c r="H138" s="117">
        <v>488.36</v>
      </c>
      <c r="I138" s="148"/>
      <c r="J138" s="148"/>
      <c r="K138" s="117">
        <f>Tabela328[[#This Row],[VALOR]]</f>
        <v>488.36</v>
      </c>
      <c r="L138" s="148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</row>
    <row r="139" spans="1:26" ht="12.75" customHeight="1">
      <c r="A139" s="120" t="s">
        <v>360</v>
      </c>
      <c r="B139" s="62" t="s">
        <v>361</v>
      </c>
      <c r="C139" s="62" t="s">
        <v>362</v>
      </c>
      <c r="D139" s="119" t="s">
        <v>414</v>
      </c>
      <c r="E139" s="114">
        <v>1</v>
      </c>
      <c r="F139" s="141" t="s">
        <v>483</v>
      </c>
      <c r="G139" s="116" t="s">
        <v>513</v>
      </c>
      <c r="H139" s="117">
        <v>488.36</v>
      </c>
      <c r="I139" s="148"/>
      <c r="J139" s="148"/>
      <c r="K139" s="117">
        <f>Tabela328[[#This Row],[VALOR]]</f>
        <v>488.36</v>
      </c>
      <c r="L139" s="148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2.75" customHeight="1">
      <c r="A140" s="120" t="s">
        <v>355</v>
      </c>
      <c r="B140" s="62" t="s">
        <v>286</v>
      </c>
      <c r="C140" s="62" t="s">
        <v>287</v>
      </c>
      <c r="D140" s="119" t="s">
        <v>414</v>
      </c>
      <c r="E140" s="114">
        <v>1</v>
      </c>
      <c r="F140" s="144" t="s">
        <v>484</v>
      </c>
      <c r="G140" s="116" t="s">
        <v>512</v>
      </c>
      <c r="H140" s="117">
        <v>488.36</v>
      </c>
      <c r="I140" s="148"/>
      <c r="J140" s="148"/>
      <c r="K140" s="117">
        <f>Tabela328[[#This Row],[VALOR]]</f>
        <v>488.36</v>
      </c>
      <c r="L140" s="148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2.75" customHeight="1">
      <c r="A141" s="120" t="s">
        <v>355</v>
      </c>
      <c r="B141" s="62" t="s">
        <v>286</v>
      </c>
      <c r="C141" s="62" t="s">
        <v>287</v>
      </c>
      <c r="D141" s="119" t="s">
        <v>414</v>
      </c>
      <c r="E141" s="114">
        <v>1</v>
      </c>
      <c r="F141" s="141" t="s">
        <v>485</v>
      </c>
      <c r="G141" s="116" t="s">
        <v>513</v>
      </c>
      <c r="H141" s="117">
        <v>488.36</v>
      </c>
      <c r="I141" s="148"/>
      <c r="J141" s="148"/>
      <c r="K141" s="117">
        <f>Tabela328[[#This Row],[VALOR]]</f>
        <v>488.36</v>
      </c>
      <c r="L141" s="148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</row>
    <row r="142" spans="1:26" ht="12.75" customHeight="1">
      <c r="A142" s="60" t="s">
        <v>106</v>
      </c>
      <c r="B142" s="62" t="s">
        <v>156</v>
      </c>
      <c r="C142" s="62" t="s">
        <v>200</v>
      </c>
      <c r="D142" s="119" t="s">
        <v>31</v>
      </c>
      <c r="E142" s="114">
        <v>1</v>
      </c>
      <c r="F142" s="120" t="s">
        <v>267</v>
      </c>
      <c r="G142" s="116" t="s">
        <v>512</v>
      </c>
      <c r="H142" s="117">
        <v>436.04</v>
      </c>
      <c r="I142" s="117"/>
      <c r="J142" s="117"/>
      <c r="K142" s="117">
        <f>Tabela328[[#This Row],[VALOR]]</f>
        <v>436.04</v>
      </c>
      <c r="L142" s="148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 spans="1:26" ht="12.75" customHeight="1">
      <c r="A143" s="120" t="s">
        <v>104</v>
      </c>
      <c r="B143" s="62" t="s">
        <v>154</v>
      </c>
      <c r="C143" s="62" t="s">
        <v>506</v>
      </c>
      <c r="D143" s="119" t="s">
        <v>31</v>
      </c>
      <c r="E143" s="114">
        <v>1</v>
      </c>
      <c r="F143" s="141" t="s">
        <v>486</v>
      </c>
      <c r="G143" s="116" t="s">
        <v>512</v>
      </c>
      <c r="H143" s="117">
        <v>436.04</v>
      </c>
      <c r="I143" s="148"/>
      <c r="J143" s="148"/>
      <c r="K143" s="117">
        <f>Tabela328[[#This Row],[VALOR]]</f>
        <v>436.04</v>
      </c>
      <c r="L143" s="148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 spans="1:26" ht="12.75" customHeight="1">
      <c r="A144" s="120" t="s">
        <v>104</v>
      </c>
      <c r="B144" s="62" t="s">
        <v>154</v>
      </c>
      <c r="C144" s="62" t="s">
        <v>506</v>
      </c>
      <c r="D144" s="119" t="s">
        <v>31</v>
      </c>
      <c r="E144" s="114">
        <v>1</v>
      </c>
      <c r="F144" s="150" t="s">
        <v>487</v>
      </c>
      <c r="G144" s="116" t="s">
        <v>512</v>
      </c>
      <c r="H144" s="117">
        <v>436.04</v>
      </c>
      <c r="I144" s="148"/>
      <c r="J144" s="148"/>
      <c r="K144" s="117">
        <f>Tabela328[[#This Row],[VALOR]]</f>
        <v>436.04</v>
      </c>
      <c r="L144" s="148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 spans="1:26" ht="12.75" customHeight="1">
      <c r="A145" s="120" t="s">
        <v>584</v>
      </c>
      <c r="B145" s="62" t="s">
        <v>585</v>
      </c>
      <c r="C145" s="62" t="s">
        <v>583</v>
      </c>
      <c r="D145" s="119" t="s">
        <v>31</v>
      </c>
      <c r="E145" s="114">
        <v>1</v>
      </c>
      <c r="F145" s="144" t="s">
        <v>488</v>
      </c>
      <c r="G145" s="116" t="s">
        <v>513</v>
      </c>
      <c r="H145" s="117">
        <v>436.04</v>
      </c>
      <c r="I145" s="148"/>
      <c r="J145" s="148"/>
      <c r="K145" s="117">
        <f>Tabela328[[#This Row],[VALOR]]</f>
        <v>436.04</v>
      </c>
      <c r="L145" s="148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1:26" ht="12.75" customHeight="1">
      <c r="A146" s="120" t="s">
        <v>415</v>
      </c>
      <c r="B146" s="62" t="s">
        <v>509</v>
      </c>
      <c r="C146" s="62" t="s">
        <v>510</v>
      </c>
      <c r="D146" s="119" t="s">
        <v>31</v>
      </c>
      <c r="E146" s="114">
        <v>1</v>
      </c>
      <c r="F146" s="141" t="s">
        <v>489</v>
      </c>
      <c r="G146" s="116" t="s">
        <v>513</v>
      </c>
      <c r="H146" s="117">
        <v>436.04</v>
      </c>
      <c r="I146" s="148"/>
      <c r="J146" s="148"/>
      <c r="K146" s="117">
        <f>Tabela328[[#This Row],[VALOR]]</f>
        <v>436.04</v>
      </c>
      <c r="L146" s="148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1:26" ht="12.75" customHeight="1">
      <c r="A147" s="120" t="s">
        <v>586</v>
      </c>
      <c r="B147" s="62" t="s">
        <v>587</v>
      </c>
      <c r="C147" s="62" t="s">
        <v>588</v>
      </c>
      <c r="D147" s="119" t="s">
        <v>31</v>
      </c>
      <c r="E147" s="114">
        <v>1</v>
      </c>
      <c r="F147" s="144" t="s">
        <v>490</v>
      </c>
      <c r="G147" s="116" t="s">
        <v>512</v>
      </c>
      <c r="H147" s="117">
        <v>436.04</v>
      </c>
      <c r="I147" s="148"/>
      <c r="J147" s="148"/>
      <c r="K147" s="117">
        <f>Tabela328[[#This Row],[VALOR]]</f>
        <v>436.04</v>
      </c>
      <c r="L147" s="148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1:26" ht="12.75" customHeight="1">
      <c r="A148" s="120" t="s">
        <v>586</v>
      </c>
      <c r="B148" s="62" t="s">
        <v>587</v>
      </c>
      <c r="C148" s="62" t="s">
        <v>588</v>
      </c>
      <c r="D148" s="119" t="s">
        <v>31</v>
      </c>
      <c r="E148" s="114">
        <v>1</v>
      </c>
      <c r="F148" s="141" t="s">
        <v>514</v>
      </c>
      <c r="G148" s="116" t="s">
        <v>512</v>
      </c>
      <c r="H148" s="117">
        <v>436.04</v>
      </c>
      <c r="I148" s="148"/>
      <c r="J148" s="148"/>
      <c r="K148" s="117">
        <f>Tabela328[[#This Row],[VALOR]]</f>
        <v>436.04</v>
      </c>
      <c r="L148" s="148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1:26" ht="12.75" customHeight="1">
      <c r="A149" s="120" t="s">
        <v>584</v>
      </c>
      <c r="B149" s="62" t="s">
        <v>585</v>
      </c>
      <c r="C149" s="62" t="s">
        <v>583</v>
      </c>
      <c r="D149" s="119" t="s">
        <v>31</v>
      </c>
      <c r="E149" s="114">
        <v>1</v>
      </c>
      <c r="F149" s="144" t="s">
        <v>491</v>
      </c>
      <c r="G149" s="116" t="s">
        <v>513</v>
      </c>
      <c r="H149" s="117">
        <v>436.04</v>
      </c>
      <c r="I149" s="148"/>
      <c r="J149" s="148"/>
      <c r="K149" s="117">
        <f>Tabela328[[#This Row],[VALOR]]</f>
        <v>436.04</v>
      </c>
      <c r="L149" s="148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1:26" ht="12.75" customHeight="1">
      <c r="A150" s="120" t="s">
        <v>416</v>
      </c>
      <c r="B150" s="62" t="s">
        <v>131</v>
      </c>
      <c r="C150" s="62" t="s">
        <v>174</v>
      </c>
      <c r="D150" s="119" t="s">
        <v>31</v>
      </c>
      <c r="E150" s="114">
        <v>1</v>
      </c>
      <c r="F150" s="141" t="s">
        <v>492</v>
      </c>
      <c r="G150" s="116" t="s">
        <v>512</v>
      </c>
      <c r="H150" s="117">
        <v>436.04</v>
      </c>
      <c r="I150" s="148"/>
      <c r="J150" s="148"/>
      <c r="K150" s="117">
        <f>Tabela328[[#This Row],[VALOR]]</f>
        <v>436.04</v>
      </c>
      <c r="L150" s="148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1:26" ht="12.75" customHeight="1">
      <c r="A151" s="120" t="s">
        <v>586</v>
      </c>
      <c r="B151" s="62" t="s">
        <v>587</v>
      </c>
      <c r="C151" s="62" t="s">
        <v>588</v>
      </c>
      <c r="D151" s="119" t="s">
        <v>31</v>
      </c>
      <c r="E151" s="114">
        <v>1</v>
      </c>
      <c r="F151" s="144" t="s">
        <v>493</v>
      </c>
      <c r="G151" s="116" t="s">
        <v>512</v>
      </c>
      <c r="H151" s="117">
        <v>436.04</v>
      </c>
      <c r="I151" s="148"/>
      <c r="J151" s="148"/>
      <c r="K151" s="117">
        <f>Tabela328[[#This Row],[VALOR]]</f>
        <v>436.04</v>
      </c>
      <c r="L151" s="148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1:26" ht="12.75" customHeight="1">
      <c r="A152" s="120" t="s">
        <v>584</v>
      </c>
      <c r="B152" s="62" t="s">
        <v>583</v>
      </c>
      <c r="C152" s="62" t="s">
        <v>583</v>
      </c>
      <c r="D152" s="119" t="s">
        <v>32</v>
      </c>
      <c r="E152" s="114">
        <v>1</v>
      </c>
      <c r="F152" s="141" t="s">
        <v>496</v>
      </c>
      <c r="G152" s="116" t="s">
        <v>512</v>
      </c>
      <c r="H152" s="117">
        <v>313.94</v>
      </c>
      <c r="I152" s="148"/>
      <c r="J152" s="148"/>
      <c r="K152" s="117">
        <f>Tabela328[[#This Row],[VALOR]]</f>
        <v>313.94</v>
      </c>
      <c r="L152" s="148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1:26" ht="12.75" customHeight="1" thickBot="1">
      <c r="A153" s="120" t="s">
        <v>584</v>
      </c>
      <c r="B153" s="62" t="s">
        <v>585</v>
      </c>
      <c r="C153" s="62" t="s">
        <v>583</v>
      </c>
      <c r="D153" s="119" t="s">
        <v>32</v>
      </c>
      <c r="E153" s="114">
        <v>1</v>
      </c>
      <c r="F153" s="144" t="s">
        <v>497</v>
      </c>
      <c r="G153" s="116" t="s">
        <v>513</v>
      </c>
      <c r="H153" s="117">
        <v>313.94</v>
      </c>
      <c r="I153" s="148"/>
      <c r="J153" s="148"/>
      <c r="K153" s="117">
        <f>Tabela328[[#This Row],[VALOR]]</f>
        <v>313.94</v>
      </c>
      <c r="L153" s="148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1:26" ht="12.75" customHeight="1" thickBot="1">
      <c r="A154" s="151"/>
      <c r="B154" s="49"/>
      <c r="C154" s="49"/>
      <c r="D154" s="49"/>
      <c r="E154" s="49">
        <f>SUM(E106:E153)</f>
        <v>48</v>
      </c>
      <c r="F154" s="152"/>
      <c r="G154" s="102"/>
      <c r="H154" s="103">
        <f>SUM(H106:H153)</f>
        <v>39949.83</v>
      </c>
      <c r="I154" s="104"/>
      <c r="J154" s="105"/>
      <c r="K154" s="106">
        <f>SUM(K106:K153)</f>
        <v>39949.83</v>
      </c>
      <c r="L154" s="148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1:26" ht="12.75" customHeight="1">
      <c r="A155" s="153"/>
      <c r="B155" s="114"/>
      <c r="C155" s="114"/>
      <c r="D155" s="114"/>
      <c r="E155" s="114"/>
      <c r="F155" s="153"/>
      <c r="G155" s="114"/>
      <c r="H155" s="154"/>
      <c r="I155" s="155"/>
      <c r="J155" s="155"/>
      <c r="K155" s="156"/>
      <c r="L155" s="116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1:26" ht="12.75" customHeight="1">
      <c r="A156" s="309" t="s">
        <v>33</v>
      </c>
      <c r="B156" s="309"/>
      <c r="C156" s="309"/>
      <c r="D156" s="309"/>
      <c r="E156" s="309"/>
      <c r="F156" s="309"/>
      <c r="G156" s="309"/>
      <c r="H156" s="309"/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9" t="s">
        <v>1</v>
      </c>
      <c r="B157" s="9" t="s">
        <v>2</v>
      </c>
      <c r="C157" s="9" t="s">
        <v>3</v>
      </c>
      <c r="D157" s="9" t="s">
        <v>4</v>
      </c>
      <c r="E157" s="9" t="s">
        <v>5</v>
      </c>
      <c r="F157" s="9" t="s">
        <v>6</v>
      </c>
      <c r="G157" s="157" t="s">
        <v>7</v>
      </c>
      <c r="H157" s="158" t="s">
        <v>28</v>
      </c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59" t="s">
        <v>34</v>
      </c>
      <c r="B158" s="160" t="s">
        <v>442</v>
      </c>
      <c r="C158" s="160" t="s">
        <v>443</v>
      </c>
      <c r="D158" s="161" t="s">
        <v>14</v>
      </c>
      <c r="E158" s="162">
        <v>1</v>
      </c>
      <c r="F158" s="163" t="s">
        <v>419</v>
      </c>
      <c r="G158" s="164" t="s">
        <v>513</v>
      </c>
      <c r="H158" s="158">
        <v>514.21</v>
      </c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0" t="s">
        <v>34</v>
      </c>
      <c r="B159" s="62" t="s">
        <v>442</v>
      </c>
      <c r="C159" s="62" t="s">
        <v>443</v>
      </c>
      <c r="D159" s="133" t="s">
        <v>14</v>
      </c>
      <c r="E159" s="165">
        <v>1</v>
      </c>
      <c r="F159" s="166" t="s">
        <v>420</v>
      </c>
      <c r="G159" s="157" t="s">
        <v>513</v>
      </c>
      <c r="H159" s="158">
        <v>514.21</v>
      </c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59" t="s">
        <v>34</v>
      </c>
      <c r="B160" s="160" t="s">
        <v>442</v>
      </c>
      <c r="C160" s="160" t="s">
        <v>461</v>
      </c>
      <c r="D160" s="161" t="s">
        <v>14</v>
      </c>
      <c r="E160" s="162">
        <v>1</v>
      </c>
      <c r="F160" s="163" t="s">
        <v>421</v>
      </c>
      <c r="G160" s="164" t="s">
        <v>512</v>
      </c>
      <c r="H160" s="167">
        <v>514.21</v>
      </c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0" t="s">
        <v>34</v>
      </c>
      <c r="B161" s="62" t="s">
        <v>442</v>
      </c>
      <c r="C161" s="62" t="s">
        <v>444</v>
      </c>
      <c r="D161" s="133" t="s">
        <v>14</v>
      </c>
      <c r="E161" s="165">
        <v>1</v>
      </c>
      <c r="F161" s="166" t="s">
        <v>422</v>
      </c>
      <c r="G161" s="157" t="s">
        <v>512</v>
      </c>
      <c r="H161" s="158">
        <v>514.21</v>
      </c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68" t="s">
        <v>35</v>
      </c>
      <c r="B162" s="160" t="s">
        <v>446</v>
      </c>
      <c r="C162" s="161" t="s">
        <v>445</v>
      </c>
      <c r="D162" s="161" t="s">
        <v>14</v>
      </c>
      <c r="E162" s="162">
        <v>1</v>
      </c>
      <c r="F162" s="141" t="s">
        <v>351</v>
      </c>
      <c r="G162" s="164" t="s">
        <v>513</v>
      </c>
      <c r="H162" s="158">
        <v>514.21</v>
      </c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69" t="s">
        <v>35</v>
      </c>
      <c r="B163" s="62" t="s">
        <v>446</v>
      </c>
      <c r="C163" s="133" t="s">
        <v>445</v>
      </c>
      <c r="D163" s="133" t="s">
        <v>14</v>
      </c>
      <c r="E163" s="165">
        <v>1</v>
      </c>
      <c r="F163" s="144" t="s">
        <v>423</v>
      </c>
      <c r="G163" s="157" t="s">
        <v>513</v>
      </c>
      <c r="H163" s="158">
        <v>514.21</v>
      </c>
      <c r="I163" s="3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 t="s">
        <v>35</v>
      </c>
      <c r="B164" s="160" t="s">
        <v>446</v>
      </c>
      <c r="C164" s="161" t="s">
        <v>445</v>
      </c>
      <c r="D164" s="161" t="s">
        <v>14</v>
      </c>
      <c r="E164" s="162">
        <v>1</v>
      </c>
      <c r="F164" s="141" t="s">
        <v>516</v>
      </c>
      <c r="G164" s="164" t="s">
        <v>512</v>
      </c>
      <c r="H164" s="167">
        <v>514.21</v>
      </c>
      <c r="I164" s="3"/>
      <c r="J164" s="2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"/>
      <c r="B165" s="2"/>
      <c r="C165" s="2"/>
      <c r="D165" s="9" t="s">
        <v>11</v>
      </c>
      <c r="E165" s="5">
        <f>SUM(E158:E164)</f>
        <v>7</v>
      </c>
      <c r="F165" s="2"/>
      <c r="G165" s="3"/>
      <c r="H165" s="85">
        <f>SUM(H158:H164)</f>
        <v>3599.4700000000003</v>
      </c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2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09" t="s">
        <v>36</v>
      </c>
      <c r="B167" s="309"/>
      <c r="C167" s="309"/>
      <c r="D167" s="309"/>
      <c r="E167" s="309"/>
      <c r="F167" s="309"/>
      <c r="G167" s="309"/>
      <c r="H167" s="309"/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5" t="s">
        <v>1</v>
      </c>
      <c r="B168" s="5" t="s">
        <v>2</v>
      </c>
      <c r="C168" s="5" t="s">
        <v>3</v>
      </c>
      <c r="D168" s="5" t="s">
        <v>4</v>
      </c>
      <c r="E168" s="5" t="s">
        <v>5</v>
      </c>
      <c r="F168" s="5" t="s">
        <v>6</v>
      </c>
      <c r="G168" s="5" t="s">
        <v>7</v>
      </c>
      <c r="H168" s="5" t="s">
        <v>28</v>
      </c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70" t="s">
        <v>589</v>
      </c>
      <c r="B169" s="62" t="s">
        <v>590</v>
      </c>
      <c r="C169" s="62" t="s">
        <v>12</v>
      </c>
      <c r="D169" s="62" t="s">
        <v>591</v>
      </c>
      <c r="E169" s="133">
        <v>1</v>
      </c>
      <c r="F169" s="171" t="s">
        <v>212</v>
      </c>
      <c r="G169" s="172" t="s">
        <v>511</v>
      </c>
      <c r="H169" s="173">
        <v>3000</v>
      </c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70" t="s">
        <v>426</v>
      </c>
      <c r="B170" s="62" t="s">
        <v>592</v>
      </c>
      <c r="C170" s="62" t="s">
        <v>280</v>
      </c>
      <c r="D170" s="62" t="s">
        <v>591</v>
      </c>
      <c r="E170" s="133">
        <v>1</v>
      </c>
      <c r="F170" s="174" t="s">
        <v>593</v>
      </c>
      <c r="G170" s="172" t="s">
        <v>512</v>
      </c>
      <c r="H170" s="173">
        <v>1250</v>
      </c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70" t="s">
        <v>426</v>
      </c>
      <c r="B171" s="62" t="s">
        <v>592</v>
      </c>
      <c r="C171" s="62" t="s">
        <v>280</v>
      </c>
      <c r="D171" s="62" t="s">
        <v>591</v>
      </c>
      <c r="E171" s="133">
        <v>1</v>
      </c>
      <c r="F171" s="171" t="s">
        <v>594</v>
      </c>
      <c r="G171" s="172" t="s">
        <v>512</v>
      </c>
      <c r="H171" s="173">
        <v>1250</v>
      </c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70" t="s">
        <v>426</v>
      </c>
      <c r="B172" s="62" t="s">
        <v>592</v>
      </c>
      <c r="C172" s="62" t="s">
        <v>280</v>
      </c>
      <c r="D172" s="62" t="s">
        <v>591</v>
      </c>
      <c r="E172" s="133">
        <v>1</v>
      </c>
      <c r="F172" s="174" t="s">
        <v>595</v>
      </c>
      <c r="G172" s="172" t="s">
        <v>511</v>
      </c>
      <c r="H172" s="173">
        <v>1250</v>
      </c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2" t="s">
        <v>424</v>
      </c>
      <c r="B173" s="62" t="s">
        <v>440</v>
      </c>
      <c r="C173" s="62" t="s">
        <v>280</v>
      </c>
      <c r="D173" s="62" t="s">
        <v>425</v>
      </c>
      <c r="E173" s="133">
        <v>1</v>
      </c>
      <c r="F173" s="171" t="s">
        <v>332</v>
      </c>
      <c r="G173" s="172" t="s">
        <v>512</v>
      </c>
      <c r="H173" s="173">
        <v>3000</v>
      </c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70" t="s">
        <v>426</v>
      </c>
      <c r="B174" s="62" t="s">
        <v>408</v>
      </c>
      <c r="C174" s="62" t="s">
        <v>280</v>
      </c>
      <c r="D174" s="62" t="s">
        <v>425</v>
      </c>
      <c r="E174" s="133">
        <v>1</v>
      </c>
      <c r="F174" s="174" t="s">
        <v>428</v>
      </c>
      <c r="G174" s="172" t="s">
        <v>511</v>
      </c>
      <c r="H174" s="173">
        <v>1250</v>
      </c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70" t="s">
        <v>426</v>
      </c>
      <c r="B175" s="62" t="s">
        <v>408</v>
      </c>
      <c r="C175" s="62" t="s">
        <v>280</v>
      </c>
      <c r="D175" s="62" t="s">
        <v>425</v>
      </c>
      <c r="E175" s="133">
        <v>1</v>
      </c>
      <c r="F175" s="171" t="s">
        <v>429</v>
      </c>
      <c r="G175" s="172" t="s">
        <v>511</v>
      </c>
      <c r="H175" s="173">
        <v>1250</v>
      </c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70" t="s">
        <v>426</v>
      </c>
      <c r="B176" s="62" t="s">
        <v>408</v>
      </c>
      <c r="C176" s="62" t="s">
        <v>459</v>
      </c>
      <c r="D176" s="62" t="s">
        <v>425</v>
      </c>
      <c r="E176" s="133">
        <v>1</v>
      </c>
      <c r="F176" s="174" t="s">
        <v>430</v>
      </c>
      <c r="G176" s="172" t="s">
        <v>512</v>
      </c>
      <c r="H176" s="173">
        <v>1250</v>
      </c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70" t="s">
        <v>426</v>
      </c>
      <c r="B177" s="62" t="s">
        <v>408</v>
      </c>
      <c r="C177" s="62" t="s">
        <v>280</v>
      </c>
      <c r="D177" s="62" t="s">
        <v>425</v>
      </c>
      <c r="E177" s="133">
        <v>1</v>
      </c>
      <c r="F177" s="171" t="s">
        <v>347</v>
      </c>
      <c r="G177" s="172" t="s">
        <v>512</v>
      </c>
      <c r="H177" s="173">
        <v>1250</v>
      </c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2" t="s">
        <v>424</v>
      </c>
      <c r="B178" s="62" t="s">
        <v>440</v>
      </c>
      <c r="C178" s="62" t="s">
        <v>280</v>
      </c>
      <c r="D178" s="62" t="s">
        <v>427</v>
      </c>
      <c r="E178" s="133">
        <v>1</v>
      </c>
      <c r="F178" s="166" t="s">
        <v>431</v>
      </c>
      <c r="G178" s="172" t="s">
        <v>512</v>
      </c>
      <c r="H178" s="173">
        <v>2400</v>
      </c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70" t="s">
        <v>426</v>
      </c>
      <c r="B179" s="62" t="s">
        <v>408</v>
      </c>
      <c r="C179" s="62" t="s">
        <v>280</v>
      </c>
      <c r="D179" s="62" t="s">
        <v>427</v>
      </c>
      <c r="E179" s="133">
        <v>1</v>
      </c>
      <c r="F179" s="171" t="s">
        <v>432</v>
      </c>
      <c r="G179" s="172" t="s">
        <v>511</v>
      </c>
      <c r="H179" s="173">
        <v>1000</v>
      </c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70" t="s">
        <v>426</v>
      </c>
      <c r="B180" s="62" t="s">
        <v>408</v>
      </c>
      <c r="C180" s="62" t="s">
        <v>280</v>
      </c>
      <c r="D180" s="62" t="s">
        <v>427</v>
      </c>
      <c r="E180" s="133">
        <v>1</v>
      </c>
      <c r="F180" s="174" t="s">
        <v>267</v>
      </c>
      <c r="G180" s="172" t="s">
        <v>511</v>
      </c>
      <c r="H180" s="173">
        <v>1000</v>
      </c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70" t="s">
        <v>426</v>
      </c>
      <c r="B181" s="62" t="s">
        <v>408</v>
      </c>
      <c r="C181" s="62" t="s">
        <v>280</v>
      </c>
      <c r="D181" s="62" t="s">
        <v>427</v>
      </c>
      <c r="E181" s="133">
        <v>1</v>
      </c>
      <c r="F181" s="171" t="s">
        <v>260</v>
      </c>
      <c r="G181" s="172" t="s">
        <v>511</v>
      </c>
      <c r="H181" s="173">
        <v>1000</v>
      </c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70" t="s">
        <v>426</v>
      </c>
      <c r="B182" s="62" t="s">
        <v>408</v>
      </c>
      <c r="C182" s="62" t="s">
        <v>280</v>
      </c>
      <c r="D182" s="62" t="s">
        <v>427</v>
      </c>
      <c r="E182" s="133">
        <v>1</v>
      </c>
      <c r="F182" s="174" t="s">
        <v>434</v>
      </c>
      <c r="G182" s="172" t="s">
        <v>512</v>
      </c>
      <c r="H182" s="173">
        <v>1000</v>
      </c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2" t="s">
        <v>424</v>
      </c>
      <c r="B183" s="62" t="s">
        <v>440</v>
      </c>
      <c r="C183" s="62" t="s">
        <v>441</v>
      </c>
      <c r="D183" s="62" t="s">
        <v>425</v>
      </c>
      <c r="E183" s="133">
        <v>1</v>
      </c>
      <c r="F183" s="60" t="s">
        <v>435</v>
      </c>
      <c r="G183" s="172" t="s">
        <v>512</v>
      </c>
      <c r="H183" s="173">
        <v>3000</v>
      </c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70" t="s">
        <v>426</v>
      </c>
      <c r="B184" s="62" t="s">
        <v>408</v>
      </c>
      <c r="C184" s="62" t="s">
        <v>441</v>
      </c>
      <c r="D184" s="62" t="s">
        <v>425</v>
      </c>
      <c r="E184" s="133">
        <v>1</v>
      </c>
      <c r="F184" s="60" t="s">
        <v>436</v>
      </c>
      <c r="G184" s="172" t="s">
        <v>512</v>
      </c>
      <c r="H184" s="173">
        <v>1250</v>
      </c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70" t="s">
        <v>426</v>
      </c>
      <c r="B185" s="62" t="s">
        <v>408</v>
      </c>
      <c r="C185" s="62" t="s">
        <v>441</v>
      </c>
      <c r="D185" s="62" t="s">
        <v>425</v>
      </c>
      <c r="E185" s="133">
        <v>1</v>
      </c>
      <c r="F185" s="120" t="s">
        <v>241</v>
      </c>
      <c r="G185" s="172" t="s">
        <v>511</v>
      </c>
      <c r="H185" s="173">
        <v>1200.5</v>
      </c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70" t="s">
        <v>426</v>
      </c>
      <c r="B186" s="62" t="s">
        <v>408</v>
      </c>
      <c r="C186" s="62" t="s">
        <v>441</v>
      </c>
      <c r="D186" s="62" t="s">
        <v>425</v>
      </c>
      <c r="E186" s="133">
        <v>1</v>
      </c>
      <c r="F186" s="60" t="s">
        <v>438</v>
      </c>
      <c r="G186" s="172" t="s">
        <v>512</v>
      </c>
      <c r="H186" s="173">
        <v>1250</v>
      </c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70" t="s">
        <v>426</v>
      </c>
      <c r="B187" s="62" t="s">
        <v>408</v>
      </c>
      <c r="C187" s="62" t="s">
        <v>441</v>
      </c>
      <c r="D187" s="62" t="s">
        <v>425</v>
      </c>
      <c r="E187" s="133">
        <v>1</v>
      </c>
      <c r="F187" s="60" t="s">
        <v>439</v>
      </c>
      <c r="G187" s="172" t="s">
        <v>512</v>
      </c>
      <c r="H187" s="173">
        <v>1200.5</v>
      </c>
      <c r="I187" s="3"/>
      <c r="J187" s="3"/>
      <c r="K187" s="3"/>
      <c r="L187" s="17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2"/>
      <c r="B188" s="2"/>
      <c r="C188" s="2"/>
      <c r="D188" s="9" t="s">
        <v>11</v>
      </c>
      <c r="E188" s="5">
        <f>SUM(E169:E187)</f>
        <v>19</v>
      </c>
      <c r="F188" s="2"/>
      <c r="G188" s="3"/>
      <c r="H188" s="85">
        <f>SUM(H169:H187)</f>
        <v>29051</v>
      </c>
      <c r="I188" s="175"/>
      <c r="J188" s="175"/>
      <c r="K188" s="175"/>
      <c r="L188" s="3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>
      <c r="A189" s="175"/>
      <c r="B189" s="175"/>
      <c r="C189" s="175"/>
      <c r="D189" s="175"/>
      <c r="E189" s="175"/>
      <c r="F189" s="175"/>
      <c r="G189" s="175"/>
      <c r="H189" s="175"/>
      <c r="I189" s="60"/>
      <c r="J189" s="60"/>
      <c r="K189" s="60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59" t="s">
        <v>37</v>
      </c>
      <c r="B190" s="60"/>
      <c r="C190" s="60"/>
      <c r="D190" s="60"/>
      <c r="E190" s="60"/>
      <c r="F190" s="60"/>
      <c r="G190" s="61"/>
      <c r="H190" s="60"/>
      <c r="I190" s="60"/>
      <c r="J190" s="60"/>
      <c r="K190" s="6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>
      <c r="A191" s="60" t="s">
        <v>597</v>
      </c>
      <c r="B191" s="176" t="s">
        <v>598</v>
      </c>
      <c r="C191" s="60"/>
      <c r="D191" s="60"/>
      <c r="E191" s="60"/>
      <c r="F191" s="63"/>
      <c r="G191" s="61"/>
      <c r="H191" s="60"/>
      <c r="I191" s="60"/>
      <c r="J191" s="60"/>
      <c r="K191" s="6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60" t="s">
        <v>40</v>
      </c>
      <c r="B192" s="177" t="s">
        <v>624</v>
      </c>
      <c r="C192" s="60"/>
      <c r="D192" s="60"/>
      <c r="E192" s="60"/>
      <c r="F192" s="60"/>
      <c r="G192" s="61"/>
      <c r="H192" s="60"/>
      <c r="I192" s="60"/>
      <c r="J192" s="60"/>
      <c r="K192" s="6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0" t="s">
        <v>41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0" t="s">
        <v>42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60" t="s">
        <v>43</v>
      </c>
      <c r="B195" s="189"/>
      <c r="C195" s="189"/>
      <c r="D195" s="189"/>
      <c r="E195" s="189"/>
      <c r="F195" s="189"/>
      <c r="G195" s="60"/>
      <c r="H195" s="60"/>
      <c r="I195" s="60"/>
      <c r="J195" s="60"/>
      <c r="K195" s="60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>
      <c r="A196" s="60" t="s">
        <v>44</v>
      </c>
      <c r="B196" s="197"/>
      <c r="C196" s="198"/>
      <c r="D196" s="199"/>
      <c r="E196" s="183"/>
      <c r="F196" s="183"/>
      <c r="G196" s="60"/>
      <c r="H196" s="60"/>
      <c r="I196" s="60"/>
      <c r="J196" s="60"/>
      <c r="K196" s="6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60" t="s">
        <v>45</v>
      </c>
      <c r="B197" s="183"/>
      <c r="C197" s="183"/>
      <c r="D197" s="183"/>
      <c r="E197" s="183"/>
      <c r="F197" s="183"/>
      <c r="G197" s="60"/>
      <c r="H197" s="60"/>
      <c r="I197" s="60"/>
      <c r="J197" s="60"/>
      <c r="K197" s="6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5" t="s">
        <v>46</v>
      </c>
      <c r="B198" s="190"/>
      <c r="C198" s="189"/>
      <c r="D198" s="183"/>
      <c r="E198" s="183"/>
      <c r="F198" s="183"/>
      <c r="G198" s="60"/>
      <c r="H198" s="60"/>
      <c r="I198" s="60"/>
      <c r="J198" s="60"/>
      <c r="K198" s="6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5" t="s">
        <v>47</v>
      </c>
      <c r="B199" s="190"/>
      <c r="C199" s="189"/>
      <c r="D199" s="183"/>
      <c r="E199" s="183"/>
      <c r="F199" s="183"/>
      <c r="G199" s="60"/>
      <c r="H199" s="60"/>
      <c r="I199" s="60"/>
      <c r="J199" s="60"/>
      <c r="K199" s="6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5" t="s">
        <v>48</v>
      </c>
      <c r="B200" s="183"/>
      <c r="C200" s="183"/>
      <c r="D200" s="183"/>
      <c r="E200" s="183"/>
      <c r="F200" s="183"/>
      <c r="G200" s="60"/>
      <c r="H200" s="60"/>
      <c r="I200" s="60"/>
      <c r="J200" s="60"/>
      <c r="K200" s="6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5" t="s">
        <v>49</v>
      </c>
      <c r="B201" s="183"/>
      <c r="C201" s="183"/>
      <c r="D201" s="183"/>
      <c r="E201" s="183"/>
      <c r="F201" s="189"/>
      <c r="G201" s="60"/>
      <c r="H201" s="60"/>
      <c r="I201" s="60"/>
      <c r="J201" s="60"/>
      <c r="K201" s="6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5" t="s">
        <v>50</v>
      </c>
      <c r="B202" s="183"/>
      <c r="C202" s="183"/>
      <c r="D202" s="183"/>
      <c r="E202" s="183"/>
      <c r="F202" s="183"/>
      <c r="G202" s="60"/>
      <c r="H202" s="60"/>
      <c r="I202" s="60"/>
      <c r="J202" s="60"/>
      <c r="K202" s="6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0" t="s">
        <v>51</v>
      </c>
      <c r="B203" s="183"/>
      <c r="C203" s="183"/>
      <c r="D203" s="183"/>
      <c r="E203" s="183"/>
      <c r="F203" s="183"/>
      <c r="G203" s="60"/>
      <c r="H203" s="60"/>
      <c r="I203" s="60"/>
      <c r="J203" s="60"/>
      <c r="K203" s="6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0" t="s">
        <v>52</v>
      </c>
      <c r="B204" s="200"/>
      <c r="C204" s="189"/>
      <c r="D204" s="189"/>
      <c r="E204" s="189"/>
      <c r="F204" s="189"/>
      <c r="G204" s="60"/>
      <c r="H204" s="60"/>
      <c r="I204" s="60"/>
      <c r="J204" s="60"/>
      <c r="K204" s="6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0" t="s">
        <v>53</v>
      </c>
      <c r="B205" s="62"/>
      <c r="C205" s="60"/>
      <c r="D205" s="60"/>
      <c r="E205" s="60"/>
      <c r="F205" s="60"/>
      <c r="G205" s="60"/>
      <c r="H205" s="60"/>
      <c r="I205" s="60"/>
      <c r="J205" s="60"/>
      <c r="K205" s="60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0" t="s">
        <v>54</v>
      </c>
      <c r="B206" s="62"/>
      <c r="C206" s="60"/>
      <c r="D206" s="60"/>
      <c r="E206" s="60"/>
      <c r="F206" s="60"/>
      <c r="G206" s="60"/>
      <c r="H206" s="60"/>
      <c r="I206" s="60"/>
      <c r="J206" s="60"/>
      <c r="K206" s="60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59" t="s">
        <v>55</v>
      </c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8" t="s">
        <v>56</v>
      </c>
      <c r="B208" s="182"/>
      <c r="C208" s="60"/>
      <c r="D208" s="60"/>
      <c r="E208" s="60"/>
      <c r="F208" s="60"/>
      <c r="G208" s="60"/>
      <c r="H208" s="60"/>
      <c r="I208" s="60"/>
      <c r="J208" s="60"/>
      <c r="K208" s="18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59" t="s">
        <v>55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181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63.75">
      <c r="A210" s="68" t="s">
        <v>56</v>
      </c>
      <c r="B210" s="60"/>
      <c r="C210" s="60"/>
      <c r="D210" s="60"/>
      <c r="E210" s="60"/>
      <c r="F210" s="60"/>
      <c r="G210" s="60"/>
      <c r="H210" s="60"/>
    </row>
    <row r="228" spans="1:26">
      <c r="L228" s="175"/>
    </row>
    <row r="229" spans="1:26" ht="12.75" customHeight="1"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</row>
    <row r="230" spans="1:26" ht="12.7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</row>
    <row r="231" spans="1:26" ht="12.7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</row>
    <row r="232" spans="1:26" ht="12.7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</row>
    <row r="233" spans="1:26" ht="12.7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</row>
    <row r="234" spans="1:26" ht="12.7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</row>
    <row r="235" spans="1:26" ht="12.7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</row>
    <row r="236" spans="1:26" ht="12.7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</row>
    <row r="237" spans="1:26" ht="12.7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</row>
    <row r="238" spans="1:26" ht="12.7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</row>
    <row r="239" spans="1:26" ht="12.7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</row>
    <row r="240" spans="1:26" ht="12.7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</row>
    <row r="241" spans="1:26" ht="12.7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</row>
    <row r="242" spans="1:26" ht="12.7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</row>
    <row r="243" spans="1:26" ht="12.7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</row>
    <row r="244" spans="1:26" ht="12.7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</row>
    <row r="245" spans="1:26" ht="12.7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</row>
    <row r="246" spans="1:26" ht="12.75" customHeight="1">
      <c r="A246" s="175"/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</row>
    <row r="247" spans="1:26" ht="12.75" customHeight="1">
      <c r="A247" s="175"/>
      <c r="B247" s="175"/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</row>
    <row r="248" spans="1:26" ht="12.75" customHeight="1">
      <c r="A248" s="175"/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</row>
    <row r="249" spans="1:26" ht="12.75" customHeight="1">
      <c r="A249" s="175"/>
      <c r="B249" s="175"/>
      <c r="C249" s="175"/>
      <c r="D249" s="175"/>
      <c r="E249" s="175"/>
      <c r="F249" s="175"/>
      <c r="G249" s="175"/>
      <c r="H249" s="175"/>
    </row>
    <row r="250" spans="1:26" ht="12.75" customHeight="1"/>
    <row r="251" spans="1:26" ht="12.75" customHeight="1"/>
    <row r="252" spans="1:26" ht="12.75" customHeight="1"/>
    <row r="253" spans="1:26" ht="12.75" customHeight="1"/>
    <row r="254" spans="1:26" ht="12.75" customHeight="1"/>
    <row r="255" spans="1:26" ht="12.75" customHeight="1"/>
    <row r="256" spans="1:2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</sheetData>
  <protectedRanges>
    <protectedRange sqref="F160" name="Intervalo1_3"/>
  </protectedRanges>
  <mergeCells count="8">
    <mergeCell ref="A104:H104"/>
    <mergeCell ref="A156:H156"/>
    <mergeCell ref="A167:H167"/>
    <mergeCell ref="A1:D1"/>
    <mergeCell ref="B2:D2"/>
    <mergeCell ref="B3:D3"/>
    <mergeCell ref="A5:K5"/>
    <mergeCell ref="A76:H76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Z1031"/>
  <sheetViews>
    <sheetView workbookViewId="0">
      <selection activeCell="A19" sqref="A19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10.5" style="12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 ht="12.75" customHeight="1">
      <c r="A1" s="302" t="s">
        <v>625</v>
      </c>
      <c r="B1" s="302"/>
      <c r="C1" s="302"/>
      <c r="D1" s="302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203" t="s">
        <v>626</v>
      </c>
      <c r="B2" s="303">
        <v>151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60"/>
      <c r="B4" s="62"/>
      <c r="C4" s="130"/>
      <c r="D4" s="119"/>
      <c r="E4" s="136"/>
      <c r="F4" s="120"/>
      <c r="G4" s="137"/>
      <c r="H4" s="117"/>
      <c r="I4" s="117"/>
      <c r="J4" s="117"/>
      <c r="K4" s="1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10" t="s">
        <v>1</v>
      </c>
      <c r="B6" s="110" t="s">
        <v>2</v>
      </c>
      <c r="C6" s="110" t="s">
        <v>3</v>
      </c>
      <c r="D6" s="110" t="s">
        <v>4</v>
      </c>
      <c r="E6" s="110" t="s">
        <v>5</v>
      </c>
      <c r="F6" s="110" t="s">
        <v>6</v>
      </c>
      <c r="G6" s="110" t="s">
        <v>7</v>
      </c>
      <c r="H6" s="110" t="s">
        <v>8</v>
      </c>
      <c r="I6" s="111" t="s">
        <v>9</v>
      </c>
      <c r="J6" s="111" t="s">
        <v>10</v>
      </c>
      <c r="K6" s="111" t="s">
        <v>11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>
      <c r="A7" s="112" t="s">
        <v>58</v>
      </c>
      <c r="B7" s="62" t="s">
        <v>112</v>
      </c>
      <c r="C7" s="62" t="s">
        <v>12</v>
      </c>
      <c r="D7" s="113" t="s">
        <v>13</v>
      </c>
      <c r="E7" s="114">
        <v>1</v>
      </c>
      <c r="F7" s="115" t="s">
        <v>212</v>
      </c>
      <c r="G7" s="116" t="s">
        <v>8</v>
      </c>
      <c r="H7" s="117">
        <v>10570</v>
      </c>
      <c r="I7" s="117"/>
      <c r="J7" s="117"/>
      <c r="K7" s="117">
        <f>Tabela130[[#This Row],[AGP]]</f>
        <v>10570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8" t="s">
        <v>59</v>
      </c>
      <c r="B8" s="62" t="s">
        <v>113</v>
      </c>
      <c r="C8" s="62" t="s">
        <v>162</v>
      </c>
      <c r="D8" s="119" t="s">
        <v>15</v>
      </c>
      <c r="E8" s="114">
        <v>1</v>
      </c>
      <c r="F8" s="118" t="s">
        <v>213</v>
      </c>
      <c r="G8" s="116" t="s">
        <v>511</v>
      </c>
      <c r="H8" s="117"/>
      <c r="I8" s="117">
        <v>1993.32</v>
      </c>
      <c r="J8" s="117">
        <v>7973.3</v>
      </c>
      <c r="K8" s="117">
        <f>Tabela130[[#This Row],[AGP]]+Tabela130[[#This Row],[VENCIMENTO]]+Tabela130[[#This Row],[REPRESENTAÇÃO]]</f>
        <v>9966.6200000000008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60" t="s">
        <v>274</v>
      </c>
      <c r="B9" s="62" t="s">
        <v>275</v>
      </c>
      <c r="C9" s="130" t="s">
        <v>276</v>
      </c>
      <c r="D9" s="119" t="s">
        <v>15</v>
      </c>
      <c r="E9" s="136">
        <v>1</v>
      </c>
      <c r="F9" s="120" t="s">
        <v>331</v>
      </c>
      <c r="G9" s="137" t="s">
        <v>513</v>
      </c>
      <c r="H9" s="117"/>
      <c r="I9" s="117">
        <v>1993.32</v>
      </c>
      <c r="J9" s="117">
        <v>7937.3</v>
      </c>
      <c r="K9" s="117">
        <f>Tabela130[[#This Row],[AGP]]+Tabela130[[#This Row],[VENCIMENTO]]+Tabela130[[#This Row],[REPRESENTAÇÃO]]</f>
        <v>9930.6200000000008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22" t="s">
        <v>60</v>
      </c>
      <c r="B10" s="121" t="s">
        <v>114</v>
      </c>
      <c r="C10" s="62" t="s">
        <v>163</v>
      </c>
      <c r="D10" s="119" t="s">
        <v>15</v>
      </c>
      <c r="E10" s="114">
        <v>1</v>
      </c>
      <c r="F10" s="122" t="s">
        <v>214</v>
      </c>
      <c r="G10" s="116" t="s">
        <v>511</v>
      </c>
      <c r="H10" s="117"/>
      <c r="I10" s="117">
        <v>1993.32</v>
      </c>
      <c r="J10" s="117">
        <v>7937.3</v>
      </c>
      <c r="K10" s="117">
        <f>Tabela130[[#This Row],[AGP]]+Tabela130[[#This Row],[VENCIMENTO]]+Tabela130[[#This Row],[REPRESENTAÇÃO]]</f>
        <v>9930.6200000000008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60" t="s">
        <v>61</v>
      </c>
      <c r="B11" s="62" t="s">
        <v>115</v>
      </c>
      <c r="C11" s="62" t="s">
        <v>115</v>
      </c>
      <c r="D11" s="119" t="s">
        <v>15</v>
      </c>
      <c r="E11" s="114">
        <v>1</v>
      </c>
      <c r="F11" s="120" t="s">
        <v>215</v>
      </c>
      <c r="G11" s="116" t="s">
        <v>511</v>
      </c>
      <c r="H11" s="117"/>
      <c r="I11" s="117">
        <v>1993.32</v>
      </c>
      <c r="J11" s="117">
        <v>7973.3</v>
      </c>
      <c r="K11" s="117">
        <f>Tabela130[[#This Row],[AGP]]+Tabela130[[#This Row],[VENCIMENTO]]+Tabela130[[#This Row],[REPRESENTAÇÃO]]</f>
        <v>9966.6200000000008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60" t="s">
        <v>628</v>
      </c>
      <c r="B12" s="62"/>
      <c r="C12" s="62" t="s">
        <v>629</v>
      </c>
      <c r="D12" s="119" t="s">
        <v>206</v>
      </c>
      <c r="E12" s="114">
        <v>1</v>
      </c>
      <c r="F12" s="120" t="s">
        <v>235</v>
      </c>
      <c r="G12" s="116" t="s">
        <v>511</v>
      </c>
      <c r="H12" s="117"/>
      <c r="I12" s="117">
        <v>1461.77</v>
      </c>
      <c r="J12" s="117">
        <v>5847.08</v>
      </c>
      <c r="K12" s="117">
        <f>Tabela130[[#This Row],[AGP]]+Tabela130[[#This Row],[VENCIMENTO]]+Tabela130[[#This Row],[REPRESENTAÇÃO]]</f>
        <v>7308.85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60" t="s">
        <v>62</v>
      </c>
      <c r="B13" s="62" t="s">
        <v>116</v>
      </c>
      <c r="C13" s="62" t="s">
        <v>164</v>
      </c>
      <c r="D13" s="119" t="s">
        <v>206</v>
      </c>
      <c r="E13" s="114">
        <v>1</v>
      </c>
      <c r="F13" s="141" t="s">
        <v>603</v>
      </c>
      <c r="G13" s="116" t="s">
        <v>511</v>
      </c>
      <c r="H13" s="117"/>
      <c r="I13" s="117">
        <v>1461.77</v>
      </c>
      <c r="J13" s="117">
        <v>5847.08</v>
      </c>
      <c r="K13" s="117">
        <f>Tabela130[[#This Row],[AGP]]+Tabela130[[#This Row],[VENCIMENTO]]+Tabela130[[#This Row],[REPRESENTAÇÃO]]</f>
        <v>7308.85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60" t="s">
        <v>520</v>
      </c>
      <c r="B14" s="62" t="s">
        <v>521</v>
      </c>
      <c r="C14" s="62" t="s">
        <v>522</v>
      </c>
      <c r="D14" s="119" t="s">
        <v>206</v>
      </c>
      <c r="E14" s="114">
        <v>1</v>
      </c>
      <c r="F14" s="120" t="s">
        <v>218</v>
      </c>
      <c r="G14" s="116" t="s">
        <v>511</v>
      </c>
      <c r="H14" s="117"/>
      <c r="I14" s="117">
        <v>1461.77</v>
      </c>
      <c r="J14" s="117">
        <v>5847.08</v>
      </c>
      <c r="K14" s="117">
        <f>Tabela130[[#This Row],[AGP]]+Tabela130[[#This Row],[VENCIMENTO]]+Tabela130[[#This Row],[REPRESENTAÇÃO]]</f>
        <v>7308.85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0" t="s">
        <v>65</v>
      </c>
      <c r="B15" s="62" t="s">
        <v>119</v>
      </c>
      <c r="C15" s="160" t="s">
        <v>119</v>
      </c>
      <c r="D15" s="119" t="s">
        <v>207</v>
      </c>
      <c r="E15" s="114">
        <v>1</v>
      </c>
      <c r="F15" s="120" t="s">
        <v>219</v>
      </c>
      <c r="G15" s="116" t="s">
        <v>511</v>
      </c>
      <c r="H15" s="117"/>
      <c r="I15" s="117">
        <v>1461.77</v>
      </c>
      <c r="J15" s="117">
        <v>5847.08</v>
      </c>
      <c r="K15" s="117">
        <f>Tabela130[[#This Row],[AGP]]+Tabela130[[#This Row],[VENCIMENTO]]+Tabela130[[#This Row],[REPRESENTAÇÃO]]</f>
        <v>7308.85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0" t="s">
        <v>66</v>
      </c>
      <c r="B16" s="62" t="s">
        <v>17</v>
      </c>
      <c r="C16" s="62" t="s">
        <v>523</v>
      </c>
      <c r="D16" s="119" t="s">
        <v>208</v>
      </c>
      <c r="E16" s="114">
        <v>1</v>
      </c>
      <c r="F16" s="120" t="s">
        <v>220</v>
      </c>
      <c r="G16" s="116" t="s">
        <v>511</v>
      </c>
      <c r="H16" s="117"/>
      <c r="I16" s="117">
        <v>1229.22</v>
      </c>
      <c r="J16" s="117">
        <v>4916.8599999999997</v>
      </c>
      <c r="K16" s="117">
        <f>Tabela130[[#This Row],[AGP]]+Tabela130[[#This Row],[VENCIMENTO]]+Tabela130[[#This Row],[REPRESENTAÇÃO]]</f>
        <v>6146.08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0" t="s">
        <v>67</v>
      </c>
      <c r="B17" s="62" t="s">
        <v>120</v>
      </c>
      <c r="C17" s="62" t="s">
        <v>453</v>
      </c>
      <c r="D17" s="119" t="s">
        <v>208</v>
      </c>
      <c r="E17" s="114">
        <v>1</v>
      </c>
      <c r="F17" s="120" t="s">
        <v>221</v>
      </c>
      <c r="G17" s="116" t="s">
        <v>511</v>
      </c>
      <c r="H17" s="117"/>
      <c r="I17" s="117">
        <v>1229.22</v>
      </c>
      <c r="J17" s="117">
        <v>4916.8599999999997</v>
      </c>
      <c r="K17" s="117">
        <f>Tabela130[[#This Row],[AGP]]+Tabela130[[#This Row],[VENCIMENTO]]+Tabela130[[#This Row],[REPRESENTAÇÃO]]</f>
        <v>6146.08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0" t="s">
        <v>68</v>
      </c>
      <c r="B18" s="62" t="s">
        <v>121</v>
      </c>
      <c r="C18" s="62" t="s">
        <v>454</v>
      </c>
      <c r="D18" s="119" t="s">
        <v>208</v>
      </c>
      <c r="E18" s="114">
        <v>1</v>
      </c>
      <c r="F18" s="120" t="s">
        <v>617</v>
      </c>
      <c r="G18" s="116" t="s">
        <v>511</v>
      </c>
      <c r="H18" s="117"/>
      <c r="I18" s="117">
        <v>1229.22</v>
      </c>
      <c r="J18" s="117">
        <v>4916.8599999999997</v>
      </c>
      <c r="K18" s="117">
        <f>Tabela130[[#This Row],[AGP]]+Tabela130[[#This Row],[VENCIMENTO]]+Tabela130[[#This Row],[REPRESENTAÇÃO]]</f>
        <v>6146.08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0" t="s">
        <v>524</v>
      </c>
      <c r="B19" s="62" t="s">
        <v>525</v>
      </c>
      <c r="C19" s="62" t="s">
        <v>526</v>
      </c>
      <c r="D19" s="119" t="s">
        <v>208</v>
      </c>
      <c r="E19" s="114">
        <v>1</v>
      </c>
      <c r="F19" s="120" t="s">
        <v>527</v>
      </c>
      <c r="G19" s="116" t="s">
        <v>511</v>
      </c>
      <c r="H19" s="117"/>
      <c r="I19" s="117">
        <v>1229.22</v>
      </c>
      <c r="J19" s="117">
        <v>4916.8599999999997</v>
      </c>
      <c r="K19" s="117">
        <f>Tabela130[[#This Row],[AGP]]+Tabela130[[#This Row],[VENCIMENTO]]+Tabela130[[#This Row],[REPRESENTAÇÃO]]</f>
        <v>6146.08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0" t="s">
        <v>528</v>
      </c>
      <c r="B20" s="62" t="s">
        <v>529</v>
      </c>
      <c r="C20" s="62" t="s">
        <v>530</v>
      </c>
      <c r="D20" s="119" t="s">
        <v>16</v>
      </c>
      <c r="E20" s="114">
        <v>1</v>
      </c>
      <c r="F20" s="120" t="s">
        <v>223</v>
      </c>
      <c r="G20" s="116" t="s">
        <v>511</v>
      </c>
      <c r="H20" s="117"/>
      <c r="I20" s="117">
        <v>1129.22</v>
      </c>
      <c r="J20" s="117">
        <v>4518.2</v>
      </c>
      <c r="K20" s="117">
        <f>Tabela130[[#This Row],[AGP]]+Tabela130[[#This Row],[VENCIMENTO]]+Tabela130[[#This Row],[REPRESENTAÇÃO]]</f>
        <v>5647.42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60" t="s">
        <v>531</v>
      </c>
      <c r="B21" s="62" t="s">
        <v>532</v>
      </c>
      <c r="C21" s="62" t="s">
        <v>533</v>
      </c>
      <c r="D21" s="119" t="s">
        <v>16</v>
      </c>
      <c r="E21" s="114">
        <v>1</v>
      </c>
      <c r="F21" s="120" t="s">
        <v>248</v>
      </c>
      <c r="G21" s="116" t="s">
        <v>511</v>
      </c>
      <c r="H21" s="117"/>
      <c r="I21" s="117">
        <v>1129.55</v>
      </c>
      <c r="J21" s="117">
        <v>4518.2</v>
      </c>
      <c r="K21" s="117">
        <f>Tabela130[[#This Row],[AGP]]+Tabela130[[#This Row],[VENCIMENTO]]+Tabela130[[#This Row],[REPRESENTAÇÃO]]</f>
        <v>5647.75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s="129" customFormat="1" ht="12.75" customHeight="1">
      <c r="A22" s="122" t="s">
        <v>70</v>
      </c>
      <c r="B22" s="121" t="s">
        <v>123</v>
      </c>
      <c r="C22" s="121" t="s">
        <v>168</v>
      </c>
      <c r="D22" s="123" t="s">
        <v>16</v>
      </c>
      <c r="E22" s="124">
        <v>1</v>
      </c>
      <c r="F22" s="122" t="s">
        <v>224</v>
      </c>
      <c r="G22" s="125" t="s">
        <v>511</v>
      </c>
      <c r="H22" s="126"/>
      <c r="I22" s="126">
        <v>1129.55</v>
      </c>
      <c r="J22" s="126">
        <v>4518.2</v>
      </c>
      <c r="K22" s="126">
        <f>Tabela130[[#This Row],[AGP]]+Tabela130[[#This Row],[VENCIMENTO]]+Tabela130[[#This Row],[REPRESENTAÇÃO]]</f>
        <v>5647.75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spans="1:26" ht="12.75" customHeight="1">
      <c r="A23" s="60" t="s">
        <v>71</v>
      </c>
      <c r="B23" s="62" t="s">
        <v>124</v>
      </c>
      <c r="C23" s="62" t="s">
        <v>169</v>
      </c>
      <c r="D23" s="119" t="s">
        <v>16</v>
      </c>
      <c r="E23" s="114">
        <v>1</v>
      </c>
      <c r="F23" s="120" t="s">
        <v>225</v>
      </c>
      <c r="G23" s="116" t="s">
        <v>511</v>
      </c>
      <c r="H23" s="117"/>
      <c r="I23" s="117">
        <v>1129.55</v>
      </c>
      <c r="J23" s="117">
        <v>4518.2</v>
      </c>
      <c r="K23" s="117">
        <f>Tabela130[[#This Row],[AGP]]+Tabela130[[#This Row],[VENCIMENTO]]+Tabela130[[#This Row],[REPRESENTAÇÃO]]</f>
        <v>5647.75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83" t="s">
        <v>74</v>
      </c>
      <c r="B24" s="121" t="s">
        <v>127</v>
      </c>
      <c r="C24" s="121" t="s">
        <v>171</v>
      </c>
      <c r="D24" s="123" t="s">
        <v>16</v>
      </c>
      <c r="E24" s="124">
        <v>1</v>
      </c>
      <c r="F24" s="150" t="s">
        <v>241</v>
      </c>
      <c r="G24" s="125" t="s">
        <v>511</v>
      </c>
      <c r="H24" s="126"/>
      <c r="I24" s="126">
        <v>1129.55</v>
      </c>
      <c r="J24" s="126">
        <v>4518.2</v>
      </c>
      <c r="K24" s="126">
        <f>Tabela130[[#This Row],[AGP]]+Tabela130[[#This Row],[VENCIMENTO]]+Tabela130[[#This Row],[REPRESENTAÇÃO]]</f>
        <v>5647.75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0" t="s">
        <v>75</v>
      </c>
      <c r="B25" s="62" t="s">
        <v>534</v>
      </c>
      <c r="C25" s="62" t="s">
        <v>535</v>
      </c>
      <c r="D25" s="119" t="s">
        <v>16</v>
      </c>
      <c r="E25" s="114">
        <v>1</v>
      </c>
      <c r="F25" s="120" t="s">
        <v>536</v>
      </c>
      <c r="G25" s="116" t="s">
        <v>511</v>
      </c>
      <c r="H25" s="117"/>
      <c r="I25" s="117">
        <v>1129.55</v>
      </c>
      <c r="J25" s="117">
        <v>4518.2</v>
      </c>
      <c r="K25" s="117">
        <f>Tabela130[[#This Row],[AGP]]+Tabela130[[#This Row],[VENCIMENTO]]+Tabela130[[#This Row],[REPRESENTAÇÃO]]</f>
        <v>5647.75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0" t="s">
        <v>72</v>
      </c>
      <c r="B26" s="62" t="s">
        <v>125</v>
      </c>
      <c r="C26" s="62" t="s">
        <v>455</v>
      </c>
      <c r="D26" s="119" t="s">
        <v>16</v>
      </c>
      <c r="E26" s="114">
        <v>1</v>
      </c>
      <c r="F26" s="120" t="s">
        <v>227</v>
      </c>
      <c r="G26" s="116" t="s">
        <v>511</v>
      </c>
      <c r="H26" s="117"/>
      <c r="I26" s="117">
        <v>1129.55</v>
      </c>
      <c r="J26" s="117">
        <v>4518.2</v>
      </c>
      <c r="K26" s="117">
        <f>Tabela130[[#This Row],[AGP]]+Tabela130[[#This Row],[VENCIMENTO]]+Tabela130[[#This Row],[REPRESENTAÇÃO]]</f>
        <v>5647.75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0" t="s">
        <v>73</v>
      </c>
      <c r="B27" s="62" t="s">
        <v>126</v>
      </c>
      <c r="C27" s="62" t="s">
        <v>170</v>
      </c>
      <c r="D27" s="119" t="s">
        <v>16</v>
      </c>
      <c r="E27" s="114">
        <v>1</v>
      </c>
      <c r="F27" s="120" t="s">
        <v>228</v>
      </c>
      <c r="G27" s="116" t="s">
        <v>511</v>
      </c>
      <c r="H27" s="117"/>
      <c r="I27" s="117">
        <v>1129.55</v>
      </c>
      <c r="J27" s="117">
        <v>4518.2</v>
      </c>
      <c r="K27" s="117">
        <f>Tabela130[[#This Row],[AGP]]+Tabela130[[#This Row],[VENCIMENTO]]+Tabela130[[#This Row],[REPRESENTAÇÃO]]</f>
        <v>5647.75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0" t="s">
        <v>75</v>
      </c>
      <c r="B28" s="62" t="s">
        <v>128</v>
      </c>
      <c r="C28" s="62" t="s">
        <v>458</v>
      </c>
      <c r="D28" s="119" t="s">
        <v>16</v>
      </c>
      <c r="E28" s="114">
        <v>1</v>
      </c>
      <c r="F28" s="120" t="s">
        <v>239</v>
      </c>
      <c r="G28" s="116" t="s">
        <v>511</v>
      </c>
      <c r="H28" s="117"/>
      <c r="I28" s="117">
        <v>1129.55</v>
      </c>
      <c r="J28" s="117">
        <v>4518.2</v>
      </c>
      <c r="K28" s="117">
        <f>Tabela130[[#This Row],[AGP]]+Tabela130[[#This Row],[VENCIMENTO]]+Tabela130[[#This Row],[REPRESENTAÇÃO]]</f>
        <v>5647.75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0" t="s">
        <v>76</v>
      </c>
      <c r="B29" s="62" t="s">
        <v>129</v>
      </c>
      <c r="C29" s="62" t="s">
        <v>172</v>
      </c>
      <c r="D29" s="119" t="s">
        <v>16</v>
      </c>
      <c r="E29" s="114">
        <v>1</v>
      </c>
      <c r="F29" s="120" t="s">
        <v>230</v>
      </c>
      <c r="G29" s="116" t="s">
        <v>511</v>
      </c>
      <c r="H29" s="117"/>
      <c r="I29" s="117">
        <v>1129.55</v>
      </c>
      <c r="J29" s="117">
        <v>4518.2</v>
      </c>
      <c r="K29" s="117">
        <f>Tabela130[[#This Row],[AGP]]+Tabela130[[#This Row],[VENCIMENTO]]+Tabela130[[#This Row],[REPRESENTAÇÃO]]</f>
        <v>5647.75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0" t="s">
        <v>85</v>
      </c>
      <c r="B30" s="62" t="s">
        <v>549</v>
      </c>
      <c r="C30" s="62" t="s">
        <v>618</v>
      </c>
      <c r="D30" s="119" t="s">
        <v>209</v>
      </c>
      <c r="E30" s="114">
        <v>1</v>
      </c>
      <c r="F30" s="120" t="s">
        <v>619</v>
      </c>
      <c r="G30" s="116" t="s">
        <v>511</v>
      </c>
      <c r="H30" s="117"/>
      <c r="I30" s="117">
        <v>1129.55</v>
      </c>
      <c r="J30" s="117">
        <v>4518.2</v>
      </c>
      <c r="K30" s="117">
        <f>Tabela130[[#This Row],[AGP]]+Tabela130[[#This Row],[VENCIMENTO]]+Tabela130[[#This Row],[REPRESENTAÇÃO]]</f>
        <v>5647.75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0" t="s">
        <v>77</v>
      </c>
      <c r="B31" s="62" t="s">
        <v>130</v>
      </c>
      <c r="C31" s="62" t="s">
        <v>173</v>
      </c>
      <c r="D31" s="119" t="s">
        <v>209</v>
      </c>
      <c r="E31" s="114">
        <v>1</v>
      </c>
      <c r="F31" s="120" t="s">
        <v>231</v>
      </c>
      <c r="G31" s="116" t="s">
        <v>511</v>
      </c>
      <c r="H31" s="117"/>
      <c r="I31" s="117">
        <v>930.22</v>
      </c>
      <c r="J31" s="117">
        <v>3720.87</v>
      </c>
      <c r="K31" s="117">
        <f>Tabela130[[#This Row],[AGP]]+Tabela130[[#This Row],[VENCIMENTO]]+Tabela130[[#This Row],[REPRESENTAÇÃO]]</f>
        <v>4651.09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0" t="s">
        <v>538</v>
      </c>
      <c r="B32" s="62" t="s">
        <v>539</v>
      </c>
      <c r="C32" s="62" t="s">
        <v>540</v>
      </c>
      <c r="D32" s="119" t="s">
        <v>620</v>
      </c>
      <c r="E32" s="114">
        <v>1</v>
      </c>
      <c r="F32" s="120" t="s">
        <v>542</v>
      </c>
      <c r="G32" s="116" t="s">
        <v>512</v>
      </c>
      <c r="H32" s="117"/>
      <c r="I32" s="117"/>
      <c r="J32" s="117">
        <v>3720.87</v>
      </c>
      <c r="K32" s="117">
        <f>Tabela130[[#This Row],[AGP]]+Tabela130[[#This Row],[VENCIMENTO]]+Tabela130[[#This Row],[REPRESENTAÇÃO]]</f>
        <v>3720.87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59" t="s">
        <v>77</v>
      </c>
      <c r="B33" s="160" t="s">
        <v>130</v>
      </c>
      <c r="C33" s="160" t="s">
        <v>173</v>
      </c>
      <c r="D33" s="191" t="s">
        <v>209</v>
      </c>
      <c r="E33" s="192">
        <v>1</v>
      </c>
      <c r="F33" s="141" t="s">
        <v>605</v>
      </c>
      <c r="G33" s="145" t="s">
        <v>511</v>
      </c>
      <c r="H33" s="146"/>
      <c r="I33" s="146">
        <v>930.22</v>
      </c>
      <c r="J33" s="146">
        <v>3720.87</v>
      </c>
      <c r="K33" s="146">
        <f>Tabela130[[#This Row],[AGP]]+Tabela130[[#This Row],[VENCIMENTO]]+Tabela130[[#This Row],[REPRESENTAÇÃO]]</f>
        <v>4651.09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0" t="s">
        <v>78</v>
      </c>
      <c r="B34" s="62" t="s">
        <v>131</v>
      </c>
      <c r="C34" s="62" t="s">
        <v>174</v>
      </c>
      <c r="D34" s="119" t="s">
        <v>209</v>
      </c>
      <c r="E34" s="114">
        <v>1</v>
      </c>
      <c r="F34" s="120" t="s">
        <v>233</v>
      </c>
      <c r="G34" s="116" t="s">
        <v>511</v>
      </c>
      <c r="H34" s="117"/>
      <c r="I34" s="117">
        <v>930.22</v>
      </c>
      <c r="J34" s="117">
        <v>3720.87</v>
      </c>
      <c r="K34" s="117">
        <f>Tabela130[[#This Row],[AGP]]+Tabela130[[#This Row],[VENCIMENTO]]+Tabela130[[#This Row],[REPRESENTAÇÃO]]</f>
        <v>4651.09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0" t="s">
        <v>79</v>
      </c>
      <c r="B35" s="62" t="s">
        <v>132</v>
      </c>
      <c r="C35" s="62" t="s">
        <v>175</v>
      </c>
      <c r="D35" s="119" t="s">
        <v>209</v>
      </c>
      <c r="E35" s="114">
        <v>1</v>
      </c>
      <c r="F35" s="120" t="s">
        <v>234</v>
      </c>
      <c r="G35" s="116" t="s">
        <v>511</v>
      </c>
      <c r="H35" s="117"/>
      <c r="I35" s="117">
        <v>930.22</v>
      </c>
      <c r="J35" s="117">
        <v>3720.87</v>
      </c>
      <c r="K35" s="117">
        <f>Tabela130[[#This Row],[AGP]]+Tabela130[[#This Row],[VENCIMENTO]]+Tabela130[[#This Row],[REPRESENTAÇÃO]]</f>
        <v>4651.09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0" t="s">
        <v>81</v>
      </c>
      <c r="B36" s="62" t="s">
        <v>133</v>
      </c>
      <c r="C36" s="62" t="s">
        <v>177</v>
      </c>
      <c r="D36" s="119" t="s">
        <v>209</v>
      </c>
      <c r="E36" s="114">
        <v>1</v>
      </c>
      <c r="F36" s="120" t="s">
        <v>236</v>
      </c>
      <c r="G36" s="116" t="s">
        <v>511</v>
      </c>
      <c r="H36" s="117"/>
      <c r="I36" s="117">
        <v>930.22</v>
      </c>
      <c r="J36" s="117">
        <v>3720.87</v>
      </c>
      <c r="K36" s="117">
        <f>Tabela130[[#This Row],[AGP]]+Tabela130[[#This Row],[VENCIMENTO]]+Tabela130[[#This Row],[REPRESENTAÇÃO]]</f>
        <v>4651.09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0" t="s">
        <v>81</v>
      </c>
      <c r="B37" s="62" t="s">
        <v>133</v>
      </c>
      <c r="C37" s="62" t="s">
        <v>177</v>
      </c>
      <c r="D37" s="119" t="s">
        <v>209</v>
      </c>
      <c r="E37" s="114">
        <v>1</v>
      </c>
      <c r="F37" s="120" t="s">
        <v>237</v>
      </c>
      <c r="G37" s="116" t="s">
        <v>511</v>
      </c>
      <c r="H37" s="117"/>
      <c r="I37" s="117">
        <v>930.22</v>
      </c>
      <c r="J37" s="117">
        <v>3720.87</v>
      </c>
      <c r="K37" s="117">
        <f>Tabela130[[#This Row],[AGP]]+Tabela130[[#This Row],[VENCIMENTO]]+Tabela130[[#This Row],[REPRESENTAÇÃO]]</f>
        <v>4651.09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0" t="s">
        <v>82</v>
      </c>
      <c r="B38" s="62" t="s">
        <v>134</v>
      </c>
      <c r="C38" s="62" t="s">
        <v>543</v>
      </c>
      <c r="D38" s="119" t="s">
        <v>209</v>
      </c>
      <c r="E38" s="114">
        <v>1</v>
      </c>
      <c r="F38" s="120" t="s">
        <v>238</v>
      </c>
      <c r="G38" s="116" t="s">
        <v>511</v>
      </c>
      <c r="H38" s="117"/>
      <c r="I38" s="117">
        <v>930.22</v>
      </c>
      <c r="J38" s="117">
        <v>3720.87</v>
      </c>
      <c r="K38" s="117">
        <f>Tabela130[[#This Row],[AGP]]+Tabela130[[#This Row],[VENCIMENTO]]+Tabela130[[#This Row],[REPRESENTAÇÃO]]</f>
        <v>4651.09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0" t="s">
        <v>606</v>
      </c>
      <c r="B39" s="62" t="s">
        <v>545</v>
      </c>
      <c r="C39" s="62" t="s">
        <v>546</v>
      </c>
      <c r="D39" s="119" t="s">
        <v>209</v>
      </c>
      <c r="E39" s="114">
        <v>1</v>
      </c>
      <c r="F39" s="120" t="s">
        <v>547</v>
      </c>
      <c r="G39" s="116" t="s">
        <v>511</v>
      </c>
      <c r="H39" s="117"/>
      <c r="I39" s="117">
        <v>930.22</v>
      </c>
      <c r="J39" s="117">
        <v>3720.87</v>
      </c>
      <c r="K39" s="117">
        <f>Tabela130[[#This Row],[AGP]]+Tabela130[[#This Row],[VENCIMENTO]]+Tabela130[[#This Row],[REPRESENTAÇÃO]]</f>
        <v>4651.09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0" t="s">
        <v>84</v>
      </c>
      <c r="B40" s="62" t="s">
        <v>136</v>
      </c>
      <c r="C40" s="62" t="s">
        <v>456</v>
      </c>
      <c r="D40" s="119" t="s">
        <v>209</v>
      </c>
      <c r="E40" s="114">
        <v>1</v>
      </c>
      <c r="F40" s="120" t="s">
        <v>240</v>
      </c>
      <c r="G40" s="116" t="s">
        <v>511</v>
      </c>
      <c r="H40" s="117"/>
      <c r="I40" s="117">
        <v>930.22</v>
      </c>
      <c r="J40" s="117">
        <v>3720.87</v>
      </c>
      <c r="K40" s="117">
        <f>Tabela130[[#This Row],[AGP]]+Tabela130[[#This Row],[VENCIMENTO]]+Tabela130[[#This Row],[REPRESENTAÇÃO]]</f>
        <v>4651.09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0" t="s">
        <v>86</v>
      </c>
      <c r="B41" s="62" t="s">
        <v>138</v>
      </c>
      <c r="C41" s="62" t="s">
        <v>180</v>
      </c>
      <c r="D41" s="119" t="s">
        <v>209</v>
      </c>
      <c r="E41" s="114">
        <v>1</v>
      </c>
      <c r="F41" s="120" t="s">
        <v>242</v>
      </c>
      <c r="G41" s="116" t="s">
        <v>511</v>
      </c>
      <c r="H41" s="117"/>
      <c r="I41" s="117">
        <v>930.22</v>
      </c>
      <c r="J41" s="117">
        <v>3720.87</v>
      </c>
      <c r="K41" s="117">
        <f>Tabela130[[#This Row],[AGP]]+Tabela130[[#This Row],[VENCIMENTO]]+Tabela130[[#This Row],[REPRESENTAÇÃO]]</f>
        <v>4651.09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0" t="s">
        <v>87</v>
      </c>
      <c r="B42" s="62" t="s">
        <v>139</v>
      </c>
      <c r="C42" s="62" t="s">
        <v>181</v>
      </c>
      <c r="D42" s="119" t="s">
        <v>209</v>
      </c>
      <c r="E42" s="114">
        <v>1</v>
      </c>
      <c r="F42" s="120" t="s">
        <v>243</v>
      </c>
      <c r="G42" s="116" t="s">
        <v>511</v>
      </c>
      <c r="H42" s="117"/>
      <c r="I42" s="117">
        <v>930.22</v>
      </c>
      <c r="J42" s="117">
        <v>3720.87</v>
      </c>
      <c r="K42" s="117">
        <f>Tabela130[[#This Row],[AGP]]+Tabela130[[#This Row],[VENCIMENTO]]+Tabela130[[#This Row],[REPRESENTAÇÃO]]</f>
        <v>4651.09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0" t="s">
        <v>88</v>
      </c>
      <c r="B43" s="62" t="s">
        <v>140</v>
      </c>
      <c r="C43" s="62" t="s">
        <v>182</v>
      </c>
      <c r="D43" s="119" t="s">
        <v>209</v>
      </c>
      <c r="E43" s="114">
        <v>1</v>
      </c>
      <c r="F43" s="120" t="s">
        <v>244</v>
      </c>
      <c r="G43" s="116" t="s">
        <v>511</v>
      </c>
      <c r="H43" s="117"/>
      <c r="I43" s="117">
        <v>930.22</v>
      </c>
      <c r="J43" s="117">
        <v>3720.87</v>
      </c>
      <c r="K43" s="117">
        <f>Tabela130[[#This Row],[AGP]]+Tabela130[[#This Row],[VENCIMENTO]]+Tabela130[[#This Row],[REPRESENTAÇÃO]]</f>
        <v>4651.09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0" t="s">
        <v>89</v>
      </c>
      <c r="B44" s="62" t="s">
        <v>141</v>
      </c>
      <c r="C44" s="62" t="s">
        <v>183</v>
      </c>
      <c r="D44" s="119" t="s">
        <v>18</v>
      </c>
      <c r="E44" s="114">
        <v>1</v>
      </c>
      <c r="F44" s="120" t="s">
        <v>515</v>
      </c>
      <c r="G44" s="116" t="s">
        <v>511</v>
      </c>
      <c r="H44" s="117"/>
      <c r="I44" s="117">
        <v>664.44</v>
      </c>
      <c r="J44" s="117">
        <v>2657.77</v>
      </c>
      <c r="K44" s="117">
        <f>Tabela130[[#This Row],[AGP]]+Tabela130[[#This Row],[VENCIMENTO]]+Tabela130[[#This Row],[REPRESENTAÇÃO]]</f>
        <v>3322.21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0" t="s">
        <v>90</v>
      </c>
      <c r="B45" s="62" t="s">
        <v>142</v>
      </c>
      <c r="C45" s="62" t="s">
        <v>184</v>
      </c>
      <c r="D45" s="119" t="s">
        <v>18</v>
      </c>
      <c r="E45" s="114">
        <v>1</v>
      </c>
      <c r="F45" s="120" t="s">
        <v>245</v>
      </c>
      <c r="G45" s="116" t="s">
        <v>511</v>
      </c>
      <c r="H45" s="117"/>
      <c r="I45" s="117">
        <v>664.44</v>
      </c>
      <c r="J45" s="117">
        <v>2657.77</v>
      </c>
      <c r="K45" s="117">
        <f>Tabela130[[#This Row],[AGP]]+Tabela130[[#This Row],[VENCIMENTO]]+Tabela130[[#This Row],[REPRESENTAÇÃO]]</f>
        <v>3322.21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0" t="s">
        <v>91</v>
      </c>
      <c r="B46" s="62" t="s">
        <v>129</v>
      </c>
      <c r="C46" s="62" t="s">
        <v>185</v>
      </c>
      <c r="D46" s="119" t="s">
        <v>18</v>
      </c>
      <c r="E46" s="114">
        <v>1</v>
      </c>
      <c r="F46" s="120" t="s">
        <v>246</v>
      </c>
      <c r="G46" s="116" t="s">
        <v>511</v>
      </c>
      <c r="H46" s="117"/>
      <c r="I46" s="117">
        <v>664.44</v>
      </c>
      <c r="J46" s="117">
        <v>2657.77</v>
      </c>
      <c r="K46" s="117">
        <f>Tabela130[[#This Row],[AGP]]+Tabela130[[#This Row],[VENCIMENTO]]+Tabela130[[#This Row],[REPRESENTAÇÃO]]</f>
        <v>3322.21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0" t="s">
        <v>92</v>
      </c>
      <c r="B47" s="62" t="s">
        <v>143</v>
      </c>
      <c r="C47" s="62" t="s">
        <v>186</v>
      </c>
      <c r="D47" s="119" t="s">
        <v>18</v>
      </c>
      <c r="E47" s="114">
        <v>1</v>
      </c>
      <c r="F47" s="120" t="s">
        <v>247</v>
      </c>
      <c r="G47" s="116" t="s">
        <v>511</v>
      </c>
      <c r="H47" s="117"/>
      <c r="I47" s="117">
        <v>664.44</v>
      </c>
      <c r="J47" s="117">
        <v>2657.77</v>
      </c>
      <c r="K47" s="117">
        <f>Tabela130[[#This Row],[AGP]]+Tabela130[[#This Row],[VENCIMENTO]]+Tabela130[[#This Row],[REPRESENTAÇÃO]]</f>
        <v>3322.21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0" t="s">
        <v>94</v>
      </c>
      <c r="B48" s="62" t="s">
        <v>145</v>
      </c>
      <c r="C48" s="62" t="s">
        <v>188</v>
      </c>
      <c r="D48" s="119" t="s">
        <v>18</v>
      </c>
      <c r="E48" s="114">
        <v>1</v>
      </c>
      <c r="F48" s="120" t="s">
        <v>249</v>
      </c>
      <c r="G48" s="116" t="s">
        <v>511</v>
      </c>
      <c r="H48" s="117"/>
      <c r="I48" s="117">
        <v>664.44</v>
      </c>
      <c r="J48" s="117">
        <v>2657.77</v>
      </c>
      <c r="K48" s="117">
        <f>Tabela130[[#This Row],[AGP]]+Tabela130[[#This Row],[VENCIMENTO]]+Tabela130[[#This Row],[REPRESENTAÇÃO]]</f>
        <v>3322.21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0" t="s">
        <v>548</v>
      </c>
      <c r="B49" s="62" t="s">
        <v>549</v>
      </c>
      <c r="C49" s="62" t="s">
        <v>550</v>
      </c>
      <c r="D49" s="119" t="s">
        <v>18</v>
      </c>
      <c r="E49" s="114">
        <v>1</v>
      </c>
      <c r="F49" s="120" t="s">
        <v>551</v>
      </c>
      <c r="G49" s="116" t="s">
        <v>511</v>
      </c>
      <c r="H49" s="117"/>
      <c r="I49" s="117">
        <v>664.44</v>
      </c>
      <c r="J49" s="117">
        <v>2657.77</v>
      </c>
      <c r="K49" s="117">
        <f>Tabela130[[#This Row],[AGP]]+Tabela130[[#This Row],[VENCIMENTO]]+Tabela130[[#This Row],[REPRESENTAÇÃO]]</f>
        <v>3322.21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0" t="s">
        <v>95</v>
      </c>
      <c r="B50" s="62" t="s">
        <v>146</v>
      </c>
      <c r="C50" s="62" t="s">
        <v>189</v>
      </c>
      <c r="D50" s="119" t="s">
        <v>18</v>
      </c>
      <c r="E50" s="114">
        <v>1</v>
      </c>
      <c r="F50" s="120" t="s">
        <v>250</v>
      </c>
      <c r="G50" s="116" t="s">
        <v>511</v>
      </c>
      <c r="H50" s="117"/>
      <c r="I50" s="117">
        <v>664.44</v>
      </c>
      <c r="J50" s="117">
        <v>2657.77</v>
      </c>
      <c r="K50" s="117">
        <f>Tabela130[[#This Row],[AGP]]+Tabela130[[#This Row],[VENCIMENTO]]+Tabela130[[#This Row],[REPRESENTAÇÃO]]</f>
        <v>3322.21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0" t="s">
        <v>96</v>
      </c>
      <c r="B51" s="62" t="s">
        <v>25</v>
      </c>
      <c r="C51" s="62" t="s">
        <v>190</v>
      </c>
      <c r="D51" s="119" t="s">
        <v>18</v>
      </c>
      <c r="E51" s="114">
        <v>1</v>
      </c>
      <c r="F51" s="120" t="s">
        <v>251</v>
      </c>
      <c r="G51" s="116" t="s">
        <v>511</v>
      </c>
      <c r="H51" s="117"/>
      <c r="I51" s="117">
        <v>664.44</v>
      </c>
      <c r="J51" s="117">
        <v>2657.77</v>
      </c>
      <c r="K51" s="117">
        <f>Tabela130[[#This Row],[AGP]]+Tabela130[[#This Row],[VENCIMENTO]]+Tabela130[[#This Row],[REPRESENTAÇÃO]]</f>
        <v>3322.21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0" t="s">
        <v>97</v>
      </c>
      <c r="B52" s="62" t="s">
        <v>147</v>
      </c>
      <c r="C52" s="62" t="s">
        <v>191</v>
      </c>
      <c r="D52" s="119" t="s">
        <v>18</v>
      </c>
      <c r="E52" s="114">
        <v>1</v>
      </c>
      <c r="F52" s="120" t="s">
        <v>252</v>
      </c>
      <c r="G52" s="116" t="s">
        <v>511</v>
      </c>
      <c r="H52" s="117"/>
      <c r="I52" s="117">
        <v>664.44</v>
      </c>
      <c r="J52" s="117">
        <v>2657.77</v>
      </c>
      <c r="K52" s="117">
        <f>Tabela130[[#This Row],[AGP]]+Tabela130[[#This Row],[VENCIMENTO]]+Tabela130[[#This Row],[REPRESENTAÇÃO]]</f>
        <v>3322.21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0" t="s">
        <v>552</v>
      </c>
      <c r="B53" s="62" t="s">
        <v>148</v>
      </c>
      <c r="C53" s="62" t="s">
        <v>553</v>
      </c>
      <c r="D53" s="119" t="s">
        <v>18</v>
      </c>
      <c r="E53" s="114">
        <v>1</v>
      </c>
      <c r="F53" s="120" t="s">
        <v>253</v>
      </c>
      <c r="G53" s="116" t="s">
        <v>511</v>
      </c>
      <c r="H53" s="117"/>
      <c r="I53" s="117">
        <v>664.44</v>
      </c>
      <c r="J53" s="117">
        <v>2657.77</v>
      </c>
      <c r="K53" s="117">
        <f>Tabela130[[#This Row],[AGP]]+Tabela130[[#This Row],[VENCIMENTO]]+Tabela130[[#This Row],[REPRESENTAÇÃO]]</f>
        <v>3322.21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0" t="s">
        <v>554</v>
      </c>
      <c r="B54" s="62" t="s">
        <v>555</v>
      </c>
      <c r="C54" s="62" t="s">
        <v>556</v>
      </c>
      <c r="D54" s="119" t="s">
        <v>18</v>
      </c>
      <c r="E54" s="114">
        <v>1</v>
      </c>
      <c r="F54" s="120" t="s">
        <v>254</v>
      </c>
      <c r="G54" s="116" t="s">
        <v>511</v>
      </c>
      <c r="H54" s="117"/>
      <c r="I54" s="117">
        <v>664.44</v>
      </c>
      <c r="J54" s="117">
        <v>2657.77</v>
      </c>
      <c r="K54" s="117">
        <f>Tabela130[[#This Row],[AGP]]+Tabela130[[#This Row],[VENCIMENTO]]+Tabela130[[#This Row],[REPRESENTAÇÃO]]</f>
        <v>3322.21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0" t="s">
        <v>104</v>
      </c>
      <c r="B55" s="62" t="s">
        <v>154</v>
      </c>
      <c r="C55" s="62" t="s">
        <v>607</v>
      </c>
      <c r="D55" s="119" t="s">
        <v>18</v>
      </c>
      <c r="E55" s="114">
        <v>1</v>
      </c>
      <c r="F55" s="120" t="s">
        <v>260</v>
      </c>
      <c r="G55" s="116" t="s">
        <v>511</v>
      </c>
      <c r="H55" s="117"/>
      <c r="I55" s="117">
        <v>664.44</v>
      </c>
      <c r="J55" s="117">
        <v>2657.77</v>
      </c>
      <c r="K55" s="117">
        <f>Tabela130[[#This Row],[AGP]]+Tabela130[[#This Row],[VENCIMENTO]]+Tabela130[[#This Row],[REPRESENTAÇÃO]]</f>
        <v>3322.21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0" t="s">
        <v>100</v>
      </c>
      <c r="B56" s="62" t="s">
        <v>150</v>
      </c>
      <c r="C56" s="130" t="s">
        <v>194</v>
      </c>
      <c r="D56" s="119" t="s">
        <v>18</v>
      </c>
      <c r="E56" s="114">
        <v>1</v>
      </c>
      <c r="F56" s="120" t="s">
        <v>255</v>
      </c>
      <c r="G56" s="116" t="s">
        <v>511</v>
      </c>
      <c r="H56" s="117"/>
      <c r="I56" s="117">
        <v>664.44</v>
      </c>
      <c r="J56" s="117">
        <v>2657.77</v>
      </c>
      <c r="K56" s="117">
        <f>Tabela130[[#This Row],[AGP]]+Tabela130[[#This Row],[VENCIMENTO]]+Tabela130[[#This Row],[REPRESENTAÇÃO]]</f>
        <v>3322.21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0" t="s">
        <v>101</v>
      </c>
      <c r="B57" s="62" t="s">
        <v>151</v>
      </c>
      <c r="C57" s="62" t="s">
        <v>195</v>
      </c>
      <c r="D57" s="119" t="s">
        <v>19</v>
      </c>
      <c r="E57" s="114">
        <v>1</v>
      </c>
      <c r="F57" s="120" t="s">
        <v>256</v>
      </c>
      <c r="G57" s="116" t="s">
        <v>511</v>
      </c>
      <c r="H57" s="117"/>
      <c r="I57" s="117">
        <v>431.89</v>
      </c>
      <c r="J57" s="117">
        <v>1727.55</v>
      </c>
      <c r="K57" s="117">
        <f>Tabela130[[#This Row],[AGP]]+Tabela130[[#This Row],[VENCIMENTO]]+Tabela130[[#This Row],[REPRESENTAÇÃO]]</f>
        <v>2159.44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0" t="s">
        <v>102</v>
      </c>
      <c r="B58" s="62" t="s">
        <v>152</v>
      </c>
      <c r="C58" s="62" t="s">
        <v>196</v>
      </c>
      <c r="D58" s="119" t="s">
        <v>19</v>
      </c>
      <c r="E58" s="114">
        <v>1</v>
      </c>
      <c r="F58" s="60" t="s">
        <v>257</v>
      </c>
      <c r="G58" s="116" t="s">
        <v>511</v>
      </c>
      <c r="H58" s="117"/>
      <c r="I58" s="117">
        <v>431.89</v>
      </c>
      <c r="J58" s="117">
        <v>1727.55</v>
      </c>
      <c r="K58" s="117">
        <f>Tabela130[[#This Row],[AGP]]+Tabela130[[#This Row],[VENCIMENTO]]+Tabela130[[#This Row],[REPRESENTAÇÃO]]</f>
        <v>2159.44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0" t="s">
        <v>101</v>
      </c>
      <c r="B59" s="62" t="s">
        <v>151</v>
      </c>
      <c r="C59" s="62" t="s">
        <v>195</v>
      </c>
      <c r="D59" s="119" t="s">
        <v>19</v>
      </c>
      <c r="E59" s="114">
        <v>1</v>
      </c>
      <c r="F59" s="120" t="s">
        <v>258</v>
      </c>
      <c r="G59" s="116" t="s">
        <v>511</v>
      </c>
      <c r="H59" s="117"/>
      <c r="I59" s="117">
        <v>431.89</v>
      </c>
      <c r="J59" s="117">
        <v>1727.55</v>
      </c>
      <c r="K59" s="117">
        <f>Tabela130[[#This Row],[AGP]]+Tabela130[[#This Row],[VENCIMENTO]]+Tabela130[[#This Row],[REPRESENTAÇÃO]]</f>
        <v>2159.44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0" t="s">
        <v>101</v>
      </c>
      <c r="B60" s="62" t="s">
        <v>151</v>
      </c>
      <c r="C60" s="62" t="s">
        <v>195</v>
      </c>
      <c r="D60" s="119" t="s">
        <v>19</v>
      </c>
      <c r="E60" s="114">
        <v>1</v>
      </c>
      <c r="F60" s="120" t="s">
        <v>259</v>
      </c>
      <c r="G60" s="116" t="s">
        <v>511</v>
      </c>
      <c r="H60" s="117"/>
      <c r="I60" s="117">
        <v>431.89</v>
      </c>
      <c r="J60" s="117">
        <v>1727.55</v>
      </c>
      <c r="K60" s="117">
        <f>Tabela130[[#This Row],[AGP]]+Tabela130[[#This Row],[VENCIMENTO]]+Tabela130[[#This Row],[REPRESENTAÇÃO]]</f>
        <v>2159.44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0" t="s">
        <v>101</v>
      </c>
      <c r="B61" s="62" t="s">
        <v>151</v>
      </c>
      <c r="C61" s="62" t="s">
        <v>195</v>
      </c>
      <c r="D61" s="119" t="s">
        <v>19</v>
      </c>
      <c r="E61" s="114">
        <v>1</v>
      </c>
      <c r="F61" s="120" t="s">
        <v>261</v>
      </c>
      <c r="G61" s="116" t="s">
        <v>511</v>
      </c>
      <c r="H61" s="117"/>
      <c r="I61" s="117">
        <v>431.89</v>
      </c>
      <c r="J61" s="117">
        <v>1727.55</v>
      </c>
      <c r="K61" s="117">
        <f>Tabela130[[#This Row],[AGP]]+Tabela130[[#This Row],[VENCIMENTO]]+Tabela130[[#This Row],[REPRESENTAÇÃO]]</f>
        <v>2159.44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0" t="s">
        <v>102</v>
      </c>
      <c r="B62" s="62" t="s">
        <v>152</v>
      </c>
      <c r="C62" s="62" t="s">
        <v>196</v>
      </c>
      <c r="D62" s="119" t="s">
        <v>19</v>
      </c>
      <c r="E62" s="114">
        <v>1</v>
      </c>
      <c r="F62" s="120" t="s">
        <v>262</v>
      </c>
      <c r="G62" s="116" t="s">
        <v>511</v>
      </c>
      <c r="H62" s="117"/>
      <c r="I62" s="117">
        <v>431.89</v>
      </c>
      <c r="J62" s="117">
        <v>1727.55</v>
      </c>
      <c r="K62" s="117">
        <f>Tabela130[[#This Row],[AGP]]+Tabela130[[#This Row],[VENCIMENTO]]+Tabela130[[#This Row],[REPRESENTAÇÃO]]</f>
        <v>2159.44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0" t="s">
        <v>104</v>
      </c>
      <c r="B63" s="62" t="s">
        <v>154</v>
      </c>
      <c r="C63" s="62" t="s">
        <v>198</v>
      </c>
      <c r="D63" s="119" t="s">
        <v>19</v>
      </c>
      <c r="E63" s="114">
        <v>1</v>
      </c>
      <c r="F63" s="120" t="s">
        <v>263</v>
      </c>
      <c r="G63" s="116" t="s">
        <v>511</v>
      </c>
      <c r="H63" s="117"/>
      <c r="I63" s="117">
        <v>431.89</v>
      </c>
      <c r="J63" s="117">
        <v>1727.55</v>
      </c>
      <c r="K63" s="117">
        <f>Tabela130[[#This Row],[AGP]]+Tabela130[[#This Row],[VENCIMENTO]]+Tabela130[[#This Row],[REPRESENTAÇÃO]]</f>
        <v>2159.44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0" t="s">
        <v>104</v>
      </c>
      <c r="B64" s="62" t="s">
        <v>154</v>
      </c>
      <c r="C64" s="62" t="s">
        <v>198</v>
      </c>
      <c r="D64" s="119" t="s">
        <v>19</v>
      </c>
      <c r="E64" s="114">
        <v>1</v>
      </c>
      <c r="F64" s="120" t="s">
        <v>264</v>
      </c>
      <c r="G64" s="116" t="s">
        <v>511</v>
      </c>
      <c r="H64" s="117"/>
      <c r="I64" s="117">
        <v>431.89</v>
      </c>
      <c r="J64" s="117">
        <v>1727.55</v>
      </c>
      <c r="K64" s="117">
        <f>Tabela130[[#This Row],[AGP]]+Tabela130[[#This Row],[VENCIMENTO]]+Tabela130[[#This Row],[REPRESENTAÇÃO]]</f>
        <v>2159.44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0" t="s">
        <v>104</v>
      </c>
      <c r="B65" s="62" t="s">
        <v>154</v>
      </c>
      <c r="C65" s="62" t="s">
        <v>506</v>
      </c>
      <c r="D65" s="119" t="s">
        <v>19</v>
      </c>
      <c r="E65" s="114">
        <v>1</v>
      </c>
      <c r="F65" s="120" t="s">
        <v>265</v>
      </c>
      <c r="G65" s="116" t="s">
        <v>511</v>
      </c>
      <c r="H65" s="117"/>
      <c r="I65" s="117">
        <v>431.89</v>
      </c>
      <c r="J65" s="117">
        <v>1727.55</v>
      </c>
      <c r="K65" s="117">
        <f>Tabela130[[#This Row],[AGP]]+Tabela130[[#This Row],[VENCIMENTO]]+Tabela130[[#This Row],[REPRESENTAÇÃO]]</f>
        <v>2159.44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0" t="s">
        <v>105</v>
      </c>
      <c r="B66" s="62" t="s">
        <v>155</v>
      </c>
      <c r="C66" s="62" t="s">
        <v>199</v>
      </c>
      <c r="D66" s="119" t="s">
        <v>19</v>
      </c>
      <c r="E66" s="114">
        <v>1</v>
      </c>
      <c r="F66" s="120" t="s">
        <v>266</v>
      </c>
      <c r="G66" s="116" t="s">
        <v>511</v>
      </c>
      <c r="H66" s="117"/>
      <c r="I66" s="117">
        <v>431.89</v>
      </c>
      <c r="J66" s="117">
        <v>1727.55</v>
      </c>
      <c r="K66" s="117">
        <f>Tabela130[[#This Row],[AGP]]+Tabela130[[#This Row],[VENCIMENTO]]+Tabela130[[#This Row],[REPRESENTAÇÃO]]</f>
        <v>2159.44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0" t="s">
        <v>103</v>
      </c>
      <c r="B67" s="62" t="s">
        <v>608</v>
      </c>
      <c r="C67" s="62" t="s">
        <v>607</v>
      </c>
      <c r="D67" s="119" t="s">
        <v>19</v>
      </c>
      <c r="E67" s="114">
        <v>1</v>
      </c>
      <c r="F67" s="120" t="s">
        <v>268</v>
      </c>
      <c r="G67" s="116" t="s">
        <v>511</v>
      </c>
      <c r="H67" s="117"/>
      <c r="I67" s="117">
        <v>431.89</v>
      </c>
      <c r="J67" s="117">
        <v>1727.55</v>
      </c>
      <c r="K67" s="117">
        <f>Tabela130[[#This Row],[AGP]]+Tabela130[[#This Row],[VENCIMENTO]]+Tabela130[[#This Row],[REPRESENTAÇÃO]]</f>
        <v>2159.44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0" t="s">
        <v>107</v>
      </c>
      <c r="B68" s="62" t="s">
        <v>157</v>
      </c>
      <c r="C68" s="62" t="s">
        <v>201</v>
      </c>
      <c r="D68" s="119" t="s">
        <v>210</v>
      </c>
      <c r="E68" s="114">
        <v>1</v>
      </c>
      <c r="F68" s="120" t="s">
        <v>609</v>
      </c>
      <c r="G68" s="116" t="s">
        <v>511</v>
      </c>
      <c r="H68" s="117"/>
      <c r="I68" s="117">
        <v>265.77999999999997</v>
      </c>
      <c r="J68" s="117">
        <v>1063.1099999999999</v>
      </c>
      <c r="K68" s="117">
        <f>Tabela130[[#This Row],[AGP]]+Tabela130[[#This Row],[VENCIMENTO]]+Tabela130[[#This Row],[REPRESENTAÇÃO]]</f>
        <v>1328.8899999999999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0" t="s">
        <v>557</v>
      </c>
      <c r="B69" s="62" t="s">
        <v>558</v>
      </c>
      <c r="C69" s="62" t="s">
        <v>559</v>
      </c>
      <c r="D69" s="119" t="s">
        <v>210</v>
      </c>
      <c r="E69" s="114">
        <v>1</v>
      </c>
      <c r="F69" s="120" t="s">
        <v>269</v>
      </c>
      <c r="G69" s="116" t="s">
        <v>511</v>
      </c>
      <c r="H69" s="117"/>
      <c r="I69" s="117">
        <v>265.77999999999997</v>
      </c>
      <c r="J69" s="117">
        <v>1063.1099999999999</v>
      </c>
      <c r="K69" s="117">
        <f>Tabela130[[#This Row],[AGP]]+Tabela130[[#This Row],[VENCIMENTO]]+Tabela130[[#This Row],[REPRESENTAÇÃO]]</f>
        <v>1328.8899999999999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0" t="s">
        <v>557</v>
      </c>
      <c r="B70" s="62" t="s">
        <v>558</v>
      </c>
      <c r="C70" s="62" t="s">
        <v>559</v>
      </c>
      <c r="D70" s="119" t="s">
        <v>210</v>
      </c>
      <c r="E70" s="114">
        <v>1</v>
      </c>
      <c r="F70" s="120" t="s">
        <v>270</v>
      </c>
      <c r="G70" s="116" t="s">
        <v>511</v>
      </c>
      <c r="H70" s="117"/>
      <c r="I70" s="117">
        <v>265.77999999999997</v>
      </c>
      <c r="J70" s="117">
        <v>1063.1099999999999</v>
      </c>
      <c r="K70" s="117">
        <f>Tabela130[[#This Row],[AGP]]+Tabela130[[#This Row],[VENCIMENTO]]+Tabela130[[#This Row],[REPRESENTAÇÃO]]</f>
        <v>1328.8899999999999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0" t="s">
        <v>109</v>
      </c>
      <c r="B71" s="62" t="s">
        <v>159</v>
      </c>
      <c r="C71" s="62" t="s">
        <v>203</v>
      </c>
      <c r="D71" s="119" t="s">
        <v>210</v>
      </c>
      <c r="E71" s="114">
        <v>1</v>
      </c>
      <c r="F71" s="120" t="s">
        <v>271</v>
      </c>
      <c r="G71" s="116" t="s">
        <v>511</v>
      </c>
      <c r="H71" s="117"/>
      <c r="I71" s="117">
        <v>265.77999999999997</v>
      </c>
      <c r="J71" s="117">
        <v>1063.1099999999999</v>
      </c>
      <c r="K71" s="117">
        <f>Tabela130[[#This Row],[AGP]]+Tabela130[[#This Row],[VENCIMENTO]]+Tabela130[[#This Row],[REPRESENTAÇÃO]]</f>
        <v>1328.8899999999999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0" t="s">
        <v>110</v>
      </c>
      <c r="B72" s="62" t="s">
        <v>160</v>
      </c>
      <c r="C72" s="62" t="s">
        <v>204</v>
      </c>
      <c r="D72" s="119" t="s">
        <v>210</v>
      </c>
      <c r="E72" s="114">
        <v>1</v>
      </c>
      <c r="F72" s="120" t="s">
        <v>272</v>
      </c>
      <c r="G72" s="116" t="s">
        <v>511</v>
      </c>
      <c r="H72" s="117"/>
      <c r="I72" s="117">
        <v>265.77999999999997</v>
      </c>
      <c r="J72" s="117">
        <v>1063.1099999999999</v>
      </c>
      <c r="K72" s="117">
        <f>Tabela130[[#This Row],[AGP]]+Tabela130[[#This Row],[VENCIMENTO]]+Tabela130[[#This Row],[REPRESENTAÇÃO]]</f>
        <v>1328.8899999999999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22" customFormat="1" ht="12.75" customHeight="1">
      <c r="A73" s="60" t="s">
        <v>560</v>
      </c>
      <c r="B73" s="62" t="s">
        <v>561</v>
      </c>
      <c r="C73" s="62" t="s">
        <v>562</v>
      </c>
      <c r="D73" s="119" t="s">
        <v>211</v>
      </c>
      <c r="E73" s="114">
        <v>1</v>
      </c>
      <c r="F73" s="120" t="s">
        <v>273</v>
      </c>
      <c r="G73" s="116" t="s">
        <v>511</v>
      </c>
      <c r="H73" s="117"/>
      <c r="I73" s="117">
        <v>232.56</v>
      </c>
      <c r="J73" s="117">
        <v>930.22</v>
      </c>
      <c r="K73" s="117">
        <f>Tabela130[[#This Row],[AGP]]+Tabela130[[#This Row],[VENCIMENTO]]+Tabela130[[#This Row],[REPRESENTAÇÃO]]</f>
        <v>1162.78</v>
      </c>
    </row>
    <row r="74" spans="1:26" ht="12.75" customHeight="1">
      <c r="A74" s="205" t="s">
        <v>57</v>
      </c>
      <c r="B74" s="206"/>
      <c r="C74" s="206"/>
      <c r="D74" s="206"/>
      <c r="E74" s="206">
        <f>SUBTOTAL(102,[QUANT.])</f>
        <v>67</v>
      </c>
      <c r="F74" s="207"/>
      <c r="G74" s="206"/>
      <c r="H74" s="208">
        <f>SUM(H7:H73)</f>
        <v>10570</v>
      </c>
      <c r="I74" s="209">
        <f>SUBTOTAL(109,[VENCIMENTO])</f>
        <v>57274.570000000022</v>
      </c>
      <c r="J74" s="210">
        <f>SUBTOTAL(109,[REPRESENTAÇÃO])</f>
        <v>232748.29999999958</v>
      </c>
      <c r="K74" s="211">
        <f>SUBTOTAL(109,[TOTAL])</f>
        <v>300592.87000000005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22" customFormat="1" ht="12.75" customHeight="1">
      <c r="A75" s="132"/>
      <c r="B75" s="133"/>
      <c r="C75" s="133"/>
      <c r="D75" s="133"/>
      <c r="E75" s="133"/>
      <c r="F75" s="134"/>
      <c r="G75" s="133"/>
      <c r="H75" s="133"/>
      <c r="I75" s="133"/>
      <c r="J75" s="133"/>
      <c r="K75" s="135"/>
    </row>
    <row r="76" spans="1:26" s="22" customFormat="1" ht="12.75" customHeight="1">
      <c r="A76" s="312" t="s">
        <v>20</v>
      </c>
      <c r="B76" s="312"/>
      <c r="C76" s="312"/>
      <c r="D76" s="312"/>
      <c r="E76" s="312"/>
      <c r="F76" s="312"/>
      <c r="G76" s="312"/>
      <c r="H76" s="312"/>
      <c r="I76" s="26"/>
      <c r="K76" s="27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s="22" customFormat="1" ht="12.75" customHeight="1">
      <c r="A77" s="110" t="s">
        <v>1</v>
      </c>
      <c r="B77" s="110" t="s">
        <v>2</v>
      </c>
      <c r="C77" s="110" t="s">
        <v>3</v>
      </c>
      <c r="D77" s="110" t="s">
        <v>4</v>
      </c>
      <c r="E77" s="110" t="s">
        <v>5</v>
      </c>
      <c r="F77" s="110" t="s">
        <v>6</v>
      </c>
      <c r="G77" s="110" t="s">
        <v>7</v>
      </c>
      <c r="H77" s="110" t="s">
        <v>11</v>
      </c>
      <c r="I77" s="26"/>
      <c r="J77" s="26"/>
      <c r="K77" s="27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2" customFormat="1" ht="12.75" customHeight="1">
      <c r="A78" s="212"/>
      <c r="B78" s="213"/>
      <c r="C78" s="213"/>
      <c r="D78" s="119" t="s">
        <v>277</v>
      </c>
      <c r="E78" s="213"/>
      <c r="F78" s="214"/>
      <c r="G78" s="215"/>
      <c r="H78" s="138">
        <v>5847.08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2" customFormat="1" ht="12.75" customHeight="1">
      <c r="A79" s="60" t="s">
        <v>278</v>
      </c>
      <c r="B79" s="62" t="s">
        <v>279</v>
      </c>
      <c r="C79" s="62" t="s">
        <v>280</v>
      </c>
      <c r="D79" s="119" t="s">
        <v>277</v>
      </c>
      <c r="E79" s="136">
        <v>1</v>
      </c>
      <c r="F79" s="120" t="s">
        <v>332</v>
      </c>
      <c r="G79" s="137" t="s">
        <v>512</v>
      </c>
      <c r="H79" s="138">
        <v>5847.08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2" customFormat="1" ht="12.75" customHeight="1">
      <c r="A80" s="60" t="s">
        <v>63</v>
      </c>
      <c r="B80" s="62" t="s">
        <v>117</v>
      </c>
      <c r="C80" s="62" t="s">
        <v>165</v>
      </c>
      <c r="D80" s="119" t="s">
        <v>277</v>
      </c>
      <c r="E80" s="136">
        <v>1</v>
      </c>
      <c r="F80" s="120" t="s">
        <v>217</v>
      </c>
      <c r="G80" s="116" t="s">
        <v>512</v>
      </c>
      <c r="H80" s="138">
        <v>5847.08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2" customFormat="1" ht="12.75" customHeight="1">
      <c r="A81" s="60" t="s">
        <v>563</v>
      </c>
      <c r="B81" s="62" t="s">
        <v>564</v>
      </c>
      <c r="C81" s="62" t="s">
        <v>565</v>
      </c>
      <c r="D81" s="119" t="s">
        <v>21</v>
      </c>
      <c r="E81" s="136">
        <v>1</v>
      </c>
      <c r="F81" s="120" t="s">
        <v>339</v>
      </c>
      <c r="G81" s="137" t="s">
        <v>512</v>
      </c>
      <c r="H81" s="138">
        <v>4916.8599999999997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2" customFormat="1" ht="12.75" customHeight="1">
      <c r="A82" s="60" t="s">
        <v>282</v>
      </c>
      <c r="B82" s="62" t="s">
        <v>283</v>
      </c>
      <c r="C82" s="62" t="s">
        <v>284</v>
      </c>
      <c r="D82" s="119" t="s">
        <v>21</v>
      </c>
      <c r="E82" s="136">
        <v>1</v>
      </c>
      <c r="F82" s="120" t="s">
        <v>334</v>
      </c>
      <c r="G82" s="137" t="s">
        <v>512</v>
      </c>
      <c r="H82" s="138">
        <v>4916.8599999999997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2" customFormat="1" ht="12.75" customHeight="1">
      <c r="A83" s="60" t="s">
        <v>566</v>
      </c>
      <c r="B83" s="62" t="s">
        <v>567</v>
      </c>
      <c r="C83" s="62" t="s">
        <v>568</v>
      </c>
      <c r="D83" s="119" t="s">
        <v>22</v>
      </c>
      <c r="E83" s="136">
        <v>1</v>
      </c>
      <c r="F83" s="120" t="s">
        <v>226</v>
      </c>
      <c r="G83" s="137" t="s">
        <v>512</v>
      </c>
      <c r="H83" s="138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2" customFormat="1" ht="12.75" customHeight="1">
      <c r="A84" s="60" t="s">
        <v>285</v>
      </c>
      <c r="B84" s="62" t="s">
        <v>286</v>
      </c>
      <c r="C84" s="62" t="s">
        <v>287</v>
      </c>
      <c r="D84" s="119" t="s">
        <v>22</v>
      </c>
      <c r="E84" s="136">
        <v>1</v>
      </c>
      <c r="F84" s="120" t="s">
        <v>335</v>
      </c>
      <c r="G84" s="137" t="s">
        <v>512</v>
      </c>
      <c r="H84" s="138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2" customFormat="1" ht="12.75" customHeight="1">
      <c r="A85" s="60" t="s">
        <v>288</v>
      </c>
      <c r="B85" s="62" t="s">
        <v>289</v>
      </c>
      <c r="C85" s="62" t="s">
        <v>290</v>
      </c>
      <c r="D85" s="119" t="s">
        <v>22</v>
      </c>
      <c r="E85" s="136">
        <v>1</v>
      </c>
      <c r="F85" s="120" t="s">
        <v>336</v>
      </c>
      <c r="G85" s="137" t="s">
        <v>512</v>
      </c>
      <c r="H85" s="138">
        <v>4518.2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2" customFormat="1" ht="12.75" customHeight="1">
      <c r="A86" s="60" t="s">
        <v>291</v>
      </c>
      <c r="B86" s="62" t="s">
        <v>292</v>
      </c>
      <c r="C86" s="62" t="s">
        <v>293</v>
      </c>
      <c r="D86" s="119" t="s">
        <v>22</v>
      </c>
      <c r="E86" s="136">
        <v>1</v>
      </c>
      <c r="F86" s="120" t="s">
        <v>337</v>
      </c>
      <c r="G86" s="137" t="s">
        <v>512</v>
      </c>
      <c r="H86" s="138">
        <v>4518.2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2" customFormat="1" ht="12.75" customHeight="1">
      <c r="A87" s="60" t="s">
        <v>294</v>
      </c>
      <c r="B87" s="62" t="s">
        <v>295</v>
      </c>
      <c r="C87" s="62" t="s">
        <v>296</v>
      </c>
      <c r="D87" s="119" t="s">
        <v>22</v>
      </c>
      <c r="E87" s="136">
        <v>1</v>
      </c>
      <c r="F87" s="120" t="s">
        <v>610</v>
      </c>
      <c r="G87" s="137" t="s">
        <v>513</v>
      </c>
      <c r="H87" s="138">
        <v>4518.2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2" customFormat="1" ht="12.75" customHeight="1">
      <c r="A88" s="60" t="s">
        <v>74</v>
      </c>
      <c r="B88" s="62" t="s">
        <v>127</v>
      </c>
      <c r="C88" s="62" t="s">
        <v>171</v>
      </c>
      <c r="D88" s="119" t="s">
        <v>22</v>
      </c>
      <c r="E88" s="136">
        <v>1</v>
      </c>
      <c r="F88" s="120" t="s">
        <v>340</v>
      </c>
      <c r="G88" s="137" t="s">
        <v>512</v>
      </c>
      <c r="H88" s="138">
        <v>4518.2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2" customFormat="1" ht="12.75" customHeight="1">
      <c r="A89" s="60" t="s">
        <v>303</v>
      </c>
      <c r="B89" s="62" t="s">
        <v>304</v>
      </c>
      <c r="C89" s="62" t="s">
        <v>305</v>
      </c>
      <c r="D89" s="119" t="s">
        <v>23</v>
      </c>
      <c r="E89" s="136">
        <v>1</v>
      </c>
      <c r="F89" s="120" t="s">
        <v>342</v>
      </c>
      <c r="G89" s="137" t="s">
        <v>512</v>
      </c>
      <c r="H89" s="138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2" customFormat="1" ht="12.75" customHeight="1">
      <c r="A90" s="60" t="s">
        <v>306</v>
      </c>
      <c r="B90" s="62" t="s">
        <v>307</v>
      </c>
      <c r="C90" s="62" t="s">
        <v>308</v>
      </c>
      <c r="D90" s="119" t="s">
        <v>23</v>
      </c>
      <c r="E90" s="136">
        <v>1</v>
      </c>
      <c r="F90" s="120" t="s">
        <v>343</v>
      </c>
      <c r="G90" s="137" t="s">
        <v>512</v>
      </c>
      <c r="H90" s="138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2" customFormat="1" ht="12.75" customHeight="1">
      <c r="A91" s="60" t="s">
        <v>309</v>
      </c>
      <c r="B91" s="62" t="s">
        <v>310</v>
      </c>
      <c r="C91" s="62" t="s">
        <v>311</v>
      </c>
      <c r="D91" s="119" t="s">
        <v>23</v>
      </c>
      <c r="E91" s="136">
        <v>1</v>
      </c>
      <c r="F91" s="120" t="s">
        <v>344</v>
      </c>
      <c r="G91" s="137" t="s">
        <v>512</v>
      </c>
      <c r="H91" s="138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2" customFormat="1" ht="12.75" customHeight="1">
      <c r="A92" s="60" t="s">
        <v>75</v>
      </c>
      <c r="B92" s="62" t="s">
        <v>312</v>
      </c>
      <c r="C92" s="62" t="s">
        <v>313</v>
      </c>
      <c r="D92" s="119" t="s">
        <v>23</v>
      </c>
      <c r="E92" s="136">
        <v>1</v>
      </c>
      <c r="F92" s="120" t="s">
        <v>345</v>
      </c>
      <c r="G92" s="137" t="s">
        <v>512</v>
      </c>
      <c r="H92" s="138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2" customFormat="1" ht="12.75" customHeight="1">
      <c r="A93" s="60" t="s">
        <v>314</v>
      </c>
      <c r="B93" s="62" t="s">
        <v>283</v>
      </c>
      <c r="C93" s="62" t="s">
        <v>315</v>
      </c>
      <c r="D93" s="119" t="s">
        <v>23</v>
      </c>
      <c r="E93" s="136">
        <v>1</v>
      </c>
      <c r="F93" s="120" t="s">
        <v>346</v>
      </c>
      <c r="G93" s="137" t="s">
        <v>512</v>
      </c>
      <c r="H93" s="138">
        <v>3720.87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2" customFormat="1" ht="12.75" customHeight="1">
      <c r="A94" s="159" t="s">
        <v>630</v>
      </c>
      <c r="B94" s="160" t="s">
        <v>631</v>
      </c>
      <c r="C94" s="160" t="s">
        <v>632</v>
      </c>
      <c r="D94" s="191" t="s">
        <v>23</v>
      </c>
      <c r="E94" s="193">
        <v>1</v>
      </c>
      <c r="F94" s="141" t="s">
        <v>467</v>
      </c>
      <c r="G94" s="194" t="s">
        <v>512</v>
      </c>
      <c r="H94" s="195">
        <v>3720.87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2" customFormat="1" ht="12.75" customHeight="1">
      <c r="A95" s="60" t="s">
        <v>81</v>
      </c>
      <c r="B95" s="62" t="s">
        <v>319</v>
      </c>
      <c r="C95" s="62" t="s">
        <v>460</v>
      </c>
      <c r="D95" s="119" t="s">
        <v>23</v>
      </c>
      <c r="E95" s="136">
        <v>1</v>
      </c>
      <c r="F95" s="120" t="s">
        <v>348</v>
      </c>
      <c r="G95" s="137" t="s">
        <v>512</v>
      </c>
      <c r="H95" s="138">
        <v>3720.87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2" customFormat="1" ht="12.75" customHeight="1">
      <c r="A96" s="60" t="s">
        <v>320</v>
      </c>
      <c r="B96" s="62" t="s">
        <v>321</v>
      </c>
      <c r="C96" s="62" t="s">
        <v>322</v>
      </c>
      <c r="D96" s="119" t="s">
        <v>24</v>
      </c>
      <c r="E96" s="136">
        <v>1</v>
      </c>
      <c r="F96" s="120" t="s">
        <v>349</v>
      </c>
      <c r="G96" s="137" t="s">
        <v>512</v>
      </c>
      <c r="H96" s="138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2" customFormat="1" ht="12.75" customHeight="1">
      <c r="A97" s="60" t="s">
        <v>324</v>
      </c>
      <c r="B97" s="62" t="s">
        <v>144</v>
      </c>
      <c r="C97" s="62" t="s">
        <v>187</v>
      </c>
      <c r="D97" s="119" t="s">
        <v>24</v>
      </c>
      <c r="E97" s="136">
        <v>1</v>
      </c>
      <c r="F97" s="120" t="s">
        <v>350</v>
      </c>
      <c r="G97" s="137" t="s">
        <v>512</v>
      </c>
      <c r="H97" s="138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2" customFormat="1" ht="12.75" customHeight="1">
      <c r="A98" s="60" t="s">
        <v>325</v>
      </c>
      <c r="B98" s="62" t="s">
        <v>326</v>
      </c>
      <c r="C98" s="62" t="s">
        <v>327</v>
      </c>
      <c r="D98" s="119" t="s">
        <v>24</v>
      </c>
      <c r="E98" s="136">
        <v>1</v>
      </c>
      <c r="F98" s="120" t="s">
        <v>351</v>
      </c>
      <c r="G98" s="137" t="s">
        <v>513</v>
      </c>
      <c r="H98" s="138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2" customFormat="1" ht="12.75" customHeight="1">
      <c r="A99" s="60" t="s">
        <v>90</v>
      </c>
      <c r="B99" s="62" t="s">
        <v>142</v>
      </c>
      <c r="C99" s="62" t="s">
        <v>184</v>
      </c>
      <c r="D99" s="119" t="s">
        <v>24</v>
      </c>
      <c r="E99" s="136">
        <v>1</v>
      </c>
      <c r="F99" s="120" t="s">
        <v>352</v>
      </c>
      <c r="G99" s="137" t="s">
        <v>512</v>
      </c>
      <c r="H99" s="138">
        <v>2657.77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s="22" customFormat="1" ht="12.75" customHeight="1">
      <c r="A100" s="60" t="s">
        <v>328</v>
      </c>
      <c r="B100" s="62" t="s">
        <v>26</v>
      </c>
      <c r="C100" s="62" t="s">
        <v>323</v>
      </c>
      <c r="D100" s="119" t="s">
        <v>24</v>
      </c>
      <c r="E100" s="136">
        <v>1</v>
      </c>
      <c r="F100" s="120" t="s">
        <v>353</v>
      </c>
      <c r="G100" s="137" t="s">
        <v>512</v>
      </c>
      <c r="H100" s="138">
        <v>2657.77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s="22" customFormat="1" ht="12.75" customHeight="1">
      <c r="A101" s="60" t="s">
        <v>329</v>
      </c>
      <c r="B101" s="62" t="s">
        <v>25</v>
      </c>
      <c r="C101" s="62" t="s">
        <v>330</v>
      </c>
      <c r="D101" s="119" t="s">
        <v>24</v>
      </c>
      <c r="E101" s="136">
        <v>1</v>
      </c>
      <c r="F101" s="120" t="s">
        <v>354</v>
      </c>
      <c r="G101" s="137" t="s">
        <v>512</v>
      </c>
      <c r="H101" s="138">
        <v>2657.77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31"/>
      <c r="B102" s="30"/>
      <c r="C102" s="30"/>
      <c r="D102" s="30"/>
      <c r="E102" s="30">
        <f>SUM(E9:E101)</f>
        <v>155</v>
      </c>
      <c r="F102" s="31"/>
      <c r="G102" s="30"/>
      <c r="H102" s="32">
        <f>SUBTOTAL(109,[TOTAL])</f>
        <v>96476.87</v>
      </c>
      <c r="I102" s="22"/>
      <c r="J102" s="22"/>
      <c r="K102" s="2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13" t="s">
        <v>27</v>
      </c>
      <c r="B104" s="313"/>
      <c r="C104" s="313"/>
      <c r="D104" s="313"/>
      <c r="E104" s="313"/>
      <c r="F104" s="313"/>
      <c r="G104" s="313"/>
      <c r="H104" s="313"/>
      <c r="I104" s="3"/>
      <c r="J104" s="2"/>
      <c r="K104" s="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39" t="s">
        <v>1</v>
      </c>
      <c r="B105" s="139" t="s">
        <v>2</v>
      </c>
      <c r="C105" s="139" t="s">
        <v>3</v>
      </c>
      <c r="D105" s="139" t="s">
        <v>4</v>
      </c>
      <c r="E105" s="139" t="s">
        <v>5</v>
      </c>
      <c r="F105" s="139" t="s">
        <v>6</v>
      </c>
      <c r="G105" s="139" t="s">
        <v>7</v>
      </c>
      <c r="H105" s="139" t="s">
        <v>28</v>
      </c>
      <c r="I105" s="139" t="s">
        <v>517</v>
      </c>
      <c r="J105" s="139" t="s">
        <v>518</v>
      </c>
      <c r="K105" s="140" t="s">
        <v>519</v>
      </c>
      <c r="L105" s="139" t="s">
        <v>611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20" t="s">
        <v>355</v>
      </c>
      <c r="B106" s="62" t="s">
        <v>286</v>
      </c>
      <c r="C106" s="62" t="s">
        <v>356</v>
      </c>
      <c r="D106" s="119" t="s">
        <v>29</v>
      </c>
      <c r="E106" s="114">
        <v>1</v>
      </c>
      <c r="F106" s="141" t="s">
        <v>462</v>
      </c>
      <c r="G106" s="116" t="s">
        <v>512</v>
      </c>
      <c r="H106" s="117">
        <v>1200.69</v>
      </c>
      <c r="I106" s="116"/>
      <c r="J106" s="116"/>
      <c r="K106" s="117">
        <f>Tabela332[[#This Row],[VALOR]]</f>
        <v>1200.69</v>
      </c>
      <c r="L106" s="11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20" t="s">
        <v>357</v>
      </c>
      <c r="B107" s="62" t="s">
        <v>358</v>
      </c>
      <c r="C107" s="62" t="s">
        <v>359</v>
      </c>
      <c r="D107" s="119" t="s">
        <v>29</v>
      </c>
      <c r="E107" s="114">
        <v>1</v>
      </c>
      <c r="F107" s="142" t="s">
        <v>419</v>
      </c>
      <c r="G107" s="116" t="s">
        <v>513</v>
      </c>
      <c r="H107" s="117">
        <v>1200.69</v>
      </c>
      <c r="I107" s="116"/>
      <c r="J107" s="116"/>
      <c r="K107" s="117">
        <f>Tabela332[[#This Row],[VALOR]]</f>
        <v>1200.69</v>
      </c>
      <c r="L107" s="11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43" t="s">
        <v>569</v>
      </c>
      <c r="B108" s="62" t="s">
        <v>570</v>
      </c>
      <c r="C108" s="62" t="s">
        <v>571</v>
      </c>
      <c r="D108" s="119" t="s">
        <v>29</v>
      </c>
      <c r="E108" s="114">
        <v>1</v>
      </c>
      <c r="F108" s="141" t="s">
        <v>463</v>
      </c>
      <c r="G108" s="116" t="s">
        <v>512</v>
      </c>
      <c r="H108" s="117">
        <v>1200.69</v>
      </c>
      <c r="I108" s="116"/>
      <c r="J108" s="116"/>
      <c r="K108" s="117">
        <f>Tabela332[[#This Row],[VALOR]]</f>
        <v>1200.69</v>
      </c>
      <c r="L108" s="11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20" t="s">
        <v>363</v>
      </c>
      <c r="B109" s="62" t="s">
        <v>364</v>
      </c>
      <c r="C109" s="62" t="s">
        <v>165</v>
      </c>
      <c r="D109" s="119" t="s">
        <v>29</v>
      </c>
      <c r="E109" s="114">
        <v>1</v>
      </c>
      <c r="F109" s="144" t="s">
        <v>423</v>
      </c>
      <c r="G109" s="116" t="s">
        <v>513</v>
      </c>
      <c r="H109" s="117">
        <v>1200.69</v>
      </c>
      <c r="I109" s="116"/>
      <c r="J109" s="116"/>
      <c r="K109" s="117">
        <f>Tabela332[[#This Row],[VALOR]]</f>
        <v>1200.69</v>
      </c>
      <c r="L109" s="11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20" t="s">
        <v>363</v>
      </c>
      <c r="B110" s="62" t="s">
        <v>364</v>
      </c>
      <c r="C110" s="62" t="s">
        <v>165</v>
      </c>
      <c r="D110" s="119" t="s">
        <v>29</v>
      </c>
      <c r="E110" s="114">
        <v>1</v>
      </c>
      <c r="F110" s="141" t="s">
        <v>464</v>
      </c>
      <c r="G110" s="145" t="s">
        <v>512</v>
      </c>
      <c r="H110" s="146">
        <v>1200.69</v>
      </c>
      <c r="I110" s="116"/>
      <c r="J110" s="116"/>
      <c r="K110" s="117">
        <f>Tabela332[[#This Row],[VALOR]]</f>
        <v>1200.69</v>
      </c>
      <c r="L110" s="11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20" t="s">
        <v>363</v>
      </c>
      <c r="B111" s="62" t="s">
        <v>364</v>
      </c>
      <c r="C111" s="62" t="s">
        <v>165</v>
      </c>
      <c r="D111" s="119" t="s">
        <v>29</v>
      </c>
      <c r="E111" s="114">
        <v>1</v>
      </c>
      <c r="F111" s="144" t="s">
        <v>465</v>
      </c>
      <c r="G111" s="116" t="s">
        <v>512</v>
      </c>
      <c r="H111" s="117">
        <v>1200.69</v>
      </c>
      <c r="I111" s="116"/>
      <c r="J111" s="116"/>
      <c r="K111" s="117">
        <f>Tabela332[[#This Row],[VALOR]]</f>
        <v>1200.69</v>
      </c>
      <c r="L111" s="11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20" t="s">
        <v>365</v>
      </c>
      <c r="B112" s="62" t="s">
        <v>358</v>
      </c>
      <c r="C112" s="62" t="s">
        <v>327</v>
      </c>
      <c r="D112" s="119" t="s">
        <v>29</v>
      </c>
      <c r="E112" s="114">
        <v>1</v>
      </c>
      <c r="F112" s="141" t="s">
        <v>466</v>
      </c>
      <c r="G112" s="116" t="s">
        <v>512</v>
      </c>
      <c r="H112" s="117">
        <v>1200.69</v>
      </c>
      <c r="I112" s="116"/>
      <c r="J112" s="116"/>
      <c r="K112" s="117">
        <f>Tabela332[[#This Row],[VALOR]]</f>
        <v>1200.69</v>
      </c>
      <c r="L112" s="11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20" t="s">
        <v>363</v>
      </c>
      <c r="B113" s="62" t="s">
        <v>367</v>
      </c>
      <c r="C113" s="62" t="s">
        <v>368</v>
      </c>
      <c r="D113" s="119" t="s">
        <v>29</v>
      </c>
      <c r="E113" s="114">
        <v>1</v>
      </c>
      <c r="F113" s="144" t="s">
        <v>572</v>
      </c>
      <c r="G113" s="116" t="s">
        <v>512</v>
      </c>
      <c r="H113" s="117">
        <v>1200.69</v>
      </c>
      <c r="I113" s="116"/>
      <c r="J113" s="116"/>
      <c r="K113" s="117">
        <f>Tabela332[[#This Row],[VALOR]]</f>
        <v>1200.69</v>
      </c>
      <c r="L113" s="11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20" t="s">
        <v>369</v>
      </c>
      <c r="B114" s="62" t="s">
        <v>370</v>
      </c>
      <c r="C114" s="62" t="s">
        <v>371</v>
      </c>
      <c r="D114" s="119" t="s">
        <v>29</v>
      </c>
      <c r="E114" s="114">
        <v>1</v>
      </c>
      <c r="F114" s="141" t="s">
        <v>468</v>
      </c>
      <c r="G114" s="116" t="s">
        <v>512</v>
      </c>
      <c r="H114" s="117">
        <v>1200.69</v>
      </c>
      <c r="I114" s="116"/>
      <c r="J114" s="116"/>
      <c r="K114" s="117">
        <f>Tabela332[[#This Row],[VALOR]]</f>
        <v>1200.69</v>
      </c>
      <c r="L114" s="11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20" t="s">
        <v>372</v>
      </c>
      <c r="B115" s="62" t="s">
        <v>373</v>
      </c>
      <c r="C115" s="62" t="s">
        <v>612</v>
      </c>
      <c r="D115" s="119" t="s">
        <v>29</v>
      </c>
      <c r="E115" s="114">
        <v>1</v>
      </c>
      <c r="F115" s="150" t="s">
        <v>420</v>
      </c>
      <c r="G115" s="116" t="s">
        <v>512</v>
      </c>
      <c r="H115" s="117">
        <v>1200.69</v>
      </c>
      <c r="I115" s="116"/>
      <c r="J115" s="116"/>
      <c r="K115" s="117">
        <f>Tabela332[[#This Row],[VALOR]]</f>
        <v>1200.69</v>
      </c>
      <c r="L115" s="11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20" t="s">
        <v>375</v>
      </c>
      <c r="B116" s="62" t="s">
        <v>376</v>
      </c>
      <c r="C116" s="62" t="s">
        <v>377</v>
      </c>
      <c r="D116" s="119" t="s">
        <v>29</v>
      </c>
      <c r="E116" s="114">
        <v>1</v>
      </c>
      <c r="F116" s="141" t="s">
        <v>422</v>
      </c>
      <c r="G116" s="116" t="s">
        <v>512</v>
      </c>
      <c r="H116" s="117">
        <v>1200.69</v>
      </c>
      <c r="I116" s="116"/>
      <c r="J116" s="116"/>
      <c r="K116" s="117">
        <f>Tabela332[[#This Row],[VALOR]]</f>
        <v>1200.69</v>
      </c>
      <c r="L116" s="11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20" t="s">
        <v>381</v>
      </c>
      <c r="B117" s="62" t="s">
        <v>382</v>
      </c>
      <c r="C117" s="62" t="s">
        <v>383</v>
      </c>
      <c r="D117" s="119" t="s">
        <v>29</v>
      </c>
      <c r="E117" s="114">
        <v>1</v>
      </c>
      <c r="F117" s="150" t="s">
        <v>469</v>
      </c>
      <c r="G117" s="116" t="s">
        <v>512</v>
      </c>
      <c r="H117" s="117">
        <v>1200.69</v>
      </c>
      <c r="I117" s="116"/>
      <c r="J117" s="116"/>
      <c r="K117" s="117">
        <f>Tabela332[[#This Row],[VALOR]]</f>
        <v>1200.69</v>
      </c>
      <c r="L117" s="11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20" t="s">
        <v>384</v>
      </c>
      <c r="B118" s="62" t="s">
        <v>385</v>
      </c>
      <c r="C118" s="62" t="s">
        <v>386</v>
      </c>
      <c r="D118" s="119" t="s">
        <v>29</v>
      </c>
      <c r="E118" s="114">
        <v>1</v>
      </c>
      <c r="F118" s="141" t="s">
        <v>470</v>
      </c>
      <c r="G118" s="116" t="s">
        <v>512</v>
      </c>
      <c r="H118" s="117">
        <v>1200.69</v>
      </c>
      <c r="I118" s="116"/>
      <c r="J118" s="116"/>
      <c r="K118" s="117">
        <f>Tabela332[[#This Row],[VALOR]]</f>
        <v>1200.69</v>
      </c>
      <c r="L118" s="11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20" t="s">
        <v>387</v>
      </c>
      <c r="B119" s="62" t="s">
        <v>388</v>
      </c>
      <c r="C119" s="62" t="s">
        <v>389</v>
      </c>
      <c r="D119" s="119" t="s">
        <v>29</v>
      </c>
      <c r="E119" s="114">
        <v>1</v>
      </c>
      <c r="F119" s="150" t="s">
        <v>436</v>
      </c>
      <c r="G119" s="116" t="s">
        <v>512</v>
      </c>
      <c r="H119" s="117">
        <v>1200.69</v>
      </c>
      <c r="I119" s="116"/>
      <c r="J119" s="116"/>
      <c r="K119" s="117">
        <f>Tabela332[[#This Row],[VALOR]]</f>
        <v>1200.69</v>
      </c>
      <c r="L119" s="11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20" t="s">
        <v>390</v>
      </c>
      <c r="B120" s="62" t="s">
        <v>391</v>
      </c>
      <c r="C120" s="62" t="s">
        <v>392</v>
      </c>
      <c r="D120" s="119" t="s">
        <v>29</v>
      </c>
      <c r="E120" s="114">
        <v>1</v>
      </c>
      <c r="F120" s="141" t="s">
        <v>438</v>
      </c>
      <c r="G120" s="116" t="s">
        <v>512</v>
      </c>
      <c r="H120" s="117">
        <v>1200.69</v>
      </c>
      <c r="I120" s="116"/>
      <c r="J120" s="116"/>
      <c r="K120" s="117">
        <f>Tabela332[[#This Row],[VALOR]]</f>
        <v>1200.69</v>
      </c>
      <c r="L120" s="11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20" t="s">
        <v>393</v>
      </c>
      <c r="B121" s="62" t="s">
        <v>394</v>
      </c>
      <c r="C121" s="62" t="s">
        <v>395</v>
      </c>
      <c r="D121" s="119" t="s">
        <v>29</v>
      </c>
      <c r="E121" s="114">
        <v>1</v>
      </c>
      <c r="F121" s="150" t="s">
        <v>437</v>
      </c>
      <c r="G121" s="116" t="s">
        <v>512</v>
      </c>
      <c r="H121" s="117">
        <v>1200.69</v>
      </c>
      <c r="I121" s="116"/>
      <c r="J121" s="116"/>
      <c r="K121" s="117">
        <f>Tabela332[[#This Row],[VALOR]]</f>
        <v>1200.69</v>
      </c>
      <c r="L121" s="11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20" t="s">
        <v>396</v>
      </c>
      <c r="B122" s="62" t="s">
        <v>397</v>
      </c>
      <c r="C122" s="62" t="s">
        <v>398</v>
      </c>
      <c r="D122" s="119" t="s">
        <v>29</v>
      </c>
      <c r="E122" s="114">
        <v>1</v>
      </c>
      <c r="F122" s="141" t="s">
        <v>471</v>
      </c>
      <c r="G122" s="116" t="s">
        <v>512</v>
      </c>
      <c r="H122" s="117">
        <v>1200.69</v>
      </c>
      <c r="I122" s="116"/>
      <c r="J122" s="116"/>
      <c r="K122" s="117">
        <f>Tabela332[[#This Row],[VALOR]]</f>
        <v>1200.69</v>
      </c>
      <c r="L122" s="11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20" t="s">
        <v>399</v>
      </c>
      <c r="B123" s="62" t="s">
        <v>397</v>
      </c>
      <c r="C123" s="62" t="s">
        <v>400</v>
      </c>
      <c r="D123" s="119" t="s">
        <v>29</v>
      </c>
      <c r="E123" s="114">
        <v>1</v>
      </c>
      <c r="F123" s="150" t="s">
        <v>472</v>
      </c>
      <c r="G123" s="116" t="s">
        <v>512</v>
      </c>
      <c r="H123" s="117">
        <v>1200.69</v>
      </c>
      <c r="I123" s="116"/>
      <c r="J123" s="116"/>
      <c r="K123" s="117">
        <f>Tabela332[[#This Row],[VALOR]]</f>
        <v>1200.69</v>
      </c>
      <c r="L123" s="11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20" t="s">
        <v>390</v>
      </c>
      <c r="B124" s="62" t="s">
        <v>447</v>
      </c>
      <c r="C124" s="62" t="s">
        <v>392</v>
      </c>
      <c r="D124" s="119" t="s">
        <v>29</v>
      </c>
      <c r="E124" s="114">
        <v>1</v>
      </c>
      <c r="F124" s="141" t="s">
        <v>435</v>
      </c>
      <c r="G124" s="116" t="s">
        <v>512</v>
      </c>
      <c r="H124" s="117">
        <v>1200.69</v>
      </c>
      <c r="I124" s="116"/>
      <c r="J124" s="116"/>
      <c r="K124" s="117">
        <f>Tabela332[[#This Row],[VALOR]]</f>
        <v>1200.69</v>
      </c>
      <c r="L124" s="11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20" t="s">
        <v>401</v>
      </c>
      <c r="B125" s="62" t="s">
        <v>402</v>
      </c>
      <c r="C125" s="62" t="s">
        <v>403</v>
      </c>
      <c r="D125" s="119" t="s">
        <v>29</v>
      </c>
      <c r="E125" s="114">
        <v>1</v>
      </c>
      <c r="F125" s="150" t="s">
        <v>473</v>
      </c>
      <c r="G125" s="116" t="s">
        <v>513</v>
      </c>
      <c r="H125" s="117">
        <v>1200.69</v>
      </c>
      <c r="I125" s="116"/>
      <c r="J125" s="116"/>
      <c r="K125" s="117">
        <f>Tabela332[[#This Row],[VALOR]]</f>
        <v>1200.69</v>
      </c>
      <c r="L125" s="11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0" t="s">
        <v>573</v>
      </c>
      <c r="B126" s="62" t="s">
        <v>574</v>
      </c>
      <c r="C126" s="62" t="s">
        <v>406</v>
      </c>
      <c r="D126" s="119" t="s">
        <v>29</v>
      </c>
      <c r="E126" s="114">
        <v>1</v>
      </c>
      <c r="F126" s="141" t="s">
        <v>474</v>
      </c>
      <c r="G126" s="116" t="s">
        <v>512</v>
      </c>
      <c r="H126" s="117">
        <v>1200.69</v>
      </c>
      <c r="I126" s="116"/>
      <c r="J126" s="116"/>
      <c r="K126" s="117">
        <f>Tabela332[[#This Row],[VALOR]]</f>
        <v>1200.69</v>
      </c>
      <c r="L126" s="11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20" t="s">
        <v>407</v>
      </c>
      <c r="B127" s="62" t="s">
        <v>408</v>
      </c>
      <c r="C127" s="62" t="s">
        <v>409</v>
      </c>
      <c r="D127" s="119" t="s">
        <v>29</v>
      </c>
      <c r="E127" s="114">
        <v>1</v>
      </c>
      <c r="F127" s="150" t="s">
        <v>431</v>
      </c>
      <c r="G127" s="116" t="s">
        <v>512</v>
      </c>
      <c r="H127" s="117">
        <v>1200.69</v>
      </c>
      <c r="I127" s="116"/>
      <c r="J127" s="116"/>
      <c r="K127" s="117">
        <f>Tabela332[[#This Row],[VALOR]]</f>
        <v>1200.69</v>
      </c>
      <c r="L127" s="11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20" t="s">
        <v>575</v>
      </c>
      <c r="B128" s="62" t="s">
        <v>576</v>
      </c>
      <c r="C128" s="62" t="s">
        <v>577</v>
      </c>
      <c r="D128" s="119" t="s">
        <v>29</v>
      </c>
      <c r="E128" s="114">
        <v>1</v>
      </c>
      <c r="F128" s="141" t="s">
        <v>498</v>
      </c>
      <c r="G128" s="116" t="s">
        <v>512</v>
      </c>
      <c r="H128" s="117">
        <v>732.55</v>
      </c>
      <c r="I128" s="116"/>
      <c r="J128" s="116"/>
      <c r="K128" s="117">
        <f>Tabela332[[#This Row],[VALOR]]</f>
        <v>732.55</v>
      </c>
      <c r="L128" s="11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20" t="s">
        <v>410</v>
      </c>
      <c r="B129" s="62" t="s">
        <v>447</v>
      </c>
      <c r="C129" s="62" t="s">
        <v>578</v>
      </c>
      <c r="D129" s="119" t="s">
        <v>30</v>
      </c>
      <c r="E129" s="114">
        <v>1</v>
      </c>
      <c r="F129" s="150" t="s">
        <v>579</v>
      </c>
      <c r="G129" s="116" t="s">
        <v>512</v>
      </c>
      <c r="H129" s="117">
        <v>732.55</v>
      </c>
      <c r="I129" s="116"/>
      <c r="J129" s="116"/>
      <c r="K129" s="117">
        <f>Tabela332[[#This Row],[VALOR]]</f>
        <v>732.55</v>
      </c>
      <c r="L129" s="11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20" t="s">
        <v>365</v>
      </c>
      <c r="B130" s="62" t="s">
        <v>500</v>
      </c>
      <c r="C130" s="62" t="s">
        <v>501</v>
      </c>
      <c r="D130" s="119" t="s">
        <v>30</v>
      </c>
      <c r="E130" s="114">
        <v>1</v>
      </c>
      <c r="F130" s="141" t="s">
        <v>475</v>
      </c>
      <c r="G130" s="116" t="s">
        <v>513</v>
      </c>
      <c r="H130" s="117">
        <v>732.55</v>
      </c>
      <c r="I130" s="116"/>
      <c r="J130" s="116"/>
      <c r="K130" s="117">
        <f>Tabela332[[#This Row],[VALOR]]</f>
        <v>732.55</v>
      </c>
      <c r="L130" s="11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20" t="s">
        <v>411</v>
      </c>
      <c r="B131" s="62" t="s">
        <v>502</v>
      </c>
      <c r="C131" s="62" t="s">
        <v>173</v>
      </c>
      <c r="D131" s="119" t="s">
        <v>30</v>
      </c>
      <c r="E131" s="114">
        <v>1</v>
      </c>
      <c r="F131" s="150" t="s">
        <v>476</v>
      </c>
      <c r="G131" s="116" t="s">
        <v>512</v>
      </c>
      <c r="H131" s="117">
        <v>732.55</v>
      </c>
      <c r="I131" s="116"/>
      <c r="J131" s="116"/>
      <c r="K131" s="117">
        <f>Tabela332[[#This Row],[VALOR]]</f>
        <v>732.55</v>
      </c>
      <c r="L131" s="11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20" t="s">
        <v>412</v>
      </c>
      <c r="B132" s="62" t="s">
        <v>503</v>
      </c>
      <c r="C132" s="62" t="s">
        <v>504</v>
      </c>
      <c r="D132" s="119" t="s">
        <v>30</v>
      </c>
      <c r="E132" s="114">
        <v>1</v>
      </c>
      <c r="F132" s="141" t="s">
        <v>477</v>
      </c>
      <c r="G132" s="116" t="s">
        <v>512</v>
      </c>
      <c r="H132" s="117">
        <v>732.55</v>
      </c>
      <c r="I132" s="116"/>
      <c r="J132" s="116"/>
      <c r="K132" s="117">
        <f>Tabela332[[#This Row],[VALOR]]</f>
        <v>732.55</v>
      </c>
      <c r="L132" s="11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20" t="s">
        <v>355</v>
      </c>
      <c r="B133" s="62" t="s">
        <v>286</v>
      </c>
      <c r="C133" s="62" t="s">
        <v>287</v>
      </c>
      <c r="D133" s="119" t="s">
        <v>30</v>
      </c>
      <c r="E133" s="114">
        <v>1</v>
      </c>
      <c r="F133" s="150" t="s">
        <v>478</v>
      </c>
      <c r="G133" s="116" t="s">
        <v>513</v>
      </c>
      <c r="H133" s="117">
        <v>732.55</v>
      </c>
      <c r="I133" s="116"/>
      <c r="J133" s="116"/>
      <c r="K133" s="117">
        <f>Tabela332[[#This Row],[VALOR]]</f>
        <v>732.55</v>
      </c>
      <c r="L133" s="11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20" t="s">
        <v>621</v>
      </c>
      <c r="B134" s="62" t="s">
        <v>622</v>
      </c>
      <c r="C134" s="62" t="s">
        <v>623</v>
      </c>
      <c r="D134" s="119" t="s">
        <v>30</v>
      </c>
      <c r="E134" s="114">
        <v>1</v>
      </c>
      <c r="F134" s="141" t="s">
        <v>582</v>
      </c>
      <c r="G134" s="116" t="s">
        <v>512</v>
      </c>
      <c r="H134" s="117">
        <v>732.55</v>
      </c>
      <c r="I134" s="116"/>
      <c r="J134" s="116"/>
      <c r="K134" s="117">
        <f>Tabela332[[#This Row],[VALOR]]</f>
        <v>732.55</v>
      </c>
      <c r="L134" s="11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20" t="s">
        <v>413</v>
      </c>
      <c r="B135" s="62" t="s">
        <v>583</v>
      </c>
      <c r="C135" s="62" t="s">
        <v>583</v>
      </c>
      <c r="D135" s="119" t="s">
        <v>414</v>
      </c>
      <c r="E135" s="114">
        <v>1</v>
      </c>
      <c r="F135" s="150" t="s">
        <v>479</v>
      </c>
      <c r="G135" s="116" t="s">
        <v>512</v>
      </c>
      <c r="H135" s="117">
        <v>488.36</v>
      </c>
      <c r="I135" s="116"/>
      <c r="J135" s="116"/>
      <c r="K135" s="117">
        <f>Tabela332[[#This Row],[VALOR]]</f>
        <v>488.36</v>
      </c>
      <c r="L135" s="116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20" t="s">
        <v>584</v>
      </c>
      <c r="B136" s="62" t="s">
        <v>583</v>
      </c>
      <c r="C136" s="62" t="s">
        <v>583</v>
      </c>
      <c r="D136" s="119" t="s">
        <v>414</v>
      </c>
      <c r="E136" s="114">
        <v>1</v>
      </c>
      <c r="F136" s="141" t="s">
        <v>480</v>
      </c>
      <c r="G136" s="116" t="s">
        <v>513</v>
      </c>
      <c r="H136" s="117">
        <v>488.36</v>
      </c>
      <c r="I136" s="116"/>
      <c r="J136" s="116"/>
      <c r="K136" s="117">
        <f>Tabela332[[#This Row],[VALOR]]</f>
        <v>488.36</v>
      </c>
      <c r="L136" s="11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20" t="s">
        <v>584</v>
      </c>
      <c r="B137" s="62" t="s">
        <v>500</v>
      </c>
      <c r="C137" s="62" t="s">
        <v>501</v>
      </c>
      <c r="D137" s="119" t="s">
        <v>414</v>
      </c>
      <c r="E137" s="114">
        <v>1</v>
      </c>
      <c r="F137" s="150" t="s">
        <v>481</v>
      </c>
      <c r="G137" s="116" t="s">
        <v>513</v>
      </c>
      <c r="H137" s="117">
        <v>488.36</v>
      </c>
      <c r="I137" s="116"/>
      <c r="J137" s="116"/>
      <c r="K137" s="117">
        <f>Tabela332[[#This Row],[VALOR]]</f>
        <v>488.36</v>
      </c>
      <c r="L137" s="148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20" t="s">
        <v>360</v>
      </c>
      <c r="B138" s="62" t="s">
        <v>361</v>
      </c>
      <c r="C138" s="62" t="s">
        <v>362</v>
      </c>
      <c r="D138" s="119" t="s">
        <v>414</v>
      </c>
      <c r="E138" s="114">
        <v>1</v>
      </c>
      <c r="F138" s="141" t="s">
        <v>482</v>
      </c>
      <c r="G138" s="116" t="s">
        <v>512</v>
      </c>
      <c r="H138" s="117">
        <v>488.36</v>
      </c>
      <c r="I138" s="148"/>
      <c r="J138" s="148"/>
      <c r="K138" s="117">
        <f>Tabela332[[#This Row],[VALOR]]</f>
        <v>488.36</v>
      </c>
      <c r="L138" s="148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</row>
    <row r="139" spans="1:26" ht="12.75" customHeight="1">
      <c r="A139" s="120" t="s">
        <v>360</v>
      </c>
      <c r="B139" s="62" t="s">
        <v>361</v>
      </c>
      <c r="C139" s="62" t="s">
        <v>362</v>
      </c>
      <c r="D139" s="119" t="s">
        <v>414</v>
      </c>
      <c r="E139" s="114">
        <v>1</v>
      </c>
      <c r="F139" s="150" t="s">
        <v>483</v>
      </c>
      <c r="G139" s="116" t="s">
        <v>513</v>
      </c>
      <c r="H139" s="117">
        <v>488.36</v>
      </c>
      <c r="I139" s="148"/>
      <c r="J139" s="148"/>
      <c r="K139" s="117">
        <f>Tabela332[[#This Row],[VALOR]]</f>
        <v>488.36</v>
      </c>
      <c r="L139" s="148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2.75" customHeight="1">
      <c r="A140" s="120" t="s">
        <v>355</v>
      </c>
      <c r="B140" s="62" t="s">
        <v>286</v>
      </c>
      <c r="C140" s="62" t="s">
        <v>287</v>
      </c>
      <c r="D140" s="119" t="s">
        <v>414</v>
      </c>
      <c r="E140" s="114">
        <v>1</v>
      </c>
      <c r="F140" s="141" t="s">
        <v>484</v>
      </c>
      <c r="G140" s="116" t="s">
        <v>512</v>
      </c>
      <c r="H140" s="117">
        <v>488.36</v>
      </c>
      <c r="I140" s="148"/>
      <c r="J140" s="148"/>
      <c r="K140" s="117">
        <f>Tabela332[[#This Row],[VALOR]]</f>
        <v>488.36</v>
      </c>
      <c r="L140" s="148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2.75" customHeight="1">
      <c r="A141" s="120" t="s">
        <v>355</v>
      </c>
      <c r="B141" s="62" t="s">
        <v>286</v>
      </c>
      <c r="C141" s="62" t="s">
        <v>287</v>
      </c>
      <c r="D141" s="119" t="s">
        <v>414</v>
      </c>
      <c r="E141" s="114">
        <v>1</v>
      </c>
      <c r="F141" s="150" t="s">
        <v>485</v>
      </c>
      <c r="G141" s="116" t="s">
        <v>513</v>
      </c>
      <c r="H141" s="117">
        <v>488.36</v>
      </c>
      <c r="I141" s="148"/>
      <c r="J141" s="148"/>
      <c r="K141" s="117">
        <f>Tabela332[[#This Row],[VALOR]]</f>
        <v>488.36</v>
      </c>
      <c r="L141" s="148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</row>
    <row r="142" spans="1:26" ht="12.75" customHeight="1">
      <c r="A142" s="60" t="s">
        <v>106</v>
      </c>
      <c r="B142" s="62" t="s">
        <v>156</v>
      </c>
      <c r="C142" s="62" t="s">
        <v>200</v>
      </c>
      <c r="D142" s="119" t="s">
        <v>31</v>
      </c>
      <c r="E142" s="114">
        <v>1</v>
      </c>
      <c r="F142" s="141" t="s">
        <v>267</v>
      </c>
      <c r="G142" s="116" t="s">
        <v>512</v>
      </c>
      <c r="H142" s="117">
        <v>436.04</v>
      </c>
      <c r="I142" s="117"/>
      <c r="J142" s="117"/>
      <c r="K142" s="117">
        <f>Tabela332[[#This Row],[VALOR]]</f>
        <v>436.04</v>
      </c>
      <c r="L142" s="148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 spans="1:26" ht="12.75" customHeight="1">
      <c r="A143" s="120" t="s">
        <v>104</v>
      </c>
      <c r="B143" s="62" t="s">
        <v>154</v>
      </c>
      <c r="C143" s="62" t="s">
        <v>506</v>
      </c>
      <c r="D143" s="119" t="s">
        <v>31</v>
      </c>
      <c r="E143" s="114">
        <v>1</v>
      </c>
      <c r="F143" s="150" t="s">
        <v>486</v>
      </c>
      <c r="G143" s="116" t="s">
        <v>512</v>
      </c>
      <c r="H143" s="117">
        <v>436.04</v>
      </c>
      <c r="I143" s="148"/>
      <c r="J143" s="148"/>
      <c r="K143" s="117">
        <f>Tabela332[[#This Row],[VALOR]]</f>
        <v>436.04</v>
      </c>
      <c r="L143" s="148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 spans="1:26" ht="12.75" customHeight="1">
      <c r="A144" s="120" t="s">
        <v>104</v>
      </c>
      <c r="B144" s="62" t="s">
        <v>154</v>
      </c>
      <c r="C144" s="62" t="s">
        <v>506</v>
      </c>
      <c r="D144" s="119" t="s">
        <v>31</v>
      </c>
      <c r="E144" s="114">
        <v>1</v>
      </c>
      <c r="F144" s="141" t="s">
        <v>487</v>
      </c>
      <c r="G144" s="116" t="s">
        <v>512</v>
      </c>
      <c r="H144" s="117">
        <v>436.04</v>
      </c>
      <c r="I144" s="148"/>
      <c r="J144" s="148"/>
      <c r="K144" s="117">
        <f>Tabela332[[#This Row],[VALOR]]</f>
        <v>436.04</v>
      </c>
      <c r="L144" s="148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 spans="1:26" ht="12.75" customHeight="1">
      <c r="A145" s="120" t="s">
        <v>584</v>
      </c>
      <c r="B145" s="62" t="s">
        <v>585</v>
      </c>
      <c r="C145" s="62" t="s">
        <v>583</v>
      </c>
      <c r="D145" s="119" t="s">
        <v>31</v>
      </c>
      <c r="E145" s="114">
        <v>1</v>
      </c>
      <c r="F145" s="150" t="s">
        <v>488</v>
      </c>
      <c r="G145" s="116" t="s">
        <v>513</v>
      </c>
      <c r="H145" s="117">
        <v>436.04</v>
      </c>
      <c r="I145" s="148"/>
      <c r="J145" s="148"/>
      <c r="K145" s="117">
        <f>Tabela332[[#This Row],[VALOR]]</f>
        <v>436.04</v>
      </c>
      <c r="L145" s="148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1:26" ht="12.75" customHeight="1">
      <c r="A146" s="120" t="s">
        <v>415</v>
      </c>
      <c r="B146" s="62" t="s">
        <v>509</v>
      </c>
      <c r="C146" s="62" t="s">
        <v>510</v>
      </c>
      <c r="D146" s="119" t="s">
        <v>31</v>
      </c>
      <c r="E146" s="114">
        <v>1</v>
      </c>
      <c r="F146" s="141" t="s">
        <v>489</v>
      </c>
      <c r="G146" s="116" t="s">
        <v>513</v>
      </c>
      <c r="H146" s="117">
        <v>436.04</v>
      </c>
      <c r="I146" s="148"/>
      <c r="J146" s="148"/>
      <c r="K146" s="117">
        <f>Tabela332[[#This Row],[VALOR]]</f>
        <v>436.04</v>
      </c>
      <c r="L146" s="148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1:26" ht="12.75" customHeight="1">
      <c r="A147" s="120" t="s">
        <v>586</v>
      </c>
      <c r="B147" s="62" t="s">
        <v>587</v>
      </c>
      <c r="C147" s="62" t="s">
        <v>588</v>
      </c>
      <c r="D147" s="119" t="s">
        <v>31</v>
      </c>
      <c r="E147" s="114">
        <v>1</v>
      </c>
      <c r="F147" s="150" t="s">
        <v>514</v>
      </c>
      <c r="G147" s="116" t="s">
        <v>512</v>
      </c>
      <c r="H147" s="117">
        <v>436.04</v>
      </c>
      <c r="I147" s="148"/>
      <c r="J147" s="148"/>
      <c r="K147" s="117">
        <f>Tabela332[[#This Row],[VALOR]]</f>
        <v>436.04</v>
      </c>
      <c r="L147" s="148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1:26" ht="12.75" customHeight="1">
      <c r="A148" s="120" t="s">
        <v>584</v>
      </c>
      <c r="B148" s="62" t="s">
        <v>585</v>
      </c>
      <c r="C148" s="62" t="s">
        <v>583</v>
      </c>
      <c r="D148" s="119" t="s">
        <v>31</v>
      </c>
      <c r="E148" s="114">
        <v>1</v>
      </c>
      <c r="F148" s="141" t="s">
        <v>491</v>
      </c>
      <c r="G148" s="116" t="s">
        <v>513</v>
      </c>
      <c r="H148" s="117">
        <v>436.04</v>
      </c>
      <c r="I148" s="148"/>
      <c r="J148" s="148"/>
      <c r="K148" s="117">
        <f>Tabela332[[#This Row],[VALOR]]</f>
        <v>436.04</v>
      </c>
      <c r="L148" s="148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1:26" ht="12.75" customHeight="1">
      <c r="A149" s="120" t="s">
        <v>416</v>
      </c>
      <c r="B149" s="62" t="s">
        <v>131</v>
      </c>
      <c r="C149" s="62" t="s">
        <v>174</v>
      </c>
      <c r="D149" s="119" t="s">
        <v>31</v>
      </c>
      <c r="E149" s="114">
        <v>1</v>
      </c>
      <c r="F149" s="150" t="s">
        <v>492</v>
      </c>
      <c r="G149" s="116" t="s">
        <v>512</v>
      </c>
      <c r="H149" s="117">
        <v>436.04</v>
      </c>
      <c r="I149" s="148"/>
      <c r="J149" s="148"/>
      <c r="K149" s="117">
        <f>Tabela332[[#This Row],[VALOR]]</f>
        <v>436.04</v>
      </c>
      <c r="L149" s="148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1:26" ht="12.75" customHeight="1">
      <c r="A150" s="120" t="s">
        <v>586</v>
      </c>
      <c r="B150" s="62" t="s">
        <v>587</v>
      </c>
      <c r="C150" s="62" t="s">
        <v>588</v>
      </c>
      <c r="D150" s="119" t="s">
        <v>31</v>
      </c>
      <c r="E150" s="114">
        <v>1</v>
      </c>
      <c r="F150" s="141" t="s">
        <v>493</v>
      </c>
      <c r="G150" s="116" t="s">
        <v>512</v>
      </c>
      <c r="H150" s="117">
        <v>436.04</v>
      </c>
      <c r="I150" s="148"/>
      <c r="J150" s="148"/>
      <c r="K150" s="117">
        <f>Tabela332[[#This Row],[VALOR]]</f>
        <v>436.04</v>
      </c>
      <c r="L150" s="148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1:26" ht="12.75" customHeight="1">
      <c r="A151" s="120" t="s">
        <v>586</v>
      </c>
      <c r="B151" s="62" t="s">
        <v>587</v>
      </c>
      <c r="C151" s="62" t="s">
        <v>588</v>
      </c>
      <c r="D151" s="119" t="s">
        <v>417</v>
      </c>
      <c r="E151" s="114">
        <v>1</v>
      </c>
      <c r="F151" s="150" t="s">
        <v>633</v>
      </c>
      <c r="G151" s="116" t="s">
        <v>512</v>
      </c>
      <c r="H151" s="117">
        <v>401.16</v>
      </c>
      <c r="I151" s="148"/>
      <c r="J151" s="148"/>
      <c r="K151" s="117">
        <f>Tabela332[[#This Row],[VALOR]]</f>
        <v>401.16</v>
      </c>
      <c r="L151" s="148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1:26" ht="12.75" customHeight="1">
      <c r="A152" s="120" t="s">
        <v>584</v>
      </c>
      <c r="B152" s="62" t="s">
        <v>583</v>
      </c>
      <c r="C152" s="62" t="s">
        <v>583</v>
      </c>
      <c r="D152" s="119" t="s">
        <v>32</v>
      </c>
      <c r="E152" s="114">
        <v>1</v>
      </c>
      <c r="F152" s="141" t="s">
        <v>496</v>
      </c>
      <c r="G152" s="116" t="s">
        <v>512</v>
      </c>
      <c r="H152" s="117">
        <v>313.94</v>
      </c>
      <c r="I152" s="148"/>
      <c r="J152" s="148"/>
      <c r="K152" s="117">
        <f>Tabela332[[#This Row],[VALOR]]</f>
        <v>313.94</v>
      </c>
      <c r="L152" s="148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1:26" ht="12.75" customHeight="1" thickBot="1">
      <c r="A153" s="120" t="s">
        <v>584</v>
      </c>
      <c r="B153" s="62" t="s">
        <v>585</v>
      </c>
      <c r="C153" s="62" t="s">
        <v>583</v>
      </c>
      <c r="D153" s="119" t="s">
        <v>32</v>
      </c>
      <c r="E153" s="114">
        <v>1</v>
      </c>
      <c r="F153" s="144" t="s">
        <v>497</v>
      </c>
      <c r="G153" s="116" t="s">
        <v>513</v>
      </c>
      <c r="H153" s="117">
        <v>313.94</v>
      </c>
      <c r="I153" s="148"/>
      <c r="J153" s="148"/>
      <c r="K153" s="117">
        <f>Tabela332[[#This Row],[VALOR]]</f>
        <v>313.94</v>
      </c>
      <c r="L153" s="148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1:26" ht="12.75" customHeight="1" thickBot="1">
      <c r="A154" s="151"/>
      <c r="B154" s="49"/>
      <c r="C154" s="49"/>
      <c r="D154" s="49"/>
      <c r="E154" s="49">
        <f>SUM(E106:E153)</f>
        <v>48</v>
      </c>
      <c r="F154" s="152"/>
      <c r="G154" s="102"/>
      <c r="H154" s="103">
        <f>SUM(H106:H153)</f>
        <v>39914.950000000004</v>
      </c>
      <c r="I154" s="104"/>
      <c r="J154" s="105"/>
      <c r="K154" s="106">
        <f>SUM(K106:K153)</f>
        <v>39914.950000000004</v>
      </c>
      <c r="L154" s="148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1:26" ht="12.75" customHeight="1">
      <c r="A155" s="153"/>
      <c r="B155" s="114"/>
      <c r="C155" s="114"/>
      <c r="D155" s="114"/>
      <c r="E155" s="114"/>
      <c r="F155" s="153"/>
      <c r="G155" s="114"/>
      <c r="H155" s="154"/>
      <c r="I155" s="155"/>
      <c r="J155" s="155"/>
      <c r="K155" s="156"/>
      <c r="L155" s="116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1:26" ht="12.75" customHeight="1">
      <c r="A156" s="309" t="s">
        <v>33</v>
      </c>
      <c r="B156" s="309"/>
      <c r="C156" s="309"/>
      <c r="D156" s="309"/>
      <c r="E156" s="309"/>
      <c r="F156" s="309"/>
      <c r="G156" s="309"/>
      <c r="H156" s="309"/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9" t="s">
        <v>1</v>
      </c>
      <c r="B157" s="9" t="s">
        <v>2</v>
      </c>
      <c r="C157" s="9" t="s">
        <v>3</v>
      </c>
      <c r="D157" s="9" t="s">
        <v>4</v>
      </c>
      <c r="E157" s="9" t="s">
        <v>5</v>
      </c>
      <c r="F157" s="9" t="s">
        <v>6</v>
      </c>
      <c r="G157" s="157" t="s">
        <v>7</v>
      </c>
      <c r="H157" s="158" t="s">
        <v>28</v>
      </c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59" t="s">
        <v>34</v>
      </c>
      <c r="B158" s="160" t="s">
        <v>442</v>
      </c>
      <c r="C158" s="160" t="s">
        <v>443</v>
      </c>
      <c r="D158" s="161" t="s">
        <v>14</v>
      </c>
      <c r="E158" s="162">
        <v>1</v>
      </c>
      <c r="F158" s="163" t="s">
        <v>419</v>
      </c>
      <c r="G158" s="164" t="s">
        <v>513</v>
      </c>
      <c r="H158" s="167">
        <v>514.21</v>
      </c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0" t="s">
        <v>34</v>
      </c>
      <c r="B159" s="62" t="s">
        <v>442</v>
      </c>
      <c r="C159" s="62" t="s">
        <v>443</v>
      </c>
      <c r="D159" s="133" t="s">
        <v>14</v>
      </c>
      <c r="E159" s="165">
        <v>1</v>
      </c>
      <c r="F159" s="166" t="s">
        <v>420</v>
      </c>
      <c r="G159" s="157" t="s">
        <v>513</v>
      </c>
      <c r="H159" s="158">
        <v>514.21</v>
      </c>
      <c r="I159" s="3"/>
      <c r="J159" s="3"/>
      <c r="K159" s="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59" t="s">
        <v>34</v>
      </c>
      <c r="B160" s="160" t="s">
        <v>442</v>
      </c>
      <c r="C160" s="160" t="s">
        <v>461</v>
      </c>
      <c r="D160" s="161" t="s">
        <v>14</v>
      </c>
      <c r="E160" s="162">
        <v>1</v>
      </c>
      <c r="F160" s="163" t="s">
        <v>421</v>
      </c>
      <c r="G160" s="164" t="s">
        <v>512</v>
      </c>
      <c r="H160" s="167">
        <v>514.21</v>
      </c>
      <c r="I160" s="3"/>
      <c r="J160" s="3"/>
      <c r="K160" s="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0" t="s">
        <v>34</v>
      </c>
      <c r="B161" s="62" t="s">
        <v>442</v>
      </c>
      <c r="C161" s="62" t="s">
        <v>444</v>
      </c>
      <c r="D161" s="133" t="s">
        <v>14</v>
      </c>
      <c r="E161" s="165">
        <v>1</v>
      </c>
      <c r="F161" s="166" t="s">
        <v>422</v>
      </c>
      <c r="G161" s="157" t="s">
        <v>512</v>
      </c>
      <c r="H161" s="158">
        <v>514.21</v>
      </c>
      <c r="I161" s="3"/>
      <c r="J161" s="3"/>
      <c r="K161" s="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68" t="s">
        <v>35</v>
      </c>
      <c r="B162" s="160" t="s">
        <v>446</v>
      </c>
      <c r="C162" s="161" t="s">
        <v>445</v>
      </c>
      <c r="D162" s="161" t="s">
        <v>14</v>
      </c>
      <c r="E162" s="162">
        <v>1</v>
      </c>
      <c r="F162" s="141" t="s">
        <v>351</v>
      </c>
      <c r="G162" s="164" t="s">
        <v>513</v>
      </c>
      <c r="H162" s="167">
        <v>514.21</v>
      </c>
      <c r="I162" s="3"/>
      <c r="J162" s="3"/>
      <c r="K162" s="1"/>
      <c r="L162" s="1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69" t="s">
        <v>35</v>
      </c>
      <c r="B163" s="62" t="s">
        <v>446</v>
      </c>
      <c r="C163" s="133" t="s">
        <v>445</v>
      </c>
      <c r="D163" s="133" t="s">
        <v>14</v>
      </c>
      <c r="E163" s="165">
        <v>1</v>
      </c>
      <c r="F163" s="144" t="s">
        <v>423</v>
      </c>
      <c r="G163" s="157" t="s">
        <v>513</v>
      </c>
      <c r="H163" s="158">
        <v>514.21</v>
      </c>
      <c r="I163" s="3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 t="s">
        <v>35</v>
      </c>
      <c r="B164" s="160" t="s">
        <v>446</v>
      </c>
      <c r="C164" s="161" t="s">
        <v>445</v>
      </c>
      <c r="D164" s="161" t="s">
        <v>14</v>
      </c>
      <c r="E164" s="162">
        <v>1</v>
      </c>
      <c r="F164" s="141" t="s">
        <v>516</v>
      </c>
      <c r="G164" s="164" t="s">
        <v>512</v>
      </c>
      <c r="H164" s="167">
        <v>514.21</v>
      </c>
      <c r="I164" s="3"/>
      <c r="J164" s="2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"/>
      <c r="B165" s="2"/>
      <c r="C165" s="2"/>
      <c r="D165" s="9" t="s">
        <v>11</v>
      </c>
      <c r="E165" s="5">
        <f>SUM(E158:E164)</f>
        <v>7</v>
      </c>
      <c r="F165" s="2"/>
      <c r="G165" s="3"/>
      <c r="H165" s="85">
        <f>SUM(H158:H164)</f>
        <v>3599.4700000000003</v>
      </c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4"/>
      <c r="B166" s="4"/>
      <c r="C166" s="4"/>
      <c r="D166" s="4"/>
      <c r="E166" s="4"/>
      <c r="F166" s="4"/>
      <c r="G166" s="4"/>
      <c r="H166" s="4"/>
      <c r="I166" s="2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09" t="s">
        <v>36</v>
      </c>
      <c r="B167" s="309"/>
      <c r="C167" s="309"/>
      <c r="D167" s="309"/>
      <c r="E167" s="309"/>
      <c r="F167" s="309"/>
      <c r="G167" s="309"/>
      <c r="H167" s="309"/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5" t="s">
        <v>1</v>
      </c>
      <c r="B168" s="5" t="s">
        <v>2</v>
      </c>
      <c r="C168" s="5" t="s">
        <v>3</v>
      </c>
      <c r="D168" s="5" t="s">
        <v>4</v>
      </c>
      <c r="E168" s="5" t="s">
        <v>5</v>
      </c>
      <c r="F168" s="5" t="s">
        <v>6</v>
      </c>
      <c r="G168" s="5" t="s">
        <v>7</v>
      </c>
      <c r="H168" s="5" t="s">
        <v>28</v>
      </c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70" t="s">
        <v>589</v>
      </c>
      <c r="B169" s="62" t="s">
        <v>590</v>
      </c>
      <c r="C169" s="62" t="s">
        <v>12</v>
      </c>
      <c r="D169" s="62" t="s">
        <v>591</v>
      </c>
      <c r="E169" s="133">
        <v>1</v>
      </c>
      <c r="F169" s="171" t="s">
        <v>212</v>
      </c>
      <c r="G169" s="172" t="s">
        <v>511</v>
      </c>
      <c r="H169" s="173">
        <v>3000</v>
      </c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70" t="s">
        <v>426</v>
      </c>
      <c r="B170" s="62" t="s">
        <v>592</v>
      </c>
      <c r="C170" s="62" t="s">
        <v>280</v>
      </c>
      <c r="D170" s="62" t="s">
        <v>591</v>
      </c>
      <c r="E170" s="133">
        <v>1</v>
      </c>
      <c r="F170" s="174" t="s">
        <v>593</v>
      </c>
      <c r="G170" s="172" t="s">
        <v>512</v>
      </c>
      <c r="H170" s="173">
        <v>1250</v>
      </c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70" t="s">
        <v>426</v>
      </c>
      <c r="B171" s="62" t="s">
        <v>592</v>
      </c>
      <c r="C171" s="62" t="s">
        <v>280</v>
      </c>
      <c r="D171" s="62" t="s">
        <v>591</v>
      </c>
      <c r="E171" s="133">
        <v>1</v>
      </c>
      <c r="F171" s="171" t="s">
        <v>594</v>
      </c>
      <c r="G171" s="172" t="s">
        <v>512</v>
      </c>
      <c r="H171" s="173">
        <v>1250</v>
      </c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70" t="s">
        <v>426</v>
      </c>
      <c r="B172" s="62" t="s">
        <v>592</v>
      </c>
      <c r="C172" s="62" t="s">
        <v>280</v>
      </c>
      <c r="D172" s="62" t="s">
        <v>591</v>
      </c>
      <c r="E172" s="133">
        <v>1</v>
      </c>
      <c r="F172" s="174" t="s">
        <v>595</v>
      </c>
      <c r="G172" s="172" t="s">
        <v>511</v>
      </c>
      <c r="H172" s="173">
        <v>1250</v>
      </c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2" t="s">
        <v>424</v>
      </c>
      <c r="B173" s="62" t="s">
        <v>440</v>
      </c>
      <c r="C173" s="62" t="s">
        <v>280</v>
      </c>
      <c r="D173" s="62" t="s">
        <v>425</v>
      </c>
      <c r="E173" s="133">
        <v>1</v>
      </c>
      <c r="F173" s="171" t="s">
        <v>332</v>
      </c>
      <c r="G173" s="172" t="s">
        <v>512</v>
      </c>
      <c r="H173" s="173">
        <v>3000</v>
      </c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70" t="s">
        <v>426</v>
      </c>
      <c r="B174" s="62" t="s">
        <v>408</v>
      </c>
      <c r="C174" s="62" t="s">
        <v>280</v>
      </c>
      <c r="D174" s="62" t="s">
        <v>425</v>
      </c>
      <c r="E174" s="133">
        <v>1</v>
      </c>
      <c r="F174" s="174" t="s">
        <v>428</v>
      </c>
      <c r="G174" s="172" t="s">
        <v>511</v>
      </c>
      <c r="H174" s="173">
        <v>1250</v>
      </c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70" t="s">
        <v>426</v>
      </c>
      <c r="B175" s="62" t="s">
        <v>408</v>
      </c>
      <c r="C175" s="62" t="s">
        <v>280</v>
      </c>
      <c r="D175" s="62" t="s">
        <v>425</v>
      </c>
      <c r="E175" s="133">
        <v>1</v>
      </c>
      <c r="F175" s="171" t="s">
        <v>429</v>
      </c>
      <c r="G175" s="172" t="s">
        <v>511</v>
      </c>
      <c r="H175" s="173">
        <v>1250</v>
      </c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70" t="s">
        <v>426</v>
      </c>
      <c r="B176" s="62" t="s">
        <v>408</v>
      </c>
      <c r="C176" s="62" t="s">
        <v>459</v>
      </c>
      <c r="D176" s="62" t="s">
        <v>425</v>
      </c>
      <c r="E176" s="133">
        <v>1</v>
      </c>
      <c r="F176" s="174" t="s">
        <v>439</v>
      </c>
      <c r="G176" s="172" t="s">
        <v>512</v>
      </c>
      <c r="H176" s="173">
        <v>1250</v>
      </c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70" t="s">
        <v>426</v>
      </c>
      <c r="B177" s="62" t="s">
        <v>408</v>
      </c>
      <c r="C177" s="62" t="s">
        <v>280</v>
      </c>
      <c r="D177" s="62" t="s">
        <v>425</v>
      </c>
      <c r="E177" s="133">
        <v>1</v>
      </c>
      <c r="F177" s="171" t="s">
        <v>347</v>
      </c>
      <c r="G177" s="172" t="s">
        <v>512</v>
      </c>
      <c r="H177" s="173">
        <v>1250</v>
      </c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2" t="s">
        <v>424</v>
      </c>
      <c r="B178" s="62" t="s">
        <v>440</v>
      </c>
      <c r="C178" s="62" t="s">
        <v>280</v>
      </c>
      <c r="D178" s="62" t="s">
        <v>427</v>
      </c>
      <c r="E178" s="133">
        <v>1</v>
      </c>
      <c r="F178" s="166" t="s">
        <v>431</v>
      </c>
      <c r="G178" s="172" t="s">
        <v>512</v>
      </c>
      <c r="H178" s="173">
        <v>2400</v>
      </c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70" t="s">
        <v>426</v>
      </c>
      <c r="B179" s="62" t="s">
        <v>408</v>
      </c>
      <c r="C179" s="62" t="s">
        <v>280</v>
      </c>
      <c r="D179" s="62" t="s">
        <v>427</v>
      </c>
      <c r="E179" s="133">
        <v>1</v>
      </c>
      <c r="F179" s="171" t="s">
        <v>432</v>
      </c>
      <c r="G179" s="172" t="s">
        <v>511</v>
      </c>
      <c r="H179" s="173">
        <v>1000</v>
      </c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70" t="s">
        <v>426</v>
      </c>
      <c r="B180" s="62" t="s">
        <v>408</v>
      </c>
      <c r="C180" s="62" t="s">
        <v>280</v>
      </c>
      <c r="D180" s="62" t="s">
        <v>427</v>
      </c>
      <c r="E180" s="133">
        <v>1</v>
      </c>
      <c r="F180" s="174" t="s">
        <v>267</v>
      </c>
      <c r="G180" s="172" t="s">
        <v>511</v>
      </c>
      <c r="H180" s="173">
        <v>1000</v>
      </c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70" t="s">
        <v>426</v>
      </c>
      <c r="B181" s="62" t="s">
        <v>408</v>
      </c>
      <c r="C181" s="62" t="s">
        <v>280</v>
      </c>
      <c r="D181" s="62" t="s">
        <v>427</v>
      </c>
      <c r="E181" s="133">
        <v>1</v>
      </c>
      <c r="F181" s="171" t="s">
        <v>260</v>
      </c>
      <c r="G181" s="172" t="s">
        <v>511</v>
      </c>
      <c r="H181" s="173">
        <v>1000</v>
      </c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70" t="s">
        <v>426</v>
      </c>
      <c r="B182" s="62" t="s">
        <v>408</v>
      </c>
      <c r="C182" s="62" t="s">
        <v>280</v>
      </c>
      <c r="D182" s="62" t="s">
        <v>427</v>
      </c>
      <c r="E182" s="133">
        <v>1</v>
      </c>
      <c r="F182" s="174" t="s">
        <v>434</v>
      </c>
      <c r="G182" s="172" t="s">
        <v>512</v>
      </c>
      <c r="H182" s="173">
        <v>1000</v>
      </c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2" t="s">
        <v>424</v>
      </c>
      <c r="B183" s="62" t="s">
        <v>440</v>
      </c>
      <c r="C183" s="62" t="s">
        <v>441</v>
      </c>
      <c r="D183" s="62" t="s">
        <v>425</v>
      </c>
      <c r="E183" s="133">
        <v>1</v>
      </c>
      <c r="F183" s="60" t="s">
        <v>435</v>
      </c>
      <c r="G183" s="172" t="s">
        <v>512</v>
      </c>
      <c r="H183" s="173">
        <v>3000</v>
      </c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70" t="s">
        <v>426</v>
      </c>
      <c r="B184" s="62" t="s">
        <v>408</v>
      </c>
      <c r="C184" s="62" t="s">
        <v>441</v>
      </c>
      <c r="D184" s="62" t="s">
        <v>425</v>
      </c>
      <c r="E184" s="133">
        <v>1</v>
      </c>
      <c r="F184" s="60" t="s">
        <v>436</v>
      </c>
      <c r="G184" s="172" t="s">
        <v>512</v>
      </c>
      <c r="H184" s="173">
        <v>1250</v>
      </c>
      <c r="I184" s="3"/>
      <c r="J184" s="3"/>
      <c r="K184" s="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70" t="s">
        <v>426</v>
      </c>
      <c r="B185" s="62" t="s">
        <v>408</v>
      </c>
      <c r="C185" s="62" t="s">
        <v>441</v>
      </c>
      <c r="D185" s="62" t="s">
        <v>425</v>
      </c>
      <c r="E185" s="133">
        <v>1</v>
      </c>
      <c r="F185" s="120" t="s">
        <v>634</v>
      </c>
      <c r="G185" s="172" t="s">
        <v>511</v>
      </c>
      <c r="H185" s="173">
        <v>1200.5</v>
      </c>
      <c r="I185" s="3"/>
      <c r="J185" s="3"/>
      <c r="K185" s="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70" t="s">
        <v>426</v>
      </c>
      <c r="B186" s="62" t="s">
        <v>408</v>
      </c>
      <c r="C186" s="62" t="s">
        <v>441</v>
      </c>
      <c r="D186" s="62" t="s">
        <v>425</v>
      </c>
      <c r="E186" s="133">
        <v>1</v>
      </c>
      <c r="F186" s="60" t="s">
        <v>438</v>
      </c>
      <c r="G186" s="172" t="s">
        <v>512</v>
      </c>
      <c r="H186" s="173">
        <v>1250</v>
      </c>
      <c r="I186" s="3"/>
      <c r="J186" s="3"/>
      <c r="K186" s="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70" t="s">
        <v>426</v>
      </c>
      <c r="B187" s="62" t="s">
        <v>408</v>
      </c>
      <c r="C187" s="62" t="s">
        <v>441</v>
      </c>
      <c r="D187" s="62" t="s">
        <v>425</v>
      </c>
      <c r="E187" s="133">
        <v>1</v>
      </c>
      <c r="F187" s="60" t="s">
        <v>635</v>
      </c>
      <c r="G187" s="172" t="s">
        <v>512</v>
      </c>
      <c r="H187" s="173">
        <v>1200.5</v>
      </c>
      <c r="I187" s="3"/>
      <c r="J187" s="3"/>
      <c r="K187" s="3"/>
      <c r="L187" s="17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2"/>
      <c r="B188" s="2"/>
      <c r="C188" s="2"/>
      <c r="D188" s="9" t="s">
        <v>11</v>
      </c>
      <c r="E188" s="5">
        <f>SUM(E169:E187)</f>
        <v>19</v>
      </c>
      <c r="F188" s="2"/>
      <c r="G188" s="3"/>
      <c r="H188" s="85">
        <f>SUM(H169:H187)</f>
        <v>29051</v>
      </c>
      <c r="I188" s="175"/>
      <c r="J188" s="175"/>
      <c r="K188" s="175"/>
      <c r="L188" s="3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>
      <c r="A189" s="175"/>
      <c r="B189" s="175"/>
      <c r="C189" s="175"/>
      <c r="D189" s="175"/>
      <c r="E189" s="175"/>
      <c r="F189" s="175"/>
      <c r="G189" s="175"/>
      <c r="H189" s="175"/>
      <c r="I189" s="60"/>
      <c r="J189" s="60"/>
      <c r="K189" s="60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59" t="s">
        <v>37</v>
      </c>
      <c r="B190" s="60"/>
      <c r="C190" s="60"/>
      <c r="D190" s="60"/>
      <c r="E190" s="60"/>
      <c r="F190" s="60"/>
      <c r="G190" s="61"/>
      <c r="H190" s="60"/>
      <c r="I190" s="60"/>
      <c r="J190" s="60"/>
      <c r="K190" s="6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>
      <c r="A191" s="60" t="s">
        <v>597</v>
      </c>
      <c r="B191" s="176" t="s">
        <v>598</v>
      </c>
      <c r="C191" s="60"/>
      <c r="D191" s="60"/>
      <c r="E191" s="60"/>
      <c r="F191" s="63"/>
      <c r="G191" s="61"/>
      <c r="H191" s="60"/>
      <c r="I191" s="60"/>
      <c r="J191" s="60"/>
      <c r="K191" s="6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60" t="s">
        <v>40</v>
      </c>
      <c r="B192" s="177" t="s">
        <v>636</v>
      </c>
      <c r="C192" s="60"/>
      <c r="D192" s="60"/>
      <c r="E192" s="60"/>
      <c r="F192" s="60"/>
      <c r="G192" s="61"/>
      <c r="H192" s="60"/>
      <c r="I192" s="60"/>
      <c r="J192" s="60"/>
      <c r="K192" s="6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0" t="s">
        <v>41</v>
      </c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0" t="s">
        <v>42</v>
      </c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60" t="s">
        <v>43</v>
      </c>
      <c r="B195" s="189"/>
      <c r="C195" s="189"/>
      <c r="D195" s="189"/>
      <c r="E195" s="189"/>
      <c r="F195" s="189"/>
      <c r="G195" s="60"/>
      <c r="H195" s="60"/>
      <c r="I195" s="60"/>
      <c r="J195" s="60"/>
      <c r="K195" s="60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.75">
      <c r="A196" s="60" t="s">
        <v>44</v>
      </c>
      <c r="B196" s="197"/>
      <c r="C196" s="198"/>
      <c r="D196" s="199"/>
      <c r="E196" s="183"/>
      <c r="F196" s="183"/>
      <c r="G196" s="60"/>
      <c r="H196" s="60"/>
      <c r="I196" s="60"/>
      <c r="J196" s="60"/>
      <c r="K196" s="6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60" t="s">
        <v>45</v>
      </c>
      <c r="B197" s="183"/>
      <c r="C197" s="183"/>
      <c r="D197" s="183"/>
      <c r="E197" s="183"/>
      <c r="F197" s="183"/>
      <c r="G197" s="60"/>
      <c r="H197" s="60"/>
      <c r="I197" s="60"/>
      <c r="J197" s="60"/>
      <c r="K197" s="6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5" t="s">
        <v>46</v>
      </c>
      <c r="B198" s="190"/>
      <c r="C198" s="189"/>
      <c r="D198" s="183"/>
      <c r="E198" s="183"/>
      <c r="F198" s="183"/>
      <c r="G198" s="60"/>
      <c r="H198" s="60"/>
      <c r="I198" s="60"/>
      <c r="J198" s="60"/>
      <c r="K198" s="6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5" t="s">
        <v>47</v>
      </c>
      <c r="B199" s="190"/>
      <c r="C199" s="189"/>
      <c r="D199" s="183"/>
      <c r="E199" s="183"/>
      <c r="F199" s="183"/>
      <c r="G199" s="60"/>
      <c r="H199" s="60"/>
      <c r="I199" s="60"/>
      <c r="J199" s="60"/>
      <c r="K199" s="6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5" t="s">
        <v>48</v>
      </c>
      <c r="B200" s="183"/>
      <c r="C200" s="183"/>
      <c r="D200" s="183"/>
      <c r="E200" s="183"/>
      <c r="F200" s="183"/>
      <c r="G200" s="60"/>
      <c r="H200" s="60"/>
      <c r="I200" s="60"/>
      <c r="J200" s="60"/>
      <c r="K200" s="6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5" t="s">
        <v>49</v>
      </c>
      <c r="B201" s="183"/>
      <c r="C201" s="183"/>
      <c r="D201" s="183"/>
      <c r="E201" s="183"/>
      <c r="F201" s="189"/>
      <c r="G201" s="60"/>
      <c r="H201" s="60"/>
      <c r="I201" s="60"/>
      <c r="J201" s="60"/>
      <c r="K201" s="6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5" t="s">
        <v>50</v>
      </c>
      <c r="B202" s="183"/>
      <c r="C202" s="183"/>
      <c r="D202" s="183"/>
      <c r="E202" s="183"/>
      <c r="F202" s="183"/>
      <c r="G202" s="60"/>
      <c r="H202" s="60"/>
      <c r="I202" s="60"/>
      <c r="J202" s="60"/>
      <c r="K202" s="6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0" t="s">
        <v>51</v>
      </c>
      <c r="B203" s="183"/>
      <c r="C203" s="183"/>
      <c r="D203" s="183"/>
      <c r="E203" s="183"/>
      <c r="F203" s="183"/>
      <c r="G203" s="60"/>
      <c r="H203" s="60"/>
      <c r="I203" s="60"/>
      <c r="J203" s="60"/>
      <c r="K203" s="6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0" t="s">
        <v>52</v>
      </c>
      <c r="B204" s="200"/>
      <c r="C204" s="189"/>
      <c r="D204" s="189"/>
      <c r="E204" s="189"/>
      <c r="F204" s="189"/>
      <c r="G204" s="60"/>
      <c r="H204" s="60"/>
      <c r="I204" s="60"/>
      <c r="J204" s="60"/>
      <c r="K204" s="6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0" t="s">
        <v>53</v>
      </c>
      <c r="B205" s="62"/>
      <c r="C205" s="60"/>
      <c r="D205" s="60"/>
      <c r="E205" s="60"/>
      <c r="F205" s="60"/>
      <c r="G205" s="60"/>
      <c r="H205" s="60"/>
      <c r="I205" s="60"/>
      <c r="J205" s="60"/>
      <c r="K205" s="60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0" t="s">
        <v>54</v>
      </c>
      <c r="B206" s="62"/>
      <c r="C206" s="60"/>
      <c r="D206" s="60"/>
      <c r="E206" s="60"/>
      <c r="F206" s="60"/>
      <c r="G206" s="60"/>
      <c r="H206" s="60"/>
      <c r="I206" s="60"/>
      <c r="J206" s="60"/>
      <c r="K206" s="60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59" t="s">
        <v>55</v>
      </c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8" t="s">
        <v>56</v>
      </c>
      <c r="B208" s="182"/>
      <c r="C208" s="60"/>
      <c r="D208" s="60"/>
      <c r="E208" s="60"/>
      <c r="F208" s="60"/>
      <c r="G208" s="60"/>
      <c r="H208" s="60"/>
      <c r="I208" s="60"/>
      <c r="J208" s="60"/>
      <c r="K208" s="18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59" t="s">
        <v>55</v>
      </c>
      <c r="B209" s="60"/>
      <c r="C209" s="60"/>
      <c r="D209" s="60"/>
      <c r="E209" s="60"/>
      <c r="F209" s="60"/>
      <c r="G209" s="60"/>
      <c r="H209" s="60"/>
      <c r="I209" s="60"/>
      <c r="J209" s="60"/>
      <c r="K209" s="181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63.75">
      <c r="A210" s="68" t="s">
        <v>56</v>
      </c>
      <c r="B210" s="60"/>
      <c r="C210" s="60"/>
      <c r="D210" s="60"/>
      <c r="E210" s="60"/>
      <c r="F210" s="60"/>
      <c r="G210" s="60"/>
      <c r="H210" s="60"/>
    </row>
    <row r="228" spans="1:26">
      <c r="L228" s="175"/>
    </row>
    <row r="229" spans="1:26" ht="12.75" customHeight="1"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</row>
    <row r="230" spans="1:26" ht="12.7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</row>
    <row r="231" spans="1:26" ht="12.7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</row>
    <row r="232" spans="1:26" ht="12.7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</row>
    <row r="233" spans="1:26" ht="12.7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</row>
    <row r="234" spans="1:26" ht="12.7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</row>
    <row r="235" spans="1:26" ht="12.7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</row>
    <row r="236" spans="1:26" ht="12.7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</row>
    <row r="237" spans="1:26" ht="12.7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</row>
    <row r="238" spans="1:26" ht="12.7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</row>
    <row r="239" spans="1:26" ht="12.7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</row>
    <row r="240" spans="1:26" ht="12.7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</row>
    <row r="241" spans="1:26" ht="12.7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</row>
    <row r="242" spans="1:26" ht="12.7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</row>
    <row r="243" spans="1:26" ht="12.7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</row>
    <row r="244" spans="1:26" ht="12.7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</row>
    <row r="245" spans="1:26" ht="12.7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</row>
    <row r="246" spans="1:26" ht="12.75" customHeight="1">
      <c r="A246" s="175"/>
      <c r="B246" s="175"/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</row>
    <row r="247" spans="1:26" ht="12.75" customHeight="1">
      <c r="A247" s="175"/>
      <c r="B247" s="175"/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</row>
    <row r="248" spans="1:26" ht="12.75" customHeight="1">
      <c r="A248" s="175"/>
      <c r="B248" s="175"/>
      <c r="C248" s="175"/>
      <c r="D248" s="175"/>
      <c r="E248" s="175"/>
      <c r="F248" s="175"/>
      <c r="G248" s="175"/>
      <c r="H248" s="175"/>
      <c r="I248" s="175"/>
      <c r="J248" s="175"/>
      <c r="K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</row>
    <row r="249" spans="1:26" ht="12.75" customHeight="1">
      <c r="A249" s="175"/>
      <c r="B249" s="175"/>
      <c r="C249" s="175"/>
      <c r="D249" s="175"/>
      <c r="E249" s="175"/>
      <c r="F249" s="175"/>
      <c r="G249" s="175"/>
      <c r="H249" s="175"/>
    </row>
    <row r="250" spans="1:26" ht="12.75" customHeight="1"/>
    <row r="251" spans="1:26" ht="12.75" customHeight="1"/>
    <row r="252" spans="1:26" ht="12.75" customHeight="1"/>
    <row r="253" spans="1:26" ht="12.75" customHeight="1"/>
    <row r="254" spans="1:26" ht="12.75" customHeight="1"/>
    <row r="255" spans="1:26" ht="12.75" customHeight="1"/>
    <row r="256" spans="1:2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</sheetData>
  <protectedRanges>
    <protectedRange sqref="F160" name="Intervalo1_3"/>
  </protectedRanges>
  <mergeCells count="8">
    <mergeCell ref="A156:H156"/>
    <mergeCell ref="A167:H167"/>
    <mergeCell ref="A1:D1"/>
    <mergeCell ref="B2:D2"/>
    <mergeCell ref="B3:D3"/>
    <mergeCell ref="A5:K5"/>
    <mergeCell ref="A76:H76"/>
    <mergeCell ref="A104:H104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Z1028"/>
  <sheetViews>
    <sheetView topLeftCell="A173" workbookViewId="0">
      <selection activeCell="C191" sqref="C191"/>
    </sheetView>
  </sheetViews>
  <sheetFormatPr defaultRowHeight="14.25"/>
  <cols>
    <col min="1" max="1" width="50" style="12" customWidth="1"/>
    <col min="2" max="2" width="23.375" style="12" customWidth="1"/>
    <col min="3" max="3" width="13.875" style="12" bestFit="1" customWidth="1"/>
    <col min="4" max="4" width="10.5" style="12" customWidth="1"/>
    <col min="5" max="5" width="11.125" style="12" bestFit="1" customWidth="1"/>
    <col min="6" max="6" width="37.5" style="12" bestFit="1" customWidth="1"/>
    <col min="7" max="7" width="9.875" style="12" bestFit="1" customWidth="1"/>
    <col min="8" max="9" width="11.5" style="12" bestFit="1" customWidth="1"/>
    <col min="10" max="10" width="14.125" style="12" bestFit="1" customWidth="1"/>
    <col min="11" max="11" width="11.5" style="12" bestFit="1" customWidth="1"/>
    <col min="12" max="12" width="27.375" style="12" bestFit="1" customWidth="1"/>
    <col min="13" max="26" width="8.125" style="12" customWidth="1"/>
    <col min="27" max="1022" width="16" style="12" customWidth="1"/>
    <col min="1023" max="16384" width="9" style="12"/>
  </cols>
  <sheetData>
    <row r="1" spans="1:26" ht="12.75" customHeight="1">
      <c r="A1" s="314" t="s">
        <v>638</v>
      </c>
      <c r="B1" s="314"/>
      <c r="C1" s="314"/>
      <c r="D1" s="314"/>
      <c r="E1" s="201"/>
      <c r="F1" s="202"/>
      <c r="G1" s="202"/>
      <c r="H1" s="202"/>
      <c r="I1" s="202"/>
      <c r="J1" s="202"/>
      <c r="K1" s="20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203" t="s">
        <v>626</v>
      </c>
      <c r="B2" s="303">
        <v>142</v>
      </c>
      <c r="C2" s="304"/>
      <c r="D2" s="305"/>
      <c r="E2" s="114"/>
      <c r="F2" s="142"/>
      <c r="G2" s="116"/>
      <c r="H2" s="117"/>
      <c r="I2" s="117"/>
      <c r="J2" s="117"/>
      <c r="K2" s="11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04" t="s">
        <v>627</v>
      </c>
      <c r="B3" s="306">
        <v>0</v>
      </c>
      <c r="C3" s="307"/>
      <c r="D3" s="308"/>
      <c r="E3" s="114"/>
      <c r="F3" s="118"/>
      <c r="G3" s="116"/>
      <c r="H3" s="117"/>
      <c r="I3" s="117"/>
      <c r="J3" s="117"/>
      <c r="K3" s="1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60"/>
      <c r="B4" s="62"/>
      <c r="C4" s="130"/>
      <c r="D4" s="119"/>
      <c r="E4" s="136"/>
      <c r="F4" s="120"/>
      <c r="G4" s="137"/>
      <c r="H4" s="117"/>
      <c r="I4" s="117"/>
      <c r="J4" s="117"/>
      <c r="K4" s="11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10" t="s">
        <v>1</v>
      </c>
      <c r="B6" s="110" t="s">
        <v>2</v>
      </c>
      <c r="C6" s="110" t="s">
        <v>3</v>
      </c>
      <c r="D6" s="110" t="s">
        <v>4</v>
      </c>
      <c r="E6" s="110" t="s">
        <v>5</v>
      </c>
      <c r="F6" s="110" t="s">
        <v>6</v>
      </c>
      <c r="G6" s="110" t="s">
        <v>7</v>
      </c>
      <c r="H6" s="110" t="s">
        <v>8</v>
      </c>
      <c r="I6" s="111" t="s">
        <v>9</v>
      </c>
      <c r="J6" s="111" t="s">
        <v>10</v>
      </c>
      <c r="K6" s="111" t="s">
        <v>11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>
      <c r="A7" s="112" t="s">
        <v>58</v>
      </c>
      <c r="B7" s="62" t="s">
        <v>112</v>
      </c>
      <c r="C7" s="62" t="s">
        <v>12</v>
      </c>
      <c r="D7" s="113" t="s">
        <v>13</v>
      </c>
      <c r="E7" s="114">
        <v>1</v>
      </c>
      <c r="F7" s="115" t="s">
        <v>212</v>
      </c>
      <c r="G7" s="116" t="s">
        <v>8</v>
      </c>
      <c r="H7" s="117">
        <v>10570</v>
      </c>
      <c r="I7" s="117"/>
      <c r="J7" s="117"/>
      <c r="K7" s="117">
        <f>Tabela134[[#This Row],[AGP]]</f>
        <v>10570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118" t="s">
        <v>59</v>
      </c>
      <c r="B8" s="62" t="s">
        <v>113</v>
      </c>
      <c r="C8" s="62" t="s">
        <v>162</v>
      </c>
      <c r="D8" s="119" t="s">
        <v>15</v>
      </c>
      <c r="E8" s="114">
        <v>1</v>
      </c>
      <c r="F8" s="118" t="s">
        <v>213</v>
      </c>
      <c r="G8" s="116" t="s">
        <v>511</v>
      </c>
      <c r="H8" s="117"/>
      <c r="I8" s="117">
        <v>1993.32</v>
      </c>
      <c r="J8" s="117">
        <v>7973.3</v>
      </c>
      <c r="K8" s="117">
        <f>Tabela134[[#This Row],[AGP]]+Tabela134[[#This Row],[VENCIMENTO]]+Tabela134[[#This Row],[REPRESENTAÇÃO]]</f>
        <v>9966.6200000000008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60" t="s">
        <v>274</v>
      </c>
      <c r="B9" s="62" t="s">
        <v>275</v>
      </c>
      <c r="C9" s="130" t="s">
        <v>276</v>
      </c>
      <c r="D9" s="119" t="s">
        <v>15</v>
      </c>
      <c r="E9" s="136">
        <v>1</v>
      </c>
      <c r="F9" s="120" t="s">
        <v>331</v>
      </c>
      <c r="G9" s="137" t="s">
        <v>513</v>
      </c>
      <c r="H9" s="117"/>
      <c r="I9" s="117">
        <v>1993.32</v>
      </c>
      <c r="J9" s="117">
        <v>7937.3</v>
      </c>
      <c r="K9" s="117">
        <f>Tabela134[[#This Row],[AGP]]+Tabela134[[#This Row],[VENCIMENTO]]+Tabela134[[#This Row],[REPRESENTAÇÃO]]</f>
        <v>9930.6200000000008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60" t="s">
        <v>1</v>
      </c>
      <c r="B10" s="62" t="s">
        <v>115</v>
      </c>
      <c r="C10" s="62" t="s">
        <v>115</v>
      </c>
      <c r="D10" s="119" t="s">
        <v>15</v>
      </c>
      <c r="E10" s="114">
        <v>1</v>
      </c>
      <c r="F10" s="120" t="s">
        <v>639</v>
      </c>
      <c r="G10" s="116" t="s">
        <v>511</v>
      </c>
      <c r="H10" s="117"/>
      <c r="I10" s="117">
        <v>1993.32</v>
      </c>
      <c r="J10" s="117">
        <v>7973.3</v>
      </c>
      <c r="K10" s="117">
        <f>Tabela134[[#This Row],[AGP]]+Tabela134[[#This Row],[VENCIMENTO]]+Tabela134[[#This Row],[REPRESENTAÇÃO]]</f>
        <v>9966.6200000000008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60" t="s">
        <v>628</v>
      </c>
      <c r="B11" s="62" t="s">
        <v>640</v>
      </c>
      <c r="C11" s="62" t="s">
        <v>641</v>
      </c>
      <c r="D11" s="119" t="s">
        <v>206</v>
      </c>
      <c r="E11" s="114">
        <v>1</v>
      </c>
      <c r="F11" s="120" t="s">
        <v>642</v>
      </c>
      <c r="G11" s="116" t="s">
        <v>511</v>
      </c>
      <c r="H11" s="117"/>
      <c r="I11" s="117">
        <v>1461.77</v>
      </c>
      <c r="J11" s="117">
        <v>5847.08</v>
      </c>
      <c r="K11" s="117">
        <f>Tabela134[[#This Row],[AGP]]+Tabela134[[#This Row],[VENCIMENTO]]+Tabela134[[#This Row],[REPRESENTAÇÃO]]</f>
        <v>7308.85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60" t="s">
        <v>62</v>
      </c>
      <c r="B12" s="62" t="s">
        <v>116</v>
      </c>
      <c r="C12" s="62" t="s">
        <v>164</v>
      </c>
      <c r="D12" s="119" t="s">
        <v>206</v>
      </c>
      <c r="E12" s="114">
        <v>1</v>
      </c>
      <c r="F12" s="150" t="s">
        <v>603</v>
      </c>
      <c r="G12" s="125" t="s">
        <v>511</v>
      </c>
      <c r="H12" s="117"/>
      <c r="I12" s="117">
        <v>1461.77</v>
      </c>
      <c r="J12" s="117">
        <v>5847.08</v>
      </c>
      <c r="K12" s="117">
        <f>Tabela134[[#This Row],[AGP]]+Tabela134[[#This Row],[VENCIMENTO]]+Tabela134[[#This Row],[REPRESENTAÇÃO]]</f>
        <v>7308.85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60" t="s">
        <v>520</v>
      </c>
      <c r="B13" s="62" t="s">
        <v>521</v>
      </c>
      <c r="C13" s="62" t="s">
        <v>643</v>
      </c>
      <c r="D13" s="119" t="s">
        <v>206</v>
      </c>
      <c r="E13" s="114">
        <v>1</v>
      </c>
      <c r="F13" s="120" t="s">
        <v>218</v>
      </c>
      <c r="G13" s="116" t="s">
        <v>511</v>
      </c>
      <c r="H13" s="117"/>
      <c r="I13" s="117">
        <v>1461.77</v>
      </c>
      <c r="J13" s="117">
        <v>5847.08</v>
      </c>
      <c r="K13" s="117">
        <f>Tabela134[[#This Row],[AGP]]+Tabela134[[#This Row],[VENCIMENTO]]+Tabela134[[#This Row],[REPRESENTAÇÃO]]</f>
        <v>7308.85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60" t="s">
        <v>65</v>
      </c>
      <c r="B14" s="62" t="s">
        <v>119</v>
      </c>
      <c r="C14" s="121" t="s">
        <v>119</v>
      </c>
      <c r="D14" s="119" t="s">
        <v>644</v>
      </c>
      <c r="E14" s="114">
        <v>1</v>
      </c>
      <c r="F14" s="120" t="s">
        <v>219</v>
      </c>
      <c r="G14" s="116" t="s">
        <v>511</v>
      </c>
      <c r="H14" s="117"/>
      <c r="I14" s="117">
        <v>1461.77</v>
      </c>
      <c r="J14" s="117">
        <v>5847.08</v>
      </c>
      <c r="K14" s="117">
        <f>Tabela134[[#This Row],[AGP]]+Tabela134[[#This Row],[VENCIMENTO]]+Tabela134[[#This Row],[REPRESENTAÇÃO]]</f>
        <v>7308.85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0" t="s">
        <v>66</v>
      </c>
      <c r="B15" s="62" t="s">
        <v>17</v>
      </c>
      <c r="C15" s="62" t="s">
        <v>645</v>
      </c>
      <c r="D15" s="119" t="s">
        <v>208</v>
      </c>
      <c r="E15" s="114">
        <v>1</v>
      </c>
      <c r="F15" s="120" t="s">
        <v>220</v>
      </c>
      <c r="G15" s="116" t="s">
        <v>511</v>
      </c>
      <c r="H15" s="117"/>
      <c r="I15" s="117">
        <v>1229.22</v>
      </c>
      <c r="J15" s="117">
        <v>4916.8599999999997</v>
      </c>
      <c r="K15" s="117">
        <f>Tabela134[[#This Row],[AGP]]+Tabela134[[#This Row],[VENCIMENTO]]+Tabela134[[#This Row],[REPRESENTAÇÃO]]</f>
        <v>6146.08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0" t="s">
        <v>67</v>
      </c>
      <c r="B16" s="62" t="s">
        <v>120</v>
      </c>
      <c r="C16" s="62" t="s">
        <v>453</v>
      </c>
      <c r="D16" s="119" t="s">
        <v>208</v>
      </c>
      <c r="E16" s="114">
        <v>1</v>
      </c>
      <c r="F16" s="120" t="s">
        <v>221</v>
      </c>
      <c r="G16" s="116" t="s">
        <v>511</v>
      </c>
      <c r="H16" s="117"/>
      <c r="I16" s="117">
        <v>1229.22</v>
      </c>
      <c r="J16" s="117">
        <v>4916.8599999999997</v>
      </c>
      <c r="K16" s="117">
        <f>Tabela134[[#This Row],[AGP]]+Tabela134[[#This Row],[VENCIMENTO]]+Tabela134[[#This Row],[REPRESENTAÇÃO]]</f>
        <v>6146.08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0" t="s">
        <v>68</v>
      </c>
      <c r="B17" s="62" t="s">
        <v>121</v>
      </c>
      <c r="C17" s="62" t="s">
        <v>454</v>
      </c>
      <c r="D17" s="119" t="s">
        <v>208</v>
      </c>
      <c r="E17" s="114">
        <v>1</v>
      </c>
      <c r="F17" s="120" t="s">
        <v>617</v>
      </c>
      <c r="G17" s="116" t="s">
        <v>511</v>
      </c>
      <c r="H17" s="117"/>
      <c r="I17" s="117">
        <v>1229.22</v>
      </c>
      <c r="J17" s="117">
        <v>4916.8599999999997</v>
      </c>
      <c r="K17" s="117">
        <f>Tabela134[[#This Row],[AGP]]+Tabela134[[#This Row],[VENCIMENTO]]+Tabela134[[#This Row],[REPRESENTAÇÃO]]</f>
        <v>6146.08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0" t="s">
        <v>524</v>
      </c>
      <c r="B18" s="62" t="s">
        <v>525</v>
      </c>
      <c r="C18" s="62" t="s">
        <v>526</v>
      </c>
      <c r="D18" s="119" t="s">
        <v>208</v>
      </c>
      <c r="E18" s="114">
        <v>1</v>
      </c>
      <c r="F18" s="120" t="s">
        <v>527</v>
      </c>
      <c r="G18" s="116" t="s">
        <v>511</v>
      </c>
      <c r="H18" s="117"/>
      <c r="I18" s="117">
        <v>1229.22</v>
      </c>
      <c r="J18" s="117">
        <v>4916.8599999999997</v>
      </c>
      <c r="K18" s="117">
        <f>Tabela134[[#This Row],[AGP]]+Tabela134[[#This Row],[VENCIMENTO]]+Tabela134[[#This Row],[REPRESENTAÇÃO]]</f>
        <v>6146.08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0" t="s">
        <v>528</v>
      </c>
      <c r="B19" s="62" t="s">
        <v>529</v>
      </c>
      <c r="C19" s="62" t="s">
        <v>530</v>
      </c>
      <c r="D19" s="119" t="s">
        <v>16</v>
      </c>
      <c r="E19" s="114">
        <v>1</v>
      </c>
      <c r="F19" s="120" t="s">
        <v>223</v>
      </c>
      <c r="G19" s="116" t="s">
        <v>511</v>
      </c>
      <c r="H19" s="117"/>
      <c r="I19" s="117">
        <v>1129.22</v>
      </c>
      <c r="J19" s="117">
        <v>4518.2</v>
      </c>
      <c r="K19" s="117">
        <f>Tabela134[[#This Row],[AGP]]+Tabela134[[#This Row],[VENCIMENTO]]+Tabela134[[#This Row],[REPRESENTAÇÃO]]</f>
        <v>5647.42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0" t="s">
        <v>531</v>
      </c>
      <c r="B20" s="62" t="s">
        <v>532</v>
      </c>
      <c r="C20" s="62" t="s">
        <v>533</v>
      </c>
      <c r="D20" s="119" t="s">
        <v>16</v>
      </c>
      <c r="E20" s="114">
        <v>1</v>
      </c>
      <c r="F20" s="120" t="s">
        <v>248</v>
      </c>
      <c r="G20" s="116" t="s">
        <v>511</v>
      </c>
      <c r="H20" s="117"/>
      <c r="I20" s="117">
        <v>1129.55</v>
      </c>
      <c r="J20" s="117">
        <v>4518.2</v>
      </c>
      <c r="K20" s="117">
        <f>Tabela134[[#This Row],[AGP]]+Tabela134[[#This Row],[VENCIMENTO]]+Tabela134[[#This Row],[REPRESENTAÇÃO]]</f>
        <v>5647.75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s="129" customFormat="1" ht="12.75" customHeight="1">
      <c r="A21" s="115" t="s">
        <v>70</v>
      </c>
      <c r="B21" s="160" t="s">
        <v>123</v>
      </c>
      <c r="C21" s="160" t="s">
        <v>168</v>
      </c>
      <c r="D21" s="191" t="s">
        <v>16</v>
      </c>
      <c r="E21" s="192">
        <v>1</v>
      </c>
      <c r="F21" s="115" t="s">
        <v>224</v>
      </c>
      <c r="G21" s="145" t="s">
        <v>511</v>
      </c>
      <c r="H21" s="146"/>
      <c r="I21" s="146">
        <v>1129.55</v>
      </c>
      <c r="J21" s="146">
        <v>4518.2</v>
      </c>
      <c r="K21" s="146">
        <f>Tabela134[[#This Row],[AGP]]+Tabela134[[#This Row],[VENCIMENTO]]+Tabela134[[#This Row],[REPRESENTAÇÃO]]</f>
        <v>5647.75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spans="1:26" ht="12.75" customHeight="1">
      <c r="A22" s="60" t="s">
        <v>71</v>
      </c>
      <c r="B22" s="62" t="s">
        <v>124</v>
      </c>
      <c r="C22" s="62" t="s">
        <v>646</v>
      </c>
      <c r="D22" s="119" t="s">
        <v>16</v>
      </c>
      <c r="E22" s="114">
        <v>1</v>
      </c>
      <c r="F22" s="120" t="s">
        <v>225</v>
      </c>
      <c r="G22" s="116" t="s">
        <v>511</v>
      </c>
      <c r="H22" s="117"/>
      <c r="I22" s="117">
        <v>1129.55</v>
      </c>
      <c r="J22" s="117">
        <v>4518.2</v>
      </c>
      <c r="K22" s="117">
        <f>Tabela134[[#This Row],[AGP]]+Tabela134[[#This Row],[VENCIMENTO]]+Tabela134[[#This Row],[REPRESENTAÇÃO]]</f>
        <v>5647.75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59" t="s">
        <v>74</v>
      </c>
      <c r="B23" s="160" t="s">
        <v>127</v>
      </c>
      <c r="C23" s="160" t="s">
        <v>171</v>
      </c>
      <c r="D23" s="191" t="s">
        <v>16</v>
      </c>
      <c r="E23" s="192">
        <v>1</v>
      </c>
      <c r="F23" s="141" t="s">
        <v>241</v>
      </c>
      <c r="G23" s="145" t="s">
        <v>511</v>
      </c>
      <c r="H23" s="146"/>
      <c r="I23" s="146">
        <v>1129.55</v>
      </c>
      <c r="J23" s="146">
        <v>4518.2</v>
      </c>
      <c r="K23" s="146">
        <f>Tabela134[[#This Row],[AGP]]+Tabela134[[#This Row],[VENCIMENTO]]+Tabela134[[#This Row],[REPRESENTAÇÃO]]</f>
        <v>5647.75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0" t="s">
        <v>75</v>
      </c>
      <c r="B24" s="62" t="s">
        <v>534</v>
      </c>
      <c r="C24" s="62" t="s">
        <v>535</v>
      </c>
      <c r="D24" s="119" t="s">
        <v>16</v>
      </c>
      <c r="E24" s="114">
        <v>1</v>
      </c>
      <c r="F24" s="120" t="s">
        <v>536</v>
      </c>
      <c r="G24" s="116" t="s">
        <v>511</v>
      </c>
      <c r="H24" s="117"/>
      <c r="I24" s="117">
        <v>1129.55</v>
      </c>
      <c r="J24" s="117">
        <v>4518.2</v>
      </c>
      <c r="K24" s="117">
        <f>Tabela134[[#This Row],[AGP]]+Tabela134[[#This Row],[VENCIMENTO]]+Tabela134[[#This Row],[REPRESENTAÇÃO]]</f>
        <v>5647.75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0" t="s">
        <v>72</v>
      </c>
      <c r="B25" s="62" t="s">
        <v>125</v>
      </c>
      <c r="C25" s="62" t="s">
        <v>455</v>
      </c>
      <c r="D25" s="119" t="s">
        <v>16</v>
      </c>
      <c r="E25" s="114">
        <v>1</v>
      </c>
      <c r="F25" s="120" t="s">
        <v>227</v>
      </c>
      <c r="G25" s="116" t="s">
        <v>511</v>
      </c>
      <c r="H25" s="117"/>
      <c r="I25" s="117">
        <v>1129.55</v>
      </c>
      <c r="J25" s="117">
        <v>4518.2</v>
      </c>
      <c r="K25" s="117">
        <f>Tabela134[[#This Row],[AGP]]+Tabela134[[#This Row],[VENCIMENTO]]+Tabela134[[#This Row],[REPRESENTAÇÃO]]</f>
        <v>5647.75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0" t="s">
        <v>647</v>
      </c>
      <c r="B26" s="62" t="s">
        <v>648</v>
      </c>
      <c r="C26" s="62" t="s">
        <v>649</v>
      </c>
      <c r="D26" s="119" t="s">
        <v>16</v>
      </c>
      <c r="E26" s="114">
        <v>1</v>
      </c>
      <c r="F26" s="120" t="s">
        <v>228</v>
      </c>
      <c r="G26" s="116" t="s">
        <v>511</v>
      </c>
      <c r="H26" s="117"/>
      <c r="I26" s="117">
        <v>1129.55</v>
      </c>
      <c r="J26" s="117">
        <v>4518.2</v>
      </c>
      <c r="K26" s="117">
        <f>Tabela134[[#This Row],[AGP]]+Tabela134[[#This Row],[VENCIMENTO]]+Tabela134[[#This Row],[REPRESENTAÇÃO]]</f>
        <v>5647.75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0" t="s">
        <v>75</v>
      </c>
      <c r="B27" s="62" t="s">
        <v>128</v>
      </c>
      <c r="C27" s="62" t="s">
        <v>458</v>
      </c>
      <c r="D27" s="119" t="s">
        <v>16</v>
      </c>
      <c r="E27" s="114">
        <v>1</v>
      </c>
      <c r="F27" s="120" t="s">
        <v>239</v>
      </c>
      <c r="G27" s="116" t="s">
        <v>511</v>
      </c>
      <c r="H27" s="117"/>
      <c r="I27" s="117">
        <v>1129.55</v>
      </c>
      <c r="J27" s="117">
        <v>4518.2</v>
      </c>
      <c r="K27" s="117">
        <f>Tabela134[[#This Row],[AGP]]+Tabela134[[#This Row],[VENCIMENTO]]+Tabela134[[#This Row],[REPRESENTAÇÃO]]</f>
        <v>5647.75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0" t="s">
        <v>76</v>
      </c>
      <c r="B28" s="62" t="s">
        <v>129</v>
      </c>
      <c r="C28" s="62" t="s">
        <v>172</v>
      </c>
      <c r="D28" s="119" t="s">
        <v>16</v>
      </c>
      <c r="E28" s="114">
        <v>1</v>
      </c>
      <c r="F28" s="120" t="s">
        <v>230</v>
      </c>
      <c r="G28" s="116" t="s">
        <v>511</v>
      </c>
      <c r="H28" s="117"/>
      <c r="I28" s="117">
        <v>1129.55</v>
      </c>
      <c r="J28" s="117">
        <v>4518.2</v>
      </c>
      <c r="K28" s="117">
        <f>Tabela134[[#This Row],[AGP]]+Tabela134[[#This Row],[VENCIMENTO]]+Tabela134[[#This Row],[REPRESENTAÇÃO]]</f>
        <v>5647.75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0" t="s">
        <v>650</v>
      </c>
      <c r="B29" s="62" t="s">
        <v>651</v>
      </c>
      <c r="C29" s="62" t="s">
        <v>652</v>
      </c>
      <c r="D29" s="119" t="s">
        <v>209</v>
      </c>
      <c r="E29" s="114">
        <v>1</v>
      </c>
      <c r="F29" s="120" t="s">
        <v>235</v>
      </c>
      <c r="G29" s="116" t="s">
        <v>511</v>
      </c>
      <c r="H29" s="117"/>
      <c r="I29" s="117">
        <v>1129.55</v>
      </c>
      <c r="J29" s="117">
        <v>4518.2</v>
      </c>
      <c r="K29" s="117">
        <f>Tabela134[[#This Row],[AGP]]+Tabela134[[#This Row],[VENCIMENTO]]+Tabela134[[#This Row],[REPRESENTAÇÃO]]</f>
        <v>5647.75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0" t="s">
        <v>85</v>
      </c>
      <c r="B30" s="62" t="s">
        <v>549</v>
      </c>
      <c r="C30" s="62" t="s">
        <v>618</v>
      </c>
      <c r="D30" s="119" t="s">
        <v>209</v>
      </c>
      <c r="E30" s="114">
        <v>1</v>
      </c>
      <c r="F30" s="120" t="s">
        <v>619</v>
      </c>
      <c r="G30" s="116" t="s">
        <v>511</v>
      </c>
      <c r="H30" s="117"/>
      <c r="I30" s="117">
        <v>1129.55</v>
      </c>
      <c r="J30" s="117">
        <v>4518.2</v>
      </c>
      <c r="K30" s="117">
        <f>Tabela134[[#This Row],[AGP]]+Tabela134[[#This Row],[VENCIMENTO]]+Tabela134[[#This Row],[REPRESENTAÇÃO]]</f>
        <v>5647.75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0" t="s">
        <v>77</v>
      </c>
      <c r="B31" s="62" t="s">
        <v>130</v>
      </c>
      <c r="C31" s="62" t="s">
        <v>173</v>
      </c>
      <c r="D31" s="119" t="s">
        <v>209</v>
      </c>
      <c r="E31" s="114">
        <v>1</v>
      </c>
      <c r="F31" s="120" t="s">
        <v>231</v>
      </c>
      <c r="G31" s="116" t="s">
        <v>511</v>
      </c>
      <c r="H31" s="117"/>
      <c r="I31" s="117">
        <v>930.22</v>
      </c>
      <c r="J31" s="117">
        <v>3720.87</v>
      </c>
      <c r="K31" s="117">
        <f>Tabela134[[#This Row],[AGP]]+Tabela134[[#This Row],[VENCIMENTO]]+Tabela134[[#This Row],[REPRESENTAÇÃO]]</f>
        <v>4651.09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0" t="s">
        <v>538</v>
      </c>
      <c r="B32" s="62" t="s">
        <v>539</v>
      </c>
      <c r="C32" s="62" t="s">
        <v>540</v>
      </c>
      <c r="D32" s="119" t="s">
        <v>620</v>
      </c>
      <c r="E32" s="114">
        <v>1</v>
      </c>
      <c r="F32" s="120" t="s">
        <v>542</v>
      </c>
      <c r="G32" s="116" t="s">
        <v>512</v>
      </c>
      <c r="H32" s="117"/>
      <c r="I32" s="117"/>
      <c r="J32" s="117">
        <v>3720.87</v>
      </c>
      <c r="K32" s="117">
        <f>Tabela134[[#This Row],[AGP]]+Tabela134[[#This Row],[VENCIMENTO]]+Tabela134[[#This Row],[REPRESENTAÇÃO]]</f>
        <v>3720.87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59" t="s">
        <v>77</v>
      </c>
      <c r="B33" s="160" t="s">
        <v>130</v>
      </c>
      <c r="C33" s="160" t="s">
        <v>173</v>
      </c>
      <c r="D33" s="191" t="s">
        <v>209</v>
      </c>
      <c r="E33" s="192">
        <v>1</v>
      </c>
      <c r="F33" s="141" t="s">
        <v>605</v>
      </c>
      <c r="G33" s="145" t="s">
        <v>511</v>
      </c>
      <c r="H33" s="146"/>
      <c r="I33" s="146">
        <v>930.22</v>
      </c>
      <c r="J33" s="146">
        <v>3720.87</v>
      </c>
      <c r="K33" s="146">
        <f>Tabela134[[#This Row],[AGP]]+Tabela134[[#This Row],[VENCIMENTO]]+Tabela134[[#This Row],[REPRESENTAÇÃO]]</f>
        <v>4651.09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0" t="s">
        <v>78</v>
      </c>
      <c r="B34" s="62" t="s">
        <v>131</v>
      </c>
      <c r="C34" s="62" t="s">
        <v>174</v>
      </c>
      <c r="D34" s="119" t="s">
        <v>209</v>
      </c>
      <c r="E34" s="114">
        <v>1</v>
      </c>
      <c r="F34" s="120" t="s">
        <v>233</v>
      </c>
      <c r="G34" s="116" t="s">
        <v>511</v>
      </c>
      <c r="H34" s="117"/>
      <c r="I34" s="117">
        <v>930.22</v>
      </c>
      <c r="J34" s="117">
        <v>3720.87</v>
      </c>
      <c r="K34" s="117">
        <f>Tabela134[[#This Row],[AGP]]+Tabela134[[#This Row],[VENCIMENTO]]+Tabela134[[#This Row],[REPRESENTAÇÃO]]</f>
        <v>4651.09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0" t="s">
        <v>79</v>
      </c>
      <c r="B35" s="62" t="s">
        <v>132</v>
      </c>
      <c r="C35" s="62" t="s">
        <v>175</v>
      </c>
      <c r="D35" s="119" t="s">
        <v>209</v>
      </c>
      <c r="E35" s="114">
        <v>1</v>
      </c>
      <c r="F35" s="120" t="s">
        <v>234</v>
      </c>
      <c r="G35" s="116" t="s">
        <v>511</v>
      </c>
      <c r="H35" s="117"/>
      <c r="I35" s="117">
        <v>930.22</v>
      </c>
      <c r="J35" s="117">
        <v>3720.87</v>
      </c>
      <c r="K35" s="117">
        <f>Tabela134[[#This Row],[AGP]]+Tabela134[[#This Row],[VENCIMENTO]]+Tabela134[[#This Row],[REPRESENTAÇÃO]]</f>
        <v>4651.09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0" t="s">
        <v>81</v>
      </c>
      <c r="B36" s="62" t="s">
        <v>133</v>
      </c>
      <c r="C36" s="62" t="s">
        <v>177</v>
      </c>
      <c r="D36" s="119" t="s">
        <v>209</v>
      </c>
      <c r="E36" s="114">
        <v>1</v>
      </c>
      <c r="F36" s="120" t="s">
        <v>236</v>
      </c>
      <c r="G36" s="116" t="s">
        <v>511</v>
      </c>
      <c r="H36" s="117"/>
      <c r="I36" s="117">
        <v>930.22</v>
      </c>
      <c r="J36" s="117">
        <v>3720.87</v>
      </c>
      <c r="K36" s="117">
        <f>Tabela134[[#This Row],[AGP]]+Tabela134[[#This Row],[VENCIMENTO]]+Tabela134[[#This Row],[REPRESENTAÇÃO]]</f>
        <v>4651.09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0" t="s">
        <v>81</v>
      </c>
      <c r="B37" s="62" t="s">
        <v>133</v>
      </c>
      <c r="C37" s="62" t="s">
        <v>177</v>
      </c>
      <c r="D37" s="119" t="s">
        <v>209</v>
      </c>
      <c r="E37" s="114">
        <v>1</v>
      </c>
      <c r="F37" s="120" t="s">
        <v>237</v>
      </c>
      <c r="G37" s="116" t="s">
        <v>511</v>
      </c>
      <c r="H37" s="117"/>
      <c r="I37" s="117">
        <v>930.22</v>
      </c>
      <c r="J37" s="117">
        <v>3720.87</v>
      </c>
      <c r="K37" s="117">
        <f>Tabela134[[#This Row],[AGP]]+Tabela134[[#This Row],[VENCIMENTO]]+Tabela134[[#This Row],[REPRESENTAÇÃO]]</f>
        <v>4651.09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0" t="s">
        <v>82</v>
      </c>
      <c r="B38" s="62" t="s">
        <v>134</v>
      </c>
      <c r="C38" s="62" t="s">
        <v>653</v>
      </c>
      <c r="D38" s="119" t="s">
        <v>209</v>
      </c>
      <c r="E38" s="114">
        <v>1</v>
      </c>
      <c r="F38" s="120" t="s">
        <v>238</v>
      </c>
      <c r="G38" s="116" t="s">
        <v>511</v>
      </c>
      <c r="H38" s="117"/>
      <c r="I38" s="117">
        <v>930.22</v>
      </c>
      <c r="J38" s="117">
        <v>3720.87</v>
      </c>
      <c r="K38" s="117">
        <f>Tabela134[[#This Row],[AGP]]+Tabela134[[#This Row],[VENCIMENTO]]+Tabela134[[#This Row],[REPRESENTAÇÃO]]</f>
        <v>4651.09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0" t="s">
        <v>606</v>
      </c>
      <c r="B39" s="62" t="s">
        <v>545</v>
      </c>
      <c r="C39" s="62" t="s">
        <v>546</v>
      </c>
      <c r="D39" s="119" t="s">
        <v>209</v>
      </c>
      <c r="E39" s="114">
        <v>1</v>
      </c>
      <c r="F39" s="120" t="s">
        <v>547</v>
      </c>
      <c r="G39" s="116" t="s">
        <v>511</v>
      </c>
      <c r="H39" s="117"/>
      <c r="I39" s="117">
        <v>930.22</v>
      </c>
      <c r="J39" s="117">
        <v>3720.87</v>
      </c>
      <c r="K39" s="117">
        <f>Tabela134[[#This Row],[AGP]]+Tabela134[[#This Row],[VENCIMENTO]]+Tabela134[[#This Row],[REPRESENTAÇÃO]]</f>
        <v>4651.09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0" t="s">
        <v>84</v>
      </c>
      <c r="B40" s="62" t="s">
        <v>136</v>
      </c>
      <c r="C40" s="62" t="s">
        <v>456</v>
      </c>
      <c r="D40" s="119" t="s">
        <v>209</v>
      </c>
      <c r="E40" s="114">
        <v>1</v>
      </c>
      <c r="F40" s="120" t="s">
        <v>240</v>
      </c>
      <c r="G40" s="116" t="s">
        <v>511</v>
      </c>
      <c r="H40" s="117"/>
      <c r="I40" s="117">
        <v>930.22</v>
      </c>
      <c r="J40" s="117">
        <v>3720.87</v>
      </c>
      <c r="K40" s="117">
        <f>Tabela134[[#This Row],[AGP]]+Tabela134[[#This Row],[VENCIMENTO]]+Tabela134[[#This Row],[REPRESENTAÇÃO]]</f>
        <v>4651.09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0" t="s">
        <v>86</v>
      </c>
      <c r="B41" s="62" t="s">
        <v>138</v>
      </c>
      <c r="C41" s="62" t="s">
        <v>180</v>
      </c>
      <c r="D41" s="119" t="s">
        <v>209</v>
      </c>
      <c r="E41" s="114">
        <v>1</v>
      </c>
      <c r="F41" s="120" t="s">
        <v>242</v>
      </c>
      <c r="G41" s="116" t="s">
        <v>511</v>
      </c>
      <c r="H41" s="117"/>
      <c r="I41" s="117">
        <v>930.22</v>
      </c>
      <c r="J41" s="117">
        <v>3720.87</v>
      </c>
      <c r="K41" s="117">
        <f>Tabela134[[#This Row],[AGP]]+Tabela134[[#This Row],[VENCIMENTO]]+Tabela134[[#This Row],[REPRESENTAÇÃO]]</f>
        <v>4651.09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0" t="s">
        <v>87</v>
      </c>
      <c r="B42" s="62" t="s">
        <v>139</v>
      </c>
      <c r="C42" s="62" t="s">
        <v>654</v>
      </c>
      <c r="D42" s="119" t="s">
        <v>209</v>
      </c>
      <c r="E42" s="114">
        <v>1</v>
      </c>
      <c r="F42" s="120" t="s">
        <v>243</v>
      </c>
      <c r="G42" s="116" t="s">
        <v>511</v>
      </c>
      <c r="H42" s="117"/>
      <c r="I42" s="117">
        <v>930.22</v>
      </c>
      <c r="J42" s="117">
        <v>3720.87</v>
      </c>
      <c r="K42" s="117">
        <f>Tabela134[[#This Row],[AGP]]+Tabela134[[#This Row],[VENCIMENTO]]+Tabela134[[#This Row],[REPRESENTAÇÃO]]</f>
        <v>4651.09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0" t="s">
        <v>88</v>
      </c>
      <c r="B43" s="62" t="s">
        <v>140</v>
      </c>
      <c r="C43" s="62" t="s">
        <v>655</v>
      </c>
      <c r="D43" s="119" t="s">
        <v>209</v>
      </c>
      <c r="E43" s="114">
        <v>1</v>
      </c>
      <c r="F43" s="120" t="s">
        <v>244</v>
      </c>
      <c r="G43" s="116" t="s">
        <v>511</v>
      </c>
      <c r="H43" s="117"/>
      <c r="I43" s="117">
        <v>930.22</v>
      </c>
      <c r="J43" s="117">
        <v>3720.87</v>
      </c>
      <c r="K43" s="117">
        <f>Tabela134[[#This Row],[AGP]]+Tabela134[[#This Row],[VENCIMENTO]]+Tabela134[[#This Row],[REPRESENTAÇÃO]]</f>
        <v>4651.09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0" t="s">
        <v>89</v>
      </c>
      <c r="B44" s="62" t="s">
        <v>141</v>
      </c>
      <c r="C44" s="62" t="s">
        <v>183</v>
      </c>
      <c r="D44" s="119" t="s">
        <v>18</v>
      </c>
      <c r="E44" s="114">
        <v>1</v>
      </c>
      <c r="F44" s="120" t="s">
        <v>515</v>
      </c>
      <c r="G44" s="116" t="s">
        <v>511</v>
      </c>
      <c r="H44" s="117"/>
      <c r="I44" s="117">
        <v>664.44</v>
      </c>
      <c r="J44" s="117">
        <v>2657.77</v>
      </c>
      <c r="K44" s="117">
        <f>Tabela134[[#This Row],[AGP]]+Tabela134[[#This Row],[VENCIMENTO]]+Tabela134[[#This Row],[REPRESENTAÇÃO]]</f>
        <v>3322.21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0" t="s">
        <v>90</v>
      </c>
      <c r="B45" s="62" t="s">
        <v>142</v>
      </c>
      <c r="C45" s="62" t="s">
        <v>656</v>
      </c>
      <c r="D45" s="119" t="s">
        <v>18</v>
      </c>
      <c r="E45" s="114">
        <v>1</v>
      </c>
      <c r="F45" s="120" t="s">
        <v>428</v>
      </c>
      <c r="G45" s="116" t="s">
        <v>511</v>
      </c>
      <c r="H45" s="117"/>
      <c r="I45" s="117">
        <v>664.44</v>
      </c>
      <c r="J45" s="117">
        <v>2657.77</v>
      </c>
      <c r="K45" s="117">
        <f>Tabela134[[#This Row],[AGP]]+Tabela134[[#This Row],[VENCIMENTO]]+Tabela134[[#This Row],[REPRESENTAÇÃO]]</f>
        <v>3322.21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0" t="s">
        <v>91</v>
      </c>
      <c r="B46" s="62" t="s">
        <v>129</v>
      </c>
      <c r="C46" s="62" t="s">
        <v>657</v>
      </c>
      <c r="D46" s="119" t="s">
        <v>18</v>
      </c>
      <c r="E46" s="114">
        <v>1</v>
      </c>
      <c r="F46" s="120" t="s">
        <v>246</v>
      </c>
      <c r="G46" s="116" t="s">
        <v>511</v>
      </c>
      <c r="H46" s="117"/>
      <c r="I46" s="117">
        <v>664.44</v>
      </c>
      <c r="J46" s="117">
        <v>2657.77</v>
      </c>
      <c r="K46" s="117">
        <f>Tabela134[[#This Row],[AGP]]+Tabela134[[#This Row],[VENCIMENTO]]+Tabela134[[#This Row],[REPRESENTAÇÃO]]</f>
        <v>3322.21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0" t="s">
        <v>92</v>
      </c>
      <c r="B47" s="62" t="s">
        <v>143</v>
      </c>
      <c r="C47" s="62" t="s">
        <v>186</v>
      </c>
      <c r="D47" s="119" t="s">
        <v>18</v>
      </c>
      <c r="E47" s="114">
        <v>1</v>
      </c>
      <c r="F47" s="120" t="s">
        <v>247</v>
      </c>
      <c r="G47" s="116" t="s">
        <v>511</v>
      </c>
      <c r="H47" s="117"/>
      <c r="I47" s="117">
        <v>664.44</v>
      </c>
      <c r="J47" s="117">
        <v>2657.77</v>
      </c>
      <c r="K47" s="117">
        <f>Tabela134[[#This Row],[AGP]]+Tabela134[[#This Row],[VENCIMENTO]]+Tabela134[[#This Row],[REPRESENTAÇÃO]]</f>
        <v>3322.21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0" t="s">
        <v>94</v>
      </c>
      <c r="B48" s="62" t="s">
        <v>145</v>
      </c>
      <c r="C48" s="62" t="s">
        <v>658</v>
      </c>
      <c r="D48" s="119" t="s">
        <v>18</v>
      </c>
      <c r="E48" s="114">
        <v>1</v>
      </c>
      <c r="F48" s="120" t="s">
        <v>249</v>
      </c>
      <c r="G48" s="116" t="s">
        <v>511</v>
      </c>
      <c r="H48" s="117"/>
      <c r="I48" s="117">
        <v>664.44</v>
      </c>
      <c r="J48" s="117">
        <v>2657.77</v>
      </c>
      <c r="K48" s="117">
        <f>Tabela134[[#This Row],[AGP]]+Tabela134[[#This Row],[VENCIMENTO]]+Tabela134[[#This Row],[REPRESENTAÇÃO]]</f>
        <v>3322.21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0" t="s">
        <v>548</v>
      </c>
      <c r="B49" s="62" t="s">
        <v>549</v>
      </c>
      <c r="C49" s="62" t="s">
        <v>550</v>
      </c>
      <c r="D49" s="119" t="s">
        <v>18</v>
      </c>
      <c r="E49" s="114">
        <v>1</v>
      </c>
      <c r="F49" s="120" t="s">
        <v>551</v>
      </c>
      <c r="G49" s="116" t="s">
        <v>511</v>
      </c>
      <c r="H49" s="117"/>
      <c r="I49" s="117">
        <v>664.44</v>
      </c>
      <c r="J49" s="117">
        <v>2657.77</v>
      </c>
      <c r="K49" s="117">
        <f>Tabela134[[#This Row],[AGP]]+Tabela134[[#This Row],[VENCIMENTO]]+Tabela134[[#This Row],[REPRESENTAÇÃO]]</f>
        <v>3322.21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0" t="s">
        <v>95</v>
      </c>
      <c r="B50" s="62" t="s">
        <v>146</v>
      </c>
      <c r="C50" s="62" t="s">
        <v>189</v>
      </c>
      <c r="D50" s="119" t="s">
        <v>18</v>
      </c>
      <c r="E50" s="114">
        <v>1</v>
      </c>
      <c r="F50" s="120" t="s">
        <v>250</v>
      </c>
      <c r="G50" s="116" t="s">
        <v>511</v>
      </c>
      <c r="H50" s="117"/>
      <c r="I50" s="117">
        <v>664.44</v>
      </c>
      <c r="J50" s="117">
        <v>2657.77</v>
      </c>
      <c r="K50" s="117">
        <f>Tabela134[[#This Row],[AGP]]+Tabela134[[#This Row],[VENCIMENTO]]+Tabela134[[#This Row],[REPRESENTAÇÃO]]</f>
        <v>3322.21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0" t="s">
        <v>96</v>
      </c>
      <c r="B51" s="62" t="s">
        <v>25</v>
      </c>
      <c r="C51" s="62" t="s">
        <v>190</v>
      </c>
      <c r="D51" s="119" t="s">
        <v>18</v>
      </c>
      <c r="E51" s="114">
        <v>1</v>
      </c>
      <c r="F51" s="120" t="s">
        <v>251</v>
      </c>
      <c r="G51" s="116" t="s">
        <v>511</v>
      </c>
      <c r="H51" s="117"/>
      <c r="I51" s="117">
        <v>664.44</v>
      </c>
      <c r="J51" s="117">
        <v>2657.77</v>
      </c>
      <c r="K51" s="117">
        <f>Tabela134[[#This Row],[AGP]]+Tabela134[[#This Row],[VENCIMENTO]]+Tabela134[[#This Row],[REPRESENTAÇÃO]]</f>
        <v>3322.21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0" t="s">
        <v>97</v>
      </c>
      <c r="B52" s="62" t="s">
        <v>147</v>
      </c>
      <c r="C52" s="62" t="s">
        <v>191</v>
      </c>
      <c r="D52" s="119" t="s">
        <v>18</v>
      </c>
      <c r="E52" s="114">
        <v>1</v>
      </c>
      <c r="F52" s="120" t="s">
        <v>252</v>
      </c>
      <c r="G52" s="116" t="s">
        <v>511</v>
      </c>
      <c r="H52" s="117"/>
      <c r="I52" s="117">
        <v>664.44</v>
      </c>
      <c r="J52" s="117">
        <v>2657.77</v>
      </c>
      <c r="K52" s="117">
        <f>Tabela134[[#This Row],[AGP]]+Tabela134[[#This Row],[VENCIMENTO]]+Tabela134[[#This Row],[REPRESENTAÇÃO]]</f>
        <v>3322.21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0" t="s">
        <v>552</v>
      </c>
      <c r="B53" s="62" t="s">
        <v>148</v>
      </c>
      <c r="C53" s="62" t="s">
        <v>659</v>
      </c>
      <c r="D53" s="119" t="s">
        <v>18</v>
      </c>
      <c r="E53" s="114">
        <v>1</v>
      </c>
      <c r="F53" s="120" t="s">
        <v>253</v>
      </c>
      <c r="G53" s="116" t="s">
        <v>511</v>
      </c>
      <c r="H53" s="117"/>
      <c r="I53" s="117">
        <v>664.44</v>
      </c>
      <c r="J53" s="117">
        <v>2657.77</v>
      </c>
      <c r="K53" s="117">
        <f>Tabela134[[#This Row],[AGP]]+Tabela134[[#This Row],[VENCIMENTO]]+Tabela134[[#This Row],[REPRESENTAÇÃO]]</f>
        <v>3322.21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0" t="s">
        <v>554</v>
      </c>
      <c r="B54" s="62" t="s">
        <v>555</v>
      </c>
      <c r="C54" s="62" t="s">
        <v>556</v>
      </c>
      <c r="D54" s="119" t="s">
        <v>18</v>
      </c>
      <c r="E54" s="114">
        <v>1</v>
      </c>
      <c r="F54" s="120" t="s">
        <v>254</v>
      </c>
      <c r="G54" s="116" t="s">
        <v>511</v>
      </c>
      <c r="H54" s="117"/>
      <c r="I54" s="117">
        <v>664.44</v>
      </c>
      <c r="J54" s="117">
        <v>2657.77</v>
      </c>
      <c r="K54" s="117">
        <f>Tabela134[[#This Row],[AGP]]+Tabela134[[#This Row],[VENCIMENTO]]+Tabela134[[#This Row],[REPRESENTAÇÃO]]</f>
        <v>3322.21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0" t="s">
        <v>104</v>
      </c>
      <c r="B55" s="62" t="s">
        <v>154</v>
      </c>
      <c r="C55" s="62" t="s">
        <v>607</v>
      </c>
      <c r="D55" s="119" t="s">
        <v>18</v>
      </c>
      <c r="E55" s="114">
        <v>1</v>
      </c>
      <c r="F55" s="120" t="s">
        <v>260</v>
      </c>
      <c r="G55" s="116" t="s">
        <v>511</v>
      </c>
      <c r="H55" s="117"/>
      <c r="I55" s="117">
        <v>664.44</v>
      </c>
      <c r="J55" s="117">
        <v>2657.77</v>
      </c>
      <c r="K55" s="117">
        <f>Tabela134[[#This Row],[AGP]]+Tabela134[[#This Row],[VENCIMENTO]]+Tabela134[[#This Row],[REPRESENTAÇÃO]]</f>
        <v>3322.21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0" t="s">
        <v>100</v>
      </c>
      <c r="B56" s="62" t="s">
        <v>150</v>
      </c>
      <c r="C56" s="130" t="s">
        <v>194</v>
      </c>
      <c r="D56" s="119" t="s">
        <v>18</v>
      </c>
      <c r="E56" s="114">
        <v>1</v>
      </c>
      <c r="F56" s="120" t="s">
        <v>255</v>
      </c>
      <c r="G56" s="116" t="s">
        <v>511</v>
      </c>
      <c r="H56" s="117"/>
      <c r="I56" s="117">
        <v>664.44</v>
      </c>
      <c r="J56" s="117">
        <v>2657.77</v>
      </c>
      <c r="K56" s="117">
        <f>Tabela134[[#This Row],[AGP]]+Tabela134[[#This Row],[VENCIMENTO]]+Tabela134[[#This Row],[REPRESENTAÇÃO]]</f>
        <v>3322.21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0" t="s">
        <v>101</v>
      </c>
      <c r="B57" s="62" t="s">
        <v>151</v>
      </c>
      <c r="C57" s="62" t="s">
        <v>195</v>
      </c>
      <c r="D57" s="119" t="s">
        <v>19</v>
      </c>
      <c r="E57" s="114">
        <v>1</v>
      </c>
      <c r="F57" s="120" t="s">
        <v>256</v>
      </c>
      <c r="G57" s="116" t="s">
        <v>511</v>
      </c>
      <c r="H57" s="117"/>
      <c r="I57" s="117">
        <v>431.89</v>
      </c>
      <c r="J57" s="117">
        <v>1727.55</v>
      </c>
      <c r="K57" s="117">
        <f>Tabela134[[#This Row],[AGP]]+Tabela134[[#This Row],[VENCIMENTO]]+Tabela134[[#This Row],[REPRESENTAÇÃO]]</f>
        <v>2159.44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0" t="s">
        <v>102</v>
      </c>
      <c r="B58" s="62" t="s">
        <v>152</v>
      </c>
      <c r="C58" s="62" t="s">
        <v>196</v>
      </c>
      <c r="D58" s="119" t="s">
        <v>19</v>
      </c>
      <c r="E58" s="114">
        <v>1</v>
      </c>
      <c r="F58" s="60" t="s">
        <v>257</v>
      </c>
      <c r="G58" s="116" t="s">
        <v>511</v>
      </c>
      <c r="H58" s="117"/>
      <c r="I58" s="117">
        <v>431.89</v>
      </c>
      <c r="J58" s="117">
        <v>1727.55</v>
      </c>
      <c r="K58" s="117">
        <f>Tabela134[[#This Row],[AGP]]+Tabela134[[#This Row],[VENCIMENTO]]+Tabela134[[#This Row],[REPRESENTAÇÃO]]</f>
        <v>2159.44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0" t="s">
        <v>101</v>
      </c>
      <c r="B59" s="62" t="s">
        <v>151</v>
      </c>
      <c r="C59" s="62" t="s">
        <v>195</v>
      </c>
      <c r="D59" s="119" t="s">
        <v>19</v>
      </c>
      <c r="E59" s="114">
        <v>1</v>
      </c>
      <c r="F59" s="120" t="s">
        <v>258</v>
      </c>
      <c r="G59" s="116" t="s">
        <v>511</v>
      </c>
      <c r="H59" s="117"/>
      <c r="I59" s="117">
        <v>431.89</v>
      </c>
      <c r="J59" s="117">
        <v>1727.55</v>
      </c>
      <c r="K59" s="117">
        <f>Tabela134[[#This Row],[AGP]]+Tabela134[[#This Row],[VENCIMENTO]]+Tabela134[[#This Row],[REPRESENTAÇÃO]]</f>
        <v>2159.44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0" t="s">
        <v>101</v>
      </c>
      <c r="B60" s="62" t="s">
        <v>151</v>
      </c>
      <c r="C60" s="62" t="s">
        <v>195</v>
      </c>
      <c r="D60" s="119" t="s">
        <v>19</v>
      </c>
      <c r="E60" s="114">
        <v>1</v>
      </c>
      <c r="F60" s="120" t="s">
        <v>259</v>
      </c>
      <c r="G60" s="116" t="s">
        <v>511</v>
      </c>
      <c r="H60" s="117"/>
      <c r="I60" s="117">
        <v>431.89</v>
      </c>
      <c r="J60" s="117">
        <v>1727.55</v>
      </c>
      <c r="K60" s="117">
        <f>Tabela134[[#This Row],[AGP]]+Tabela134[[#This Row],[VENCIMENTO]]+Tabela134[[#This Row],[REPRESENTAÇÃO]]</f>
        <v>2159.44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0" t="s">
        <v>101</v>
      </c>
      <c r="B61" s="62" t="s">
        <v>151</v>
      </c>
      <c r="C61" s="62" t="s">
        <v>195</v>
      </c>
      <c r="D61" s="119" t="s">
        <v>19</v>
      </c>
      <c r="E61" s="114">
        <v>1</v>
      </c>
      <c r="F61" s="120" t="s">
        <v>635</v>
      </c>
      <c r="G61" s="116" t="s">
        <v>511</v>
      </c>
      <c r="H61" s="117"/>
      <c r="I61" s="117">
        <v>431.89</v>
      </c>
      <c r="J61" s="117">
        <v>1727.55</v>
      </c>
      <c r="K61" s="117">
        <f>Tabela134[[#This Row],[AGP]]+Tabela134[[#This Row],[VENCIMENTO]]+Tabela134[[#This Row],[REPRESENTAÇÃO]]</f>
        <v>2159.44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0" t="s">
        <v>102</v>
      </c>
      <c r="B62" s="62" t="s">
        <v>152</v>
      </c>
      <c r="C62" s="62" t="s">
        <v>196</v>
      </c>
      <c r="D62" s="119" t="s">
        <v>19</v>
      </c>
      <c r="E62" s="114">
        <v>1</v>
      </c>
      <c r="F62" s="120" t="s">
        <v>262</v>
      </c>
      <c r="G62" s="116" t="s">
        <v>511</v>
      </c>
      <c r="H62" s="117"/>
      <c r="I62" s="117">
        <v>431.89</v>
      </c>
      <c r="J62" s="117">
        <v>1727.55</v>
      </c>
      <c r="K62" s="117">
        <f>Tabela134[[#This Row],[AGP]]+Tabela134[[#This Row],[VENCIMENTO]]+Tabela134[[#This Row],[REPRESENTAÇÃO]]</f>
        <v>2159.44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0" t="s">
        <v>104</v>
      </c>
      <c r="B63" s="62" t="s">
        <v>154</v>
      </c>
      <c r="C63" s="62" t="s">
        <v>198</v>
      </c>
      <c r="D63" s="119" t="s">
        <v>19</v>
      </c>
      <c r="E63" s="114">
        <v>1</v>
      </c>
      <c r="F63" s="120" t="s">
        <v>263</v>
      </c>
      <c r="G63" s="116" t="s">
        <v>511</v>
      </c>
      <c r="H63" s="117"/>
      <c r="I63" s="117">
        <v>431.89</v>
      </c>
      <c r="J63" s="117">
        <v>1727.55</v>
      </c>
      <c r="K63" s="117">
        <f>Tabela134[[#This Row],[AGP]]+Tabela134[[#This Row],[VENCIMENTO]]+Tabela134[[#This Row],[REPRESENTAÇÃO]]</f>
        <v>2159.44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0" t="s">
        <v>104</v>
      </c>
      <c r="B64" s="62" t="s">
        <v>154</v>
      </c>
      <c r="C64" s="62" t="s">
        <v>198</v>
      </c>
      <c r="D64" s="119" t="s">
        <v>19</v>
      </c>
      <c r="E64" s="114">
        <v>1</v>
      </c>
      <c r="F64" s="120" t="s">
        <v>264</v>
      </c>
      <c r="G64" s="116" t="s">
        <v>511</v>
      </c>
      <c r="H64" s="117"/>
      <c r="I64" s="117">
        <v>431.89</v>
      </c>
      <c r="J64" s="117">
        <v>1727.55</v>
      </c>
      <c r="K64" s="117">
        <f>Tabela134[[#This Row],[AGP]]+Tabela134[[#This Row],[VENCIMENTO]]+Tabela134[[#This Row],[REPRESENTAÇÃO]]</f>
        <v>2159.44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0" t="s">
        <v>104</v>
      </c>
      <c r="B65" s="62" t="s">
        <v>154</v>
      </c>
      <c r="C65" s="62" t="s">
        <v>660</v>
      </c>
      <c r="D65" s="119" t="s">
        <v>19</v>
      </c>
      <c r="E65" s="114">
        <v>1</v>
      </c>
      <c r="F65" s="120" t="s">
        <v>265</v>
      </c>
      <c r="G65" s="116" t="s">
        <v>511</v>
      </c>
      <c r="H65" s="117"/>
      <c r="I65" s="117">
        <v>431.89</v>
      </c>
      <c r="J65" s="117">
        <v>1727.55</v>
      </c>
      <c r="K65" s="117">
        <f>Tabela134[[#This Row],[AGP]]+Tabela134[[#This Row],[VENCIMENTO]]+Tabela134[[#This Row],[REPRESENTAÇÃO]]</f>
        <v>2159.44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0" t="s">
        <v>105</v>
      </c>
      <c r="B66" s="62" t="s">
        <v>155</v>
      </c>
      <c r="C66" s="62" t="s">
        <v>661</v>
      </c>
      <c r="D66" s="119" t="s">
        <v>19</v>
      </c>
      <c r="E66" s="114">
        <v>1</v>
      </c>
      <c r="F66" s="120" t="s">
        <v>266</v>
      </c>
      <c r="G66" s="116" t="s">
        <v>511</v>
      </c>
      <c r="H66" s="117"/>
      <c r="I66" s="117">
        <v>431.89</v>
      </c>
      <c r="J66" s="117">
        <v>1727.55</v>
      </c>
      <c r="K66" s="117">
        <f>Tabela134[[#This Row],[AGP]]+Tabela134[[#This Row],[VENCIMENTO]]+Tabela134[[#This Row],[REPRESENTAÇÃO]]</f>
        <v>2159.44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0" t="s">
        <v>103</v>
      </c>
      <c r="B67" s="62" t="s">
        <v>608</v>
      </c>
      <c r="C67" s="62" t="s">
        <v>607</v>
      </c>
      <c r="D67" s="119" t="s">
        <v>19</v>
      </c>
      <c r="E67" s="114">
        <v>1</v>
      </c>
      <c r="F67" s="120" t="s">
        <v>268</v>
      </c>
      <c r="G67" s="116" t="s">
        <v>511</v>
      </c>
      <c r="H67" s="117"/>
      <c r="I67" s="117">
        <v>431.89</v>
      </c>
      <c r="J67" s="117">
        <v>1727.55</v>
      </c>
      <c r="K67" s="117">
        <f>Tabela134[[#This Row],[AGP]]+Tabela134[[#This Row],[VENCIMENTO]]+Tabela134[[#This Row],[REPRESENTAÇÃO]]</f>
        <v>2159.44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0" t="s">
        <v>107</v>
      </c>
      <c r="B68" s="62" t="s">
        <v>157</v>
      </c>
      <c r="C68" s="62" t="s">
        <v>201</v>
      </c>
      <c r="D68" s="119" t="s">
        <v>210</v>
      </c>
      <c r="E68" s="114">
        <v>1</v>
      </c>
      <c r="F68" s="120" t="s">
        <v>609</v>
      </c>
      <c r="G68" s="116" t="s">
        <v>511</v>
      </c>
      <c r="H68" s="117"/>
      <c r="I68" s="117">
        <v>265.77999999999997</v>
      </c>
      <c r="J68" s="117">
        <v>1063.1099999999999</v>
      </c>
      <c r="K68" s="117">
        <f>Tabela134[[#This Row],[AGP]]+Tabela134[[#This Row],[VENCIMENTO]]+Tabela134[[#This Row],[REPRESENTAÇÃO]]</f>
        <v>1328.8899999999999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0" t="s">
        <v>557</v>
      </c>
      <c r="B69" s="62" t="s">
        <v>558</v>
      </c>
      <c r="C69" s="62" t="s">
        <v>559</v>
      </c>
      <c r="D69" s="119" t="s">
        <v>210</v>
      </c>
      <c r="E69" s="114">
        <v>1</v>
      </c>
      <c r="F69" s="120" t="s">
        <v>269</v>
      </c>
      <c r="G69" s="116" t="s">
        <v>511</v>
      </c>
      <c r="H69" s="117"/>
      <c r="I69" s="117">
        <v>265.77999999999997</v>
      </c>
      <c r="J69" s="117">
        <v>1063.1099999999999</v>
      </c>
      <c r="K69" s="117">
        <f>Tabela134[[#This Row],[AGP]]+Tabela134[[#This Row],[VENCIMENTO]]+Tabela134[[#This Row],[REPRESENTAÇÃO]]</f>
        <v>1328.8899999999999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0" t="s">
        <v>557</v>
      </c>
      <c r="B70" s="62" t="s">
        <v>558</v>
      </c>
      <c r="C70" s="62" t="s">
        <v>559</v>
      </c>
      <c r="D70" s="119" t="s">
        <v>210</v>
      </c>
      <c r="E70" s="114">
        <v>1</v>
      </c>
      <c r="F70" s="120" t="s">
        <v>270</v>
      </c>
      <c r="G70" s="116" t="s">
        <v>511</v>
      </c>
      <c r="H70" s="117"/>
      <c r="I70" s="117">
        <v>265.77999999999997</v>
      </c>
      <c r="J70" s="117">
        <v>1063.1099999999999</v>
      </c>
      <c r="K70" s="117">
        <f>Tabela134[[#This Row],[AGP]]+Tabela134[[#This Row],[VENCIMENTO]]+Tabela134[[#This Row],[REPRESENTAÇÃO]]</f>
        <v>1328.8899999999999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0" t="s">
        <v>109</v>
      </c>
      <c r="B71" s="62" t="s">
        <v>159</v>
      </c>
      <c r="C71" s="62" t="s">
        <v>203</v>
      </c>
      <c r="D71" s="119" t="s">
        <v>210</v>
      </c>
      <c r="E71" s="114">
        <v>1</v>
      </c>
      <c r="F71" s="120" t="s">
        <v>271</v>
      </c>
      <c r="G71" s="116" t="s">
        <v>511</v>
      </c>
      <c r="H71" s="117"/>
      <c r="I71" s="117">
        <v>265.77999999999997</v>
      </c>
      <c r="J71" s="117">
        <v>1063.1099999999999</v>
      </c>
      <c r="K71" s="117">
        <f>Tabela134[[#This Row],[AGP]]+Tabela134[[#This Row],[VENCIMENTO]]+Tabela134[[#This Row],[REPRESENTAÇÃO]]</f>
        <v>1328.8899999999999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0" t="s">
        <v>110</v>
      </c>
      <c r="B72" s="62" t="s">
        <v>160</v>
      </c>
      <c r="C72" s="62" t="s">
        <v>204</v>
      </c>
      <c r="D72" s="119" t="s">
        <v>210</v>
      </c>
      <c r="E72" s="114">
        <v>1</v>
      </c>
      <c r="F72" s="216" t="s">
        <v>272</v>
      </c>
      <c r="G72" s="116" t="s">
        <v>511</v>
      </c>
      <c r="H72" s="117"/>
      <c r="I72" s="117">
        <v>265.77999999999997</v>
      </c>
      <c r="J72" s="117">
        <v>1063.1099999999999</v>
      </c>
      <c r="K72" s="117">
        <f>Tabela134[[#This Row],[AGP]]+Tabela134[[#This Row],[VENCIMENTO]]+Tabela134[[#This Row],[REPRESENTAÇÃO]]</f>
        <v>1328.8899999999999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22" customFormat="1" ht="12.75" customHeight="1">
      <c r="A73" s="60" t="s">
        <v>560</v>
      </c>
      <c r="B73" s="62" t="s">
        <v>561</v>
      </c>
      <c r="C73" s="62" t="s">
        <v>562</v>
      </c>
      <c r="D73" s="119" t="s">
        <v>211</v>
      </c>
      <c r="E73" s="114">
        <v>1</v>
      </c>
      <c r="F73" s="120" t="s">
        <v>273</v>
      </c>
      <c r="G73" s="116" t="s">
        <v>511</v>
      </c>
      <c r="H73" s="117"/>
      <c r="I73" s="117">
        <v>232.56</v>
      </c>
      <c r="J73" s="117">
        <v>930.22</v>
      </c>
      <c r="K73" s="117">
        <f>Tabela134[[#This Row],[AGP]]+Tabela134[[#This Row],[VENCIMENTO]]+Tabela134[[#This Row],[REPRESENTAÇÃO]]</f>
        <v>1162.78</v>
      </c>
    </row>
    <row r="74" spans="1:26" ht="12.75" customHeight="1">
      <c r="A74" s="205" t="s">
        <v>57</v>
      </c>
      <c r="B74" s="206"/>
      <c r="C74" s="206"/>
      <c r="D74" s="206"/>
      <c r="E74" s="206">
        <f>SUBTOTAL(102,[QUANT.])</f>
        <v>67</v>
      </c>
      <c r="F74" s="207"/>
      <c r="G74" s="206"/>
      <c r="H74" s="208">
        <f>SUM(H7:H73)</f>
        <v>10570</v>
      </c>
      <c r="I74" s="209">
        <f>SUBTOTAL(109,[VENCIMENTO])</f>
        <v>56410.800000000017</v>
      </c>
      <c r="J74" s="210">
        <f>SUBTOTAL(109,[REPRESENTAÇÃO])</f>
        <v>229329.19999999958</v>
      </c>
      <c r="K74" s="211">
        <f>SUBTOTAL(109,[TOTAL])</f>
        <v>296310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22" customFormat="1" ht="12.75" customHeight="1">
      <c r="A75" s="132"/>
      <c r="B75" s="133"/>
      <c r="C75" s="133"/>
      <c r="D75" s="133"/>
      <c r="E75" s="133"/>
      <c r="F75" s="134"/>
      <c r="G75" s="133"/>
      <c r="H75" s="133"/>
      <c r="I75" s="133"/>
      <c r="J75" s="133"/>
      <c r="K75" s="135"/>
    </row>
    <row r="76" spans="1:26" s="22" customFormat="1" ht="12.75" customHeight="1">
      <c r="A76" s="312" t="s">
        <v>20</v>
      </c>
      <c r="B76" s="312"/>
      <c r="C76" s="312"/>
      <c r="D76" s="312"/>
      <c r="E76" s="312"/>
      <c r="F76" s="312"/>
      <c r="G76" s="312"/>
      <c r="H76" s="312"/>
      <c r="I76" s="26"/>
      <c r="K76" s="27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s="22" customFormat="1" ht="12.75" customHeight="1">
      <c r="A77" s="110" t="s">
        <v>1</v>
      </c>
      <c r="B77" s="110" t="s">
        <v>2</v>
      </c>
      <c r="C77" s="110" t="s">
        <v>3</v>
      </c>
      <c r="D77" s="110" t="s">
        <v>4</v>
      </c>
      <c r="E77" s="110" t="s">
        <v>5</v>
      </c>
      <c r="F77" s="110" t="s">
        <v>6</v>
      </c>
      <c r="G77" s="110" t="s">
        <v>7</v>
      </c>
      <c r="H77" s="110" t="s">
        <v>11</v>
      </c>
      <c r="I77" s="26"/>
      <c r="J77" s="26"/>
      <c r="K77" s="27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2" customFormat="1" ht="12.75" customHeight="1">
      <c r="A78" s="60" t="s">
        <v>278</v>
      </c>
      <c r="B78" s="62" t="s">
        <v>279</v>
      </c>
      <c r="C78" s="62" t="s">
        <v>662</v>
      </c>
      <c r="D78" s="119" t="s">
        <v>277</v>
      </c>
      <c r="E78" s="136">
        <v>1</v>
      </c>
      <c r="F78" s="120" t="s">
        <v>332</v>
      </c>
      <c r="G78" s="137" t="s">
        <v>512</v>
      </c>
      <c r="H78" s="138">
        <v>5847.08</v>
      </c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2" customFormat="1" ht="12.75" customHeight="1">
      <c r="A79" s="60" t="s">
        <v>63</v>
      </c>
      <c r="B79" s="62" t="s">
        <v>117</v>
      </c>
      <c r="C79" s="62" t="s">
        <v>663</v>
      </c>
      <c r="D79" s="119" t="s">
        <v>277</v>
      </c>
      <c r="E79" s="136">
        <v>1</v>
      </c>
      <c r="F79" s="120" t="s">
        <v>217</v>
      </c>
      <c r="G79" s="116" t="s">
        <v>512</v>
      </c>
      <c r="H79" s="138">
        <v>5847.08</v>
      </c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2" customFormat="1" ht="12.75" customHeight="1">
      <c r="A80" s="60" t="s">
        <v>563</v>
      </c>
      <c r="B80" s="62" t="s">
        <v>564</v>
      </c>
      <c r="C80" s="62" t="s">
        <v>664</v>
      </c>
      <c r="D80" s="119" t="s">
        <v>21</v>
      </c>
      <c r="E80" s="136">
        <v>1</v>
      </c>
      <c r="F80" s="120" t="s">
        <v>339</v>
      </c>
      <c r="G80" s="137" t="s">
        <v>512</v>
      </c>
      <c r="H80" s="138">
        <v>4916.8599999999997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2" customFormat="1" ht="12.75" customHeight="1">
      <c r="A81" s="60" t="s">
        <v>282</v>
      </c>
      <c r="B81" s="62" t="s">
        <v>283</v>
      </c>
      <c r="C81" s="62" t="s">
        <v>284</v>
      </c>
      <c r="D81" s="119" t="s">
        <v>21</v>
      </c>
      <c r="E81" s="136">
        <v>1</v>
      </c>
      <c r="F81" s="120" t="s">
        <v>334</v>
      </c>
      <c r="G81" s="137" t="s">
        <v>512</v>
      </c>
      <c r="H81" s="138">
        <v>4916.8599999999997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2" customFormat="1" ht="12.75" customHeight="1">
      <c r="A82" s="60" t="s">
        <v>566</v>
      </c>
      <c r="B82" s="62" t="s">
        <v>567</v>
      </c>
      <c r="C82" s="62" t="s">
        <v>665</v>
      </c>
      <c r="D82" s="119" t="s">
        <v>22</v>
      </c>
      <c r="E82" s="136">
        <v>1</v>
      </c>
      <c r="F82" s="120" t="s">
        <v>226</v>
      </c>
      <c r="G82" s="137" t="s">
        <v>512</v>
      </c>
      <c r="H82" s="138">
        <v>4518.2</v>
      </c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2" customFormat="1" ht="12.75" customHeight="1">
      <c r="A83" s="60" t="s">
        <v>285</v>
      </c>
      <c r="B83" s="62" t="s">
        <v>286</v>
      </c>
      <c r="C83" s="62" t="s">
        <v>666</v>
      </c>
      <c r="D83" s="119" t="s">
        <v>22</v>
      </c>
      <c r="E83" s="136">
        <v>1</v>
      </c>
      <c r="F83" s="120" t="s">
        <v>335</v>
      </c>
      <c r="G83" s="137" t="s">
        <v>512</v>
      </c>
      <c r="H83" s="138">
        <v>4518.2</v>
      </c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2" customFormat="1" ht="12.75" customHeight="1">
      <c r="A84" s="60" t="s">
        <v>288</v>
      </c>
      <c r="B84" s="62" t="s">
        <v>289</v>
      </c>
      <c r="C84" s="62" t="s">
        <v>290</v>
      </c>
      <c r="D84" s="119" t="s">
        <v>22</v>
      </c>
      <c r="E84" s="136">
        <v>1</v>
      </c>
      <c r="F84" s="120" t="s">
        <v>336</v>
      </c>
      <c r="G84" s="137" t="s">
        <v>512</v>
      </c>
      <c r="H84" s="138">
        <v>4518.2</v>
      </c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2" customFormat="1" ht="12.75" customHeight="1">
      <c r="A85" s="60" t="s">
        <v>291</v>
      </c>
      <c r="B85" s="62" t="s">
        <v>292</v>
      </c>
      <c r="C85" s="62" t="s">
        <v>293</v>
      </c>
      <c r="D85" s="119" t="s">
        <v>22</v>
      </c>
      <c r="E85" s="136">
        <v>1</v>
      </c>
      <c r="F85" s="120" t="s">
        <v>337</v>
      </c>
      <c r="G85" s="137" t="s">
        <v>512</v>
      </c>
      <c r="H85" s="138">
        <v>4518.2</v>
      </c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2" customFormat="1" ht="12.75" customHeight="1">
      <c r="A86" s="60" t="s">
        <v>294</v>
      </c>
      <c r="B86" s="62" t="s">
        <v>295</v>
      </c>
      <c r="C86" s="62" t="s">
        <v>667</v>
      </c>
      <c r="D86" s="119" t="s">
        <v>22</v>
      </c>
      <c r="E86" s="136">
        <v>1</v>
      </c>
      <c r="F86" s="120" t="s">
        <v>347</v>
      </c>
      <c r="G86" s="137" t="s">
        <v>513</v>
      </c>
      <c r="H86" s="138">
        <v>4518.2</v>
      </c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2" customFormat="1" ht="12.75" customHeight="1">
      <c r="A87" s="60" t="s">
        <v>74</v>
      </c>
      <c r="B87" s="62" t="s">
        <v>127</v>
      </c>
      <c r="C87" s="62" t="s">
        <v>171</v>
      </c>
      <c r="D87" s="119" t="s">
        <v>22</v>
      </c>
      <c r="E87" s="136">
        <v>1</v>
      </c>
      <c r="F87" s="120" t="s">
        <v>340</v>
      </c>
      <c r="G87" s="137" t="s">
        <v>512</v>
      </c>
      <c r="H87" s="138">
        <v>4518.2</v>
      </c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2" customFormat="1" ht="12.75" customHeight="1">
      <c r="A88" s="60" t="s">
        <v>303</v>
      </c>
      <c r="B88" s="62" t="s">
        <v>304</v>
      </c>
      <c r="C88" s="62" t="s">
        <v>305</v>
      </c>
      <c r="D88" s="119" t="s">
        <v>23</v>
      </c>
      <c r="E88" s="136">
        <v>1</v>
      </c>
      <c r="F88" s="120" t="s">
        <v>342</v>
      </c>
      <c r="G88" s="137" t="s">
        <v>512</v>
      </c>
      <c r="H88" s="138">
        <v>3720.87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s="22" customFormat="1" ht="12.75" customHeight="1">
      <c r="A89" s="60" t="s">
        <v>306</v>
      </c>
      <c r="B89" s="62" t="s">
        <v>307</v>
      </c>
      <c r="C89" s="62" t="s">
        <v>308</v>
      </c>
      <c r="D89" s="119" t="s">
        <v>23</v>
      </c>
      <c r="E89" s="136">
        <v>1</v>
      </c>
      <c r="F89" s="120" t="s">
        <v>343</v>
      </c>
      <c r="G89" s="137" t="s">
        <v>512</v>
      </c>
      <c r="H89" s="138">
        <v>3720.87</v>
      </c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s="22" customFormat="1" ht="12.75" customHeight="1">
      <c r="A90" s="60" t="s">
        <v>309</v>
      </c>
      <c r="B90" s="62" t="s">
        <v>310</v>
      </c>
      <c r="C90" s="62" t="s">
        <v>311</v>
      </c>
      <c r="D90" s="119" t="s">
        <v>23</v>
      </c>
      <c r="E90" s="136">
        <v>1</v>
      </c>
      <c r="F90" s="120" t="s">
        <v>344</v>
      </c>
      <c r="G90" s="137" t="s">
        <v>512</v>
      </c>
      <c r="H90" s="138">
        <v>3720.87</v>
      </c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s="22" customFormat="1" ht="12.75" customHeight="1">
      <c r="A91" s="60" t="s">
        <v>75</v>
      </c>
      <c r="B91" s="62" t="s">
        <v>312</v>
      </c>
      <c r="C91" s="62" t="s">
        <v>313</v>
      </c>
      <c r="D91" s="119" t="s">
        <v>23</v>
      </c>
      <c r="E91" s="136">
        <v>1</v>
      </c>
      <c r="F91" s="120" t="s">
        <v>345</v>
      </c>
      <c r="G91" s="137" t="s">
        <v>512</v>
      </c>
      <c r="H91" s="138">
        <v>3720.87</v>
      </c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s="22" customFormat="1" ht="12.75" customHeight="1">
      <c r="A92" s="60" t="s">
        <v>314</v>
      </c>
      <c r="B92" s="62" t="s">
        <v>283</v>
      </c>
      <c r="C92" s="62" t="s">
        <v>315</v>
      </c>
      <c r="D92" s="119" t="s">
        <v>23</v>
      </c>
      <c r="E92" s="136">
        <v>1</v>
      </c>
      <c r="F92" s="120" t="s">
        <v>346</v>
      </c>
      <c r="G92" s="137" t="s">
        <v>512</v>
      </c>
      <c r="H92" s="138">
        <v>3720.87</v>
      </c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s="22" customFormat="1" ht="12.75" customHeight="1">
      <c r="A93" s="159" t="s">
        <v>630</v>
      </c>
      <c r="B93" s="160" t="s">
        <v>631</v>
      </c>
      <c r="C93" s="160" t="s">
        <v>668</v>
      </c>
      <c r="D93" s="191" t="s">
        <v>23</v>
      </c>
      <c r="E93" s="193">
        <v>1</v>
      </c>
      <c r="F93" s="141" t="s">
        <v>467</v>
      </c>
      <c r="G93" s="194" t="s">
        <v>512</v>
      </c>
      <c r="H93" s="195">
        <v>3720.87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s="22" customFormat="1" ht="12.75" customHeight="1">
      <c r="A94" s="60" t="s">
        <v>81</v>
      </c>
      <c r="B94" s="62" t="s">
        <v>319</v>
      </c>
      <c r="C94" s="62" t="s">
        <v>460</v>
      </c>
      <c r="D94" s="119" t="s">
        <v>23</v>
      </c>
      <c r="E94" s="136">
        <v>1</v>
      </c>
      <c r="F94" s="120" t="s">
        <v>348</v>
      </c>
      <c r="G94" s="137" t="s">
        <v>512</v>
      </c>
      <c r="H94" s="138">
        <v>3720.87</v>
      </c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s="22" customFormat="1" ht="12.75" customHeight="1">
      <c r="A95" s="60" t="s">
        <v>320</v>
      </c>
      <c r="B95" s="62" t="s">
        <v>321</v>
      </c>
      <c r="C95" s="62" t="s">
        <v>322</v>
      </c>
      <c r="D95" s="119" t="s">
        <v>24</v>
      </c>
      <c r="E95" s="136">
        <v>1</v>
      </c>
      <c r="F95" s="120" t="s">
        <v>349</v>
      </c>
      <c r="G95" s="137" t="s">
        <v>512</v>
      </c>
      <c r="H95" s="138">
        <v>2657.77</v>
      </c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s="22" customFormat="1" ht="12.75" customHeight="1">
      <c r="A96" s="60" t="s">
        <v>325</v>
      </c>
      <c r="B96" s="62" t="s">
        <v>326</v>
      </c>
      <c r="C96" s="62" t="s">
        <v>669</v>
      </c>
      <c r="D96" s="119" t="s">
        <v>24</v>
      </c>
      <c r="E96" s="136">
        <v>1</v>
      </c>
      <c r="F96" s="120" t="s">
        <v>351</v>
      </c>
      <c r="G96" s="137" t="s">
        <v>513</v>
      </c>
      <c r="H96" s="138">
        <v>2657.77</v>
      </c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s="22" customFormat="1" ht="12.75" customHeight="1">
      <c r="A97" s="60" t="s">
        <v>90</v>
      </c>
      <c r="B97" s="62" t="s">
        <v>142</v>
      </c>
      <c r="C97" s="62" t="s">
        <v>656</v>
      </c>
      <c r="D97" s="119" t="s">
        <v>24</v>
      </c>
      <c r="E97" s="136">
        <v>1</v>
      </c>
      <c r="F97" s="120" t="s">
        <v>352</v>
      </c>
      <c r="G97" s="137" t="s">
        <v>512</v>
      </c>
      <c r="H97" s="138">
        <v>2657.77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s="22" customFormat="1" ht="12.75" customHeight="1">
      <c r="A98" s="60" t="s">
        <v>328</v>
      </c>
      <c r="B98" s="62" t="s">
        <v>26</v>
      </c>
      <c r="C98" s="62" t="s">
        <v>323</v>
      </c>
      <c r="D98" s="119" t="s">
        <v>24</v>
      </c>
      <c r="E98" s="136">
        <v>1</v>
      </c>
      <c r="F98" s="120" t="s">
        <v>353</v>
      </c>
      <c r="G98" s="137" t="s">
        <v>512</v>
      </c>
      <c r="H98" s="138">
        <v>2657.77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s="22" customFormat="1" ht="12.75" customHeight="1">
      <c r="A99" s="60" t="s">
        <v>329</v>
      </c>
      <c r="B99" s="62" t="s">
        <v>25</v>
      </c>
      <c r="C99" s="62" t="s">
        <v>670</v>
      </c>
      <c r="D99" s="119" t="s">
        <v>24</v>
      </c>
      <c r="E99" s="136">
        <v>1</v>
      </c>
      <c r="F99" s="120" t="s">
        <v>354</v>
      </c>
      <c r="G99" s="137" t="s">
        <v>512</v>
      </c>
      <c r="H99" s="138">
        <v>2657.77</v>
      </c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31"/>
      <c r="B100" s="30"/>
      <c r="C100" s="30"/>
      <c r="D100" s="30"/>
      <c r="E100" s="30">
        <f>SUM(E78:E99)</f>
        <v>22</v>
      </c>
      <c r="F100" s="31"/>
      <c r="G100" s="30"/>
      <c r="H100" s="32">
        <f>SUBTOTAL(109,[TOTAL])</f>
        <v>87972.020000000019</v>
      </c>
      <c r="I100" s="22"/>
      <c r="J100" s="22"/>
      <c r="K100" s="2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313" t="s">
        <v>27</v>
      </c>
      <c r="B102" s="313"/>
      <c r="C102" s="313"/>
      <c r="D102" s="313"/>
      <c r="E102" s="313"/>
      <c r="F102" s="313"/>
      <c r="G102" s="313"/>
      <c r="H102" s="313"/>
      <c r="I102" s="3"/>
      <c r="J102" s="2"/>
      <c r="K102" s="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39" t="s">
        <v>1</v>
      </c>
      <c r="B103" s="139" t="s">
        <v>2</v>
      </c>
      <c r="C103" s="139" t="s">
        <v>3</v>
      </c>
      <c r="D103" s="139" t="s">
        <v>4</v>
      </c>
      <c r="E103" s="139" t="s">
        <v>5</v>
      </c>
      <c r="F103" s="139" t="s">
        <v>6</v>
      </c>
      <c r="G103" s="139" t="s">
        <v>7</v>
      </c>
      <c r="H103" s="139" t="s">
        <v>28</v>
      </c>
      <c r="I103" s="139" t="s">
        <v>517</v>
      </c>
      <c r="J103" s="139" t="s">
        <v>518</v>
      </c>
      <c r="K103" s="140" t="s">
        <v>519</v>
      </c>
      <c r="L103" s="139" t="s">
        <v>611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20" t="s">
        <v>355</v>
      </c>
      <c r="B104" s="62" t="s">
        <v>286</v>
      </c>
      <c r="C104" s="62" t="s">
        <v>671</v>
      </c>
      <c r="D104" s="119" t="s">
        <v>29</v>
      </c>
      <c r="E104" s="114">
        <v>1</v>
      </c>
      <c r="F104" s="141" t="s">
        <v>462</v>
      </c>
      <c r="G104" s="116" t="s">
        <v>512</v>
      </c>
      <c r="H104" s="117">
        <v>1200.69</v>
      </c>
      <c r="I104" s="116"/>
      <c r="J104" s="116"/>
      <c r="K104" s="117">
        <f>Tabela336[[#This Row],[VALOR]]</f>
        <v>1200.69</v>
      </c>
      <c r="L104" s="116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20" t="s">
        <v>357</v>
      </c>
      <c r="B105" s="62" t="s">
        <v>358</v>
      </c>
      <c r="C105" s="62" t="s">
        <v>672</v>
      </c>
      <c r="D105" s="119" t="s">
        <v>29</v>
      </c>
      <c r="E105" s="114">
        <v>1</v>
      </c>
      <c r="F105" s="142" t="s">
        <v>419</v>
      </c>
      <c r="G105" s="116" t="s">
        <v>513</v>
      </c>
      <c r="H105" s="117">
        <v>1200.69</v>
      </c>
      <c r="I105" s="116"/>
      <c r="J105" s="116"/>
      <c r="K105" s="117">
        <f>Tabela336[[#This Row],[VALOR]]</f>
        <v>1200.69</v>
      </c>
      <c r="L105" s="116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43" t="s">
        <v>569</v>
      </c>
      <c r="B106" s="62" t="s">
        <v>570</v>
      </c>
      <c r="C106" s="62" t="s">
        <v>673</v>
      </c>
      <c r="D106" s="119" t="s">
        <v>29</v>
      </c>
      <c r="E106" s="114">
        <v>1</v>
      </c>
      <c r="F106" s="141" t="s">
        <v>463</v>
      </c>
      <c r="G106" s="116" t="s">
        <v>512</v>
      </c>
      <c r="H106" s="117">
        <v>1200.69</v>
      </c>
      <c r="I106" s="116"/>
      <c r="J106" s="116"/>
      <c r="K106" s="117">
        <f>Tabela336[[#This Row],[VALOR]]</f>
        <v>1200.69</v>
      </c>
      <c r="L106" s="116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20" t="s">
        <v>363</v>
      </c>
      <c r="B107" s="62" t="s">
        <v>364</v>
      </c>
      <c r="C107" s="62" t="s">
        <v>663</v>
      </c>
      <c r="D107" s="119" t="s">
        <v>29</v>
      </c>
      <c r="E107" s="114">
        <v>1</v>
      </c>
      <c r="F107" s="144" t="s">
        <v>423</v>
      </c>
      <c r="G107" s="116" t="s">
        <v>513</v>
      </c>
      <c r="H107" s="117">
        <v>1200.69</v>
      </c>
      <c r="I107" s="116"/>
      <c r="J107" s="116"/>
      <c r="K107" s="117">
        <f>Tabela336[[#This Row],[VALOR]]</f>
        <v>1200.69</v>
      </c>
      <c r="L107" s="116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20" t="s">
        <v>363</v>
      </c>
      <c r="B108" s="62" t="s">
        <v>364</v>
      </c>
      <c r="C108" s="62" t="s">
        <v>674</v>
      </c>
      <c r="D108" s="119" t="s">
        <v>29</v>
      </c>
      <c r="E108" s="114">
        <v>1</v>
      </c>
      <c r="F108" s="141" t="s">
        <v>464</v>
      </c>
      <c r="G108" s="145" t="s">
        <v>512</v>
      </c>
      <c r="H108" s="146">
        <v>1200.69</v>
      </c>
      <c r="I108" s="116"/>
      <c r="J108" s="116"/>
      <c r="K108" s="117">
        <f>Tabela336[[#This Row],[VALOR]]</f>
        <v>1200.69</v>
      </c>
      <c r="L108" s="116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20" t="s">
        <v>363</v>
      </c>
      <c r="B109" s="62" t="s">
        <v>364</v>
      </c>
      <c r="C109" s="62" t="s">
        <v>663</v>
      </c>
      <c r="D109" s="119" t="s">
        <v>29</v>
      </c>
      <c r="E109" s="114">
        <v>1</v>
      </c>
      <c r="F109" s="144" t="s">
        <v>516</v>
      </c>
      <c r="G109" s="116" t="s">
        <v>512</v>
      </c>
      <c r="H109" s="117">
        <v>1200.69</v>
      </c>
      <c r="I109" s="116"/>
      <c r="J109" s="116"/>
      <c r="K109" s="117">
        <f>Tabela336[[#This Row],[VALOR]]</f>
        <v>1200.69</v>
      </c>
      <c r="L109" s="116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20" t="s">
        <v>365</v>
      </c>
      <c r="B110" s="62" t="s">
        <v>358</v>
      </c>
      <c r="C110" s="62" t="s">
        <v>669</v>
      </c>
      <c r="D110" s="119" t="s">
        <v>29</v>
      </c>
      <c r="E110" s="114">
        <v>1</v>
      </c>
      <c r="F110" s="141" t="s">
        <v>466</v>
      </c>
      <c r="G110" s="116" t="s">
        <v>512</v>
      </c>
      <c r="H110" s="117">
        <v>1200.69</v>
      </c>
      <c r="I110" s="116"/>
      <c r="J110" s="116"/>
      <c r="K110" s="117">
        <f>Tabela336[[#This Row],[VALOR]]</f>
        <v>1200.69</v>
      </c>
      <c r="L110" s="116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20" t="s">
        <v>363</v>
      </c>
      <c r="B111" s="62" t="s">
        <v>367</v>
      </c>
      <c r="C111" s="62" t="s">
        <v>368</v>
      </c>
      <c r="D111" s="119" t="s">
        <v>29</v>
      </c>
      <c r="E111" s="114">
        <v>1</v>
      </c>
      <c r="F111" s="144" t="s">
        <v>572</v>
      </c>
      <c r="G111" s="116" t="s">
        <v>512</v>
      </c>
      <c r="H111" s="117">
        <v>1200.69</v>
      </c>
      <c r="I111" s="116"/>
      <c r="J111" s="116"/>
      <c r="K111" s="117">
        <f>Tabela336[[#This Row],[VALOR]]</f>
        <v>1200.69</v>
      </c>
      <c r="L111" s="116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20" t="s">
        <v>369</v>
      </c>
      <c r="B112" s="62" t="s">
        <v>370</v>
      </c>
      <c r="C112" s="62" t="s">
        <v>371</v>
      </c>
      <c r="D112" s="119" t="s">
        <v>29</v>
      </c>
      <c r="E112" s="114">
        <v>1</v>
      </c>
      <c r="F112" s="141" t="s">
        <v>468</v>
      </c>
      <c r="G112" s="116" t="s">
        <v>512</v>
      </c>
      <c r="H112" s="117">
        <v>1200.69</v>
      </c>
      <c r="I112" s="116"/>
      <c r="J112" s="116"/>
      <c r="K112" s="117">
        <f>Tabela336[[#This Row],[VALOR]]</f>
        <v>1200.69</v>
      </c>
      <c r="L112" s="11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20" t="s">
        <v>372</v>
      </c>
      <c r="B113" s="62" t="s">
        <v>373</v>
      </c>
      <c r="C113" s="62" t="s">
        <v>675</v>
      </c>
      <c r="D113" s="119" t="s">
        <v>29</v>
      </c>
      <c r="E113" s="114">
        <v>1</v>
      </c>
      <c r="F113" s="150" t="s">
        <v>420</v>
      </c>
      <c r="G113" s="116" t="s">
        <v>512</v>
      </c>
      <c r="H113" s="117">
        <v>1200.69</v>
      </c>
      <c r="I113" s="116"/>
      <c r="J113" s="116"/>
      <c r="K113" s="117">
        <f>Tabela336[[#This Row],[VALOR]]</f>
        <v>1200.69</v>
      </c>
      <c r="L113" s="11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20" t="s">
        <v>375</v>
      </c>
      <c r="B114" s="62" t="s">
        <v>376</v>
      </c>
      <c r="C114" s="62" t="s">
        <v>377</v>
      </c>
      <c r="D114" s="119" t="s">
        <v>29</v>
      </c>
      <c r="E114" s="114">
        <v>1</v>
      </c>
      <c r="F114" s="141" t="s">
        <v>422</v>
      </c>
      <c r="G114" s="116" t="s">
        <v>512</v>
      </c>
      <c r="H114" s="117">
        <v>1200.69</v>
      </c>
      <c r="I114" s="116"/>
      <c r="J114" s="116"/>
      <c r="K114" s="117">
        <f>Tabela336[[#This Row],[VALOR]]</f>
        <v>1200.69</v>
      </c>
      <c r="L114" s="11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20" t="s">
        <v>381</v>
      </c>
      <c r="B115" s="62" t="s">
        <v>382</v>
      </c>
      <c r="C115" s="62" t="s">
        <v>383</v>
      </c>
      <c r="D115" s="119" t="s">
        <v>29</v>
      </c>
      <c r="E115" s="114">
        <v>1</v>
      </c>
      <c r="F115" s="150" t="s">
        <v>469</v>
      </c>
      <c r="G115" s="116" t="s">
        <v>512</v>
      </c>
      <c r="H115" s="117">
        <v>1200.69</v>
      </c>
      <c r="I115" s="116"/>
      <c r="J115" s="116"/>
      <c r="K115" s="117">
        <f>Tabela336[[#This Row],[VALOR]]</f>
        <v>1200.69</v>
      </c>
      <c r="L115" s="11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20" t="s">
        <v>384</v>
      </c>
      <c r="B116" s="62" t="s">
        <v>385</v>
      </c>
      <c r="C116" s="62" t="s">
        <v>386</v>
      </c>
      <c r="D116" s="119" t="s">
        <v>29</v>
      </c>
      <c r="E116" s="114">
        <v>1</v>
      </c>
      <c r="F116" s="141" t="s">
        <v>470</v>
      </c>
      <c r="G116" s="116" t="s">
        <v>512</v>
      </c>
      <c r="H116" s="117">
        <v>1200.69</v>
      </c>
      <c r="I116" s="116"/>
      <c r="J116" s="116"/>
      <c r="K116" s="117">
        <f>Tabela336[[#This Row],[VALOR]]</f>
        <v>1200.69</v>
      </c>
      <c r="L116" s="11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20" t="s">
        <v>387</v>
      </c>
      <c r="B117" s="62" t="s">
        <v>388</v>
      </c>
      <c r="C117" s="62" t="s">
        <v>389</v>
      </c>
      <c r="D117" s="119" t="s">
        <v>29</v>
      </c>
      <c r="E117" s="114">
        <v>1</v>
      </c>
      <c r="F117" s="150" t="s">
        <v>436</v>
      </c>
      <c r="G117" s="116" t="s">
        <v>512</v>
      </c>
      <c r="H117" s="117">
        <v>1200.69</v>
      </c>
      <c r="I117" s="116"/>
      <c r="J117" s="116"/>
      <c r="K117" s="117">
        <f>Tabela336[[#This Row],[VALOR]]</f>
        <v>1200.69</v>
      </c>
      <c r="L117" s="11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20" t="s">
        <v>390</v>
      </c>
      <c r="B118" s="62" t="s">
        <v>391</v>
      </c>
      <c r="C118" s="62" t="s">
        <v>392</v>
      </c>
      <c r="D118" s="119" t="s">
        <v>29</v>
      </c>
      <c r="E118" s="114">
        <v>1</v>
      </c>
      <c r="F118" s="141" t="s">
        <v>438</v>
      </c>
      <c r="G118" s="116" t="s">
        <v>512</v>
      </c>
      <c r="H118" s="117">
        <v>1200.69</v>
      </c>
      <c r="I118" s="116"/>
      <c r="J118" s="116"/>
      <c r="K118" s="117">
        <f>Tabela336[[#This Row],[VALOR]]</f>
        <v>1200.69</v>
      </c>
      <c r="L118" s="11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20" t="s">
        <v>393</v>
      </c>
      <c r="B119" s="62" t="s">
        <v>394</v>
      </c>
      <c r="C119" s="62" t="s">
        <v>395</v>
      </c>
      <c r="D119" s="119" t="s">
        <v>29</v>
      </c>
      <c r="E119" s="114">
        <v>1</v>
      </c>
      <c r="F119" s="150" t="s">
        <v>437</v>
      </c>
      <c r="G119" s="116" t="s">
        <v>512</v>
      </c>
      <c r="H119" s="117">
        <v>1200.69</v>
      </c>
      <c r="I119" s="116"/>
      <c r="J119" s="116"/>
      <c r="K119" s="117">
        <f>Tabela336[[#This Row],[VALOR]]</f>
        <v>1200.69</v>
      </c>
      <c r="L119" s="11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20" t="s">
        <v>396</v>
      </c>
      <c r="B120" s="62" t="s">
        <v>397</v>
      </c>
      <c r="C120" s="62" t="s">
        <v>398</v>
      </c>
      <c r="D120" s="119" t="s">
        <v>29</v>
      </c>
      <c r="E120" s="114">
        <v>1</v>
      </c>
      <c r="F120" s="141" t="s">
        <v>471</v>
      </c>
      <c r="G120" s="116" t="s">
        <v>512</v>
      </c>
      <c r="H120" s="117">
        <v>1200.69</v>
      </c>
      <c r="I120" s="116"/>
      <c r="J120" s="116"/>
      <c r="K120" s="117">
        <f>Tabela336[[#This Row],[VALOR]]</f>
        <v>1200.69</v>
      </c>
      <c r="L120" s="11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20" t="s">
        <v>399</v>
      </c>
      <c r="B121" s="62" t="s">
        <v>397</v>
      </c>
      <c r="C121" s="62" t="s">
        <v>400</v>
      </c>
      <c r="D121" s="119" t="s">
        <v>29</v>
      </c>
      <c r="E121" s="114">
        <v>1</v>
      </c>
      <c r="F121" s="150" t="s">
        <v>472</v>
      </c>
      <c r="G121" s="116" t="s">
        <v>512</v>
      </c>
      <c r="H121" s="117">
        <v>1200.69</v>
      </c>
      <c r="I121" s="116"/>
      <c r="J121" s="116"/>
      <c r="K121" s="117">
        <f>Tabela336[[#This Row],[VALOR]]</f>
        <v>1200.69</v>
      </c>
      <c r="L121" s="11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20" t="s">
        <v>390</v>
      </c>
      <c r="B122" s="62" t="s">
        <v>447</v>
      </c>
      <c r="C122" s="62" t="s">
        <v>392</v>
      </c>
      <c r="D122" s="119" t="s">
        <v>29</v>
      </c>
      <c r="E122" s="114">
        <v>1</v>
      </c>
      <c r="F122" s="141" t="s">
        <v>435</v>
      </c>
      <c r="G122" s="116" t="s">
        <v>512</v>
      </c>
      <c r="H122" s="117">
        <v>1200.69</v>
      </c>
      <c r="I122" s="116"/>
      <c r="J122" s="116"/>
      <c r="K122" s="117">
        <f>Tabela336[[#This Row],[VALOR]]</f>
        <v>1200.69</v>
      </c>
      <c r="L122" s="11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20" t="s">
        <v>401</v>
      </c>
      <c r="B123" s="62" t="s">
        <v>402</v>
      </c>
      <c r="C123" s="62" t="s">
        <v>403</v>
      </c>
      <c r="D123" s="119" t="s">
        <v>29</v>
      </c>
      <c r="E123" s="114">
        <v>1</v>
      </c>
      <c r="F123" s="150" t="s">
        <v>473</v>
      </c>
      <c r="G123" s="116" t="s">
        <v>513</v>
      </c>
      <c r="H123" s="117">
        <v>1200.69</v>
      </c>
      <c r="I123" s="116"/>
      <c r="J123" s="116"/>
      <c r="K123" s="117">
        <f>Tabela336[[#This Row],[VALOR]]</f>
        <v>1200.69</v>
      </c>
      <c r="L123" s="11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20" t="s">
        <v>573</v>
      </c>
      <c r="B124" s="62" t="s">
        <v>574</v>
      </c>
      <c r="C124" s="62" t="s">
        <v>406</v>
      </c>
      <c r="D124" s="119" t="s">
        <v>29</v>
      </c>
      <c r="E124" s="114">
        <v>1</v>
      </c>
      <c r="F124" s="141" t="s">
        <v>474</v>
      </c>
      <c r="G124" s="116" t="s">
        <v>512</v>
      </c>
      <c r="H124" s="117">
        <v>1200.69</v>
      </c>
      <c r="I124" s="116"/>
      <c r="J124" s="116"/>
      <c r="K124" s="117">
        <f>Tabela336[[#This Row],[VALOR]]</f>
        <v>1200.69</v>
      </c>
      <c r="L124" s="11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20" t="s">
        <v>407</v>
      </c>
      <c r="B125" s="62" t="s">
        <v>408</v>
      </c>
      <c r="C125" s="62" t="s">
        <v>676</v>
      </c>
      <c r="D125" s="119" t="s">
        <v>29</v>
      </c>
      <c r="E125" s="114">
        <v>1</v>
      </c>
      <c r="F125" s="150" t="s">
        <v>431</v>
      </c>
      <c r="G125" s="116" t="s">
        <v>512</v>
      </c>
      <c r="H125" s="117">
        <v>1200.69</v>
      </c>
      <c r="I125" s="116"/>
      <c r="J125" s="116"/>
      <c r="K125" s="117">
        <f>Tabela336[[#This Row],[VALOR]]</f>
        <v>1200.69</v>
      </c>
      <c r="L125" s="11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20" t="s">
        <v>575</v>
      </c>
      <c r="B126" s="62" t="s">
        <v>576</v>
      </c>
      <c r="C126" s="62" t="s">
        <v>577</v>
      </c>
      <c r="D126" s="119" t="s">
        <v>29</v>
      </c>
      <c r="E126" s="114">
        <v>1</v>
      </c>
      <c r="F126" s="141" t="s">
        <v>498</v>
      </c>
      <c r="G126" s="116" t="s">
        <v>512</v>
      </c>
      <c r="H126" s="117">
        <v>732.55</v>
      </c>
      <c r="I126" s="116"/>
      <c r="J126" s="116"/>
      <c r="K126" s="117">
        <f>Tabela336[[#This Row],[VALOR]]</f>
        <v>732.55</v>
      </c>
      <c r="L126" s="11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20" t="s">
        <v>410</v>
      </c>
      <c r="B127" s="62" t="s">
        <v>447</v>
      </c>
      <c r="C127" s="62" t="s">
        <v>578</v>
      </c>
      <c r="D127" s="119" t="s">
        <v>30</v>
      </c>
      <c r="E127" s="114">
        <v>1</v>
      </c>
      <c r="F127" s="150" t="s">
        <v>579</v>
      </c>
      <c r="G127" s="116" t="s">
        <v>512</v>
      </c>
      <c r="H127" s="117">
        <v>732.55</v>
      </c>
      <c r="I127" s="116"/>
      <c r="J127" s="116"/>
      <c r="K127" s="117">
        <f>Tabela336[[#This Row],[VALOR]]</f>
        <v>732.55</v>
      </c>
      <c r="L127" s="11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20" t="s">
        <v>365</v>
      </c>
      <c r="B128" s="62" t="s">
        <v>500</v>
      </c>
      <c r="C128" s="62" t="s">
        <v>677</v>
      </c>
      <c r="D128" s="119" t="s">
        <v>30</v>
      </c>
      <c r="E128" s="114">
        <v>1</v>
      </c>
      <c r="F128" s="141" t="s">
        <v>475</v>
      </c>
      <c r="G128" s="116" t="s">
        <v>513</v>
      </c>
      <c r="H128" s="117">
        <v>732.55</v>
      </c>
      <c r="I128" s="116"/>
      <c r="J128" s="116"/>
      <c r="K128" s="117">
        <f>Tabela336[[#This Row],[VALOR]]</f>
        <v>732.55</v>
      </c>
      <c r="L128" s="11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20" t="s">
        <v>411</v>
      </c>
      <c r="B129" s="62" t="s">
        <v>502</v>
      </c>
      <c r="C129" s="62" t="s">
        <v>173</v>
      </c>
      <c r="D129" s="119" t="s">
        <v>30</v>
      </c>
      <c r="E129" s="114">
        <v>1</v>
      </c>
      <c r="F129" s="150" t="s">
        <v>476</v>
      </c>
      <c r="G129" s="116" t="s">
        <v>512</v>
      </c>
      <c r="H129" s="117">
        <v>732.55</v>
      </c>
      <c r="I129" s="116"/>
      <c r="J129" s="116"/>
      <c r="K129" s="117">
        <f>Tabela336[[#This Row],[VALOR]]</f>
        <v>732.55</v>
      </c>
      <c r="L129" s="11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20" t="s">
        <v>412</v>
      </c>
      <c r="B130" s="62" t="s">
        <v>503</v>
      </c>
      <c r="C130" s="62" t="s">
        <v>678</v>
      </c>
      <c r="D130" s="119" t="s">
        <v>30</v>
      </c>
      <c r="E130" s="114">
        <v>1</v>
      </c>
      <c r="F130" s="141" t="s">
        <v>477</v>
      </c>
      <c r="G130" s="116" t="s">
        <v>512</v>
      </c>
      <c r="H130" s="117">
        <v>732.55</v>
      </c>
      <c r="I130" s="116"/>
      <c r="J130" s="116"/>
      <c r="K130" s="117">
        <f>Tabela336[[#This Row],[VALOR]]</f>
        <v>732.55</v>
      </c>
      <c r="L130" s="11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20" t="s">
        <v>355</v>
      </c>
      <c r="B131" s="62" t="s">
        <v>286</v>
      </c>
      <c r="C131" s="62" t="s">
        <v>671</v>
      </c>
      <c r="D131" s="119" t="s">
        <v>30</v>
      </c>
      <c r="E131" s="114">
        <v>1</v>
      </c>
      <c r="F131" s="150" t="s">
        <v>478</v>
      </c>
      <c r="G131" s="116" t="s">
        <v>513</v>
      </c>
      <c r="H131" s="117">
        <v>732.55</v>
      </c>
      <c r="I131" s="116"/>
      <c r="J131" s="116"/>
      <c r="K131" s="117">
        <f>Tabela336[[#This Row],[VALOR]]</f>
        <v>732.55</v>
      </c>
      <c r="L131" s="11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20" t="s">
        <v>621</v>
      </c>
      <c r="B132" s="62" t="s">
        <v>622</v>
      </c>
      <c r="C132" s="62" t="s">
        <v>679</v>
      </c>
      <c r="D132" s="119" t="s">
        <v>30</v>
      </c>
      <c r="E132" s="114">
        <v>1</v>
      </c>
      <c r="F132" s="141" t="s">
        <v>582</v>
      </c>
      <c r="G132" s="116" t="s">
        <v>512</v>
      </c>
      <c r="H132" s="117">
        <v>732.55</v>
      </c>
      <c r="I132" s="116"/>
      <c r="J132" s="116"/>
      <c r="K132" s="117">
        <f>Tabela336[[#This Row],[VALOR]]</f>
        <v>732.55</v>
      </c>
      <c r="L132" s="116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20" t="s">
        <v>413</v>
      </c>
      <c r="B133" s="62" t="s">
        <v>583</v>
      </c>
      <c r="C133" s="62" t="s">
        <v>680</v>
      </c>
      <c r="D133" s="119" t="s">
        <v>414</v>
      </c>
      <c r="E133" s="114">
        <v>1</v>
      </c>
      <c r="F133" s="150" t="s">
        <v>479</v>
      </c>
      <c r="G133" s="116" t="s">
        <v>512</v>
      </c>
      <c r="H133" s="117">
        <v>488.36</v>
      </c>
      <c r="I133" s="116"/>
      <c r="J133" s="116"/>
      <c r="K133" s="117">
        <f>Tabela336[[#This Row],[VALOR]]</f>
        <v>488.36</v>
      </c>
      <c r="L133" s="116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20" t="s">
        <v>584</v>
      </c>
      <c r="B134" s="62" t="s">
        <v>583</v>
      </c>
      <c r="C134" s="62" t="s">
        <v>681</v>
      </c>
      <c r="D134" s="119" t="s">
        <v>414</v>
      </c>
      <c r="E134" s="114">
        <v>1</v>
      </c>
      <c r="F134" s="141" t="s">
        <v>480</v>
      </c>
      <c r="G134" s="116" t="s">
        <v>513</v>
      </c>
      <c r="H134" s="117">
        <v>488.36</v>
      </c>
      <c r="I134" s="116"/>
      <c r="J134" s="116"/>
      <c r="K134" s="117">
        <f>Tabela336[[#This Row],[VALOR]]</f>
        <v>488.36</v>
      </c>
      <c r="L134" s="116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20" t="s">
        <v>584</v>
      </c>
      <c r="B135" s="62" t="s">
        <v>500</v>
      </c>
      <c r="C135" s="62" t="s">
        <v>682</v>
      </c>
      <c r="D135" s="119" t="s">
        <v>414</v>
      </c>
      <c r="E135" s="114">
        <v>1</v>
      </c>
      <c r="F135" s="150" t="s">
        <v>481</v>
      </c>
      <c r="G135" s="116" t="s">
        <v>513</v>
      </c>
      <c r="H135" s="117">
        <v>488.36</v>
      </c>
      <c r="I135" s="116"/>
      <c r="J135" s="116"/>
      <c r="K135" s="117">
        <f>Tabela336[[#This Row],[VALOR]]</f>
        <v>488.36</v>
      </c>
      <c r="L135" s="148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20" t="s">
        <v>360</v>
      </c>
      <c r="B136" s="62" t="s">
        <v>361</v>
      </c>
      <c r="C136" s="62" t="s">
        <v>683</v>
      </c>
      <c r="D136" s="119" t="s">
        <v>414</v>
      </c>
      <c r="E136" s="114">
        <v>1</v>
      </c>
      <c r="F136" s="141" t="s">
        <v>482</v>
      </c>
      <c r="G136" s="116" t="s">
        <v>512</v>
      </c>
      <c r="H136" s="117">
        <v>488.36</v>
      </c>
      <c r="I136" s="148"/>
      <c r="J136" s="148"/>
      <c r="K136" s="117">
        <f>Tabela336[[#This Row],[VALOR]]</f>
        <v>488.36</v>
      </c>
      <c r="L136" s="148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</row>
    <row r="137" spans="1:26" ht="12.75" customHeight="1">
      <c r="A137" s="120" t="s">
        <v>360</v>
      </c>
      <c r="B137" s="62" t="s">
        <v>361</v>
      </c>
      <c r="C137" s="62" t="s">
        <v>683</v>
      </c>
      <c r="D137" s="119" t="s">
        <v>414</v>
      </c>
      <c r="E137" s="114">
        <v>1</v>
      </c>
      <c r="F137" s="150" t="s">
        <v>483</v>
      </c>
      <c r="G137" s="116" t="s">
        <v>513</v>
      </c>
      <c r="H137" s="117">
        <v>488.36</v>
      </c>
      <c r="I137" s="148"/>
      <c r="J137" s="148"/>
      <c r="K137" s="117">
        <f>Tabela336[[#This Row],[VALOR]]</f>
        <v>488.36</v>
      </c>
      <c r="L137" s="148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2.75" customHeight="1">
      <c r="A138" s="120" t="s">
        <v>355</v>
      </c>
      <c r="B138" s="62" t="s">
        <v>286</v>
      </c>
      <c r="C138" s="62" t="s">
        <v>671</v>
      </c>
      <c r="D138" s="119" t="s">
        <v>414</v>
      </c>
      <c r="E138" s="114">
        <v>1</v>
      </c>
      <c r="F138" s="141" t="s">
        <v>484</v>
      </c>
      <c r="G138" s="116" t="s">
        <v>512</v>
      </c>
      <c r="H138" s="117">
        <v>488.36</v>
      </c>
      <c r="I138" s="148"/>
      <c r="J138" s="148"/>
      <c r="K138" s="117">
        <f>Tabela336[[#This Row],[VALOR]]</f>
        <v>488.36</v>
      </c>
      <c r="L138" s="148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2.75" customHeight="1">
      <c r="A139" s="120" t="s">
        <v>355</v>
      </c>
      <c r="B139" s="62" t="s">
        <v>286</v>
      </c>
      <c r="C139" s="62" t="s">
        <v>671</v>
      </c>
      <c r="D139" s="119" t="s">
        <v>414</v>
      </c>
      <c r="E139" s="114">
        <v>1</v>
      </c>
      <c r="F139" s="150" t="s">
        <v>485</v>
      </c>
      <c r="G139" s="116" t="s">
        <v>513</v>
      </c>
      <c r="H139" s="117">
        <v>488.36</v>
      </c>
      <c r="I139" s="148"/>
      <c r="J139" s="148"/>
      <c r="K139" s="117">
        <f>Tabela336[[#This Row],[VALOR]]</f>
        <v>488.36</v>
      </c>
      <c r="L139" s="148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</row>
    <row r="140" spans="1:26" ht="12.75" customHeight="1">
      <c r="A140" s="120" t="s">
        <v>104</v>
      </c>
      <c r="B140" s="62" t="s">
        <v>154</v>
      </c>
      <c r="C140" s="62" t="s">
        <v>660</v>
      </c>
      <c r="D140" s="119" t="s">
        <v>31</v>
      </c>
      <c r="E140" s="114">
        <v>1</v>
      </c>
      <c r="F140" s="150" t="s">
        <v>486</v>
      </c>
      <c r="G140" s="116" t="s">
        <v>512</v>
      </c>
      <c r="H140" s="117">
        <v>436.04</v>
      </c>
      <c r="I140" s="148"/>
      <c r="J140" s="148"/>
      <c r="K140" s="117">
        <f>Tabela336[[#This Row],[VALOR]]</f>
        <v>436.04</v>
      </c>
      <c r="L140" s="148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</row>
    <row r="141" spans="1:26" ht="12.75" customHeight="1">
      <c r="A141" s="120" t="s">
        <v>104</v>
      </c>
      <c r="B141" s="62" t="s">
        <v>154</v>
      </c>
      <c r="C141" s="62" t="s">
        <v>660</v>
      </c>
      <c r="D141" s="119" t="s">
        <v>31</v>
      </c>
      <c r="E141" s="114">
        <v>1</v>
      </c>
      <c r="F141" s="141" t="s">
        <v>487</v>
      </c>
      <c r="G141" s="116" t="s">
        <v>512</v>
      </c>
      <c r="H141" s="117">
        <v>436.04</v>
      </c>
      <c r="I141" s="148"/>
      <c r="J141" s="148"/>
      <c r="K141" s="117">
        <f>Tabela336[[#This Row],[VALOR]]</f>
        <v>436.04</v>
      </c>
      <c r="L141" s="148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</row>
    <row r="142" spans="1:26" ht="12.75" customHeight="1">
      <c r="A142" s="120" t="s">
        <v>584</v>
      </c>
      <c r="B142" s="62" t="s">
        <v>585</v>
      </c>
      <c r="C142" s="62" t="s">
        <v>681</v>
      </c>
      <c r="D142" s="119" t="s">
        <v>31</v>
      </c>
      <c r="E142" s="114">
        <v>1</v>
      </c>
      <c r="F142" s="150" t="s">
        <v>488</v>
      </c>
      <c r="G142" s="116" t="s">
        <v>513</v>
      </c>
      <c r="H142" s="117">
        <v>436.04</v>
      </c>
      <c r="I142" s="148"/>
      <c r="J142" s="148"/>
      <c r="K142" s="117">
        <f>Tabela336[[#This Row],[VALOR]]</f>
        <v>436.04</v>
      </c>
      <c r="L142" s="148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</row>
    <row r="143" spans="1:26" ht="12.75" customHeight="1">
      <c r="A143" s="120" t="s">
        <v>415</v>
      </c>
      <c r="B143" s="62" t="s">
        <v>509</v>
      </c>
      <c r="C143" s="62" t="s">
        <v>684</v>
      </c>
      <c r="D143" s="119" t="s">
        <v>31</v>
      </c>
      <c r="E143" s="114">
        <v>1</v>
      </c>
      <c r="F143" s="141" t="s">
        <v>489</v>
      </c>
      <c r="G143" s="116" t="s">
        <v>513</v>
      </c>
      <c r="H143" s="117">
        <v>436.04</v>
      </c>
      <c r="I143" s="148"/>
      <c r="J143" s="148"/>
      <c r="K143" s="117">
        <f>Tabela336[[#This Row],[VALOR]]</f>
        <v>436.04</v>
      </c>
      <c r="L143" s="148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</row>
    <row r="144" spans="1:26" ht="12.75" customHeight="1">
      <c r="A144" s="120" t="s">
        <v>586</v>
      </c>
      <c r="B144" s="62" t="s">
        <v>587</v>
      </c>
      <c r="C144" s="62" t="s">
        <v>685</v>
      </c>
      <c r="D144" s="119" t="s">
        <v>31</v>
      </c>
      <c r="E144" s="114">
        <v>1</v>
      </c>
      <c r="F144" s="150" t="s">
        <v>514</v>
      </c>
      <c r="G144" s="116" t="s">
        <v>512</v>
      </c>
      <c r="H144" s="117">
        <v>436.04</v>
      </c>
      <c r="I144" s="148"/>
      <c r="J144" s="148"/>
      <c r="K144" s="117">
        <f>Tabela336[[#This Row],[VALOR]]</f>
        <v>436.04</v>
      </c>
      <c r="L144" s="148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</row>
    <row r="145" spans="1:26" ht="12.75" customHeight="1">
      <c r="A145" s="120" t="s">
        <v>584</v>
      </c>
      <c r="B145" s="62" t="s">
        <v>585</v>
      </c>
      <c r="C145" s="62" t="s">
        <v>681</v>
      </c>
      <c r="D145" s="119" t="s">
        <v>31</v>
      </c>
      <c r="E145" s="114">
        <v>1</v>
      </c>
      <c r="F145" s="141" t="s">
        <v>491</v>
      </c>
      <c r="G145" s="116" t="s">
        <v>513</v>
      </c>
      <c r="H145" s="117">
        <v>436.04</v>
      </c>
      <c r="I145" s="148"/>
      <c r="J145" s="148"/>
      <c r="K145" s="117">
        <f>Tabela336[[#This Row],[VALOR]]</f>
        <v>436.04</v>
      </c>
      <c r="L145" s="148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1:26" ht="12.75" customHeight="1">
      <c r="A146" s="120" t="s">
        <v>416</v>
      </c>
      <c r="B146" s="62" t="s">
        <v>131</v>
      </c>
      <c r="C146" s="62" t="s">
        <v>174</v>
      </c>
      <c r="D146" s="119" t="s">
        <v>31</v>
      </c>
      <c r="E146" s="114">
        <v>1</v>
      </c>
      <c r="F146" s="150" t="s">
        <v>492</v>
      </c>
      <c r="G146" s="116" t="s">
        <v>512</v>
      </c>
      <c r="H146" s="117">
        <v>436.04</v>
      </c>
      <c r="I146" s="148"/>
      <c r="J146" s="148"/>
      <c r="K146" s="117">
        <f>Tabela336[[#This Row],[VALOR]]</f>
        <v>436.04</v>
      </c>
      <c r="L146" s="148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1:26" ht="12.75" customHeight="1">
      <c r="A147" s="120" t="s">
        <v>586</v>
      </c>
      <c r="B147" s="62" t="s">
        <v>587</v>
      </c>
      <c r="C147" s="62" t="s">
        <v>685</v>
      </c>
      <c r="D147" s="119" t="s">
        <v>31</v>
      </c>
      <c r="E147" s="114">
        <v>1</v>
      </c>
      <c r="F147" s="141" t="s">
        <v>493</v>
      </c>
      <c r="G147" s="116" t="s">
        <v>512</v>
      </c>
      <c r="H147" s="117">
        <v>436.04</v>
      </c>
      <c r="I147" s="148"/>
      <c r="J147" s="148"/>
      <c r="K147" s="117">
        <f>Tabela336[[#This Row],[VALOR]]</f>
        <v>436.04</v>
      </c>
      <c r="L147" s="148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1:26" ht="12.75" customHeight="1">
      <c r="A148" s="120" t="s">
        <v>586</v>
      </c>
      <c r="B148" s="62" t="s">
        <v>587</v>
      </c>
      <c r="C148" s="62" t="s">
        <v>685</v>
      </c>
      <c r="D148" s="119" t="s">
        <v>417</v>
      </c>
      <c r="E148" s="114">
        <v>1</v>
      </c>
      <c r="F148" s="150" t="s">
        <v>633</v>
      </c>
      <c r="G148" s="116" t="s">
        <v>512</v>
      </c>
      <c r="H148" s="117">
        <v>401.16</v>
      </c>
      <c r="I148" s="148"/>
      <c r="J148" s="148"/>
      <c r="K148" s="117">
        <f>Tabela336[[#This Row],[VALOR]]</f>
        <v>401.16</v>
      </c>
      <c r="L148" s="148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1:26" ht="12.75" customHeight="1">
      <c r="A149" s="120" t="s">
        <v>584</v>
      </c>
      <c r="B149" s="62" t="s">
        <v>583</v>
      </c>
      <c r="C149" s="62" t="s">
        <v>681</v>
      </c>
      <c r="D149" s="119" t="s">
        <v>32</v>
      </c>
      <c r="E149" s="114">
        <v>1</v>
      </c>
      <c r="F149" s="141" t="s">
        <v>496</v>
      </c>
      <c r="G149" s="116" t="s">
        <v>512</v>
      </c>
      <c r="H149" s="117">
        <v>313.94</v>
      </c>
      <c r="I149" s="148"/>
      <c r="J149" s="148"/>
      <c r="K149" s="117">
        <f>Tabela336[[#This Row],[VALOR]]</f>
        <v>313.94</v>
      </c>
      <c r="L149" s="148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1:26" ht="12.75" customHeight="1" thickBot="1">
      <c r="A150" s="120" t="s">
        <v>584</v>
      </c>
      <c r="B150" s="62" t="s">
        <v>585</v>
      </c>
      <c r="C150" s="62" t="s">
        <v>681</v>
      </c>
      <c r="D150" s="119" t="s">
        <v>32</v>
      </c>
      <c r="E150" s="114">
        <v>1</v>
      </c>
      <c r="F150" s="144" t="s">
        <v>497</v>
      </c>
      <c r="G150" s="116" t="s">
        <v>513</v>
      </c>
      <c r="H150" s="117">
        <v>313.94</v>
      </c>
      <c r="I150" s="148"/>
      <c r="J150" s="148"/>
      <c r="K150" s="117">
        <f>Tabela336[[#This Row],[VALOR]]</f>
        <v>313.94</v>
      </c>
      <c r="L150" s="148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1:26" ht="12.75" customHeight="1" thickBot="1">
      <c r="A151" s="151"/>
      <c r="B151" s="49"/>
      <c r="C151" s="49"/>
      <c r="D151" s="49"/>
      <c r="E151" s="217">
        <f>SUM(E104:E150)</f>
        <v>47</v>
      </c>
      <c r="F151" s="152"/>
      <c r="G151" s="102"/>
      <c r="H151" s="103">
        <f>SUM(H104:H150)</f>
        <v>39478.910000000003</v>
      </c>
      <c r="I151" s="104"/>
      <c r="J151" s="105"/>
      <c r="K151" s="106">
        <f>SUM(K104:K150)</f>
        <v>39478.910000000003</v>
      </c>
      <c r="L151" s="148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1:26" ht="12.75" customHeight="1">
      <c r="A152" s="153"/>
      <c r="B152" s="114"/>
      <c r="C152" s="114"/>
      <c r="D152" s="114"/>
      <c r="E152" s="114"/>
      <c r="F152" s="153"/>
      <c r="G152" s="114"/>
      <c r="H152" s="154"/>
      <c r="I152" s="155"/>
      <c r="J152" s="155"/>
      <c r="K152" s="156"/>
      <c r="L152" s="116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1:26" ht="12.75" customHeight="1">
      <c r="A153" s="309" t="s">
        <v>33</v>
      </c>
      <c r="B153" s="309"/>
      <c r="C153" s="309"/>
      <c r="D153" s="309"/>
      <c r="E153" s="309"/>
      <c r="F153" s="309"/>
      <c r="G153" s="309"/>
      <c r="H153" s="309"/>
      <c r="I153" s="3"/>
      <c r="J153" s="3"/>
      <c r="K153" s="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9" t="s">
        <v>1</v>
      </c>
      <c r="B154" s="9" t="s">
        <v>2</v>
      </c>
      <c r="C154" s="9" t="s">
        <v>3</v>
      </c>
      <c r="D154" s="9" t="s">
        <v>4</v>
      </c>
      <c r="E154" s="9" t="s">
        <v>5</v>
      </c>
      <c r="F154" s="9" t="s">
        <v>6</v>
      </c>
      <c r="G154" s="157" t="s">
        <v>7</v>
      </c>
      <c r="H154" s="158" t="s">
        <v>28</v>
      </c>
      <c r="I154" s="3"/>
      <c r="J154" s="3"/>
      <c r="K154" s="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59" t="s">
        <v>34</v>
      </c>
      <c r="B155" s="160" t="s">
        <v>442</v>
      </c>
      <c r="C155" s="160" t="s">
        <v>686</v>
      </c>
      <c r="D155" s="161" t="s">
        <v>14</v>
      </c>
      <c r="E155" s="162">
        <v>1</v>
      </c>
      <c r="F155" s="163" t="s">
        <v>419</v>
      </c>
      <c r="G155" s="164" t="s">
        <v>513</v>
      </c>
      <c r="H155" s="167">
        <v>514.21</v>
      </c>
      <c r="I155" s="3"/>
      <c r="J155" s="3"/>
      <c r="K155" s="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0" t="s">
        <v>34</v>
      </c>
      <c r="B156" s="62" t="s">
        <v>442</v>
      </c>
      <c r="C156" s="62" t="s">
        <v>687</v>
      </c>
      <c r="D156" s="133" t="s">
        <v>14</v>
      </c>
      <c r="E156" s="165">
        <v>1</v>
      </c>
      <c r="F156" s="166" t="s">
        <v>420</v>
      </c>
      <c r="G156" s="157" t="s">
        <v>513</v>
      </c>
      <c r="H156" s="158">
        <v>514.21</v>
      </c>
      <c r="I156" s="3"/>
      <c r="J156" s="3"/>
      <c r="K156" s="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68" t="s">
        <v>35</v>
      </c>
      <c r="B157" s="160" t="s">
        <v>446</v>
      </c>
      <c r="C157" s="161" t="s">
        <v>688</v>
      </c>
      <c r="D157" s="161" t="s">
        <v>14</v>
      </c>
      <c r="E157" s="162">
        <v>1</v>
      </c>
      <c r="F157" s="163" t="s">
        <v>689</v>
      </c>
      <c r="G157" s="164" t="s">
        <v>512</v>
      </c>
      <c r="H157" s="167">
        <v>514.21</v>
      </c>
      <c r="I157" s="3"/>
      <c r="J157" s="3"/>
      <c r="K157" s="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218" t="s">
        <v>35</v>
      </c>
      <c r="B158" s="121" t="s">
        <v>446</v>
      </c>
      <c r="C158" s="219" t="s">
        <v>688</v>
      </c>
      <c r="D158" s="133" t="s">
        <v>14</v>
      </c>
      <c r="E158" s="165">
        <v>1</v>
      </c>
      <c r="F158" s="166" t="s">
        <v>422</v>
      </c>
      <c r="G158" s="157" t="s">
        <v>512</v>
      </c>
      <c r="H158" s="158">
        <v>514.21</v>
      </c>
      <c r="I158" s="3"/>
      <c r="J158" s="3"/>
      <c r="K158" s="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68" t="s">
        <v>35</v>
      </c>
      <c r="B159" s="160" t="s">
        <v>446</v>
      </c>
      <c r="C159" s="161" t="s">
        <v>690</v>
      </c>
      <c r="D159" s="161" t="s">
        <v>14</v>
      </c>
      <c r="E159" s="162">
        <v>1</v>
      </c>
      <c r="F159" s="141" t="s">
        <v>351</v>
      </c>
      <c r="G159" s="164" t="s">
        <v>513</v>
      </c>
      <c r="H159" s="167">
        <v>514.21</v>
      </c>
      <c r="I159" s="3"/>
      <c r="J159" s="3"/>
      <c r="K159" s="1"/>
      <c r="L159" s="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69" t="s">
        <v>35</v>
      </c>
      <c r="B160" s="62" t="s">
        <v>446</v>
      </c>
      <c r="C160" s="133" t="s">
        <v>690</v>
      </c>
      <c r="D160" s="133" t="s">
        <v>14</v>
      </c>
      <c r="E160" s="165">
        <v>1</v>
      </c>
      <c r="F160" s="144" t="s">
        <v>423</v>
      </c>
      <c r="G160" s="157" t="s">
        <v>513</v>
      </c>
      <c r="H160" s="158">
        <v>514.21</v>
      </c>
      <c r="I160" s="3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68" t="s">
        <v>35</v>
      </c>
      <c r="B161" s="160" t="s">
        <v>446</v>
      </c>
      <c r="C161" s="161" t="s">
        <v>690</v>
      </c>
      <c r="D161" s="161" t="s">
        <v>14</v>
      </c>
      <c r="E161" s="162">
        <v>1</v>
      </c>
      <c r="F161" s="141" t="s">
        <v>516</v>
      </c>
      <c r="G161" s="164" t="s">
        <v>512</v>
      </c>
      <c r="H161" s="167">
        <v>514.21</v>
      </c>
      <c r="I161" s="3"/>
      <c r="J161" s="2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"/>
      <c r="B162" s="2"/>
      <c r="C162" s="2"/>
      <c r="D162" s="9" t="s">
        <v>11</v>
      </c>
      <c r="E162" s="5">
        <f>SUM(E155:E161)</f>
        <v>7</v>
      </c>
      <c r="F162" s="2"/>
      <c r="G162" s="3"/>
      <c r="H162" s="85">
        <f>SUM(H155:H161)</f>
        <v>3599.4700000000003</v>
      </c>
      <c r="I162" s="3"/>
      <c r="J162" s="3"/>
      <c r="K162" s="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4"/>
      <c r="B163" s="4"/>
      <c r="C163" s="4"/>
      <c r="D163" s="4"/>
      <c r="E163" s="4"/>
      <c r="F163" s="4"/>
      <c r="G163" s="4"/>
      <c r="H163" s="4"/>
      <c r="I163" s="2"/>
      <c r="J163" s="3"/>
      <c r="K163" s="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09" t="s">
        <v>36</v>
      </c>
      <c r="B164" s="309"/>
      <c r="C164" s="309"/>
      <c r="D164" s="309"/>
      <c r="E164" s="309"/>
      <c r="F164" s="309"/>
      <c r="G164" s="309"/>
      <c r="H164" s="309"/>
      <c r="I164" s="3"/>
      <c r="J164" s="3"/>
      <c r="K164" s="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5" t="s">
        <v>1</v>
      </c>
      <c r="B165" s="5" t="s">
        <v>2</v>
      </c>
      <c r="C165" s="5" t="s">
        <v>3</v>
      </c>
      <c r="D165" s="5" t="s">
        <v>4</v>
      </c>
      <c r="E165" s="5" t="s">
        <v>5</v>
      </c>
      <c r="F165" s="5" t="s">
        <v>6</v>
      </c>
      <c r="G165" s="5" t="s">
        <v>7</v>
      </c>
      <c r="H165" s="5" t="s">
        <v>28</v>
      </c>
      <c r="I165" s="3"/>
      <c r="J165" s="3"/>
      <c r="K165" s="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70" t="s">
        <v>589</v>
      </c>
      <c r="B166" s="62" t="s">
        <v>590</v>
      </c>
      <c r="C166" s="62" t="s">
        <v>12</v>
      </c>
      <c r="D166" s="62" t="s">
        <v>591</v>
      </c>
      <c r="E166" s="133">
        <v>1</v>
      </c>
      <c r="F166" s="171" t="s">
        <v>212</v>
      </c>
      <c r="G166" s="172" t="s">
        <v>511</v>
      </c>
      <c r="H166" s="173">
        <v>3000</v>
      </c>
      <c r="I166" s="3"/>
      <c r="J166" s="3"/>
      <c r="K166" s="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70" t="s">
        <v>426</v>
      </c>
      <c r="B167" s="62" t="s">
        <v>592</v>
      </c>
      <c r="C167" s="62" t="s">
        <v>662</v>
      </c>
      <c r="D167" s="62" t="s">
        <v>591</v>
      </c>
      <c r="E167" s="133">
        <v>1</v>
      </c>
      <c r="F167" s="174" t="s">
        <v>593</v>
      </c>
      <c r="G167" s="172" t="s">
        <v>512</v>
      </c>
      <c r="H167" s="173">
        <v>1250</v>
      </c>
      <c r="I167" s="3"/>
      <c r="J167" s="3"/>
      <c r="K167" s="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70" t="s">
        <v>426</v>
      </c>
      <c r="B168" s="62" t="s">
        <v>592</v>
      </c>
      <c r="C168" s="62" t="s">
        <v>662</v>
      </c>
      <c r="D168" s="62" t="s">
        <v>591</v>
      </c>
      <c r="E168" s="133">
        <v>1</v>
      </c>
      <c r="F168" s="171" t="s">
        <v>594</v>
      </c>
      <c r="G168" s="172" t="s">
        <v>512</v>
      </c>
      <c r="H168" s="173">
        <v>1250</v>
      </c>
      <c r="I168" s="3"/>
      <c r="J168" s="3"/>
      <c r="K168" s="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70" t="s">
        <v>426</v>
      </c>
      <c r="B169" s="62" t="s">
        <v>592</v>
      </c>
      <c r="C169" s="62" t="s">
        <v>662</v>
      </c>
      <c r="D169" s="62" t="s">
        <v>591</v>
      </c>
      <c r="E169" s="133">
        <v>1</v>
      </c>
      <c r="F169" s="174" t="s">
        <v>595</v>
      </c>
      <c r="G169" s="172" t="s">
        <v>511</v>
      </c>
      <c r="H169" s="173">
        <v>1250</v>
      </c>
      <c r="I169" s="3"/>
      <c r="J169" s="3"/>
      <c r="K169" s="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2" t="s">
        <v>424</v>
      </c>
      <c r="B170" s="62" t="s">
        <v>440</v>
      </c>
      <c r="C170" s="62" t="s">
        <v>662</v>
      </c>
      <c r="D170" s="62" t="s">
        <v>425</v>
      </c>
      <c r="E170" s="133">
        <v>1</v>
      </c>
      <c r="F170" s="171" t="s">
        <v>332</v>
      </c>
      <c r="G170" s="172" t="s">
        <v>512</v>
      </c>
      <c r="H170" s="173">
        <v>3000</v>
      </c>
      <c r="I170" s="3"/>
      <c r="J170" s="3"/>
      <c r="K170" s="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70" t="s">
        <v>426</v>
      </c>
      <c r="B171" s="62" t="s">
        <v>408</v>
      </c>
      <c r="C171" s="62" t="s">
        <v>691</v>
      </c>
      <c r="D171" s="62" t="s">
        <v>425</v>
      </c>
      <c r="E171" s="133">
        <v>1</v>
      </c>
      <c r="F171" s="174" t="s">
        <v>428</v>
      </c>
      <c r="G171" s="172" t="s">
        <v>511</v>
      </c>
      <c r="H171" s="173">
        <v>1250</v>
      </c>
      <c r="I171" s="3"/>
      <c r="J171" s="3"/>
      <c r="K171" s="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70" t="s">
        <v>426</v>
      </c>
      <c r="B172" s="62" t="s">
        <v>408</v>
      </c>
      <c r="C172" s="62" t="s">
        <v>662</v>
      </c>
      <c r="D172" s="62" t="s">
        <v>425</v>
      </c>
      <c r="E172" s="133">
        <v>1</v>
      </c>
      <c r="F172" s="171" t="s">
        <v>642</v>
      </c>
      <c r="G172" s="172" t="s">
        <v>511</v>
      </c>
      <c r="H172" s="173">
        <v>1250</v>
      </c>
      <c r="I172" s="3"/>
      <c r="J172" s="3"/>
      <c r="K172" s="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70" t="s">
        <v>426</v>
      </c>
      <c r="B173" s="62" t="s">
        <v>408</v>
      </c>
      <c r="C173" s="62" t="s">
        <v>662</v>
      </c>
      <c r="D173" s="62" t="s">
        <v>425</v>
      </c>
      <c r="E173" s="133">
        <v>1</v>
      </c>
      <c r="F173" s="174" t="s">
        <v>439</v>
      </c>
      <c r="G173" s="172" t="s">
        <v>512</v>
      </c>
      <c r="H173" s="173">
        <v>1250</v>
      </c>
      <c r="I173" s="3"/>
      <c r="J173" s="3"/>
      <c r="K173" s="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70" t="s">
        <v>426</v>
      </c>
      <c r="B174" s="62" t="s">
        <v>408</v>
      </c>
      <c r="C174" s="62" t="s">
        <v>662</v>
      </c>
      <c r="D174" s="62" t="s">
        <v>425</v>
      </c>
      <c r="E174" s="133">
        <v>1</v>
      </c>
      <c r="F174" s="171" t="s">
        <v>347</v>
      </c>
      <c r="G174" s="172" t="s">
        <v>512</v>
      </c>
      <c r="H174" s="173">
        <v>1250</v>
      </c>
      <c r="I174" s="3"/>
      <c r="J174" s="3"/>
      <c r="K174" s="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2" t="s">
        <v>424</v>
      </c>
      <c r="B175" s="62" t="s">
        <v>440</v>
      </c>
      <c r="C175" s="62" t="s">
        <v>662</v>
      </c>
      <c r="D175" s="62" t="s">
        <v>427</v>
      </c>
      <c r="E175" s="133">
        <v>1</v>
      </c>
      <c r="F175" s="166" t="s">
        <v>431</v>
      </c>
      <c r="G175" s="172" t="s">
        <v>512</v>
      </c>
      <c r="H175" s="173">
        <v>2400</v>
      </c>
      <c r="I175" s="3"/>
      <c r="J175" s="3"/>
      <c r="K175" s="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70" t="s">
        <v>426</v>
      </c>
      <c r="B176" s="62" t="s">
        <v>408</v>
      </c>
      <c r="C176" s="62" t="s">
        <v>662</v>
      </c>
      <c r="D176" s="62" t="s">
        <v>427</v>
      </c>
      <c r="E176" s="133">
        <v>1</v>
      </c>
      <c r="F176" s="171" t="s">
        <v>432</v>
      </c>
      <c r="G176" s="172" t="s">
        <v>511</v>
      </c>
      <c r="H176" s="173">
        <v>1000</v>
      </c>
      <c r="I176" s="3"/>
      <c r="J176" s="3"/>
      <c r="K176" s="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70" t="s">
        <v>426</v>
      </c>
      <c r="B177" s="62" t="s">
        <v>408</v>
      </c>
      <c r="C177" s="62" t="s">
        <v>662</v>
      </c>
      <c r="D177" s="62" t="s">
        <v>427</v>
      </c>
      <c r="E177" s="133">
        <v>1</v>
      </c>
      <c r="F177" s="174" t="s">
        <v>267</v>
      </c>
      <c r="G177" s="172" t="s">
        <v>511</v>
      </c>
      <c r="H177" s="173">
        <v>1000</v>
      </c>
      <c r="I177" s="3"/>
      <c r="J177" s="3"/>
      <c r="K177" s="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70" t="s">
        <v>426</v>
      </c>
      <c r="B178" s="62" t="s">
        <v>408</v>
      </c>
      <c r="C178" s="62" t="s">
        <v>662</v>
      </c>
      <c r="D178" s="62" t="s">
        <v>427</v>
      </c>
      <c r="E178" s="133">
        <v>1</v>
      </c>
      <c r="F178" s="171" t="s">
        <v>260</v>
      </c>
      <c r="G178" s="172" t="s">
        <v>511</v>
      </c>
      <c r="H178" s="173">
        <v>1000</v>
      </c>
      <c r="I178" s="3"/>
      <c r="J178" s="3"/>
      <c r="K178" s="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70" t="s">
        <v>426</v>
      </c>
      <c r="B179" s="62" t="s">
        <v>408</v>
      </c>
      <c r="C179" s="62" t="s">
        <v>662</v>
      </c>
      <c r="D179" s="62" t="s">
        <v>427</v>
      </c>
      <c r="E179" s="133">
        <v>1</v>
      </c>
      <c r="F179" s="174" t="s">
        <v>434</v>
      </c>
      <c r="G179" s="172" t="s">
        <v>512</v>
      </c>
      <c r="H179" s="173">
        <v>1000</v>
      </c>
      <c r="I179" s="3"/>
      <c r="J179" s="3"/>
      <c r="K179" s="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2" t="s">
        <v>424</v>
      </c>
      <c r="B180" s="62" t="s">
        <v>440</v>
      </c>
      <c r="C180" s="62" t="s">
        <v>441</v>
      </c>
      <c r="D180" s="62" t="s">
        <v>425</v>
      </c>
      <c r="E180" s="133">
        <v>1</v>
      </c>
      <c r="F180" s="60" t="s">
        <v>435</v>
      </c>
      <c r="G180" s="172" t="s">
        <v>512</v>
      </c>
      <c r="H180" s="173">
        <v>3000</v>
      </c>
      <c r="I180" s="3"/>
      <c r="J180" s="3"/>
      <c r="K180" s="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70" t="s">
        <v>426</v>
      </c>
      <c r="B181" s="62" t="s">
        <v>408</v>
      </c>
      <c r="C181" s="62" t="s">
        <v>441</v>
      </c>
      <c r="D181" s="62" t="s">
        <v>425</v>
      </c>
      <c r="E181" s="133">
        <v>1</v>
      </c>
      <c r="F181" s="60" t="s">
        <v>436</v>
      </c>
      <c r="G181" s="172" t="s">
        <v>512</v>
      </c>
      <c r="H181" s="173">
        <v>1250</v>
      </c>
      <c r="I181" s="3"/>
      <c r="J181" s="3"/>
      <c r="K181" s="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70" t="s">
        <v>426</v>
      </c>
      <c r="B182" s="62" t="s">
        <v>408</v>
      </c>
      <c r="C182" s="62" t="s">
        <v>441</v>
      </c>
      <c r="D182" s="62" t="s">
        <v>425</v>
      </c>
      <c r="E182" s="133">
        <v>1</v>
      </c>
      <c r="F182" s="120" t="s">
        <v>547</v>
      </c>
      <c r="G182" s="172" t="s">
        <v>511</v>
      </c>
      <c r="H182" s="173">
        <v>1200.5</v>
      </c>
      <c r="I182" s="3"/>
      <c r="J182" s="3"/>
      <c r="K182" s="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70" t="s">
        <v>426</v>
      </c>
      <c r="B183" s="62" t="s">
        <v>408</v>
      </c>
      <c r="C183" s="62" t="s">
        <v>441</v>
      </c>
      <c r="D183" s="62" t="s">
        <v>425</v>
      </c>
      <c r="E183" s="133">
        <v>1</v>
      </c>
      <c r="F183" s="60" t="s">
        <v>438</v>
      </c>
      <c r="G183" s="172" t="s">
        <v>512</v>
      </c>
      <c r="H183" s="173">
        <v>1250</v>
      </c>
      <c r="I183" s="3"/>
      <c r="J183" s="3"/>
      <c r="K183" s="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70" t="s">
        <v>426</v>
      </c>
      <c r="B184" s="62" t="s">
        <v>408</v>
      </c>
      <c r="C184" s="62" t="s">
        <v>441</v>
      </c>
      <c r="D184" s="62" t="s">
        <v>425</v>
      </c>
      <c r="E184" s="133">
        <v>1</v>
      </c>
      <c r="F184" s="60" t="s">
        <v>635</v>
      </c>
      <c r="G184" s="172" t="s">
        <v>512</v>
      </c>
      <c r="H184" s="173">
        <v>1200.5</v>
      </c>
      <c r="I184" s="3"/>
      <c r="J184" s="3"/>
      <c r="K184" s="3"/>
      <c r="L184" s="17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2"/>
      <c r="B185" s="2"/>
      <c r="C185" s="2"/>
      <c r="D185" s="9" t="s">
        <v>11</v>
      </c>
      <c r="E185" s="5">
        <f>SUM(E166:E184)</f>
        <v>19</v>
      </c>
      <c r="F185" s="2"/>
      <c r="G185" s="3"/>
      <c r="H185" s="85">
        <f>SUM(H166:H184)</f>
        <v>29051</v>
      </c>
      <c r="I185" s="175"/>
      <c r="J185" s="175"/>
      <c r="K185" s="175"/>
      <c r="L185" s="3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>
      <c r="A186" s="175"/>
      <c r="B186" s="175"/>
      <c r="C186" s="175"/>
      <c r="D186" s="175"/>
      <c r="E186" s="175"/>
      <c r="F186" s="175"/>
      <c r="G186" s="175"/>
      <c r="H186" s="175"/>
      <c r="I186" s="60"/>
      <c r="J186" s="60"/>
      <c r="K186" s="60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59" t="s">
        <v>37</v>
      </c>
      <c r="B187" s="60"/>
      <c r="C187" s="60"/>
      <c r="D187" s="60"/>
      <c r="E187" s="60"/>
      <c r="F187" s="60"/>
      <c r="G187" s="61"/>
      <c r="H187" s="60"/>
      <c r="I187" s="60"/>
      <c r="J187" s="60"/>
      <c r="K187" s="60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>
      <c r="A188" s="60" t="s">
        <v>597</v>
      </c>
      <c r="B188" s="176" t="s">
        <v>598</v>
      </c>
      <c r="C188" s="60"/>
      <c r="D188" s="60"/>
      <c r="E188" s="60"/>
      <c r="F188" s="63"/>
      <c r="G188" s="61"/>
      <c r="H188" s="60"/>
      <c r="I188" s="60"/>
      <c r="J188" s="60"/>
      <c r="K188" s="60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60" t="s">
        <v>40</v>
      </c>
      <c r="B189" s="177" t="s">
        <v>692</v>
      </c>
      <c r="C189" s="60"/>
      <c r="D189" s="60"/>
      <c r="E189" s="60"/>
      <c r="F189" s="60"/>
      <c r="G189" s="61"/>
      <c r="H189" s="60"/>
      <c r="I189" s="60"/>
      <c r="J189" s="60"/>
      <c r="K189" s="60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0" t="s">
        <v>41</v>
      </c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0" t="s">
        <v>42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60" t="s">
        <v>43</v>
      </c>
      <c r="B192" s="189"/>
      <c r="C192" s="189"/>
      <c r="D192" s="189"/>
      <c r="E192" s="189"/>
      <c r="F192" s="189"/>
      <c r="G192" s="60"/>
      <c r="H192" s="60"/>
      <c r="I192" s="60"/>
      <c r="J192" s="60"/>
      <c r="K192" s="6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.75">
      <c r="A193" s="60" t="s">
        <v>44</v>
      </c>
      <c r="B193" s="197"/>
      <c r="C193" s="198"/>
      <c r="D193" s="199"/>
      <c r="E193" s="183"/>
      <c r="F193" s="183"/>
      <c r="G193" s="60"/>
      <c r="H193" s="60"/>
      <c r="I193" s="60"/>
      <c r="J193" s="60"/>
      <c r="K193" s="6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60" t="s">
        <v>45</v>
      </c>
      <c r="B194" s="183"/>
      <c r="C194" s="183"/>
      <c r="D194" s="183"/>
      <c r="E194" s="183"/>
      <c r="F194" s="183"/>
      <c r="G194" s="60"/>
      <c r="H194" s="60"/>
      <c r="I194" s="60"/>
      <c r="J194" s="60"/>
      <c r="K194" s="6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5" t="s">
        <v>46</v>
      </c>
      <c r="B195" s="190"/>
      <c r="C195" s="189"/>
      <c r="D195" s="183"/>
      <c r="E195" s="183"/>
      <c r="F195" s="183"/>
      <c r="G195" s="60"/>
      <c r="H195" s="60"/>
      <c r="I195" s="60"/>
      <c r="J195" s="60"/>
      <c r="K195" s="60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5" t="s">
        <v>47</v>
      </c>
      <c r="B196" s="190"/>
      <c r="C196" s="189"/>
      <c r="D196" s="183"/>
      <c r="E196" s="183"/>
      <c r="F196" s="183"/>
      <c r="G196" s="60"/>
      <c r="H196" s="60"/>
      <c r="I196" s="60"/>
      <c r="J196" s="60"/>
      <c r="K196" s="6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5" t="s">
        <v>48</v>
      </c>
      <c r="B197" s="183"/>
      <c r="C197" s="183"/>
      <c r="D197" s="183"/>
      <c r="E197" s="183"/>
      <c r="F197" s="183"/>
      <c r="G197" s="60"/>
      <c r="H197" s="60"/>
      <c r="I197" s="60"/>
      <c r="J197" s="60"/>
      <c r="K197" s="6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5" t="s">
        <v>49</v>
      </c>
      <c r="B198" s="183"/>
      <c r="C198" s="183"/>
      <c r="D198" s="183"/>
      <c r="E198" s="183"/>
      <c r="F198" s="189"/>
      <c r="G198" s="60"/>
      <c r="H198" s="60"/>
      <c r="I198" s="60"/>
      <c r="J198" s="60"/>
      <c r="K198" s="6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5" t="s">
        <v>50</v>
      </c>
      <c r="B199" s="183"/>
      <c r="C199" s="183"/>
      <c r="D199" s="183"/>
      <c r="E199" s="183"/>
      <c r="F199" s="183"/>
      <c r="G199" s="60"/>
      <c r="H199" s="60"/>
      <c r="I199" s="60"/>
      <c r="J199" s="60"/>
      <c r="K199" s="6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0" t="s">
        <v>51</v>
      </c>
      <c r="B200" s="183"/>
      <c r="C200" s="183"/>
      <c r="D200" s="183"/>
      <c r="E200" s="183"/>
      <c r="F200" s="183"/>
      <c r="G200" s="60"/>
      <c r="H200" s="60"/>
      <c r="I200" s="60"/>
      <c r="J200" s="60"/>
      <c r="K200" s="6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0" t="s">
        <v>52</v>
      </c>
      <c r="B201" s="200"/>
      <c r="C201" s="189"/>
      <c r="D201" s="189"/>
      <c r="E201" s="189"/>
      <c r="F201" s="189"/>
      <c r="G201" s="60"/>
      <c r="H201" s="60"/>
      <c r="I201" s="60"/>
      <c r="J201" s="60"/>
      <c r="K201" s="6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0" t="s">
        <v>53</v>
      </c>
      <c r="B202" s="62"/>
      <c r="C202" s="60"/>
      <c r="D202" s="60"/>
      <c r="E202" s="60"/>
      <c r="F202" s="60"/>
      <c r="G202" s="60"/>
      <c r="H202" s="60"/>
      <c r="I202" s="60"/>
      <c r="J202" s="60"/>
      <c r="K202" s="6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0" t="s">
        <v>54</v>
      </c>
      <c r="B203" s="62"/>
      <c r="C203" s="60"/>
      <c r="D203" s="60"/>
      <c r="E203" s="60"/>
      <c r="F203" s="60"/>
      <c r="G203" s="60"/>
      <c r="H203" s="60"/>
      <c r="I203" s="60"/>
      <c r="J203" s="60"/>
      <c r="K203" s="6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59" t="s">
        <v>55</v>
      </c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8" t="s">
        <v>56</v>
      </c>
      <c r="B205" s="182"/>
      <c r="C205" s="60"/>
      <c r="D205" s="60"/>
      <c r="E205" s="60"/>
      <c r="F205" s="60"/>
      <c r="G205" s="60"/>
      <c r="H205" s="60"/>
      <c r="I205" s="60"/>
      <c r="J205" s="60"/>
      <c r="K205" s="18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59" t="s">
        <v>55</v>
      </c>
      <c r="B206" s="60"/>
      <c r="C206" s="60"/>
      <c r="D206" s="60"/>
      <c r="E206" s="60"/>
      <c r="F206" s="60"/>
      <c r="G206" s="60"/>
      <c r="H206" s="60"/>
      <c r="I206" s="60"/>
      <c r="J206" s="60"/>
      <c r="K206" s="181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63.75">
      <c r="A207" s="68" t="s">
        <v>56</v>
      </c>
      <c r="B207" s="60"/>
      <c r="C207" s="60"/>
      <c r="D207" s="60"/>
      <c r="E207" s="60"/>
      <c r="F207" s="60"/>
      <c r="G207" s="60"/>
      <c r="H207" s="60"/>
    </row>
    <row r="225" spans="1:26">
      <c r="L225" s="175"/>
    </row>
    <row r="226" spans="1:26" ht="12.75" customHeight="1"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</row>
    <row r="227" spans="1:26" ht="12.75" customHeight="1">
      <c r="A227" s="175"/>
      <c r="B227" s="175"/>
      <c r="C227" s="175"/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</row>
    <row r="228" spans="1:26" ht="12.75" customHeight="1">
      <c r="A228" s="175"/>
      <c r="B228" s="175"/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</row>
    <row r="229" spans="1:26" ht="12.75" customHeight="1">
      <c r="A229" s="175"/>
      <c r="B229" s="175"/>
      <c r="C229" s="175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</row>
    <row r="230" spans="1:26" ht="12.75" customHeight="1">
      <c r="A230" s="175"/>
      <c r="B230" s="175"/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</row>
    <row r="231" spans="1:26" ht="12.75" customHeight="1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</row>
    <row r="232" spans="1:26" ht="12.75" customHeight="1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</row>
    <row r="233" spans="1:26" ht="12.75" customHeight="1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</row>
    <row r="234" spans="1:26" ht="12.75" customHeight="1">
      <c r="A234" s="175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</row>
    <row r="235" spans="1:26" ht="12.75" customHeight="1">
      <c r="A235" s="175"/>
      <c r="B235" s="175"/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</row>
    <row r="236" spans="1:26" ht="12.75" customHeight="1">
      <c r="A236" s="175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</row>
    <row r="237" spans="1:26" ht="12.75" customHeight="1">
      <c r="A237" s="175"/>
      <c r="B237" s="175"/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</row>
    <row r="238" spans="1:26" ht="12.75" customHeight="1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</row>
    <row r="239" spans="1:26" ht="12.75" customHeight="1">
      <c r="A239" s="175"/>
      <c r="B239" s="175"/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</row>
    <row r="240" spans="1:26" ht="12.75" customHeight="1">
      <c r="A240" s="175"/>
      <c r="B240" s="175"/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</row>
    <row r="241" spans="1:26" ht="12.75" customHeight="1">
      <c r="A241" s="175"/>
      <c r="B241" s="175"/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</row>
    <row r="242" spans="1:26" ht="12.75" customHeight="1">
      <c r="A242" s="175"/>
      <c r="B242" s="175"/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</row>
    <row r="243" spans="1:26" ht="12.75" customHeight="1">
      <c r="A243" s="175"/>
      <c r="B243" s="175"/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</row>
    <row r="244" spans="1:26" ht="12.75" customHeight="1">
      <c r="A244" s="175"/>
      <c r="B244" s="175"/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</row>
    <row r="245" spans="1:26" ht="12.75" customHeight="1">
      <c r="A245" s="175"/>
      <c r="B245" s="175"/>
      <c r="C245" s="175"/>
      <c r="D245" s="175"/>
      <c r="E245" s="175"/>
      <c r="F245" s="175"/>
      <c r="G245" s="175"/>
      <c r="H245" s="175"/>
      <c r="I245" s="175"/>
      <c r="J245" s="175"/>
      <c r="K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</row>
    <row r="246" spans="1:26" ht="12.75" customHeight="1">
      <c r="A246" s="175"/>
      <c r="B246" s="175"/>
      <c r="C246" s="175"/>
      <c r="D246" s="175"/>
      <c r="E246" s="175"/>
      <c r="F246" s="175"/>
      <c r="G246" s="175"/>
      <c r="H246" s="175"/>
    </row>
    <row r="247" spans="1:26" ht="12.75" customHeight="1"/>
    <row r="248" spans="1:26" ht="12.75" customHeight="1"/>
    <row r="249" spans="1:26" ht="12.75" customHeight="1"/>
    <row r="250" spans="1:26" ht="12.75" customHeight="1"/>
    <row r="251" spans="1:26" ht="12.75" customHeight="1"/>
    <row r="252" spans="1:26" ht="12.75" customHeight="1"/>
    <row r="253" spans="1:26" ht="12.75" customHeight="1"/>
    <row r="254" spans="1:26" ht="12.75" customHeight="1"/>
    <row r="255" spans="1:26" ht="12.75" customHeight="1"/>
    <row r="256" spans="1:2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</sheetData>
  <protectedRanges>
    <protectedRange sqref="F157" name="Intervalo1_3"/>
  </protectedRanges>
  <mergeCells count="8">
    <mergeCell ref="A153:H153"/>
    <mergeCell ref="A164:H164"/>
    <mergeCell ref="A1:D1"/>
    <mergeCell ref="B2:D2"/>
    <mergeCell ref="B3:D3"/>
    <mergeCell ref="A5:K5"/>
    <mergeCell ref="A76:H76"/>
    <mergeCell ref="A102:H102"/>
  </mergeCells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Cargos__e_Funções_-_Janeiro</vt:lpstr>
      <vt:lpstr>Cargos__e_Funções_-_Fevereiro</vt:lpstr>
      <vt:lpstr>Cargos__e_Funções_-_Março</vt:lpstr>
      <vt:lpstr>Cargos__e_Funções_-_Abril</vt:lpstr>
      <vt:lpstr>Cargos__e_Funções_-_Maio</vt:lpstr>
      <vt:lpstr>Cargos_e_Funções_-_Junho</vt:lpstr>
      <vt:lpstr>Cargos_e_Funções_-_Julho</vt:lpstr>
      <vt:lpstr>Cargos_e_Funções_-_Agosto</vt:lpstr>
      <vt:lpstr>Cargos_e_Funções_-_Setembro</vt:lpstr>
      <vt:lpstr>Cargos_e_Funções_-_Outubro</vt:lpstr>
      <vt:lpstr>Cargos_e_Funções_-_Novembro</vt:lpstr>
      <vt:lpstr>Cargos_e_Funções_-_Dezembro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Bezerra Cavalcanti</dc:creator>
  <cp:lastModifiedBy>leila.souza</cp:lastModifiedBy>
  <cp:revision>8</cp:revision>
  <dcterms:created xsi:type="dcterms:W3CDTF">2019-02-22T15:32:49Z</dcterms:created>
  <dcterms:modified xsi:type="dcterms:W3CDTF">2021-01-11T12:32:29Z</dcterms:modified>
</cp:coreProperties>
</file>