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Default Extension="jpeg" ContentType="image/jpeg"/>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9440" windowHeight="11160" firstSheet="5" activeTab="5"/>
  </bookViews>
  <sheets>
    <sheet name="Item 2" sheetId="4" state="hidden" r:id="rId1"/>
    <sheet name="Item 4" sheetId="5" state="hidden" r:id="rId2"/>
    <sheet name="Item 5" sheetId="6" state="hidden" r:id="rId3"/>
    <sheet name="Item 8" sheetId="7" state="hidden" r:id="rId4"/>
    <sheet name="Item 9" sheetId="8" state="hidden" r:id="rId5"/>
    <sheet name="CONVÊNIOS DE DESPESA - SET" sheetId="9" r:id="rId6"/>
    <sheet name="CONVÊNIOS DE RECEITA - SET" sheetId="23" r:id="rId7"/>
    <sheet name="CONVÊNIOS DE RECEITA - SERH" sheetId="24" r:id="rId8"/>
    <sheet name="CONTRATOS DE FINANCIAMENTO" sheetId="25" r:id="rId9"/>
    <sheet name="Item 25" sheetId="15" state="hidden" r:id="rId10"/>
    <sheet name="Item 262728" sheetId="16" state="hidden" r:id="rId11"/>
    <sheet name="Item 30" sheetId="17" state="hidden" r:id="rId12"/>
    <sheet name="Item 31 - Modelo I" sheetId="18" state="hidden" r:id="rId13"/>
    <sheet name="Item 31 - Modelo II" sheetId="19" state="hidden" r:id="rId14"/>
    <sheet name="Item 33" sheetId="20" state="hidden" r:id="rId15"/>
    <sheet name="Plan1" sheetId="21" state="hidden" r:id="rId16"/>
    <sheet name="CONVÊNIOS DE DESPESA - SERH" sheetId="26" r:id="rId17"/>
  </sheets>
  <definedNames>
    <definedName name="_xlnm._FilterDatabase" localSheetId="5" hidden="1">'CONVÊNIOS DE DESPESA - SET'!$A$1:$M$42</definedName>
    <definedName name="_xlnm._FilterDatabase" localSheetId="6" hidden="1">'CONVÊNIOS DE RECEITA - SET'!$A$1:$M$5</definedName>
    <definedName name="_xlnm.Print_Titles" localSheetId="5">'CONVÊNIOS DE DESPESA - SET'!$1:$3</definedName>
    <definedName name="_xlnm.Print_Titles" localSheetId="6">'CONVÊNIOS DE RECEITA - SET'!$1:$3</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4" i="26"/>
  <c r="Q4"/>
  <c r="P4"/>
  <c r="L4"/>
  <c r="J4"/>
  <c r="I4"/>
  <c r="G4"/>
  <c r="F4"/>
  <c r="S3"/>
  <c r="S4" s="1"/>
  <c r="O3"/>
  <c r="N3"/>
  <c r="M3"/>
  <c r="K3"/>
  <c r="K4" s="1"/>
  <c r="H3"/>
  <c r="J58" i="25"/>
  <c r="I56"/>
  <c r="H56"/>
  <c r="J55"/>
  <c r="J54"/>
  <c r="J50"/>
  <c r="Q48"/>
  <c r="J46"/>
  <c r="J41"/>
  <c r="Q21"/>
  <c r="A8"/>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G60" i="24"/>
  <c r="V59"/>
  <c r="S59"/>
  <c r="Q59"/>
  <c r="P59"/>
  <c r="AC58"/>
  <c r="AB58"/>
  <c r="Z58"/>
  <c r="U58"/>
  <c r="R58"/>
  <c r="AC57"/>
  <c r="AB57"/>
  <c r="Z57"/>
  <c r="U57"/>
  <c r="R57"/>
  <c r="Z56"/>
  <c r="U56"/>
  <c r="Z55"/>
  <c r="U55"/>
  <c r="AC54"/>
  <c r="AB54"/>
  <c r="Z54"/>
  <c r="U54"/>
  <c r="Z53"/>
  <c r="U53"/>
  <c r="Z52"/>
  <c r="U52"/>
  <c r="Z51"/>
  <c r="U51"/>
  <c r="Z50"/>
  <c r="U50"/>
  <c r="AC49"/>
  <c r="AB49"/>
  <c r="Z49"/>
  <c r="U49"/>
  <c r="AC48"/>
  <c r="AB48"/>
  <c r="Z48"/>
  <c r="U48"/>
  <c r="AC47"/>
  <c r="Z47"/>
  <c r="U47"/>
  <c r="AC46"/>
  <c r="AB46"/>
  <c r="Z46"/>
  <c r="U46"/>
  <c r="Z45"/>
  <c r="U45"/>
  <c r="Z44"/>
  <c r="U44"/>
  <c r="AC43"/>
  <c r="AB43"/>
  <c r="Z43"/>
  <c r="U43"/>
  <c r="AC42"/>
  <c r="AB42"/>
  <c r="Z42"/>
  <c r="U42"/>
  <c r="AC41"/>
  <c r="AB41"/>
  <c r="Z41"/>
  <c r="U41"/>
  <c r="Z40"/>
  <c r="U40"/>
  <c r="Z39"/>
  <c r="U39"/>
  <c r="R39"/>
  <c r="Z38"/>
  <c r="U38"/>
  <c r="Z37"/>
  <c r="U37"/>
  <c r="W65" s="1"/>
  <c r="Z36"/>
  <c r="U36"/>
  <c r="Z35"/>
  <c r="U35"/>
  <c r="AC34"/>
  <c r="AB34"/>
  <c r="Z34"/>
  <c r="U34"/>
  <c r="AB33"/>
  <c r="Z33"/>
  <c r="U33"/>
  <c r="Z32"/>
  <c r="U32"/>
  <c r="Z31"/>
  <c r="U31"/>
  <c r="Z30"/>
  <c r="U30"/>
  <c r="AC29"/>
  <c r="AB29"/>
  <c r="Z29"/>
  <c r="U29"/>
  <c r="Z28"/>
  <c r="U28"/>
  <c r="Z27"/>
  <c r="U27"/>
  <c r="Z26"/>
  <c r="U26"/>
  <c r="Z25"/>
  <c r="U25"/>
  <c r="Z24"/>
  <c r="U24"/>
  <c r="AC23"/>
  <c r="AB23"/>
  <c r="Z23"/>
  <c r="U23"/>
  <c r="Z22"/>
  <c r="U22"/>
  <c r="R22"/>
  <c r="X21"/>
  <c r="W21"/>
  <c r="U21"/>
  <c r="R21"/>
  <c r="Z20"/>
  <c r="U20"/>
  <c r="R20"/>
  <c r="AC19"/>
  <c r="Z19"/>
  <c r="U19"/>
  <c r="X18"/>
  <c r="W18"/>
  <c r="U18"/>
  <c r="R18"/>
  <c r="X17"/>
  <c r="Z17" s="1"/>
  <c r="U17"/>
  <c r="AC16"/>
  <c r="Z16"/>
  <c r="U16"/>
  <c r="AC15"/>
  <c r="Z15"/>
  <c r="U15"/>
  <c r="AC14"/>
  <c r="Z14"/>
  <c r="U14"/>
  <c r="Y13"/>
  <c r="Y59" s="1"/>
  <c r="X13"/>
  <c r="W13"/>
  <c r="W59" s="1"/>
  <c r="T13"/>
  <c r="T59" s="1"/>
  <c r="AC12"/>
  <c r="Z12"/>
  <c r="U12"/>
  <c r="R12"/>
  <c r="Z11"/>
  <c r="U11"/>
  <c r="R11"/>
  <c r="Z10"/>
  <c r="U10"/>
  <c r="R10"/>
  <c r="AC9"/>
  <c r="AB9"/>
  <c r="Z9"/>
  <c r="U9"/>
  <c r="R9"/>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Z8"/>
  <c r="U8"/>
  <c r="R8"/>
  <c r="V3" i="26" l="1"/>
  <c r="H4"/>
  <c r="W3"/>
  <c r="X59" i="24"/>
  <c r="Z21"/>
  <c r="R59"/>
  <c r="Z18"/>
  <c r="J56" i="25"/>
  <c r="Z13" i="24"/>
  <c r="Z59" s="1"/>
  <c r="U13"/>
  <c r="U59" s="1"/>
  <c r="K7" i="23"/>
  <c r="K6"/>
  <c r="K5"/>
  <c r="K4"/>
  <c r="K89" i="9"/>
  <c r="K88"/>
  <c r="K87" l="1"/>
  <c r="K69"/>
  <c r="K70"/>
  <c r="K71"/>
  <c r="K72"/>
  <c r="K73"/>
  <c r="K74"/>
  <c r="K75"/>
  <c r="K76"/>
  <c r="K77"/>
  <c r="K78"/>
  <c r="K79"/>
  <c r="K80"/>
  <c r="K81"/>
  <c r="K82"/>
  <c r="K83"/>
  <c r="K84"/>
  <c r="K85"/>
  <c r="K86"/>
  <c r="K59"/>
  <c r="K60"/>
  <c r="K61"/>
  <c r="K62"/>
  <c r="K63"/>
  <c r="K64"/>
  <c r="K65"/>
  <c r="K66"/>
  <c r="K67"/>
  <c r="K68"/>
  <c r="K57"/>
  <c r="K58"/>
  <c r="K56"/>
  <c r="K55"/>
  <c r="K54"/>
  <c r="K52"/>
  <c r="K53"/>
  <c r="K51"/>
  <c r="K50"/>
  <c r="K49"/>
  <c r="K46"/>
  <c r="K47"/>
  <c r="K48"/>
  <c r="K45"/>
  <c r="K44"/>
  <c r="K43"/>
  <c r="K41"/>
  <c r="K40"/>
  <c r="K38"/>
  <c r="K39"/>
  <c r="K37"/>
  <c r="K34"/>
  <c r="K28"/>
  <c r="K7"/>
  <c r="K36"/>
  <c r="K30"/>
  <c r="K20"/>
  <c r="K21"/>
  <c r="K19"/>
  <c r="K4"/>
  <c r="K18"/>
  <c r="K14"/>
  <c r="K9"/>
  <c r="K5"/>
  <c r="K6"/>
  <c r="K8"/>
  <c r="K10"/>
  <c r="K11"/>
  <c r="K12"/>
  <c r="K13"/>
  <c r="K15"/>
  <c r="K16"/>
  <c r="K17"/>
  <c r="K22"/>
  <c r="K23"/>
  <c r="K24"/>
  <c r="K25"/>
  <c r="K26"/>
  <c r="K27"/>
  <c r="K29"/>
  <c r="K31"/>
  <c r="K32"/>
  <c r="K33"/>
  <c r="K35"/>
  <c r="K42"/>
  <c r="I11" i="8" l="1"/>
  <c r="H11"/>
  <c r="G11"/>
  <c r="F11"/>
  <c r="E11"/>
  <c r="D11"/>
  <c r="C11"/>
  <c r="B11"/>
  <c r="L54" i="7"/>
  <c r="K54"/>
  <c r="J54"/>
  <c r="I54"/>
</calcChain>
</file>

<file path=xl/comments1.xml><?xml version="1.0" encoding="utf-8"?>
<comments xmlns="http://schemas.openxmlformats.org/spreadsheetml/2006/main">
  <authors>
    <author/>
  </authors>
  <commentList>
    <comment ref="A2" authorId="0">
      <text>
        <r>
          <rPr>
            <sz val="10"/>
            <color rgb="FF000000"/>
            <rFont val="Arial"/>
            <family val="2"/>
          </rPr>
          <t>informar o nome da unidade gestora.</t>
        </r>
      </text>
    </comment>
    <comment ref="E2" authorId="0">
      <text>
        <r>
          <rPr>
            <sz val="10"/>
            <color rgb="FF000000"/>
            <rFont val="Arial"/>
            <family val="2"/>
          </rPr>
          <t>informar o código da unidade gestora cadastrada no sistema contábil.</t>
        </r>
      </text>
    </comment>
    <comment ref="A3" authorId="0">
      <text>
        <r>
          <rPr>
            <sz val="10"/>
            <color rgb="FF000000"/>
            <rFont val="Arial"/>
            <family val="2"/>
          </rPr>
          <t>informar o mês e o ano referente ao último mês do exercício ou do período da gestão. Normalmente, o mês de referência será dezembro do ano da Prestação de Contas.</t>
        </r>
      </text>
    </comment>
    <comment ref="A4" authorId="0">
      <text>
        <r>
          <rPr>
            <sz val="10"/>
            <color rgb="FF000000"/>
            <rFont val="Arial"/>
            <family val="2"/>
          </rPr>
          <t>informar o nome e o número do banco, conforme relação do Banco Central.</t>
        </r>
      </text>
    </comment>
    <comment ref="A5" authorId="0">
      <text>
        <r>
          <rPr>
            <sz val="10"/>
            <color rgb="FF000000"/>
            <rFont val="Arial"/>
            <family val="2"/>
          </rPr>
          <t>informar o número da agência e conta bancária, conforme extrato bancário.</t>
        </r>
      </text>
    </comment>
    <comment ref="A6" authorId="0">
      <text>
        <r>
          <rPr>
            <sz val="10"/>
            <color rgb="FF000000"/>
            <rFont val="Arial"/>
            <family val="2"/>
          </rPr>
          <t>informar a conta do contábil, conforme cadastrado no sistema contábil.</t>
        </r>
      </text>
    </comment>
    <comment ref="D6" authorId="0">
      <text>
        <r>
          <rPr>
            <sz val="10"/>
            <color rgb="FF000000"/>
            <rFont val="Arial"/>
            <family val="2"/>
          </rPr>
          <t>informar a conta corrente contábil, se houver, conforme cadastrada no sistema contábil.</t>
        </r>
      </text>
    </comment>
    <comment ref="A7" authorId="0">
      <text>
        <r>
          <rPr>
            <sz val="10"/>
            <color rgb="FF000000"/>
            <rFont val="Arial"/>
            <family val="2"/>
          </rPr>
          <t>informar, resumidamente, a finalidade da conta corrente bancária.</t>
        </r>
      </text>
    </comment>
    <comment ref="A9" authorId="0">
      <text>
        <r>
          <rPr>
            <sz val="10"/>
            <color rgb="FF000000"/>
            <rFont val="Arial"/>
            <family val="2"/>
          </rPr>
          <t>informar o saldo do Razão referente ao último mês do exercício ou do período da gestão. Normalmente, o mês é dezembro do ano da prestação de contas, com posição no dia 31/12. O Saldo do Razão será o somatório da conta corrente registrada na contabilidade mais as demais contas de aplicações financeiras vinculadas à conta corrente contábil.</t>
        </r>
      </text>
    </comment>
    <comment ref="A10" authorId="0">
      <text>
        <r>
          <rPr>
            <sz val="10"/>
            <color rgb="FF000000"/>
            <rFont val="Arial"/>
            <family val="2"/>
          </rPr>
          <t>informar o saldo da conta contábil/corrente registrada no Razão.</t>
        </r>
      </text>
    </comment>
    <comment ref="A11" authorId="0">
      <text>
        <r>
          <rPr>
            <sz val="10"/>
            <color rgb="FF000000"/>
            <rFont val="Arial"/>
            <family val="2"/>
          </rPr>
          <t>informar o saldo da aplicação financeira vinculada à conta contábil/corrente (posição na mesma data da conciliação). Deve-se utilizar uma linha para cada conta de aplicação vinculada à conta corrente, com o número da sua conta contábil/corrente.</t>
        </r>
      </text>
    </comment>
    <comment ref="A12" authorId="0">
      <text>
        <r>
          <rPr>
            <sz val="10"/>
            <color rgb="FF000000"/>
            <rFont val="Arial"/>
            <family val="2"/>
          </rPr>
          <t>para cada ocorrência, informar a Data, Nº do Documento, Histórico individual e específico para cada lançamento de débito realizado no Razão, mas com pendência no Banco, informando na última coluna o Valor a ser ajustado.</t>
        </r>
      </text>
    </comment>
    <comment ref="A16" authorId="0">
      <text>
        <r>
          <rPr>
            <sz val="10"/>
            <color rgb="FF000000"/>
            <rFont val="Arial"/>
            <family val="2"/>
          </rPr>
          <t>somatório dos valores dos débitos lançados no Razão e não lançados pelo Banco.</t>
        </r>
      </text>
    </comment>
    <comment ref="A17" authorId="0">
      <text>
        <r>
          <rPr>
            <sz val="10"/>
            <color rgb="FF000000"/>
            <rFont val="Arial"/>
            <family val="2"/>
          </rPr>
          <t>para cada ocorrência, informar a Data, Nº do Documento, Histórico individual e específico para cada lançamento de crédito realizado no Razão, mas com pendência no Banco, informando na última coluna o Valor a ser ajustado.</t>
        </r>
      </text>
    </comment>
    <comment ref="A21" authorId="0">
      <text>
        <r>
          <rPr>
            <sz val="10"/>
            <color rgb="FF000000"/>
            <rFont val="Arial"/>
            <family val="2"/>
          </rPr>
          <t>somatório dos valores dos créditos lançados no Razão e não lançados pelo Banco.</t>
        </r>
      </text>
    </comment>
    <comment ref="A22" authorId="0">
      <text>
        <r>
          <rPr>
            <sz val="10"/>
            <color rgb="FF000000"/>
            <rFont val="Arial"/>
            <family val="2"/>
          </rPr>
          <t>para cada ocorrência, informar a Data, Nº do Documento, Histórico individual e específico para cada lançamento de débito realizado no Banco, mas com pendência no Razão, informando na última coluna o Valor a ser ajustado.</t>
        </r>
      </text>
    </comment>
    <comment ref="A26" authorId="0">
      <text>
        <r>
          <rPr>
            <sz val="10"/>
            <color rgb="FF000000"/>
            <rFont val="Arial"/>
            <family val="2"/>
          </rPr>
          <t>somatório dos valores dos débitos lançados pelo Banco e não lançados no Razão.</t>
        </r>
      </text>
    </comment>
    <comment ref="A27" authorId="0">
      <text>
        <r>
          <rPr>
            <sz val="10"/>
            <color rgb="FF000000"/>
            <rFont val="Arial"/>
            <family val="2"/>
          </rPr>
          <t>para cada ocorrência, informar a Data, Nº do Documento, Histórico individual e específico para cada lançamento de crédito realizado no Banco, mas com pendência no Razão, informando na última coluna o Valor a ser ajustado.</t>
        </r>
      </text>
    </comment>
    <comment ref="A31" authorId="0">
      <text>
        <r>
          <rPr>
            <sz val="10"/>
            <color rgb="FF000000"/>
            <rFont val="Arial"/>
            <family val="2"/>
          </rPr>
          <t>somatório dos valores dos créditos lançados pelo Banco e não lançados no Razão.</t>
        </r>
      </text>
    </comment>
    <comment ref="A32" authorId="0">
      <text>
        <r>
          <rPr>
            <sz val="10"/>
            <color rgb="FF000000"/>
            <rFont val="Arial"/>
            <family val="2"/>
          </rPr>
          <t>resultado do Saldo do Razão em 31/XX/20XX, considerando os ajustes anteriormente especificados (A-B+C-D+E).</t>
        </r>
      </text>
    </comment>
    <comment ref="A33" authorId="0">
      <text>
        <r>
          <rPr>
            <sz val="10"/>
            <color rgb="FF000000"/>
            <rFont val="Arial"/>
            <family val="2"/>
          </rPr>
          <t>resultado do somatório dos saldos das linhas abaixo subsequentes (Saldo do extrato da conta corrente bancária + Saldo do extrato da aplicação (Nome/Nº) vinculada à C/C).</t>
        </r>
      </text>
    </comment>
    <comment ref="A34" authorId="0">
      <text>
        <r>
          <rPr>
            <sz val="10"/>
            <color rgb="FF000000"/>
            <rFont val="Arial"/>
            <family val="2"/>
          </rPr>
          <t>informar o saldo registrado no extrato da conta corrente no último dia do mês de referência do ano da prestação de contas.</t>
        </r>
      </text>
    </comment>
    <comment ref="A35" authorId="0">
      <text>
        <r>
          <rPr>
            <sz val="10"/>
            <color rgb="FF000000"/>
            <rFont val="Arial"/>
            <family val="2"/>
          </rPr>
          <t>informar o saldo registrado no extrato da aplicação financeira especificada (colocar em parênteses o Nome e nº da Aplicação no Banco) no último dia do mês de referência do ano da Prestação de Contas. Caso exista mais de uma aplicação financeira vinculada à C/C, deve-se inserir uma linha para cada aplicação financeira adicional com as mesmas informações requeridas.</t>
        </r>
      </text>
    </comment>
    <comment ref="A36" authorId="0">
      <text>
        <r>
          <rPr>
            <sz val="10"/>
            <color rgb="FF000000"/>
            <rFont val="Arial"/>
            <family val="2"/>
          </rPr>
          <t>diferença do “Saldo do Razão Ajustado” - “Saldo Consolidado da Conta Bancária”. Se a conciliação for realizada de forma correta, com a identificação de todas as pendências, o resultado será zero.</t>
        </r>
      </text>
    </comment>
  </commentList>
</comments>
</file>

<file path=xl/comments10.xml><?xml version="1.0" encoding="utf-8"?>
<comments xmlns="http://schemas.openxmlformats.org/spreadsheetml/2006/main">
  <authors>
    <author/>
  </authors>
  <commentList>
    <comment ref="A2" authorId="0">
      <text>
        <r>
          <rPr>
            <sz val="10"/>
            <color rgb="FF000000"/>
            <rFont val="Arial"/>
            <family val="2"/>
          </rPr>
          <t>Elencar, uma a uma, por processo, as determinações contidas nas deliberações (decisões ou acórdãos) emitidas pelo TCE/PE, nos três últimos anos, compreendendo o referente ao da prestação de contas e os dois anteriores.</t>
        </r>
      </text>
    </comment>
    <comment ref="B2" authorId="0">
      <text>
        <r>
          <rPr>
            <sz val="10"/>
            <color rgb="FF000000"/>
            <rFont val="Arial"/>
            <family val="2"/>
          </rPr>
          <t>informar se a determinação foi cumprida (implementada), implementada parcialmente ou não implementada.</t>
        </r>
      </text>
    </comment>
    <comment ref="C2" authorId="0">
      <text>
        <r>
          <rPr>
            <sz val="10"/>
            <color rgb="FF000000"/>
            <rFont val="Arial"/>
            <family val="2"/>
          </rPr>
          <t xml:space="preserve">caso a determinação seja considerada como:
01. Implementada - informar que evidência deu suporte para classificar a determinação como cumprida; 
02. Implementada parcialmente - informar quais ações foram realizadas e quais ações ainda se pretende realizar, com os correspondentes prazos previstos para implementação;
03. Não implementada – justificar, com os esclarecimentos julgados pertinentes, o fato de determinação não ter sido implementada.
</t>
        </r>
      </text>
    </comment>
  </commentList>
</comments>
</file>

<file path=xl/comments11.xml><?xml version="1.0" encoding="utf-8"?>
<comments xmlns="http://schemas.openxmlformats.org/spreadsheetml/2006/main">
  <authors>
    <author/>
  </authors>
  <commentList>
    <comment ref="A2" authorId="0">
      <text>
        <r>
          <rPr>
            <sz val="10"/>
            <color rgb="FF000000"/>
            <rFont val="Arial"/>
            <family val="2"/>
          </rPr>
          <t>O nome dos programas, ações e subação conforme a Lei Orçamentária Anual.</t>
        </r>
      </text>
    </comment>
    <comment ref="C2" authorId="0">
      <text>
        <r>
          <rPr>
            <sz val="10"/>
            <color rgb="FF000000"/>
            <rFont val="Arial"/>
            <family val="2"/>
          </rPr>
          <t xml:space="preserve">Dotação orçamentária original + suplementações – cancelamentos ocorridos no exercício financeiro.
</t>
        </r>
      </text>
    </comment>
    <comment ref="D2" authorId="0">
      <text>
        <r>
          <rPr>
            <sz val="10"/>
            <color rgb="FF000000"/>
            <rFont val="Arial"/>
            <family val="2"/>
          </rPr>
          <t xml:space="preserve">Total da despesa liquidada por programa e ações.
</t>
        </r>
      </text>
    </comment>
    <comment ref="E2" authorId="0">
      <text>
        <r>
          <rPr>
            <sz val="10"/>
            <color rgb="FF000000"/>
            <rFont val="Arial"/>
            <family val="2"/>
          </rPr>
          <t xml:space="preserve">Percentual alcançado (C/B).
</t>
        </r>
      </text>
    </comment>
    <comment ref="F2" authorId="0">
      <text>
        <r>
          <rPr>
            <sz val="10"/>
            <color rgb="FF000000"/>
            <rFont val="Arial"/>
            <family val="2"/>
          </rPr>
          <t xml:space="preserve">Produto em relação à meta física estipulada.
</t>
        </r>
      </text>
    </comment>
    <comment ref="G2" authorId="0">
      <text>
        <r>
          <rPr>
            <sz val="10"/>
            <color rgb="FF000000"/>
            <rFont val="Arial"/>
            <family val="2"/>
          </rPr>
          <t xml:space="preserve">Resultado físico previsto.
</t>
        </r>
      </text>
    </comment>
    <comment ref="H2" authorId="0">
      <text>
        <r>
          <rPr>
            <sz val="10"/>
            <color rgb="FF000000"/>
            <rFont val="Arial"/>
            <family val="2"/>
          </rPr>
          <t xml:space="preserve">Resultado físico alcançado.
</t>
        </r>
      </text>
    </comment>
    <comment ref="I2" authorId="0">
      <text>
        <r>
          <rPr>
            <sz val="10"/>
            <color rgb="FF000000"/>
            <rFont val="Arial"/>
            <family val="2"/>
          </rPr>
          <t xml:space="preserve">Esclarecimentos técnicos quanto aos resultados físicos e financeiros (obrigatoriamente quando do não atingimento das metas).
</t>
        </r>
      </text>
    </comment>
    <comment ref="J2" authorId="0">
      <text>
        <r>
          <rPr>
            <sz val="10"/>
            <color rgb="FF000000"/>
            <rFont val="Arial"/>
            <family val="2"/>
          </rPr>
          <t xml:space="preserve"> Indicador previsto para medição do programa. 
</t>
        </r>
      </text>
    </comment>
  </commentList>
</comments>
</file>

<file path=xl/comments12.xml><?xml version="1.0" encoding="utf-8"?>
<comments xmlns="http://schemas.openxmlformats.org/spreadsheetml/2006/main">
  <authors>
    <author/>
  </authors>
  <commentList>
    <comment ref="B2" authorId="0">
      <text>
        <r>
          <rPr>
            <sz val="10"/>
            <color rgb="FF000000"/>
            <rFont val="Arial"/>
            <family val="2"/>
          </rPr>
          <t xml:space="preserve">Objetivos do órgão /entidade constantes do Plano Estratégico anual.     
</t>
        </r>
      </text>
    </comment>
    <comment ref="C2" authorId="0">
      <text>
        <r>
          <rPr>
            <sz val="10"/>
            <color rgb="FF000000"/>
            <rFont val="Arial"/>
            <family val="2"/>
          </rPr>
          <t>Metas físicas ou financeiras previstas para o exercício.</t>
        </r>
      </text>
    </comment>
    <comment ref="F2" authorId="0">
      <text>
        <r>
          <rPr>
            <sz val="10"/>
            <color rgb="FF000000"/>
            <rFont val="Arial"/>
            <family val="2"/>
          </rPr>
          <t>Realizado no exercício, com valores e percentual de alcance.</t>
        </r>
      </text>
    </comment>
    <comment ref="G2" authorId="0">
      <text>
        <r>
          <rPr>
            <sz val="10"/>
            <color rgb="FF000000"/>
            <rFont val="Arial"/>
            <family val="2"/>
          </rPr>
          <t>Total realizado (C)/Metas estratégicas (B)</t>
        </r>
      </text>
    </comment>
    <comment ref="H2" authorId="0">
      <text>
        <r>
          <rPr>
            <sz val="10"/>
            <color rgb="FF000000"/>
            <rFont val="Arial"/>
            <family val="2"/>
          </rPr>
          <t xml:space="preserve">Esclarecimentos técnicos necessários. </t>
        </r>
      </text>
    </comment>
  </commentList>
</comments>
</file>

<file path=xl/comments13.xml><?xml version="1.0" encoding="utf-8"?>
<comments xmlns="http://schemas.openxmlformats.org/spreadsheetml/2006/main">
  <authors>
    <author/>
  </authors>
  <commentList>
    <comment ref="A1" authorId="0">
      <text>
        <r>
          <rPr>
            <sz val="10"/>
            <color rgb="FF000000"/>
            <rFont val="Arial"/>
            <family val="2"/>
          </rPr>
          <t>Preenchimento obrigatório por toda Unidade que tenha contratos de Concessões ou PPPs;</t>
        </r>
      </text>
    </comment>
    <comment ref="A2" authorId="0">
      <text>
        <r>
          <rPr>
            <sz val="10"/>
            <color rgb="FF000000"/>
            <rFont val="Arial"/>
            <family val="2"/>
          </rPr>
          <t>Unidade Jurisdicionada  (Secretarias Estaduais, Empresas Públicas, Autarquias etc.)</t>
        </r>
      </text>
    </comment>
    <comment ref="F2" authorId="0">
      <text>
        <r>
          <rPr>
            <sz val="10"/>
            <color rgb="FF000000"/>
            <rFont val="Arial"/>
            <family val="2"/>
          </rPr>
          <t>Exercício Financeiro</t>
        </r>
      </text>
    </comment>
    <comment ref="A3" authorId="0">
      <text>
        <r>
          <rPr>
            <sz val="10"/>
            <color rgb="FF000000"/>
            <rFont val="Arial"/>
            <family val="2"/>
          </rPr>
          <t xml:space="preserve">Órgão ou entidade com competência para autorizar despesas ou empenhar;
</t>
        </r>
      </text>
    </comment>
    <comment ref="F3" authorId="0">
      <text>
        <r>
          <rPr>
            <sz val="10"/>
            <color rgb="FF000000"/>
            <rFont val="Arial"/>
            <family val="2"/>
          </rPr>
          <t>Período a que se referem as informações</t>
        </r>
      </text>
    </comment>
    <comment ref="O4" authorId="0">
      <text>
        <r>
          <rPr>
            <sz val="10"/>
            <color rgb="FF000000"/>
            <rFont val="Arial"/>
            <family val="2"/>
          </rPr>
          <t>Somatório dos valores recebidos desde o início do contrato, referente à tarifas, contra-prestação do governo e receitas acessórias;</t>
        </r>
      </text>
    </comment>
    <comment ref="P4" authorId="0">
      <text>
        <r>
          <rPr>
            <sz val="10"/>
            <color rgb="FF000000"/>
            <rFont val="Arial"/>
            <family val="2"/>
          </rPr>
          <t>Situação que se encontra a prestação dos serviços: não iniciada, em andamento, concluída, paralisada;</t>
        </r>
      </text>
    </comment>
    <comment ref="A5" authorId="0">
      <text>
        <r>
          <rPr>
            <sz val="10"/>
            <color rgb="FF000000"/>
            <rFont val="Arial"/>
            <family val="2"/>
          </rPr>
          <t>Número da Concorrência-CC, se houver</t>
        </r>
      </text>
    </comment>
    <comment ref="B5" authorId="0">
      <text>
        <r>
          <rPr>
            <sz val="10"/>
            <color rgb="FF000000"/>
            <rFont val="Arial"/>
            <family val="2"/>
          </rPr>
          <t>Indicar a modalidade utilizada (Concessão comum, PPP Administrativa ou PPP Patrocinada)</t>
        </r>
      </text>
    </comment>
    <comment ref="C5" authorId="0">
      <text>
        <r>
          <rPr>
            <sz val="10"/>
            <color rgb="FF000000"/>
            <rFont val="Arial"/>
            <family val="2"/>
          </rPr>
          <t>Identificação, de forma clara e concisa do serviço concedido ou a conceder (tipo de serviço). Deverão estar relacionados todos os serviços concedidos ou a conceder existentes no exercício, precedidos ou não de obra pública;</t>
        </r>
      </text>
    </comment>
    <comment ref="D5" authorId="0">
      <text>
        <r>
          <rPr>
            <sz val="10"/>
            <color rgb="FF000000"/>
            <rFont val="Arial"/>
            <family val="2"/>
          </rPr>
          <t>Informar a etapa: Projeto em carteira, Autorização de estudo concedida, Estudos em análise, Licitação, Contratada</t>
        </r>
      </text>
    </comment>
    <comment ref="E5" authorId="0">
      <text>
        <r>
          <rPr>
            <sz val="10"/>
            <color rgb="FF000000"/>
            <rFont val="Arial"/>
            <family val="2"/>
          </rPr>
          <t>Informar o tipo de procedimento adotado para elaboração dos estudos do projeto: se através de iniciativa da Administração (PMI - Procedimento de manifestação de interesse ou procedimento similar) ou solicitação de estudo diretamente proposto pelo particular;</t>
        </r>
      </text>
    </comment>
    <comment ref="F5" authorId="0">
      <text>
        <r>
          <rPr>
            <sz val="10"/>
            <color rgb="FF000000"/>
            <rFont val="Arial"/>
            <family val="2"/>
          </rPr>
          <t>CNPJ da(s) empresa(s) autorizada(s) a realizar estudos ou contratada(s) para execução dos serviços;</t>
        </r>
      </text>
    </comment>
    <comment ref="G5" authorId="0">
      <text>
        <r>
          <rPr>
            <sz val="10"/>
            <color rgb="FF000000"/>
            <rFont val="Arial"/>
            <family val="2"/>
          </rPr>
          <t>Razão Social da(s) empresa(s) autorizada(s) a realizar estudos ou contratada(s) para execução dos serviços;</t>
        </r>
      </text>
    </comment>
    <comment ref="H5" authorId="0">
      <text>
        <r>
          <rPr>
            <sz val="10"/>
            <color rgb="FF000000"/>
            <rFont val="Arial"/>
            <family val="2"/>
          </rPr>
          <t>Valor do negócio: valor previsto (para etapas: projeto em carteira, autorização de estudo concedido ou estudos em análise), valor estimado (etapa licitação) ou valor contratado;</t>
        </r>
      </text>
    </comment>
    <comment ref="N5" authorId="0">
      <text>
        <r>
          <rPr>
            <sz val="10"/>
            <color rgb="FF000000"/>
            <rFont val="Arial"/>
            <family val="2"/>
          </rPr>
          <t>Somatório dos valores recebidos no período, referente às tarifas, contra-prestação do governo e receitas acessórias;</t>
        </r>
      </text>
    </comment>
    <comment ref="I6" authorId="0">
      <text>
        <r>
          <rPr>
            <sz val="10"/>
            <color rgb="FF000000"/>
            <rFont val="Arial"/>
            <family val="2"/>
          </rPr>
          <t>Número do contrato e a referência ao ano da contratação.  Exemplo: 15/2004 (contrato de número 15 do ano de 2004);</t>
        </r>
      </text>
    </comment>
    <comment ref="J6" authorId="0">
      <text>
        <r>
          <rPr>
            <sz val="10"/>
            <color rgb="FF000000"/>
            <rFont val="Arial"/>
            <family val="2"/>
          </rPr>
          <t>Data da Ordem de Serviço ou do efetivo início da prestação dos serviços;</t>
        </r>
      </text>
    </comment>
    <comment ref="K6" authorId="0">
      <text>
        <r>
          <rPr>
            <sz val="10"/>
            <color rgb="FF000000"/>
            <rFont val="Arial"/>
            <family val="2"/>
          </rPr>
          <t>Prazo previsto no termo de contrato, ou documento equivalente, para execução da prestação dos serviços;</t>
        </r>
      </text>
    </comment>
    <comment ref="L6" authorId="0">
      <text>
        <r>
          <rPr>
            <sz val="10"/>
            <color rgb="FF000000"/>
            <rFont val="Arial"/>
            <family val="2"/>
          </rPr>
          <t>Prazo total aditado (considerando todos os aditivos de prazo para a prestação dos serviços);</t>
        </r>
      </text>
    </comment>
    <comment ref="M6" authorId="0">
      <text>
        <r>
          <rPr>
            <sz val="10"/>
            <color rgb="FF000000"/>
            <rFont val="Arial"/>
            <family val="2"/>
          </rPr>
          <t>Valor aditado acumulado (somatório de todos os aditivos para a prestação dos serviços);</t>
        </r>
      </text>
    </comment>
    <comment ref="A39" authorId="0">
      <text>
        <r>
          <rPr>
            <sz val="10"/>
            <color rgb="FF000000"/>
            <rFont val="Arial"/>
            <family val="2"/>
          </rPr>
          <t>Deverá ser colocado o nome legível, o CPF e o cargo/função do Responsável pelo preenchimento da ficha;</t>
        </r>
      </text>
    </comment>
  </commentList>
</comments>
</file>

<file path=xl/comments2.xml><?xml version="1.0" encoding="utf-8"?>
<comments xmlns="http://schemas.openxmlformats.org/spreadsheetml/2006/main">
  <authors>
    <author/>
  </authors>
  <commentList>
    <comment ref="A2" authorId="0">
      <text>
        <r>
          <rPr>
            <sz val="10"/>
            <color rgb="FF000000"/>
            <rFont val="Arial"/>
            <family val="2"/>
          </rPr>
          <t>Numerar os imóveis (1, 2, 3 …).</t>
        </r>
      </text>
    </comment>
    <comment ref="B2" authorId="0">
      <text>
        <r>
          <rPr>
            <sz val="10"/>
            <color rgb="FF000000"/>
            <rFont val="Arial"/>
            <family val="2"/>
          </rPr>
          <t xml:space="preserve">Informar conforme orientações abaixo:
01. Propriedade: aquele imóvel de propriedade, controle e de utilização/benefício pelo órgão/entidade; 
02. De Terceiros: aquele imóvel de propriedade de terceiros, porém em uso, risco e controle do órgão/entidade (informar, na coluna Observações, o proprietário). 
03. Cedido: aquele imóvel de propriedade do órgão/entidade, porém cedido e sob uso, risco,controle de terceiros (informar, na coluna Observações, a quem foi cedido). No caso dos órgãos da Administração Direta do Poder Executivo, os imóveis de propriedade do estado cedidos a terceiros serão informados pelo órgão central de patrimônio (SAD).
</t>
        </r>
      </text>
    </comment>
    <comment ref="F2" authorId="0">
      <text>
        <r>
          <rPr>
            <sz val="10"/>
            <color rgb="FF000000"/>
            <rFont val="Arial"/>
            <family val="2"/>
          </rPr>
          <t>Informar logradouro, nº, bairro onde o imóvel está localizado.</t>
        </r>
      </text>
    </comment>
    <comment ref="G2" authorId="0">
      <text>
        <r>
          <rPr>
            <sz val="10"/>
            <color rgb="FF000000"/>
            <rFont val="Arial"/>
            <family val="2"/>
          </rPr>
          <t>Informar o município onde o imóvel está localizado.</t>
        </r>
      </text>
    </comment>
    <comment ref="H2" authorId="0">
      <text>
        <r>
          <rPr>
            <sz val="10"/>
            <color rgb="FF000000"/>
            <rFont val="Arial"/>
            <family val="2"/>
          </rPr>
          <t>informar o tipo de imóvel,por classe, em Terreno, Prédio, Casa, Sala, Galpão, Box, Reservatório, Estação, Lote, Poço, Quadra Esportiva, Terminal Rodoviário, Edificação, Bens de Infraestrutura, Outros.</t>
        </r>
      </text>
    </comment>
    <comment ref="M2" authorId="0">
      <text>
        <r>
          <rPr>
            <sz val="10"/>
            <color rgb="FF000000"/>
            <rFont val="Arial"/>
            <family val="2"/>
          </rPr>
          <t>Informar situações relevantes do imóvel, tais como Invadido, Desocupados ou Outros. Nos casos de uso compartilhado do imóvel, indicar nessa coluna a UGE principal que contabilizará o imóvel. As demais UGEs informarão saldo zero nas colunas MOVIMENTAÇÕES.</t>
        </r>
      </text>
    </comment>
    <comment ref="C3" authorId="0">
      <text>
        <r>
          <rPr>
            <sz val="10"/>
            <color rgb="FF000000"/>
            <rFont val="Arial"/>
            <family val="2"/>
          </rPr>
          <t xml:space="preserve">Informar um órgão onde o imóvel está registrado (Prefeitura, INCRA ou SPU), se houver.Caso o imóvel possua dois cadastros, informar ambos.
</t>
        </r>
      </text>
    </comment>
    <comment ref="D3" authorId="0">
      <text>
        <r>
          <rPr>
            <sz val="10"/>
            <color rgb="FF000000"/>
            <rFont val="Arial"/>
            <family val="2"/>
          </rPr>
          <t>Informar o número de inscrição/sequencial (Prefeitura, INCRA ou SPU), se houver.</t>
        </r>
      </text>
    </comment>
    <comment ref="E3" authorId="0">
      <text>
        <r>
          <rPr>
            <sz val="10"/>
            <color rgb="FF000000"/>
            <rFont val="Arial"/>
            <family val="2"/>
          </rPr>
          <t>Informar o número de registro no Cartório de Imóveis, se houver.</t>
        </r>
      </text>
    </comment>
    <comment ref="I3" authorId="0">
      <text>
        <r>
          <rPr>
            <sz val="10"/>
            <color rgb="FF000000"/>
            <rFont val="Arial"/>
            <family val="2"/>
          </rPr>
          <t>Informar o valor de cada imóvel registrado no Patrimônio em exercícios anteriores.</t>
        </r>
      </text>
    </comment>
    <comment ref="J3" authorId="0">
      <text>
        <r>
          <rPr>
            <sz val="10"/>
            <color rgb="FF000000"/>
            <rFont val="Arial"/>
            <family val="2"/>
          </rPr>
          <t>Informar o valor de cada imóvel acrescido ao Patrimônio no exercício.</t>
        </r>
      </text>
    </comment>
    <comment ref="K3" authorId="0">
      <text>
        <r>
          <rPr>
            <sz val="10"/>
            <color rgb="FF000000"/>
            <rFont val="Arial"/>
            <family val="2"/>
          </rPr>
          <t>Informar o valor de cada imóvel baixado do Patrimônio no exercício.</t>
        </r>
      </text>
    </comment>
    <comment ref="L3" authorId="0">
      <text>
        <r>
          <rPr>
            <sz val="10"/>
            <color rgb="FF000000"/>
            <rFont val="Arial"/>
            <family val="2"/>
          </rPr>
          <t>Informar o valor de cada imóvel registrado no Patrimônio ao final do exercício.</t>
        </r>
      </text>
    </comment>
  </commentList>
</comments>
</file>

<file path=xl/comments3.xml><?xml version="1.0" encoding="utf-8"?>
<comments xmlns="http://schemas.openxmlformats.org/spreadsheetml/2006/main">
  <authors>
    <author/>
  </authors>
  <commentList>
    <comment ref="A2" authorId="0">
      <text>
        <r>
          <rPr>
            <sz val="10"/>
            <color rgb="FF000000"/>
            <rFont val="Arial"/>
            <family val="2"/>
          </rPr>
          <t>Grupo contábil em que os imóveis estão classificados.</t>
        </r>
      </text>
    </comment>
    <comment ref="B4" authorId="0">
      <text>
        <r>
          <rPr>
            <sz val="10"/>
            <color rgb="FF000000"/>
            <rFont val="Arial"/>
            <family val="2"/>
          </rPr>
          <t>Informar o quantitativo total de imóveis em 31/12 do exercício anterior ao da prestação de contas.</t>
        </r>
      </text>
    </comment>
    <comment ref="C4" authorId="0">
      <text>
        <r>
          <rPr>
            <sz val="10"/>
            <color rgb="FF000000"/>
            <rFont val="Arial"/>
            <family val="2"/>
          </rPr>
          <t>Informar o valor total dos imóveis em reais em 31/12 do exercício anterior ao da prestação de contas.</t>
        </r>
      </text>
    </comment>
    <comment ref="D4" authorId="0">
      <text>
        <r>
          <rPr>
            <sz val="10"/>
            <color rgb="FF000000"/>
            <rFont val="Arial"/>
            <family val="2"/>
          </rPr>
          <t>Informar o quantitativo total dos imóveis incorporados ao patrimônio no exercício da prestação de contas.</t>
        </r>
      </text>
    </comment>
    <comment ref="E4" authorId="0">
      <text>
        <r>
          <rPr>
            <sz val="10"/>
            <color rgb="FF000000"/>
            <rFont val="Arial"/>
            <family val="2"/>
          </rPr>
          <t>Informar o valor total dos imóveis em reais incorporados ao patrimônio no exercício da prestação de contas.</t>
        </r>
      </text>
    </comment>
    <comment ref="F4" authorId="0">
      <text>
        <r>
          <rPr>
            <sz val="10"/>
            <color rgb="FF000000"/>
            <rFont val="Arial"/>
            <family val="2"/>
          </rPr>
          <t>Informar o quantitativo total dos imóveis baixados do patrimônio no exercício da prestação de contas.</t>
        </r>
      </text>
    </comment>
    <comment ref="G4" authorId="0">
      <text>
        <r>
          <rPr>
            <sz val="10"/>
            <color rgb="FF000000"/>
            <rFont val="Arial"/>
            <family val="2"/>
          </rPr>
          <t>Informar o valor total dos imóveis em reais baixados do patrimônio no exercício da prestação de contas.</t>
        </r>
      </text>
    </comment>
    <comment ref="H4" authorId="0">
      <text>
        <r>
          <rPr>
            <sz val="10"/>
            <color rgb="FF000000"/>
            <rFont val="Arial"/>
            <family val="2"/>
          </rPr>
          <t>Informar o somatório dos quantitativos correspondentes ao saldo dos imóveis no exercício da prestação de contas.</t>
        </r>
      </text>
    </comment>
    <comment ref="I4" authorId="0">
      <text>
        <r>
          <rPr>
            <sz val="10"/>
            <color rgb="FF000000"/>
            <rFont val="Arial"/>
            <family val="2"/>
          </rPr>
          <t>Informar o somatório dos valores em reais correspondentes ao saldo dos imóveis no exercício da prestação de contas.</t>
        </r>
      </text>
    </comment>
    <comment ref="A5" authorId="0">
      <text>
        <r>
          <rPr>
            <sz val="10"/>
            <color rgb="FF000000"/>
            <rFont val="Arial"/>
            <family val="2"/>
          </rPr>
          <t>Informar os imóveis registrados na contabilidade no Ativo Circulante na conta de Estoques.</t>
        </r>
      </text>
    </comment>
    <comment ref="A6" authorId="0">
      <text>
        <r>
          <rPr>
            <sz val="10"/>
            <color rgb="FF000000"/>
            <rFont val="Arial"/>
            <family val="2"/>
          </rPr>
          <t>Informar os imóveis registrados na contabilidade no Ativo Não Circulante na conta de Imóveis Destinados Para Venda.</t>
        </r>
      </text>
    </comment>
    <comment ref="A7" authorId="0">
      <text>
        <r>
          <rPr>
            <sz val="10"/>
            <color rgb="FF000000"/>
            <rFont val="Arial"/>
            <family val="2"/>
          </rPr>
          <t>Informar os imóveis registrados na contabilidade no Ativo Não Circulante na conta de Propriedade Para Investimento.</t>
        </r>
      </text>
    </comment>
    <comment ref="A8" authorId="0">
      <text>
        <r>
          <rPr>
            <sz val="10"/>
            <color rgb="FF000000"/>
            <rFont val="Arial"/>
            <family val="2"/>
          </rPr>
          <t>Informar os imóveis registrados na contabilidade no Ativo Não Circulante na conta de Imobilizado.</t>
        </r>
      </text>
    </comment>
    <comment ref="A9" authorId="0">
      <text>
        <r>
          <rPr>
            <sz val="10"/>
            <color rgb="FF000000"/>
            <rFont val="Arial"/>
            <family val="2"/>
          </rPr>
          <t>Informar os imóveis registrados na contabilidade no Ativo Não Circulante na conta de Intangível.</t>
        </r>
      </text>
    </comment>
    <comment ref="A10" authorId="0">
      <text>
        <r>
          <rPr>
            <sz val="10"/>
            <color rgb="FF000000"/>
            <rFont val="Arial"/>
            <family val="2"/>
          </rPr>
          <t xml:space="preserve">Informar os imóveis registrados na contabilidade em outras contas não previstas nos itens anteriores. </t>
        </r>
      </text>
    </comment>
  </commentList>
</comments>
</file>

<file path=xl/comments4.xml><?xml version="1.0" encoding="utf-8"?>
<comments xmlns="http://schemas.openxmlformats.org/spreadsheetml/2006/main">
  <authors>
    <author/>
  </authors>
  <commentList>
    <comment ref="A2" authorId="0">
      <text>
        <r>
          <rPr>
            <sz val="10"/>
            <color rgb="FF000000"/>
            <rFont val="Arial"/>
            <family val="2"/>
          </rPr>
          <t>Informar o número/ano do convênio ou termo aditivo.</t>
        </r>
      </text>
    </comment>
    <comment ref="B2" authorId="0">
      <text>
        <r>
          <rPr>
            <sz val="10"/>
            <color rgb="FF000000"/>
            <rFont val="Arial"/>
            <family val="2"/>
          </rPr>
          <t>Informar o nome e CNPJ da entidade beneficiada com a transferência de recursos.</t>
        </r>
      </text>
    </comment>
    <comment ref="D2" authorId="0">
      <text>
        <r>
          <rPr>
            <sz val="10"/>
            <color rgb="FF000000"/>
            <rFont val="Arial"/>
            <family val="2"/>
          </rPr>
          <t>Informar a data de celebração do convênio.</t>
        </r>
      </text>
    </comment>
    <comment ref="G2" authorId="0">
      <text>
        <r>
          <rPr>
            <sz val="10"/>
            <color rgb="FF000000"/>
            <rFont val="Arial"/>
            <family val="2"/>
          </rPr>
          <t>Informar o objeto do convênio original ou o objeto alterado/incluído pelo termo aditivo.</t>
        </r>
      </text>
    </comment>
    <comment ref="E3" authorId="0">
      <text>
        <r>
          <rPr>
            <sz val="10"/>
            <color rgb="FF000000"/>
            <rFont val="Arial"/>
            <family val="2"/>
          </rPr>
          <t>Informar o valor total previsto para transferência, da parte referente à unidade jurisdicionada (concedente).</t>
        </r>
      </text>
    </comment>
    <comment ref="F3" authorId="0">
      <text>
        <r>
          <rPr>
            <sz val="10"/>
            <color rgb="FF000000"/>
            <rFont val="Arial"/>
            <family val="2"/>
          </rPr>
          <t>Informar o valor total previsto como contrapartida, da parte referente ao convenente (beneficiário).</t>
        </r>
      </text>
    </comment>
    <comment ref="H3" authorId="0">
      <text>
        <r>
          <rPr>
            <sz val="10"/>
            <color rgb="FF000000"/>
            <rFont val="Arial"/>
            <family val="2"/>
          </rPr>
          <t>Informar o nº da parcela liberada do convênio original ou do termo aditivo.</t>
        </r>
      </text>
    </comment>
    <comment ref="I3" authorId="0">
      <text>
        <r>
          <rPr>
            <sz val="10"/>
            <color rgb="FF000000"/>
            <rFont val="Arial"/>
            <family val="2"/>
          </rPr>
          <t>Informar a data de liberação da parcela do convênio original ou do termo aditivo.</t>
        </r>
      </text>
    </comment>
    <comment ref="J3" authorId="0">
      <text>
        <r>
          <rPr>
            <sz val="10"/>
            <color rgb="FF000000"/>
            <rFont val="Arial"/>
            <family val="2"/>
          </rPr>
          <t>Informar o valor liberado da parcela do convênio original ou do termo aditivo.</t>
        </r>
      </text>
    </comment>
    <comment ref="K3" authorId="0">
      <text>
        <r>
          <rPr>
            <sz val="10"/>
            <color rgb="FF000000"/>
            <rFont val="Arial"/>
            <family val="2"/>
          </rPr>
          <t>Informar a data final prevista para aplicação da parcela do convênio original ou do termo aditivo.</t>
        </r>
      </text>
    </comment>
    <comment ref="L3" authorId="0">
      <text>
        <r>
          <rPr>
            <sz val="10"/>
            <color rgb="FF000000"/>
            <rFont val="Arial"/>
            <family val="2"/>
          </rPr>
          <t>Informar a data em que houve a prestação de contas da parcela do convênio original ou do termo aditivo.</t>
        </r>
      </text>
    </comment>
    <comment ref="M3" authorId="0">
      <text>
        <r>
          <rPr>
            <sz val="10"/>
            <color rgb="FF000000"/>
            <rFont val="Arial"/>
            <family val="2"/>
          </rPr>
          <t>informar a situação da parcela do convênio original ou do termo aditivo, conforme a seguinte classificação: em execução, não prestado contas, em análise de prestação de contas, regular ou irregular.</t>
        </r>
      </text>
    </comment>
  </commentList>
</comments>
</file>

<file path=xl/comments5.xml><?xml version="1.0" encoding="utf-8"?>
<comments xmlns="http://schemas.openxmlformats.org/spreadsheetml/2006/main">
  <authors>
    <author/>
  </authors>
  <commentList>
    <comment ref="A2" authorId="0">
      <text>
        <r>
          <rPr>
            <sz val="10"/>
            <color rgb="FF000000"/>
            <rFont val="Arial"/>
            <family val="2"/>
          </rPr>
          <t>Informar o número/ano do convênio ou termo aditivo.</t>
        </r>
      </text>
    </comment>
    <comment ref="B2" authorId="0">
      <text>
        <r>
          <rPr>
            <sz val="10"/>
            <color rgb="FF000000"/>
            <rFont val="Arial"/>
            <family val="2"/>
          </rPr>
          <t>Informar o nome e CNPJ da entidade beneficiada com a transferência de recursos.</t>
        </r>
      </text>
    </comment>
    <comment ref="D2" authorId="0">
      <text>
        <r>
          <rPr>
            <sz val="10"/>
            <color rgb="FF000000"/>
            <rFont val="Arial"/>
            <family val="2"/>
          </rPr>
          <t>Informar a data de celebração do convênio.</t>
        </r>
      </text>
    </comment>
    <comment ref="G2" authorId="0">
      <text>
        <r>
          <rPr>
            <sz val="10"/>
            <color rgb="FF000000"/>
            <rFont val="Arial"/>
            <family val="2"/>
          </rPr>
          <t>Informar o objeto do convênio original ou o objeto alterado/incluído pelo termo aditivo.</t>
        </r>
      </text>
    </comment>
    <comment ref="E3" authorId="0">
      <text>
        <r>
          <rPr>
            <sz val="10"/>
            <color rgb="FF000000"/>
            <rFont val="Arial"/>
            <family val="2"/>
          </rPr>
          <t>Informar o valor total previsto para transferência, da parte referente à unidade jurisdicionada (concedente).</t>
        </r>
      </text>
    </comment>
    <comment ref="F3" authorId="0">
      <text>
        <r>
          <rPr>
            <sz val="10"/>
            <color rgb="FF000000"/>
            <rFont val="Arial"/>
            <family val="2"/>
          </rPr>
          <t>Informar o valor total previsto como contrapartida, da parte referente ao convenente (beneficiário).</t>
        </r>
      </text>
    </comment>
    <comment ref="H3" authorId="0">
      <text>
        <r>
          <rPr>
            <sz val="10"/>
            <color rgb="FF000000"/>
            <rFont val="Arial"/>
            <family val="2"/>
          </rPr>
          <t>Informar o nº da parcela liberada do convênio original ou do termo aditivo.</t>
        </r>
      </text>
    </comment>
    <comment ref="I3" authorId="0">
      <text>
        <r>
          <rPr>
            <sz val="10"/>
            <color rgb="FF000000"/>
            <rFont val="Arial"/>
            <family val="2"/>
          </rPr>
          <t>Informar a data de liberação da parcela do convênio original ou do termo aditivo.</t>
        </r>
      </text>
    </comment>
    <comment ref="J3" authorId="0">
      <text>
        <r>
          <rPr>
            <sz val="10"/>
            <color rgb="FF000000"/>
            <rFont val="Arial"/>
            <family val="2"/>
          </rPr>
          <t>Informar o valor liberado da parcela do convênio original ou do termo aditivo.</t>
        </r>
      </text>
    </comment>
    <comment ref="K3" authorId="0">
      <text>
        <r>
          <rPr>
            <sz val="10"/>
            <color rgb="FF000000"/>
            <rFont val="Arial"/>
            <family val="2"/>
          </rPr>
          <t>Informar a data final prevista para aplicação da parcela do convênio original ou do termo aditivo.</t>
        </r>
      </text>
    </comment>
    <comment ref="L3" authorId="0">
      <text>
        <r>
          <rPr>
            <sz val="10"/>
            <color rgb="FF000000"/>
            <rFont val="Arial"/>
            <family val="2"/>
          </rPr>
          <t>Informar a data em que houve a prestação de contas da parcela do convênio original ou do termo aditivo.</t>
        </r>
      </text>
    </comment>
    <comment ref="M3" authorId="0">
      <text>
        <r>
          <rPr>
            <sz val="10"/>
            <color rgb="FF000000"/>
            <rFont val="Arial"/>
            <family val="2"/>
          </rPr>
          <t>informar a situação da parcela do convênio original ou do termo aditivo, conforme a seguinte classificação: em execução, não prestado contas, em análise de prestação de contas, regular ou irregular.</t>
        </r>
      </text>
    </comment>
  </commentList>
</comments>
</file>

<file path=xl/comments6.xml><?xml version="1.0" encoding="utf-8"?>
<comments xmlns="http://schemas.openxmlformats.org/spreadsheetml/2006/main">
  <authors>
    <author>josicleide.souza</author>
    <author>Josicleide Rodrigues de Souza</author>
  </authors>
  <commentList>
    <comment ref="W13" authorId="0">
      <text>
        <r>
          <rPr>
            <b/>
            <sz val="9"/>
            <color indexed="81"/>
            <rFont val="Tahoma"/>
            <family val="2"/>
          </rPr>
          <t xml:space="preserve">josicleide.souza
Rendimento estimado proporcional
</t>
        </r>
      </text>
    </comment>
    <comment ref="X13" authorId="0">
      <text>
        <r>
          <rPr>
            <b/>
            <sz val="9"/>
            <color indexed="81"/>
            <rFont val="Tahoma"/>
            <family val="2"/>
          </rPr>
          <t>josicleide.souza:</t>
        </r>
        <r>
          <rPr>
            <sz val="9"/>
            <color indexed="81"/>
            <rFont val="Tahoma"/>
            <family val="2"/>
          </rPr>
          <t xml:space="preserve">
rendimento estimado
</t>
        </r>
      </text>
    </comment>
    <comment ref="AC13" authorId="0">
      <text>
        <r>
          <rPr>
            <b/>
            <sz val="9"/>
            <color indexed="81"/>
            <rFont val="Tahoma"/>
            <family val="2"/>
          </rPr>
          <t>josicleide.souza:</t>
        </r>
        <r>
          <rPr>
            <sz val="9"/>
            <color indexed="81"/>
            <rFont val="Tahoma"/>
            <family val="2"/>
          </rPr>
          <t xml:space="preserve">
Do recebimento do Of.439/MI  recebido em 18/04/18 que deu prazo de 30 dias para a PCF
</t>
        </r>
      </text>
    </comment>
    <comment ref="AC17" authorId="0">
      <text>
        <r>
          <rPr>
            <b/>
            <sz val="9"/>
            <color indexed="81"/>
            <rFont val="Tahoma"/>
            <family val="2"/>
          </rPr>
          <t>josicleide.souza:</t>
        </r>
        <r>
          <rPr>
            <sz val="9"/>
            <color indexed="81"/>
            <rFont val="Tahoma"/>
            <family val="2"/>
          </rPr>
          <t xml:space="preserve">
Conforme prazo de 30 dias concedido pelo  Ofício nº 1549/2018/CGPC/DGI/Secex/MI, recebido em 08/11/18.</t>
        </r>
      </text>
    </comment>
    <comment ref="AC18" authorId="0">
      <text>
        <r>
          <rPr>
            <b/>
            <sz val="9"/>
            <color indexed="81"/>
            <rFont val="Tahoma"/>
            <family val="2"/>
          </rPr>
          <t>josicleide.souza:</t>
        </r>
        <r>
          <rPr>
            <sz val="9"/>
            <color indexed="81"/>
            <rFont val="Tahoma"/>
            <family val="2"/>
          </rPr>
          <t xml:space="preserve">
Conforme prazo de 30 dias do recebimento do Ofício nº 1141/2018/CGPC/DGI/SECEX/MI de 14/08/2018</t>
        </r>
      </text>
    </comment>
    <comment ref="AA58" authorId="1">
      <text>
        <r>
          <rPr>
            <b/>
            <sz val="9"/>
            <color indexed="81"/>
            <rFont val="Segoe UI"/>
            <family val="2"/>
          </rPr>
          <t>Josicleide Rodrigues de Souza:</t>
        </r>
        <r>
          <rPr>
            <sz val="9"/>
            <color indexed="81"/>
            <rFont val="Segoe UI"/>
            <family val="2"/>
          </rPr>
          <t xml:space="preserve">
A vigência era de 28/06/2021</t>
        </r>
      </text>
    </comment>
  </commentList>
</comments>
</file>

<file path=xl/comments7.xml><?xml version="1.0" encoding="utf-8"?>
<comments xmlns="http://schemas.openxmlformats.org/spreadsheetml/2006/main">
  <authors>
    <author>josicleide.souza</author>
  </authors>
  <commentList>
    <comment ref="Q48" authorId="0">
      <text>
        <r>
          <rPr>
            <b/>
            <sz val="9"/>
            <color indexed="81"/>
            <rFont val="Tahoma"/>
            <family val="2"/>
          </rPr>
          <t>josicleide.souza:</t>
        </r>
        <r>
          <rPr>
            <sz val="9"/>
            <color indexed="81"/>
            <rFont val="Tahoma"/>
            <family val="2"/>
          </rPr>
          <t xml:space="preserve">
VALOR FINAL</t>
        </r>
      </text>
    </comment>
  </commentList>
</comments>
</file>

<file path=xl/comments8.xml><?xml version="1.0" encoding="utf-8"?>
<comments xmlns="http://schemas.openxmlformats.org/spreadsheetml/2006/main">
  <authors>
    <author/>
  </authors>
  <commentList>
    <comment ref="A2" authorId="0">
      <text>
        <r>
          <rPr>
            <sz val="10"/>
            <color rgb="FF000000"/>
            <rFont val="Arial"/>
            <family val="2"/>
          </rPr>
          <t>informar se é Termo de Colaboração, Termo de Fomento ou Acordo de Cooperação.</t>
        </r>
      </text>
    </comment>
    <comment ref="B2" authorId="0">
      <text>
        <r>
          <rPr>
            <sz val="10"/>
            <color rgb="FF000000"/>
            <rFont val="Arial"/>
            <family val="2"/>
          </rPr>
          <t>informar o número/ano da parceria ou aditivo.</t>
        </r>
      </text>
    </comment>
    <comment ref="C2" authorId="0">
      <text>
        <r>
          <rPr>
            <sz val="10"/>
            <color rgb="FF000000"/>
            <rFont val="Arial"/>
            <family val="2"/>
          </rPr>
          <t>informar o período de vigência da parceria.</t>
        </r>
      </text>
    </comment>
    <comment ref="D2" authorId="0">
      <text>
        <r>
          <rPr>
            <sz val="10"/>
            <color rgb="FF000000"/>
            <rFont val="Arial"/>
            <family val="2"/>
          </rPr>
          <t xml:space="preserve">informar a razão social e o CNPJ da Organização da Sociedade Civil. </t>
        </r>
      </text>
    </comment>
    <comment ref="F2" authorId="0">
      <text>
        <r>
          <rPr>
            <sz val="10"/>
            <color rgb="FF000000"/>
            <rFont val="Arial"/>
            <family val="2"/>
          </rPr>
          <t>informar o nome da unidade jurisdicionada responsável pela formalização da parceria.</t>
        </r>
      </text>
    </comment>
    <comment ref="G2" authorId="0">
      <text>
        <r>
          <rPr>
            <sz val="10"/>
            <color rgb="FF000000"/>
            <rFont val="Arial"/>
            <family val="2"/>
          </rPr>
          <t>informar o objeto da parceria e do respectivo aditivo, se houver.</t>
        </r>
      </text>
    </comment>
    <comment ref="H2" authorId="0">
      <text>
        <r>
          <rPr>
            <sz val="10"/>
            <color rgb="FF000000"/>
            <rFont val="Arial"/>
            <family val="2"/>
          </rPr>
          <t>informar o valor pactuado na parceria/aditivo.</t>
        </r>
      </text>
    </comment>
    <comment ref="I3" authorId="0">
      <text>
        <r>
          <rPr>
            <sz val="10"/>
            <color rgb="FF000000"/>
            <rFont val="Arial"/>
            <family val="2"/>
          </rPr>
          <t>informar o número da Ordem Bancária – OB.</t>
        </r>
      </text>
    </comment>
    <comment ref="J3" authorId="0">
      <text>
        <r>
          <rPr>
            <sz val="10"/>
            <color rgb="FF000000"/>
            <rFont val="Arial"/>
            <family val="2"/>
          </rPr>
          <t>informar a data do pagamento da parceria.</t>
        </r>
      </text>
    </comment>
    <comment ref="K3" authorId="0">
      <text>
        <r>
          <rPr>
            <sz val="10"/>
            <color rgb="FF000000"/>
            <rFont val="Arial"/>
            <family val="2"/>
          </rPr>
          <t>informar o valor efetivamente repassado.</t>
        </r>
      </text>
    </comment>
  </commentList>
</comments>
</file>

<file path=xl/comments9.xml><?xml version="1.0" encoding="utf-8"?>
<comments xmlns="http://schemas.openxmlformats.org/spreadsheetml/2006/main">
  <authors>
    <author/>
  </authors>
  <commentList>
    <comment ref="A2" authorId="0">
      <text>
        <r>
          <rPr>
            <sz val="10"/>
            <color rgb="FF000000"/>
            <rFont val="Arial"/>
            <family val="2"/>
          </rPr>
          <t>Relacionar o número da Tomada de Contas Especial, em série anual</t>
        </r>
      </text>
    </comment>
    <comment ref="B2" authorId="0">
      <text>
        <r>
          <rPr>
            <sz val="10"/>
            <color rgb="FF000000"/>
            <rFont val="Arial"/>
            <family val="2"/>
          </rPr>
          <t>Informar nome e CPF dos responsáveis</t>
        </r>
      </text>
    </comment>
    <comment ref="C2" authorId="0">
      <text>
        <r>
          <rPr>
            <sz val="10"/>
            <color rgb="FF000000"/>
            <rFont val="Arial"/>
            <family val="2"/>
          </rPr>
          <t>Informar o objeto da tomada de contas especial. No caso de convênio/contrato de gestão com Organização Social informar o respectivo número</t>
        </r>
      </text>
    </comment>
    <comment ref="D2" authorId="0">
      <text>
        <r>
          <rPr>
            <sz val="10"/>
            <color rgb="FF000000"/>
            <rFont val="Arial"/>
            <family val="2"/>
          </rPr>
          <t>Informar o valor original do dano</t>
        </r>
      </text>
    </comment>
    <comment ref="E2" authorId="0">
      <text>
        <r>
          <rPr>
            <sz val="10"/>
            <color rgb="FF000000"/>
            <rFont val="Arial"/>
            <family val="2"/>
          </rPr>
          <t>Informar a data limite fixada para a prestação de contas, ou a data do evento, quando conhecida, ou da data da ciência do fato pela administração</t>
        </r>
      </text>
    </comment>
    <comment ref="F2" authorId="0">
      <text>
        <r>
          <rPr>
            <sz val="10"/>
            <color rgb="FF000000"/>
            <rFont val="Arial"/>
            <family val="2"/>
          </rPr>
          <t>informar a data da instauração da tomada de contas especial</t>
        </r>
      </text>
    </comment>
    <comment ref="G2" authorId="0">
      <text>
        <r>
          <rPr>
            <sz val="10"/>
            <color rgb="FF000000"/>
            <rFont val="Arial"/>
            <family val="2"/>
          </rPr>
          <t xml:space="preserve">informar a situação da TCE: se em fase de procedimento interno; em processo de instauração; em fase de apuração; concluso para relatório; encaminhada à SCGE; em diligência; aguardando pronunciamento da autoridade responsável ou encaminhada ao TCE-PE.
</t>
        </r>
      </text>
    </comment>
  </commentList>
</comments>
</file>

<file path=xl/sharedStrings.xml><?xml version="1.0" encoding="utf-8"?>
<sst xmlns="http://schemas.openxmlformats.org/spreadsheetml/2006/main" count="1612" uniqueCount="877">
  <si>
    <t>Nº</t>
  </si>
  <si>
    <t>-</t>
  </si>
  <si>
    <t>SITUAÇÃO</t>
  </si>
  <si>
    <t>DADOS DOS ORDENADORES DE DESPESA, DO TITULAR DO ÓRGÃO OU ENTIDADE, E DOS DEMAIS RESPONSÁVEIS</t>
  </si>
  <si>
    <t xml:space="preserve">Nome </t>
  </si>
  <si>
    <t>CPF</t>
  </si>
  <si>
    <t>Estado Civil</t>
  </si>
  <si>
    <t>Cargo</t>
  </si>
  <si>
    <t>Função</t>
  </si>
  <si>
    <t>Endereço Residencial</t>
  </si>
  <si>
    <t>Ato de designação nº</t>
  </si>
  <si>
    <t>Data de publicação</t>
  </si>
  <si>
    <t>Ato de Exoneração nº</t>
  </si>
  <si>
    <t>Data de Publicação</t>
  </si>
  <si>
    <t>Período do Exercício</t>
  </si>
  <si>
    <t>RELAÇÃO DE CONTAS BANCÁRIAS</t>
  </si>
  <si>
    <t>Nº do Banco</t>
  </si>
  <si>
    <t>Banco</t>
  </si>
  <si>
    <t>Agência</t>
  </si>
  <si>
    <t>Nº da Conta</t>
  </si>
  <si>
    <t>Finalidade</t>
  </si>
  <si>
    <t>ANEXO IX - CONCILIAÇÃO BANCÁRIA</t>
  </si>
  <si>
    <t>ANEXO X - MAPA DEMONSTRATIVO DOS IMÓVEIS</t>
  </si>
  <si>
    <t>NOME DA UG:</t>
  </si>
  <si>
    <t>Ordem</t>
  </si>
  <si>
    <t>Situação</t>
  </si>
  <si>
    <t>Registro</t>
  </si>
  <si>
    <t>CÓDIGO UG:</t>
  </si>
  <si>
    <t>MÊS/ANO:</t>
  </si>
  <si>
    <t>Endereço</t>
  </si>
  <si>
    <t>Município</t>
  </si>
  <si>
    <t>Tipo de Imóvel</t>
  </si>
  <si>
    <t>Movimentações (R$)</t>
  </si>
  <si>
    <t>Observações</t>
  </si>
  <si>
    <t>Órgão Público</t>
  </si>
  <si>
    <t>NOME/Nº BANCO:</t>
  </si>
  <si>
    <t>Inscrição Sequencial</t>
  </si>
  <si>
    <t>Cartório</t>
  </si>
  <si>
    <t>Saldo Inicial</t>
  </si>
  <si>
    <t>Adições</t>
  </si>
  <si>
    <t>Baixas</t>
  </si>
  <si>
    <t>Saldo Final</t>
  </si>
  <si>
    <t>CONTA CORRENTE BANCÁRIA (Nº Agência/Nº C/C):</t>
  </si>
  <si>
    <t>Propriedade</t>
  </si>
  <si>
    <t>CONTA CONTÁBIL:</t>
  </si>
  <si>
    <t>CONTA CORRENTE CONTÁBIL:</t>
  </si>
  <si>
    <t>Terreno</t>
  </si>
  <si>
    <t>FINALIDADE DA CONTA:</t>
  </si>
  <si>
    <t>de Terceiros</t>
  </si>
  <si>
    <t>Prédio</t>
  </si>
  <si>
    <t>Cedido</t>
  </si>
  <si>
    <t>Casa</t>
  </si>
  <si>
    <t>Sala</t>
  </si>
  <si>
    <t>SALDO RAZÃO EM 31/XX/20XX (A)</t>
  </si>
  <si>
    <t>Galpão</t>
  </si>
  <si>
    <t>Box</t>
  </si>
  <si>
    <t>Reservatório</t>
  </si>
  <si>
    <t>Estação</t>
  </si>
  <si>
    <t>R$</t>
  </si>
  <si>
    <t>Lote</t>
  </si>
  <si>
    <t>Poço</t>
  </si>
  <si>
    <t>Quadra Esportiva</t>
  </si>
  <si>
    <t>Saldo da conta contábil/corrente no Razão</t>
  </si>
  <si>
    <t>Terminal Rodoviário</t>
  </si>
  <si>
    <t>Edificação</t>
  </si>
  <si>
    <t>Bens de Infraestrutura</t>
  </si>
  <si>
    <t>Saldo da aplicação vinculada à c/c no Razão (nº da conta contábil/corrente)</t>
  </si>
  <si>
    <t>Outros</t>
  </si>
  <si>
    <t>(-) Débitos lançados no Razão e Não lançados pelo Banco</t>
  </si>
  <si>
    <t>Data</t>
  </si>
  <si>
    <t>Nº Doc.</t>
  </si>
  <si>
    <t>Histórico</t>
  </si>
  <si>
    <t>Valor</t>
  </si>
  <si>
    <t>TOTAL (B)</t>
  </si>
  <si>
    <t>Totais</t>
  </si>
  <si>
    <t>(+) Créditos lançados no Razão e Não lançados pelo Banco</t>
  </si>
  <si>
    <r>
      <rPr>
        <b/>
        <sz val="10"/>
        <rFont val="Arial"/>
        <family val="2"/>
      </rPr>
      <t>NOTAS:</t>
    </r>
    <r>
      <rPr>
        <sz val="10"/>
        <color rgb="FF000000"/>
        <rFont val="Arial"/>
        <family val="2"/>
      </rPr>
      <t xml:space="preserve">
1. Os imóveis de terceiros objeto de contrato de locação não devem integrar esse demonstrativo.
2. Os imóveis que estão ainda registrados em outra moeda (reis, cruzeiros, cruzados etc.) devem ter o seu valor informado zerado e colocado no campo Observação a moeda em que está registrado.</t>
    </r>
  </si>
  <si>
    <t>TOTAL (C)</t>
  </si>
  <si>
    <t>(-) Débitos lançados pelo Banco e Não lançados no Razão</t>
  </si>
  <si>
    <t>TOTAL (D)</t>
  </si>
  <si>
    <t>(+) Créditos lançados pelo Banco e Não lançados no Razão</t>
  </si>
  <si>
    <t>TOTAL (E)</t>
  </si>
  <si>
    <t>(F) SALDO DO RAZÃO AJUSTADO (A-B+C-D+E)</t>
  </si>
  <si>
    <t>(G) SALDO CONSOLIDADO DA CONTA BANCÁRIA EM 31/XX/20XX</t>
  </si>
  <si>
    <t>ANEXO XI - RESUMO DOS REGISTROS DOS IMÓVEIS</t>
  </si>
  <si>
    <t>Saldo do extrato da conta corrente bancária</t>
  </si>
  <si>
    <t>Classificação Contábil dos Imóveis</t>
  </si>
  <si>
    <t>Saldo Anterior</t>
  </si>
  <si>
    <t>Saldo do extrato da aplicação (nome/nº) vinculada à C/C</t>
  </si>
  <si>
    <t>Movimentação</t>
  </si>
  <si>
    <t>Saldo Atual</t>
  </si>
  <si>
    <t>DIFERENÇA (F -G)</t>
  </si>
  <si>
    <t>Físico</t>
  </si>
  <si>
    <t>Financeiro (R$)</t>
  </si>
  <si>
    <t>Estoques</t>
  </si>
  <si>
    <t>Não Circulante Destinado Para Venda</t>
  </si>
  <si>
    <t>Propriedade Para Investimento</t>
  </si>
  <si>
    <t>Imobilizado</t>
  </si>
  <si>
    <t>Intangível</t>
  </si>
  <si>
    <t>Total</t>
  </si>
  <si>
    <r>
      <rPr>
        <b/>
        <sz val="10"/>
        <rFont val="Arial"/>
        <family val="2"/>
      </rPr>
      <t>NOTA:</t>
    </r>
    <r>
      <rPr>
        <sz val="10"/>
        <color rgb="FF000000"/>
        <rFont val="Arial"/>
        <family val="2"/>
      </rPr>
      <t xml:space="preserve">
Devem ser informados neste demonstrativo </t>
    </r>
    <r>
      <rPr>
        <u/>
        <sz val="10"/>
        <rFont val="Arial"/>
        <family val="2"/>
      </rPr>
      <t>TODOS OS IMÓVEIS</t>
    </r>
    <r>
      <rPr>
        <sz val="10"/>
        <color rgb="FF000000"/>
        <rFont val="Arial"/>
        <family val="2"/>
      </rPr>
      <t xml:space="preserve"> REGISTRADOS NA CONTABILIDADE. 
Deve ser considerado que Ativos são recursos controlados pela entidade como resultado de eventos passados e do qual se espera que resultem para a entidade benefícios econômicos futuros ou potencial de serviços. Deve-se atentar para a sua essência e realidade econômica e não apenas sua forma legal.
Devem integrar o Ativo da Entidade, para fins de Balanço Patrimonial, os imóveis classificados na "situação" 1 e 2 do ANEXO X. Os imóveis classificados na "situação" 3, devem integrar o Ativo da Entidade Cessionária. 
Quaisquer divergências em relação às presentes orientações ou aos registros patrimoniais devem ser evidenciadas em Notas Explicativas.</t>
    </r>
  </si>
  <si>
    <t>Convênio nº/ano</t>
  </si>
  <si>
    <t>Convenente</t>
  </si>
  <si>
    <t>Data celebração</t>
  </si>
  <si>
    <t>Valor total previsto</t>
  </si>
  <si>
    <t>Objeto</t>
  </si>
  <si>
    <t>Parcelas liberadas</t>
  </si>
  <si>
    <t>Nome</t>
  </si>
  <si>
    <t>CNPJ</t>
  </si>
  <si>
    <t>Concedente</t>
  </si>
  <si>
    <t>Convenente (contrapartida)</t>
  </si>
  <si>
    <t>Data final</t>
  </si>
  <si>
    <t>Data PC</t>
  </si>
  <si>
    <t>Situação da parcela</t>
  </si>
  <si>
    <t>Em execução</t>
  </si>
  <si>
    <t>Não prestado contas</t>
  </si>
  <si>
    <t>Em análise de prestação de contas</t>
  </si>
  <si>
    <t>Regular</t>
  </si>
  <si>
    <t>Período de vigência</t>
  </si>
  <si>
    <t>Parceiro Público</t>
  </si>
  <si>
    <t>Valor pactuado</t>
  </si>
  <si>
    <t>Repasses financeiros</t>
  </si>
  <si>
    <t>Nº OB</t>
  </si>
  <si>
    <t>Data do Pagamento</t>
  </si>
  <si>
    <t>ANEXO XXV - RELAÇÃO DAS TRANSFERÊNCIAS MEDIANTE PARCERIAS COM ORGANIZAÇÕES DA SOCIEDADE CIVIL (OSC)</t>
  </si>
  <si>
    <t>Tipo de Parceria</t>
  </si>
  <si>
    <t>Nº/Ano</t>
  </si>
  <si>
    <t>OSC</t>
  </si>
  <si>
    <t>Razão Social</t>
  </si>
  <si>
    <t>Anexo  XVII - DEMONSTRATIVO DE TOMADAS DE CONTAS ESPECIAIS</t>
  </si>
  <si>
    <t>Nº da TCE</t>
  </si>
  <si>
    <t>Identificação dos responsáveis (Nome/CPF)</t>
  </si>
  <si>
    <t>Especificação do objeto</t>
  </si>
  <si>
    <t>Valor original do dano</t>
  </si>
  <si>
    <t>Data do conhecimento do fato/
Inadimplência PC</t>
  </si>
  <si>
    <t>Data da conclusão</t>
  </si>
  <si>
    <t>Situação da TCE</t>
  </si>
  <si>
    <t>Em fase de procedimento interno</t>
  </si>
  <si>
    <t>Em processo de instauração</t>
  </si>
  <si>
    <t>Em fase de apuração</t>
  </si>
  <si>
    <t>Concluso para relatório</t>
  </si>
  <si>
    <t>Encaminhada à SCGE</t>
  </si>
  <si>
    <t>Em diligência</t>
  </si>
  <si>
    <t>Aguardando pronunciamento da autoridade responsável</t>
  </si>
  <si>
    <t>Encaminhada ao TCE-PE</t>
  </si>
  <si>
    <t>Anexo XVIII - DEMONSTRATIVO DE ACOMPANHAMENTO DAS DETERMINAÇÕES EMITIDAS PELO TCE/PE</t>
  </si>
  <si>
    <t>DETERMINAÇÕES</t>
  </si>
  <si>
    <t>DETALHAMENTO</t>
  </si>
  <si>
    <t>PROCESSO TC n.º:</t>
  </si>
  <si>
    <t>Implementada</t>
  </si>
  <si>
    <t>Implementada parcialmente</t>
  </si>
  <si>
    <t>Não implementada</t>
  </si>
  <si>
    <t>Anexo XIX - RELATÓRIO DE DESEMPENHO DA GESTÃO
MODELO 1 – SECRETARIAS DE ESTADO COM ENTIDADES SUPERVISIONADAS</t>
  </si>
  <si>
    <t>Programa/Ações/ Subação 
(A)</t>
  </si>
  <si>
    <t>Dotação autorizada
(B)</t>
  </si>
  <si>
    <t>Despesa liquidada
(C)</t>
  </si>
  <si>
    <t>% C/B
(D)</t>
  </si>
  <si>
    <t>Produto
(E)</t>
  </si>
  <si>
    <t>Meta física prevista 
(F)</t>
  </si>
  <si>
    <t>Meta física realizada 
(G)</t>
  </si>
  <si>
    <t>Comentários (H)</t>
  </si>
  <si>
    <t>Indicador do programa 
(I)</t>
  </si>
  <si>
    <r>
      <t>1. Número e nome do Programa na LOA (</t>
    </r>
    <r>
      <rPr>
        <i/>
        <sz val="10"/>
        <rFont val="Arial"/>
        <family val="2"/>
      </rPr>
      <t>Discriminar apenas os programas que tem meta prioritária)</t>
    </r>
  </si>
  <si>
    <t>1.1</t>
  </si>
  <si>
    <t>Ação/Subação</t>
  </si>
  <si>
    <t>1.2</t>
  </si>
  <si>
    <t>1.3</t>
  </si>
  <si>
    <t xml:space="preserve">2. </t>
  </si>
  <si>
    <t>2.1</t>
  </si>
  <si>
    <t>2.2</t>
  </si>
  <si>
    <t xml:space="preserve">Anexo XIX - RELATÓRIO DE DESEMPENHO DA GESTÃO
MODELO 2 – ESTATAIS NÃO DEPENDENTES  </t>
  </si>
  <si>
    <t>Áreas</t>
  </si>
  <si>
    <t>Objetivos estratégicos
(A)</t>
  </si>
  <si>
    <t>Metas estratégicas
(B)</t>
  </si>
  <si>
    <t>Realizado
(C)</t>
  </si>
  <si>
    <t>Realizado X Metas
(D)</t>
  </si>
  <si>
    <t>Justificativas
(E)</t>
  </si>
  <si>
    <t>Meta Global</t>
  </si>
  <si>
    <t>Valor R$ (milhões)</t>
  </si>
  <si>
    <t>%</t>
  </si>
  <si>
    <t>Anexo XXIII - MAPA DEMONSTRATIVO DE CONCESSÕES E PPPs REALIZADAS NO EXERCÍCIO (*)</t>
  </si>
  <si>
    <t>UNIDADE:</t>
  </si>
  <si>
    <t>EXERCÍCIO:</t>
  </si>
  <si>
    <t xml:space="preserve">UNIDADE ORÇAMENTÁRIA: </t>
  </si>
  <si>
    <t>PERÍODO REFERENCIAL:</t>
  </si>
  <si>
    <t>Concessão ou PPP</t>
  </si>
  <si>
    <t>Valor recebido acumulado (R$)
(19)</t>
  </si>
  <si>
    <t>Situação
(20)</t>
  </si>
  <si>
    <t>Nº
(5)</t>
  </si>
  <si>
    <t>Modalidade
(6)</t>
  </si>
  <si>
    <t>Identificação 
do serviço (7)</t>
  </si>
  <si>
    <t>Etapa
(8)</t>
  </si>
  <si>
    <t>Iniciativa do estudo
(9)</t>
  </si>
  <si>
    <t>CNPJ
(10)</t>
  </si>
  <si>
    <t>Razão social
(11)</t>
  </si>
  <si>
    <t>Valor do negócio
(12)</t>
  </si>
  <si>
    <t>Contrato</t>
  </si>
  <si>
    <t>Aditivo</t>
  </si>
  <si>
    <t>Valor recebido acumulado no exercício (R$)
(18)</t>
  </si>
  <si>
    <t>Nº (13)</t>
  </si>
  <si>
    <t>Data início (14)</t>
  </si>
  <si>
    <t>Prazo
(15)</t>
  </si>
  <si>
    <t>Prazo aditado
(16)</t>
  </si>
  <si>
    <t>Valor aditado acumulado (R$)
(17)</t>
  </si>
  <si>
    <t>Concessão Comum</t>
  </si>
  <si>
    <t>Projeto em carteira</t>
  </si>
  <si>
    <t>Iniciativa da Administração (PMI - Procedimento de manifestação de interesse ou procedimento similar)</t>
  </si>
  <si>
    <t>Não iniciada</t>
  </si>
  <si>
    <t>PPP Administrativa</t>
  </si>
  <si>
    <t>Autorização de estudo concedida</t>
  </si>
  <si>
    <t>Solicitação de estudo diretamente proposto pelo particular</t>
  </si>
  <si>
    <t>Em andamento</t>
  </si>
  <si>
    <t>PPP Patrocinada</t>
  </si>
  <si>
    <t>Estudos em análise</t>
  </si>
  <si>
    <t>Concluída</t>
  </si>
  <si>
    <t>Licitação</t>
  </si>
  <si>
    <t>Paralisada</t>
  </si>
  <si>
    <t>Contratada</t>
  </si>
  <si>
    <t xml:space="preserve">Declaramos que as informações contidas nesta planilha são fidedignas e estão atualizadas até esta data: </t>
  </si>
  <si>
    <t>Nome, CPF, cargo/função e assinatura do responsável pelo preenchimento:</t>
  </si>
  <si>
    <t>2.029/2012</t>
  </si>
  <si>
    <t>2.051/2012</t>
  </si>
  <si>
    <t>2.007/2009</t>
  </si>
  <si>
    <t>2.027/2010</t>
  </si>
  <si>
    <t>2.008/2011</t>
  </si>
  <si>
    <t>2.020/2010</t>
  </si>
  <si>
    <t>2.009/2011</t>
  </si>
  <si>
    <t>2.009/2010</t>
  </si>
  <si>
    <t>2.013/2011</t>
  </si>
  <si>
    <t>2.037/2012</t>
  </si>
  <si>
    <t>2.022/2010</t>
  </si>
  <si>
    <t>2.043/2010</t>
  </si>
  <si>
    <t>2.014/2011</t>
  </si>
  <si>
    <t>2.018/2011</t>
  </si>
  <si>
    <t>2.008/2012</t>
  </si>
  <si>
    <t>2.051/2010</t>
  </si>
  <si>
    <t>2.010/2011</t>
  </si>
  <si>
    <t>2.005/2009</t>
  </si>
  <si>
    <t>2.012/2010</t>
  </si>
  <si>
    <t>2.016/2012</t>
  </si>
  <si>
    <t>2.061/2010</t>
  </si>
  <si>
    <t>2.016/2010</t>
  </si>
  <si>
    <t>2.017/2010</t>
  </si>
  <si>
    <t>2.018/2010</t>
  </si>
  <si>
    <t>2.021/2010</t>
  </si>
  <si>
    <t>2.015/2011</t>
  </si>
  <si>
    <t>CALÇADO</t>
  </si>
  <si>
    <t>CARPINA</t>
  </si>
  <si>
    <t>CUMARU</t>
  </si>
  <si>
    <t xml:space="preserve">IGUARACY </t>
  </si>
  <si>
    <t>GRANITO</t>
  </si>
  <si>
    <t>JOAQUIM NABUCO</t>
  </si>
  <si>
    <t>LAJEDO</t>
  </si>
  <si>
    <t>MOREILÂNDIA</t>
  </si>
  <si>
    <t>PARANATAMA</t>
  </si>
  <si>
    <t>POMBOS</t>
  </si>
  <si>
    <t>PRIMAVERA</t>
  </si>
  <si>
    <t>RIACHO DAS ALMAS</t>
  </si>
  <si>
    <t>SALGADINHO</t>
  </si>
  <si>
    <t>SANTA CRUZ BAIXA VERDE</t>
  </si>
  <si>
    <t>TABIRA</t>
  </si>
  <si>
    <t>TACAIMBO</t>
  </si>
  <si>
    <t>TEREZINHA</t>
  </si>
  <si>
    <t>TUPANATINGA</t>
  </si>
  <si>
    <t>11.034.741/0001-00</t>
  </si>
  <si>
    <t>11.097.342/0001-98</t>
  </si>
  <si>
    <t>11.097.391/0001-20</t>
  </si>
  <si>
    <t>11.368.966/0001-00</t>
  </si>
  <si>
    <t>11.040.888/0001-02</t>
  </si>
  <si>
    <t>24.301.475/0001-86</t>
  </si>
  <si>
    <t>10.143.246/0001-76</t>
  </si>
  <si>
    <t>11.361.227/0001-89</t>
  </si>
  <si>
    <t>10.144.426/0001-72</t>
  </si>
  <si>
    <t>11.294.378/0001-61</t>
  </si>
  <si>
    <t>10.091.551/0001-61</t>
  </si>
  <si>
    <t>11.097.367/0001-91</t>
  </si>
  <si>
    <t>35.445.485/0001-01</t>
  </si>
  <si>
    <t>10.349.041/0001-41</t>
  </si>
  <si>
    <t>10.091.601/0001-00</t>
  </si>
  <si>
    <t>11.286.366/0001-95</t>
  </si>
  <si>
    <t>10.106.250/0001-64</t>
  </si>
  <si>
    <t>CONSTRUÇÃO DE PRAÇA DE EVENTOS NAS RUAS JOSÉ LUIZ DOS SANTOS, RUA NOVA E SETE DE SETEMBRO EM CALÇADO</t>
  </si>
  <si>
    <t>PAVIMENTAÇÃO EM PEDRAS GRANITICAS DAS VIAS: DR.JONAS AQUINO DE LUCENA,CAP.OSWALDO FREIRE, RUA EMANCIPADORES, RUA VERILDA DE MORAIS C.ROSA,6 TRAVESSA EMANCIPADRES, RUA CEL.MOZAR T. NUNES DE PADUA,8 TRAVESSA DOS EMANCIPADORES,RUA GERCINA CARNEIRO E RUA DR.GONÇALVESVES GUERRA. VIAS BARÃO DE RIO BRANCO,RUA LUIZ G.GUEERA E RUA SEVERINO BANJA DA SILVA</t>
  </si>
  <si>
    <t>PAVIMENTAÇÃO EM PARALELEPÍPEDOS GRANÍTICOS NA TRAVESSA DO CRUZEIRO NO BAIRRO DE JENIPAPEIRO ZONA URBANA E AS RUAS DO POVOADO DA MALHADINHA NA ZONA RURAL.</t>
  </si>
  <si>
    <t>CONSTRUÇÃO DE PASSAGEM FUNDA, CAIÇARA, PAU LEITE E MINA NOVA, SITUADO NO MUNICÍPIO DE IGUARACY</t>
  </si>
  <si>
    <t>PAVIMENTAÇÃO EM PARALELEPÍPEDO EM DIVERSAS RUAS LOCALIZADAS NOS DISTRITOS DE RANCHARIA E BELA VISTA.</t>
  </si>
  <si>
    <t>RECAPEAMENTO ASFÁLTICO EM CBUQ DAS RUAS: ANTÔNIO SANTIAGO PEREIRA DA COSTA, VICENTE RAMOS, DA SAUDADE, TRAVESSA DA SAUDADE, FERNANDO PINTO RIBEIRO, 1ª E 2ª TRAVESSA FERNANDO PINTO RIBEIRO, DR. SILAS CABRAL, JOSE MARIA DA ROCHA, DA AURORA, PRESIDENTE GETÚLIO VARGAS E PÁTIO DO ESTACIONAMENTO DO HOSPITAL LÍDIA MARIA DE FRANÇA SITUADO NO MUNICÍPIO DE JOAQUIM NABUCO.</t>
  </si>
  <si>
    <t>RECAPEAMENTO EM CBF (CONCRETO BETUMINOSO A FRIO) DA RUA VICENTE FERREIRA.</t>
  </si>
  <si>
    <t>PAVIMENTAÇÃO ASFÁLTICA NAS RUAS TEOTÔNIO DE MORAES, AGAMENOM MAGALHÃES E TRAVESSA AGAMENON MAGALHÃES NO DISTRITO DE CARIRIMIRIM, SITUADO NO MUNICÍPIO DE MOREILÂNDIA.</t>
  </si>
  <si>
    <t>PAVIMENTAÇÃO EM PARALELEPÍPEDO NAS RUAS SANTA LUZIA, PROJETADA 1 E DUQUE DE CAXIAS NA SEDE DO MUNICÍPIO DE MOREINLÂNDIA.</t>
  </si>
  <si>
    <t>PAVIMENTAÇÃO EM PARALELEPÍÍPEDOS DAS RUAS PROJETADA VI, VII, VIII, IX, X, XI E XII E NO LOTEAMENTO FLORIANO DUDA DA COSTA.</t>
  </si>
  <si>
    <t>PAVIMENTAÇÃO, DRENAGEM, MURO DE ARRIMO E SANEAMENTO DO LOTEAMENTO SÃO FELIX, SITUADO NO MUNICÍPIO DE POMBOS.</t>
  </si>
  <si>
    <t>PAVIMENTAÇÃO EM PARALELEPÍPEDOS GRANÍTICOS NAS RUAS PROJETADAS 02/03/04/05/06/07/08/09 DO NÚCLEO RESIDENCIAL PRIMAVERA, SITUADA NO MUNICÍPIO DE PRIMAVERA.</t>
  </si>
  <si>
    <t>RECUPERAÇÃO DE ESTRADAS VICINAIS NA ZONA RURAL DO MUNICIPIO DE RIACHO DAS ALMAS</t>
  </si>
  <si>
    <t>PAVIMENTAÇÃO EM PARALELEPÍPEDO DAS RUAS SÃO SEBASTIÃO, JOSÉ LUIZ, PRIMEIRA TRAVESSA JUVÊNCIO QUARESMA, JOSÉ FERREIRA E ACESSO A RUA SÃO SEBASTIÃO NA VILA DO VITORINO.</t>
  </si>
  <si>
    <t>CONSTRUÇÃO DA PRAÇÃ SANTA TEREZINHA E REVITALIZAÇÃO DOS CANTEIROS CENTRAL COM REMOÇÃO DO CRUZEIRO E LOCAÇÃO DO NOVO CRUZEIRO.</t>
  </si>
  <si>
    <t>REVITALIZAÇÃO DA AV. AFONSO GOUVEIA, COM IMPLANTAÇÃO DA VIA DE PEDESTRE E ILUMINAÇÃO PÚBLICA NO MUNICÍPIO DE SALGADINHO.</t>
  </si>
  <si>
    <t>RECAPEAMENTO ASFÁLTICO EM CBUQ NAS RUAS ANTÔNIO INÁCIO, PADRE CÍCERO, AGAMENOM MAGALHÃES, CARILINO CAMPOS, APRIGIO ASSUNÇÃO, MONSENHOR ELIZEU DINIZ, SITUADAS NO MUNICÍPIO DE SANTA CRUZ DA BAIXA VERDE.</t>
  </si>
  <si>
    <t>RECAPEAMENTO ASFÁLTICO DA AVENIDA ANTONIO PEREIRA AMORIM NO MUNICÍPIO DE TABIRA.</t>
  </si>
  <si>
    <t>PAVIMENTAÇÃO EM PARALELEPÍPEDOS GRANÍTICOS NA AV. JOÃO SALVINO LIBERAL, NA TRAVESSA JOÃO SALVINO LIBERAL E NA RUA DE ACESSO À QUADRA POLIESPORTIVA MUNICIPAL, SITUADA NO MUNICÍPIO DE TABIRA.</t>
  </si>
  <si>
    <t>PAVIMENTAÇÃO EM PARALELEPÍPEDOS GRANÍTICOS NA RUA SÃO FRANCISCO, RUA AMÁLIA MARIA, RUA DA QUADRA, RUA MENINO JESUS, RUA SEBASTIÃO TEJÓ E RUA PROJETADA 1, SITUADA NO MUNICÍPIO DE TACAIMBÓ.</t>
  </si>
  <si>
    <t>CONSTRUÇÃO DE PAVIMENTAÇÃO ASFÁLTICA DAS VIAS: PRAÇA SANTA TEREZINHA E DR. FRANCISCO PEREIRA LOPES E RUAS AGAMENON MAGALHÃES, DOM JOAQUIM E ALFREDO DÂMASO, SITUADOS NO MUNICÍPIO DE TEREZINHA.</t>
  </si>
  <si>
    <t>REVESTIMENTO ASFÁLTICO EXECUTADO SOBRE PAVIMENTO EM PARALELEPÍPEDO EM DIVERSAS RUAS, NO CENTRO DO MUNICIPIO DE TUPANATINGA.</t>
  </si>
  <si>
    <t>PAVIMENTAÇÃO EM PARALELEPÍPEDO NA AV. 31 DE MARÇO (COMPLEMENTO)</t>
  </si>
  <si>
    <t>CONSTRUÇÃO DE PASSAGEM MOLHADAS NO SÍTIO SALVADOR, MINADOR, LOPES E PILÕES, SITUADA NO MUNICIPIO DE TUPANATINGA.</t>
  </si>
  <si>
    <t>CONSTRUÇÃO DE PASSAGENS MOLHADAS, BUEIROS SIMPLES / TRIPLO EM SÍTIOS LOJAS II, LARANJO E LAGOA DE BAIXO, SITUADA NO MUNICÍPIO DE TUPANATINGA.</t>
  </si>
  <si>
    <t>PAVIMENTAÇÃO EM PARALELEPÍPEDO GRANÍTICO NAS RUAS ALTO DA BOA VISTA, TRAVESSA SANTA CLARA E TRAVESSA MÃE BIU.</t>
  </si>
  <si>
    <t>2.003/2013</t>
  </si>
  <si>
    <t>2.013/2009</t>
  </si>
  <si>
    <t xml:space="preserve">003/2016 </t>
  </si>
  <si>
    <t>CACHOEIRINHA</t>
  </si>
  <si>
    <t xml:space="preserve">CARUARU </t>
  </si>
  <si>
    <t>PAVIMENTAÇÃO EM PARALELEPÍPEDOS GRANITICOS DA RUA GUILHERME DE OLIVEIRA CINTA E ELIDIO CASSIMIRO DE LIMA (PARCIAL) NA VILA TANCREDO NEVES EM CACHEIRINHA</t>
  </si>
  <si>
    <t>EXECUÇÃO DAS OBRAS E SERVIÇOS DE EXECUÇÃO DE TERRAPLANAGEM, PAVIMENTAÇÃO, ILUMINAÇÃO, CALÇADAS, DRENAGEM E CONTENÇÃO DE TALUDE DA VIA DE ACESSO AO BAIRRO NOVA CARUARU</t>
  </si>
  <si>
    <t>CONSTRUÇÃO DA PASSAGEM MOLHADA NO SÍTIO SANTIAGO E RIACHO DO CARIZINHO NO MUNICÍPIO DE MOREILANDIA.</t>
  </si>
  <si>
    <t>2.050/2010</t>
  </si>
  <si>
    <t>2.066/2010</t>
  </si>
  <si>
    <t>002/2014</t>
  </si>
  <si>
    <t>PAUDALHO</t>
  </si>
  <si>
    <t xml:space="preserve">PAVIMENTAÇÃO EM PARALELEPÍPEDO DRENAGEM E SINALIZAÇAO DA TRAVESSA JOSÉ FERREIRA. </t>
  </si>
  <si>
    <t>CONSTRUÇÃO DE PASSAGEM MOLHADA NO SÍTIO BARRA FORQUILHA NA ZONA RURAL, SITUADO NO MUNICÍPIO DE MOREILÂNDIA.</t>
  </si>
  <si>
    <t>PAVIMENTAÇÃO ASFALTICA  CBUQ DA ESTRADA DE BELEM E DIVERSAS RUAS DO ALTO DOIS IRMAOS EM PAUDALHO</t>
  </si>
  <si>
    <t>AGRESTINA</t>
  </si>
  <si>
    <t>ALIANÇA</t>
  </si>
  <si>
    <t>ALTINHO</t>
  </si>
  <si>
    <t xml:space="preserve">ARARIPINA </t>
  </si>
  <si>
    <t xml:space="preserve">BOM CONSELHO </t>
  </si>
  <si>
    <t>BUENOS AIRES</t>
  </si>
  <si>
    <t>JAQUEIRA</t>
  </si>
  <si>
    <t xml:space="preserve">LIMOEIRO </t>
  </si>
  <si>
    <t xml:space="preserve">PANELAS </t>
  </si>
  <si>
    <t>PASSIRA</t>
  </si>
  <si>
    <t>TRINDADE</t>
  </si>
  <si>
    <t>XEXEU</t>
  </si>
  <si>
    <t>003/2014</t>
  </si>
  <si>
    <t>001/2015</t>
  </si>
  <si>
    <t>PAVIMENTAÇÃO EM PARALELEPIPEDOS GRANITICOS E DRENAGEM DAS VIAS: PÁTIO DA FEIRA,RUA DE ACESSO AO PÁTIO DA FEIRA,RUA CLÁUDIO JOSÉ  DOS SANTOS SILVA, RUA JÚLIO FLORÊNCIO, RUA DEPUTADO JOSÉ LIBERATO, TODAS NO CENTRO DO MUNICIPIO DE ALTINHO - PE</t>
  </si>
  <si>
    <t>2.055/2010</t>
  </si>
  <si>
    <t>CONSTRUÇÃO DE DUAS PASSAGENS MOLHADAS                                                                                     EM MORAIS E RANCHARIA NO MUNICÍPIO DE ARARIPINA</t>
  </si>
  <si>
    <t>2.004/2011</t>
  </si>
  <si>
    <t>2.027/2011</t>
  </si>
  <si>
    <t>RECAPEAMENTO ASFÁLTICO DAS RUAS 7 DE SETEMBRO, RUA SIQUEIRA CAMPOS, RUA JOAQUIM NABUCO, PRAÇA DOM PEDRO II, RUA MANOEL BORBA, PRIMEIRA TRAVESSA JOAQUIM NABUCO E SEGUNDA TRAVESSA JOAQUIM NABUCO, O MUNICÍPIO DE BOM CONSELHO.</t>
  </si>
  <si>
    <t>2.023/2011</t>
  </si>
  <si>
    <t>2.057/2010</t>
  </si>
  <si>
    <t>PAVIMENTAÇÃO ASFALTICA COM REVESTIMENTO EM CBUQ DO TRECHO DA AV.MAJOR SEVERINO MENDES E CONSELHEIRO LAURINDO GOMES EM BUENOS AIRES.</t>
  </si>
  <si>
    <t>REVITALIZAÇÃO DA PRAÇA NOSSA SENHORA DE LOURDES EM CALÇADO</t>
  </si>
  <si>
    <t>2.054/2010</t>
  </si>
  <si>
    <t>PAVIMENTAÇÃO EM PARALELEPÍPEDO GRANÍTICOS DAS RUAS 1, 2, 3, 4 E 5 DO SÍTIO DO BRUM NO MUNICÍPIO DE JAQUEIRA</t>
  </si>
  <si>
    <t>2.001/2013</t>
  </si>
  <si>
    <t>EXECUÇÃO DA RUA Dr. JOSÉ CORDEIRO, CANAL NO BAIRRO DA COHAB, PAVIMENTAÇÃO DO ENTORNO DA PRAÇA DA COHAB E URBANIZAÇÃO DE CALÇADAS E CANTEIROS CENTRAIS EM DIVERSOS PONTOS DO MUNICÍPIO DE LIMOEIRO.</t>
  </si>
  <si>
    <t>EXECUÇÃO DAS OBRAS E SERVIÇOS DE: PAVIMENTAÇÃO DAS ESTRADAS VICINAIS DE ACESSO AO DISTRITO DE SÃO LÁZARO (BR 104 AO DISTRITO DE SÃO LÁZARO) COM UMA EXTENSÃO DE 5.231,50 METROS (5,23 KM) E AO DISTRITO DE SÃO JOSÉ – BOLA (VILA DE BOCA DA MATA AO DISTRITO DE SÃO JOSÉ – BOLA) COM UMA EXTENSÃO DE 3.626,95 METROS (3,63 KM), NO MUNICÍPIO DE PANELAS</t>
  </si>
  <si>
    <t>002/2016</t>
  </si>
  <si>
    <t>2.028/2011</t>
  </si>
  <si>
    <t xml:space="preserve">MELHORIAS DE ESTRADAS VICINAIS NOS TRECHOS: SÍTIO BENGALAS AO SÍTIO TAPERA DE SANTA MARIA, SÍTIO TANQUE DO VIEIRA – AO SÍTIO BARBOSA; SÍTIO VÁRZEA VERDE – RIACHO DE PEDRA; SÍTIO PEDRA TAPADA – AO SÍTIO OLHO D’ÁGUA; RIBEIRO DO MEL – MUNGUBA; SÍTIO CAFUBÁ AO SÍTIO TAMANDUÁ, SEDE DO MUNICÍPIO DE PASSIRA AO SÍTIO TANQUE DO VIEIRA, SÍTIO TAMANDUÁ À VILA BENGALAS. </t>
  </si>
  <si>
    <t>2.024/2011</t>
  </si>
  <si>
    <t>PAVIMENTAÇÃO ASFÁLTICA, SOBRE PARALELEPÍPEDO NA RUA 25 DE ABRIL.</t>
  </si>
  <si>
    <t>008/2015</t>
  </si>
  <si>
    <t>PAVIMENTAÇÃO EM PARALELEPIPEDOS EM DIVERSAS RUAS DO ENGENHO LIMÃO ZONA RURAL DESTE MUNICIPIO - RUA PROJETADA 01 E RUA PROJETADA 03 - DO ENGENHO LIMÃO E PAVIMENTAÇÃO EM PARALELEPIPEDOS EM DIVERSAS RUAS DO ENGENHO LIMÃO  RUA PROJETADA 02 BAIRRO SETE DE SETEMBRO E PAVIMENTAÇÃO EM PARALELEPIPEDOS DAS RUAS GAUDENCIO JACINTO, BAIRRO ALICE GONÇALVES E RUA PROJETADA 03 SETE DE SETEMBRO.</t>
  </si>
  <si>
    <t>2.017/2014</t>
  </si>
  <si>
    <t xml:space="preserve">PAVIMENTAÇÃO EM PARALELEPÍPEDOS GRANÍTICOS EM DIVERSAS RUAS </t>
  </si>
  <si>
    <t>RECONSTRUÇÃO DA PAVIMENTAÇÃO ASFALTICA, ESTENÇÃO QUE LIGA ALIANÇA/CAUEIRAS</t>
  </si>
  <si>
    <t>10.215.176/0001-14</t>
  </si>
  <si>
    <t>10.091.494/0001-10</t>
  </si>
  <si>
    <t>11.285.954/0001-04</t>
  </si>
  <si>
    <t>01.613.989/0001-71</t>
  </si>
  <si>
    <t>10.091.502/0001-29</t>
  </si>
  <si>
    <t>12.888.547/0001-48</t>
  </si>
  <si>
    <t>10.164.028/0001-18</t>
  </si>
  <si>
    <t>11.040.912/0001-03</t>
  </si>
  <si>
    <t>RECAPEAMENTO ASFÁLTICO EM CBUQ NAS RUAS CLETO CAMPELO, RUA OTÁVIO MIRANDA ,CAPITÃO LIZIMACO E PRAÇA FREI  CAETANO</t>
  </si>
  <si>
    <t>11.097.300/0001-57</t>
  </si>
  <si>
    <t>11.040.854/0001-18</t>
  </si>
  <si>
    <t>10.165.165/0001-77</t>
  </si>
  <si>
    <t>11.097.292/0001-49</t>
  </si>
  <si>
    <t xml:space="preserve">PASSIRA </t>
  </si>
  <si>
    <t>2.007/2012</t>
  </si>
  <si>
    <t>PAVIMENTAÇÃO EM PARALELEPÍPEDOS GRANÍTICOS NA RUA PROJETADA 1, 2, E CONTINUAÇÃO DA RUA LENITA CINTRA NO LOTEAMENTO MARIA AUGUSTA LINS, RUA PROJETADA 1 NO LOTEAMENTO JOÃO PAULO II.</t>
  </si>
  <si>
    <t>SÃO BENTO DO UNA</t>
  </si>
  <si>
    <t>10.091.619/0001-02</t>
  </si>
  <si>
    <t>11.361.227/001-89</t>
  </si>
  <si>
    <t>10.091.536/0001-13</t>
  </si>
  <si>
    <t>10.192.441/0001-96</t>
  </si>
  <si>
    <t>11.097.383/0001-84</t>
  </si>
  <si>
    <t>2.011/2012</t>
  </si>
  <si>
    <t>PAVIMENTAÇÃO EM PARALELEPÍPEDO NO POVOADO DE CUTIAS E NA RUA HENRIQUE VICENTE DE MOURA NO CENTRO URBANO DO MUNICÍPIO.</t>
  </si>
  <si>
    <t>10.091.577/0001-00</t>
  </si>
  <si>
    <t>2.013/2013</t>
  </si>
  <si>
    <t>PARNAMIRIM</t>
  </si>
  <si>
    <t>PAVIMENTAÇÃO EM PARALELEPÍPEDO GRANÍTICO NAS RUAS PROJETADAS 1, 2 e 3 NO LOTEAMENTO PRIMAVERA LOCALIZADA NO MUNICÍPIO DE PARNAMIMRIM</t>
  </si>
  <si>
    <t>11.361.235/0001-25</t>
  </si>
  <si>
    <t>01/2017</t>
  </si>
  <si>
    <t>MINISTÉRIO DOS TRANSPORTES, PORTOS E AVIAÇÃO CIVIL - MPTA</t>
  </si>
  <si>
    <t>37.115.342/0001-67</t>
  </si>
  <si>
    <t>PROJETO BÁSICO E EXECUTIVO E CONSTRUÇÃO DO TERMINAL DE PASSAGEIROS - TPS, DA SEÇÃO CONTRAINCÊNDIO - SCI E PÁTIO DE ESTACIONAMENTO DE AERONAVES; ADEQUAÇÃO DA FAIXA DE PISTA E PISTA DE TÁXI DO AERÓDROMO DE SANTA MAGALHÃES, EM SERRA TALHADA/PE</t>
  </si>
  <si>
    <t>008/2018</t>
  </si>
  <si>
    <t>IMPLANTAÇÃO DE SISTEMA DE LUZES DE APROXIMAÇÃO SIMPLES E SISTEMA DE LUZES DE OBSTÁCULO AUTÔNOMOS, SOLARES E A LED, NO AEROPORTO GOVERNADOR CARLOS WILSON, EM FERNANDO DE NORONHA, NO ESTADO DE PERNAMBUCO</t>
  </si>
  <si>
    <t>730.530/2009</t>
  </si>
  <si>
    <t xml:space="preserve">MINISTÉRIO DO TURISMO  - MTUR </t>
  </si>
  <si>
    <t>05.457.283/0002-08</t>
  </si>
  <si>
    <t>TÚNEL CUT AND COVER NA AV. MARIA IRENE</t>
  </si>
  <si>
    <t xml:space="preserve">    </t>
  </si>
  <si>
    <t>OBJETO</t>
  </si>
  <si>
    <t>Item</t>
  </si>
  <si>
    <t>Tipo</t>
  </si>
  <si>
    <t>Número Original</t>
  </si>
  <si>
    <t>E-Fisco</t>
  </si>
  <si>
    <t>SIAFI</t>
  </si>
  <si>
    <t>Subação</t>
  </si>
  <si>
    <t>SICONV</t>
  </si>
  <si>
    <t>Impedimento</t>
  </si>
  <si>
    <t>Processo</t>
  </si>
  <si>
    <t>SAJ</t>
  </si>
  <si>
    <t>Interveniente</t>
  </si>
  <si>
    <t>Data assinatura</t>
  </si>
  <si>
    <t>Valor celebrado concedente</t>
  </si>
  <si>
    <t>Valor celebrado convenente</t>
  </si>
  <si>
    <t>Valor total celebrado</t>
  </si>
  <si>
    <t>Valor repassado concedente</t>
  </si>
  <si>
    <t>Valor repassado contrapartida</t>
  </si>
  <si>
    <t>Valor repassado total</t>
  </si>
  <si>
    <t>Rendimentos</t>
  </si>
  <si>
    <t>Valor pago concedente</t>
  </si>
  <si>
    <t>Valor pago contrapartida</t>
  </si>
  <si>
    <t>Devolvido</t>
  </si>
  <si>
    <t>Valor pago total</t>
  </si>
  <si>
    <t>Data após aditivo</t>
  </si>
  <si>
    <t>Solicitar alteração</t>
  </si>
  <si>
    <t>Data da PCF</t>
  </si>
  <si>
    <t>Comentários</t>
  </si>
  <si>
    <t>Ação</t>
  </si>
  <si>
    <t>Atualização</t>
  </si>
  <si>
    <t>TC</t>
  </si>
  <si>
    <t>TC/PAC Nº 0140/2014</t>
  </si>
  <si>
    <r>
      <t xml:space="preserve">IMPLANTAÇÃO DO SISTEMA DE ESGOTAMENTO SANITÁRIO DE </t>
    </r>
    <r>
      <rPr>
        <b/>
        <sz val="11"/>
        <color indexed="8"/>
        <rFont val="Calibri"/>
        <family val="2"/>
      </rPr>
      <t>TACARATU/PE</t>
    </r>
  </si>
  <si>
    <t>FUNASA</t>
  </si>
  <si>
    <t>GOVERNO DO ESTADO</t>
  </si>
  <si>
    <t>COMPESA</t>
  </si>
  <si>
    <t>??</t>
  </si>
  <si>
    <t>INDEFINIDO</t>
  </si>
  <si>
    <t>Nunca recebemos as vias assinadas deste instrumento. Últimas pendências foram atendidas desde 20/07/2015 (Ofício nº 155/GGC) e solicitada a prorrogação de vigência em 15/03/2016 (Ofício n° 059/2016-SERH/SDEC) e em 05/12/2016 (Ofício n° 487/2016-SERH/SDEC). NÃO houve manifestação da FUNASA.</t>
  </si>
  <si>
    <t>Cobrar posicionamento FUNASA</t>
  </si>
  <si>
    <t>CONVÊNIO N 752935/2010 -MI -        TC 01104/2009</t>
  </si>
  <si>
    <t>59100.000116/2010-43</t>
  </si>
  <si>
    <r>
      <t xml:space="preserve">CAPTACAO NA BARRAGEM SIRIJI - PRIMEIRA ETAPA DA ESTACAO DE TRATAMENTO EM </t>
    </r>
    <r>
      <rPr>
        <b/>
        <sz val="11"/>
        <color indexed="8"/>
        <rFont val="Calibri"/>
        <family val="2"/>
      </rPr>
      <t xml:space="preserve">SIRIJI </t>
    </r>
    <r>
      <rPr>
        <sz val="11"/>
        <color indexed="8"/>
        <rFont val="Calibri"/>
        <family val="2"/>
      </rPr>
      <t>COM CAPTACAO DE 125 1/S DA ADUTORA DO SIRIJI, COM 13,6 KM DE EXTENSO CONTEMPLANDO A LOCALIDADE DE VICENCIA.</t>
    </r>
  </si>
  <si>
    <t>MI</t>
  </si>
  <si>
    <t>GOVERNO DO ESTADO DE PERNAMBUCO</t>
  </si>
  <si>
    <t>PRESTADO CONTAS</t>
  </si>
  <si>
    <t>Em 16/03/2018 o MI emitiu Parecer nº 42/2018 entendendo ser possível do ponto de vista técnico de execução física, funcionalidade e alcance dos objetivos do objeto, a aprovação da PCF (R$ 35.470.738,02).</t>
  </si>
  <si>
    <t>Solicitar ao MI a aprovação final (financeira)</t>
  </si>
  <si>
    <t>117/2009</t>
  </si>
  <si>
    <t>59100.000518/2019-12</t>
  </si>
  <si>
    <r>
      <t xml:space="preserve">ELABORAÇÃO DO PROJETO BASICO, PROJETO EXECUTIVO E PLANO SOCIO-AMBIENTAL DA </t>
    </r>
    <r>
      <rPr>
        <b/>
        <sz val="11"/>
        <color indexed="8"/>
        <rFont val="Calibri"/>
        <family val="2"/>
      </rPr>
      <t>ADUTORA DO AGRESTE</t>
    </r>
    <r>
      <rPr>
        <sz val="11"/>
        <color indexed="8"/>
        <rFont val="Calibri"/>
        <family val="2"/>
      </rPr>
      <t xml:space="preserve"> (PAC)</t>
    </r>
  </si>
  <si>
    <t>PCF apresentada em 07/12/16 (Ofício nº 495/2016-SDEC/SERH). Em 10/01/17 (Ofício nº 09/2017-SIH/MI) o MI solicitou, para análise conclusiva da PCF o envio dos produtos, relatórios, BMs ARTs e parecer técnico de aprovação assinado pelo fiscal, atendido pelo Ofício nº 016 DE 20/02/17 e Ofício nº 225/2017/GGCR/SERH/SDEC de 22/05/17.</t>
  </si>
  <si>
    <t>Solicitar do MI manifestação qt a análise conclusiva e aprovação final da PCF</t>
  </si>
  <si>
    <t>TC/PAC Nº 0339/2012</t>
  </si>
  <si>
    <t>25100.028996/2012-62</t>
  </si>
  <si>
    <r>
      <t xml:space="preserve">IMPLANTAÇÃO DO SISTEMA DE ABASTECIMENTO DE AGUA DE </t>
    </r>
    <r>
      <rPr>
        <b/>
        <sz val="11"/>
        <color indexed="9"/>
        <rFont val="Calibri"/>
        <family val="2"/>
      </rPr>
      <t>SÃO JOSE DO BELMONTE</t>
    </r>
  </si>
  <si>
    <t>SEINFRA</t>
  </si>
  <si>
    <t>CANCELADO</t>
  </si>
  <si>
    <t>O atendimento das últimas pendências foi enviado em 26/11/14 (Ofício nº 428/2014) e em 02/12/14 (Ofício nº 434/2014). Solicitamos manifestação da FUNASA nos anos seguintes, até que em 17/07/2017 (Ofício Seplag n° 046/SERH) solicitamos prorrogação de prazo que expirou em 28/12/2016 e em 22/08/2017 (Ofício n° 149/SERH/SEPLAG) solicitamos termo aditivo. NÃO houve manifestação da FUNASA.</t>
  </si>
  <si>
    <t>No Ofício nº 132/2019/SOCEC-PE/SECOV-PE/SUEST-PE-FUNASA, Considerando o Memorando nº 76/2018/CGOFI/DEADM/PRESI, NUP: 0981792: Informa o CANCELAMENTO DO TC. COMUNICAMOS À COMPESA.</t>
  </si>
  <si>
    <t>T.C. 0350.760-98/2011</t>
  </si>
  <si>
    <t>A932</t>
  </si>
  <si>
    <r>
      <t xml:space="preserve">AMPLIAÇÃO DO SISTEMA DE ABASTECIMENTO DE ÁGUA, NO MUNICÍPIO DE </t>
    </r>
    <r>
      <rPr>
        <b/>
        <sz val="11"/>
        <color indexed="8"/>
        <rFont val="Calibri"/>
        <family val="2"/>
      </rPr>
      <t>PAULISTA/PE</t>
    </r>
    <r>
      <rPr>
        <sz val="11"/>
        <color indexed="8"/>
        <rFont val="Calibri"/>
        <family val="2"/>
      </rPr>
      <t>, NO AMBITO DO PROGRAMA SERVIÇOS URBANOS DE ÁGUA E ESGOTO.</t>
    </r>
  </si>
  <si>
    <t>MCIDADES/CAIXA</t>
  </si>
  <si>
    <t>31/10/2011</t>
  </si>
  <si>
    <t>PRESTAÇÃO DE CONTAS APROVADA</t>
  </si>
  <si>
    <t>CAIXA aprovou a PCF através do Ofício nº 922/2018 GIGOV/RE de 28/12/2018 (recebido na Compesa em 05/02/19). Gigov 922/2018 de 28/12/2018 (de encerramento).</t>
  </si>
  <si>
    <t>Solicitado ao financeiro baixa no E-fisco pela CI-52/2019 de 13/05/19</t>
  </si>
  <si>
    <t>CV 755448/2011-MI _ TC 006/2011</t>
  </si>
  <si>
    <t>59050.000786/2011-83</t>
  </si>
  <si>
    <r>
      <t xml:space="preserve">CONSTRUCAO DA </t>
    </r>
    <r>
      <rPr>
        <b/>
        <sz val="11"/>
        <color indexed="9"/>
        <rFont val="Calibri"/>
        <family val="2"/>
      </rPr>
      <t>BARRAGEM DE GATOS</t>
    </r>
    <r>
      <rPr>
        <sz val="11"/>
        <color indexed="9"/>
        <rFont val="Calibri"/>
        <family val="2"/>
      </rPr>
      <t>, NO RIO DOS GATOS, NO MUNICIPIO DE LAGOA DOS GATOS, NO ESTADO DE PERNAMBUCO.</t>
    </r>
  </si>
  <si>
    <t>SEPLAG</t>
  </si>
  <si>
    <t>19/07/2011</t>
  </si>
  <si>
    <t>MI não aprovou a execução física, pede DEVOLUÇÃO TOTAL dos recursos repassados, atualizados em R$ 6.676.098,57. Em maio/18 apresentamos a PCF e em jul/18 a manifestação administrativa. Ainda sem retorno do MI.</t>
  </si>
  <si>
    <t>Saber posicionamento do MI sobre a manifestação administrativa e PCF (tomada de contas especial?)</t>
  </si>
  <si>
    <t>0238.488-15/2007</t>
  </si>
  <si>
    <t>A925</t>
  </si>
  <si>
    <r>
      <t xml:space="preserve">REDUÇÃO E CONTROLE DE </t>
    </r>
    <r>
      <rPr>
        <b/>
        <sz val="11"/>
        <color indexed="8"/>
        <rFont val="Calibri"/>
        <family val="2"/>
      </rPr>
      <t>PERDAS</t>
    </r>
    <r>
      <rPr>
        <sz val="11"/>
        <color indexed="8"/>
        <rFont val="Calibri"/>
        <family val="2"/>
      </rPr>
      <t xml:space="preserve"> NO SISTEMA DE ABASTECIMENTO DE ÁGUA DE </t>
    </r>
    <r>
      <rPr>
        <b/>
        <sz val="11"/>
        <color indexed="8"/>
        <rFont val="Calibri"/>
        <family val="2"/>
      </rPr>
      <t>SALGUEIRO</t>
    </r>
    <r>
      <rPr>
        <sz val="11"/>
        <color indexed="8"/>
        <rFont val="Calibri"/>
        <family val="2"/>
      </rPr>
      <t>/PE.</t>
    </r>
  </si>
  <si>
    <t>28/12/2007</t>
  </si>
  <si>
    <t>CAIXA aprovou a PCF através do Ofício nº 45/2019/GIGOV/RE de 21/01/2019 (recebido na Compesa em 29/01/19). Gigov 045/2019 de 21/01/2019 (de encerramento)</t>
  </si>
  <si>
    <t>0227.418-39/2007</t>
  </si>
  <si>
    <t>A922</t>
  </si>
  <si>
    <r>
      <t xml:space="preserve">EXECUCAO DE PROGRAMA DE RESIDUO E CONTROLE DE </t>
    </r>
    <r>
      <rPr>
        <b/>
        <sz val="11"/>
        <color indexed="8"/>
        <rFont val="Calibri"/>
        <family val="2"/>
      </rPr>
      <t>PERDAS</t>
    </r>
    <r>
      <rPr>
        <sz val="11"/>
        <color indexed="8"/>
        <rFont val="Calibri"/>
        <family val="2"/>
      </rPr>
      <t xml:space="preserve">, NO MUNICIPIO DE </t>
    </r>
    <r>
      <rPr>
        <b/>
        <sz val="11"/>
        <color indexed="8"/>
        <rFont val="Calibri"/>
        <family val="2"/>
      </rPr>
      <t>PETROLINA</t>
    </r>
    <r>
      <rPr>
        <sz val="11"/>
        <color indexed="8"/>
        <rFont val="Calibri"/>
        <family val="2"/>
      </rPr>
      <t xml:space="preserve">/PE. </t>
    </r>
  </si>
  <si>
    <t>18/10/2007</t>
  </si>
  <si>
    <t>Últimas pendências de prestação de contas final atendidas em 08/02/2019 (depósito referente à devolução solicitada pela CE 483/19 feito pela Compesa na conta da secretaria). Ofício nº 143/2019/GIGOV/RE de 05/04/2019 (aprovação CAIXA da PCF)</t>
  </si>
  <si>
    <t>Dar baixa nos sistemas (financeiro)</t>
  </si>
  <si>
    <t>PORTARIA N 255 - TC nº 255/2012</t>
  </si>
  <si>
    <t>A164</t>
  </si>
  <si>
    <t>59100.001179/2012-89</t>
  </si>
  <si>
    <r>
      <t xml:space="preserve">CONSTRUCAO DA </t>
    </r>
    <r>
      <rPr>
        <b/>
        <sz val="11"/>
        <color indexed="9"/>
        <rFont val="Calibri"/>
        <family val="2"/>
      </rPr>
      <t>BARRAGEM DE BARRA DE GUABIRABA</t>
    </r>
    <r>
      <rPr>
        <sz val="11"/>
        <color indexed="9"/>
        <rFont val="Calibri"/>
        <family val="2"/>
      </rPr>
      <t>, LOCALIZADA NO MUNICIPIO DE BARRA DE GUABIRABA, DE MODO A COMPLEMENTAR O SISTEMA DE CONTROLE DE ENCHENTES DA BACIA DO UNA.</t>
    </r>
  </si>
  <si>
    <t>11/01/2013</t>
  </si>
  <si>
    <t>Em set/18 o MI INDEFERIU prorrogação de prazo e NÃO APROVOU execução física, pede DEVOLUÇÃO TOTAL dos recursos repassados, atualizados em jan/19 para R$ 26.531.679,88. NÃO acatou a manifestação administrativa nem analisou a PCF. Dará prosseguimento ao encerramento (tomada de contas especial).</t>
  </si>
  <si>
    <t>PORTARIA N 725 - TC nº 256/2012</t>
  </si>
  <si>
    <t>A163</t>
  </si>
  <si>
    <t>59100.001178/2012-34</t>
  </si>
  <si>
    <r>
      <t xml:space="preserve">CONSTRUCAO DA </t>
    </r>
    <r>
      <rPr>
        <b/>
        <sz val="11"/>
        <color indexed="9"/>
        <rFont val="Calibri"/>
        <family val="2"/>
      </rPr>
      <t>BARRAGEM DE IGARAPEBA</t>
    </r>
    <r>
      <rPr>
        <sz val="11"/>
        <color indexed="9"/>
        <rFont val="Calibri"/>
        <family val="2"/>
      </rPr>
      <t xml:space="preserve">, LOCALIZADA NO MUNICIPIO DE SAO BENEDITO DO SUL, DE MODO A COMPLEMENTAR O SISTEMA DE CONTROLE DE ENCHENTES DA BACIA DO UNA. </t>
    </r>
  </si>
  <si>
    <t>27/12/2012</t>
  </si>
  <si>
    <t xml:space="preserve">Em abril/2018 MI não aprovou a execução física, pede DEVOLUÇÃO TOTAL dos recursos repassados, atualizados em R$ 70.289.876,36. A manifestação administrativa foi apresentada em maio/18 e a PCF em dez/18. Ainda sem retorno do MI.
</t>
  </si>
  <si>
    <t>CV 756109/2011 _ TC 016/2011</t>
  </si>
  <si>
    <t>A162</t>
  </si>
  <si>
    <t>59050.001228/2011-35</t>
  </si>
  <si>
    <r>
      <t xml:space="preserve">CONSTRUCAO DA </t>
    </r>
    <r>
      <rPr>
        <b/>
        <sz val="11"/>
        <color indexed="8"/>
        <rFont val="Calibri"/>
        <family val="2"/>
      </rPr>
      <t>BARRAGEM SERRO AZUL</t>
    </r>
    <r>
      <rPr>
        <sz val="11"/>
        <color indexed="8"/>
        <rFont val="Calibri"/>
        <family val="2"/>
      </rPr>
      <t>, LOCALIZADA NO RIO UNA, NA BACIA DO RIO, NO MUNICIPIO DE PALMARES/PE.</t>
    </r>
  </si>
  <si>
    <t>SDEC</t>
  </si>
  <si>
    <t>PCF apresentada em set/18</t>
  </si>
  <si>
    <t>Aguarda do MI análise.</t>
  </si>
  <si>
    <t>0241.760-83/2007</t>
  </si>
  <si>
    <t>A928</t>
  </si>
  <si>
    <r>
      <t>ELABORCAO DE DIAGNOSTICO, RELATORIO TECNICO PRELIMINAR, PROJETO BASICO E ESTUDOS COMPLEMENTARES DO SISTEMA DE ABASTECIMENTO DE AGUA DA CIDADE DE</t>
    </r>
    <r>
      <rPr>
        <b/>
        <sz val="11"/>
        <color indexed="8"/>
        <rFont val="Calibri"/>
        <family val="2"/>
      </rPr>
      <t xml:space="preserve"> SALGUEIRO</t>
    </r>
    <r>
      <rPr>
        <sz val="11"/>
        <color indexed="8"/>
        <rFont val="Calibri"/>
        <family val="2"/>
      </rPr>
      <t xml:space="preserve">/PE. </t>
    </r>
  </si>
  <si>
    <t>Últimas pendências de prestação de contas final atendidas em 03/08/2018 (Ofício SEPLAG 484/18/SERH - protocolo 3442). AGUARDAMOS POSICIONAMENTO DA CAIXA SOBRE APROVAÇÃO DA PCF.</t>
  </si>
  <si>
    <t>Aguardar posicionamento da CAIXA.</t>
  </si>
  <si>
    <t>0218.435-59/2007</t>
  </si>
  <si>
    <r>
      <t xml:space="preserve">AMPLIACAO DO SISTEMA DE ESGOTAMENTO SANITARIO, NO MUNICIPIO DE </t>
    </r>
    <r>
      <rPr>
        <b/>
        <sz val="11"/>
        <color indexed="8"/>
        <rFont val="Calibri"/>
        <family val="2"/>
      </rPr>
      <t>PAULISTA</t>
    </r>
    <r>
      <rPr>
        <sz val="11"/>
        <color indexed="8"/>
        <rFont val="Calibri"/>
        <family val="2"/>
      </rPr>
      <t>/PE.</t>
    </r>
  </si>
  <si>
    <t>CE GIGOV/RE 1106/2019 de 27/03/2019 aprova a PCF. Ofício de Aprovação CAIXA nº 129/2019/GIGOV/RE de 25/03/2019.</t>
  </si>
  <si>
    <t>Encaminhada à Caixa 1 via assinada pelo Gov, para não perder o prazo. OFICIO Nº 206/2019 - GS (Protocolo: 1275/2019). Solicitada ao financeiro baixa no E-fisco pela CI-52/2019 de 13/05/19</t>
  </si>
  <si>
    <t>CV 755449/2011-MI _ TC 005/2011</t>
  </si>
  <si>
    <t>59050.000787/2011-28</t>
  </si>
  <si>
    <r>
      <t xml:space="preserve">CONSTRUCAO DA </t>
    </r>
    <r>
      <rPr>
        <b/>
        <sz val="11"/>
        <color indexed="9"/>
        <rFont val="Calibri"/>
        <family val="2"/>
      </rPr>
      <t>BARRAGEM DE PANELAS II</t>
    </r>
    <r>
      <rPr>
        <sz val="11"/>
        <color indexed="9"/>
        <rFont val="Calibri"/>
        <family val="2"/>
      </rPr>
      <t xml:space="preserve">, NO RIO PANELAS, MUNICIPIO DE CUPIRA NO ESTADO DE PERNAMBUCO. </t>
    </r>
  </si>
  <si>
    <t>Em abril/2018 MI não aprovou a execução física, pede DEVOLUÇÃO TOTAL dos recursos repassados, atualizados em R$ 29.766.621,48. A manifestação administrativa e a PCF foram apresentadas em jun/18. Ainda sem retorno do MI.</t>
  </si>
  <si>
    <t>0222.781-33/2007</t>
  </si>
  <si>
    <t>A921</t>
  </si>
  <si>
    <r>
      <t xml:space="preserve">EXECUÇÃO DE PROGRAMA DE REDUÇÃO E CONTROLE DE </t>
    </r>
    <r>
      <rPr>
        <b/>
        <sz val="11"/>
        <color indexed="8"/>
        <rFont val="Calibri"/>
        <family val="2"/>
      </rPr>
      <t>PERDAS</t>
    </r>
    <r>
      <rPr>
        <sz val="11"/>
        <color indexed="8"/>
        <rFont val="Calibri"/>
        <family val="2"/>
      </rPr>
      <t xml:space="preserve">, NO MUNICÍPIO DE </t>
    </r>
    <r>
      <rPr>
        <b/>
        <sz val="11"/>
        <color indexed="8"/>
        <rFont val="Calibri"/>
        <family val="2"/>
      </rPr>
      <t>CARUARU</t>
    </r>
    <r>
      <rPr>
        <sz val="11"/>
        <color indexed="8"/>
        <rFont val="Calibri"/>
        <family val="2"/>
      </rPr>
      <t>/PE.</t>
    </r>
  </si>
  <si>
    <t>Últimas pendências de prestação de contas final atendidas em 28/02, 07/03 e 08/03/2019 (respectivamente: ACC 121/19 – protocolo 912; ACC 124/19 – protocolo 966; ACC 127/2019. CE GIGOV/RE 1110/2019 de 27/03/2019 comunica Aprovação da PCF. Ofício aprovação CAIXA n° 131/2019/GIGOV/RE de 25/03/2019.</t>
  </si>
  <si>
    <t>Solicitado no financeiro baixa no E-fisco pela CI-52/2019 de 13/05/19</t>
  </si>
  <si>
    <t>402.217-12/2012</t>
  </si>
  <si>
    <t>B545</t>
  </si>
  <si>
    <r>
      <t xml:space="preserve">EXECUCAO DE REFORCO DE PRODUCAO PARA O SISTEMA INTEGRADO DE </t>
    </r>
    <r>
      <rPr>
        <b/>
        <sz val="11"/>
        <color indexed="9"/>
        <rFont val="Calibri"/>
        <family val="2"/>
      </rPr>
      <t>ITAIBA TUPANATINGA</t>
    </r>
    <r>
      <rPr>
        <sz val="11"/>
        <color indexed="9"/>
        <rFont val="Calibri"/>
        <family val="2"/>
      </rPr>
      <t xml:space="preserve"> NO MUNICIPIO DE ITAIBA/PE.</t>
    </r>
  </si>
  <si>
    <t>MI/CAIXA</t>
  </si>
  <si>
    <t>31/12/2012</t>
  </si>
  <si>
    <t>PENDÊNCIA DA PCF</t>
  </si>
  <si>
    <r>
      <t xml:space="preserve">Última vigência 28/02/2019 (7º TA) para recebimento da última parcela de recursos e apresentação da PCF. PCF apresentada em 07/02/19, protocolo 532/2019. Notificação de </t>
    </r>
    <r>
      <rPr>
        <b/>
        <sz val="11"/>
        <color indexed="8"/>
        <rFont val="Calibri"/>
        <family val="2"/>
      </rPr>
      <t>TCE pelo Ofício 357/2019/GIGOV/RE de 22/07/2019</t>
    </r>
  </si>
  <si>
    <t>Apresentada Justificativa (Nota técnica COMPESA 02/2019 de 06/09/2019 sobre a pendência do Termo de outorga. Solicitado prazo de mais 45 dias para regularização do instrumento. Ofício nº 095/2019-SERH de 06/09/2019.</t>
  </si>
  <si>
    <t>0238.489-29/2007</t>
  </si>
  <si>
    <t>A926</t>
  </si>
  <si>
    <r>
      <t>REDUÇÃO E CONTROLE DE</t>
    </r>
    <r>
      <rPr>
        <b/>
        <sz val="11"/>
        <color indexed="8"/>
        <rFont val="Calibri"/>
        <family val="2"/>
      </rPr>
      <t xml:space="preserve"> PERDAS</t>
    </r>
    <r>
      <rPr>
        <sz val="11"/>
        <color indexed="8"/>
        <rFont val="Calibri"/>
        <family val="2"/>
      </rPr>
      <t xml:space="preserve"> NO SISTEMA DE ABASTECIMENTO DE ÁGUA DE </t>
    </r>
    <r>
      <rPr>
        <b/>
        <sz val="11"/>
        <color indexed="8"/>
        <rFont val="Calibri"/>
        <family val="2"/>
      </rPr>
      <t>OURICURI</t>
    </r>
    <r>
      <rPr>
        <sz val="11"/>
        <color indexed="8"/>
        <rFont val="Calibri"/>
        <family val="2"/>
      </rPr>
      <t>/PE.</t>
    </r>
  </si>
  <si>
    <t>A ENCERRAR?</t>
  </si>
  <si>
    <t xml:space="preserve">Encaminhado à CAIXA o 20 TA - vigência 30/03/2019 e 21 TA - vigência 30/06/2019 </t>
  </si>
  <si>
    <t>CV</t>
  </si>
  <si>
    <t>836521/2016</t>
  </si>
  <si>
    <t>B347</t>
  </si>
  <si>
    <t>OBTV</t>
  </si>
  <si>
    <t>59610.000065/2016-95</t>
  </si>
  <si>
    <r>
      <t xml:space="preserve">AMPLIACAO DO SISTEMA DE ABASTECIMENTO DE AGUA DO MUNICIPIO DE </t>
    </r>
    <r>
      <rPr>
        <b/>
        <sz val="11"/>
        <color indexed="9"/>
        <rFont val="Calibri"/>
        <family val="2"/>
      </rPr>
      <t>AMARAJI</t>
    </r>
    <r>
      <rPr>
        <sz val="11"/>
        <color indexed="9"/>
        <rFont val="Calibri"/>
        <family val="2"/>
      </rPr>
      <t xml:space="preserve"> - PERNAMBUCO</t>
    </r>
  </si>
  <si>
    <t>29/12/2016</t>
  </si>
  <si>
    <t>Pelo Ofício nº 434/2019/SNSH de 06/06/2019 o MDR informa que o pedido de prorrogação de prazo NÃO foi adequadamente justificado. O Secretário não se manifestou qt ao nosso pedido de reconsideração do Ofício nº 161/2019-SERH de 14/06/2019</t>
  </si>
  <si>
    <t>O MDR (Janaina Leandro) orientou que não precisa PCF; Promoveram cancelamento da NE (acompanhar pelo SICONV).</t>
  </si>
  <si>
    <t>T.C. N 0350.761-01/2011</t>
  </si>
  <si>
    <r>
      <t xml:space="preserve">EXECUCAO DE AMPLIACAO DO SISTEMA DE ABASTECIMENTO DE AGUA DE TEJUCUPAPO E PONTA DE PEDRA, NO MUNICIPIO DE </t>
    </r>
    <r>
      <rPr>
        <b/>
        <sz val="11"/>
        <color indexed="8"/>
        <rFont val="Calibri"/>
        <family val="2"/>
      </rPr>
      <t>GOIANA</t>
    </r>
    <r>
      <rPr>
        <sz val="11"/>
        <color indexed="8"/>
        <rFont val="Calibri"/>
        <family val="2"/>
      </rPr>
      <t>/PE, NO AMBITO DO PROGRAMA SERVICOS URBANOS DE AGUA E ESGOTO.</t>
    </r>
  </si>
  <si>
    <t>EM ADITAMENTO</t>
  </si>
  <si>
    <r>
      <t>Solicitou reprogramação para</t>
    </r>
    <r>
      <rPr>
        <b/>
        <sz val="11"/>
        <color indexed="8"/>
        <rFont val="Calibri"/>
        <family val="2"/>
      </rPr>
      <t xml:space="preserve"> 31/12/2019</t>
    </r>
    <r>
      <rPr>
        <sz val="11"/>
        <color indexed="8"/>
        <rFont val="Calibri"/>
        <family val="2"/>
      </rPr>
      <t xml:space="preserve"> (aguarda CAIXA)</t>
    </r>
  </si>
  <si>
    <t>402.213-76/2012</t>
  </si>
  <si>
    <t>B546</t>
  </si>
  <si>
    <t>EXECUCAO DE AMPLIACAO DO SISTEMA DE ABASTECIMENTO DE AGUA DE SANTA MARIA DA BOA VISTA A PARTIR DO SISTEMA REDENCAO,MUNICIPIO DE SANTA MARIA DA BOA VISTA /PE.</t>
  </si>
  <si>
    <r>
      <t xml:space="preserve">Solicitada prorrogação de prazo para </t>
    </r>
    <r>
      <rPr>
        <b/>
        <sz val="11"/>
        <color indexed="8"/>
        <rFont val="Calibri"/>
        <family val="2"/>
      </rPr>
      <t>30/06/2020</t>
    </r>
    <r>
      <rPr>
        <sz val="11"/>
        <color indexed="8"/>
        <rFont val="Calibri"/>
        <family val="2"/>
      </rPr>
      <t xml:space="preserve"> pelo Ofício 126/2019 de 21/05/2019</t>
    </r>
  </si>
  <si>
    <t>402.215-95/2012</t>
  </si>
  <si>
    <t>B542</t>
  </si>
  <si>
    <t>EXECUCAO DE IMPLANTACAO DE UMA NOVA CAPTACAO PARA O SISTEMA CABROBO, NO MUNICIPIO DE CABROBO/PE.</t>
  </si>
  <si>
    <r>
      <t xml:space="preserve">Solicitada prorrogação de prazo para </t>
    </r>
    <r>
      <rPr>
        <b/>
        <sz val="11"/>
        <color indexed="8"/>
        <rFont val="Calibri"/>
        <family val="2"/>
      </rPr>
      <t>30/06/2020</t>
    </r>
    <r>
      <rPr>
        <sz val="11"/>
        <color indexed="8"/>
        <rFont val="Calibri"/>
        <family val="2"/>
      </rPr>
      <t xml:space="preserve"> pelo Ofício 140-2019-GS de 29/05/2019</t>
    </r>
  </si>
  <si>
    <t>759482/2011</t>
  </si>
  <si>
    <t>B139</t>
  </si>
  <si>
    <t>NÃO É OBTV</t>
  </si>
  <si>
    <t>Lei n.13.303            (lei das estatais) - CE GIGOV/RE 2273/2019</t>
  </si>
  <si>
    <t>59100.000350/2011-51</t>
  </si>
  <si>
    <t xml:space="preserve">IMPLANTACAO DO SISTEMA ADUTOR DE VITORIA DE SANTO ANTAO COM CAPTACAO NA BARRAGOVERNO DO ESTADOM DE TAPACURA, LOCALIZADA NO MUNICIPIO DE SAO LOURENCO DA MATA. </t>
  </si>
  <si>
    <t>30/12/2011</t>
  </si>
  <si>
    <t>EM EXECUÇÃO</t>
  </si>
  <si>
    <t>0218.433-39/2007</t>
  </si>
  <si>
    <r>
      <t xml:space="preserve">IMPLANTAÇÃO DO SISTEMA DE ESGOTAMENTO SANITRIO DE </t>
    </r>
    <r>
      <rPr>
        <b/>
        <sz val="11"/>
        <color indexed="8"/>
        <rFont val="Calibri"/>
        <family val="2"/>
      </rPr>
      <t>NOSSA SENHORA DO Ó</t>
    </r>
    <r>
      <rPr>
        <sz val="11"/>
        <color indexed="8"/>
        <rFont val="Calibri"/>
        <family val="2"/>
      </rPr>
      <t xml:space="preserve"> , DISTRITO DO MUNICPIO DE IPOJUCA/PE. </t>
    </r>
  </si>
  <si>
    <t>24/12/2007</t>
  </si>
  <si>
    <r>
      <t>Solicitada prorrogação de prazo para</t>
    </r>
    <r>
      <rPr>
        <b/>
        <sz val="11"/>
        <color indexed="8"/>
        <rFont val="Calibri"/>
        <family val="2"/>
      </rPr>
      <t xml:space="preserve"> 31/01/2020</t>
    </r>
    <r>
      <rPr>
        <sz val="11"/>
        <color indexed="8"/>
        <rFont val="Calibri"/>
        <family val="2"/>
      </rPr>
      <t xml:space="preserve"> pelo Ofício 44/2019 de 03/07/2019</t>
    </r>
  </si>
  <si>
    <t>402.218-26/2012</t>
  </si>
  <si>
    <t>B541</t>
  </si>
  <si>
    <r>
      <t xml:space="preserve">EXECUCAO DE SISTEMA </t>
    </r>
    <r>
      <rPr>
        <b/>
        <sz val="11"/>
        <color indexed="8"/>
        <rFont val="Calibri"/>
        <family val="2"/>
      </rPr>
      <t>ADUTOR DO OESTE</t>
    </r>
    <r>
      <rPr>
        <sz val="11"/>
        <color indexed="8"/>
        <rFont val="Calibri"/>
        <family val="2"/>
      </rPr>
      <t xml:space="preserve"> (TRECHO OROCO -  OURICURI), NO MUNICIPIO DE OURICURI/PE.</t>
    </r>
  </si>
  <si>
    <r>
      <t xml:space="preserve">Solicitada prorrogação de prazo para </t>
    </r>
    <r>
      <rPr>
        <b/>
        <sz val="11"/>
        <color indexed="8"/>
        <rFont val="Calibri"/>
        <family val="2"/>
      </rPr>
      <t>31/07/2020</t>
    </r>
    <r>
      <rPr>
        <sz val="11"/>
        <color indexed="8"/>
        <rFont val="Calibri"/>
        <family val="2"/>
      </rPr>
      <t xml:space="preserve"> pelo Ofício 045/2019 de 10/07/2019</t>
    </r>
  </si>
  <si>
    <t>0421.110-32/2014</t>
  </si>
  <si>
    <r>
      <t>IMPLANTACAO DA ADUTORA DE AGUA TRATADA DA</t>
    </r>
    <r>
      <rPr>
        <b/>
        <sz val="11"/>
        <color indexed="8"/>
        <rFont val="Calibri"/>
        <family val="2"/>
      </rPr>
      <t xml:space="preserve"> ETA ALTO DO CEU</t>
    </r>
    <r>
      <rPr>
        <sz val="11"/>
        <color indexed="8"/>
        <rFont val="Calibri"/>
        <family val="2"/>
      </rPr>
      <t xml:space="preserve"> PARA OS RESERVATORIOS MONTE E URUBU, NO MUNICIPIO DE OLINDA, NO AMBITO DO PROGRAMA SANEAMENTO BASICO.</t>
    </r>
  </si>
  <si>
    <t>31/12/2014</t>
  </si>
  <si>
    <r>
      <t xml:space="preserve">Solicitada prorrogação de prazo para </t>
    </r>
    <r>
      <rPr>
        <b/>
        <sz val="11"/>
        <color indexed="8"/>
        <rFont val="Calibri"/>
        <family val="2"/>
      </rPr>
      <t>30/08/2020</t>
    </r>
    <r>
      <rPr>
        <sz val="11"/>
        <color indexed="8"/>
        <rFont val="Calibri"/>
        <family val="2"/>
      </rPr>
      <t xml:space="preserve"> pelo Ofício 033/2019 de 26/06/2019</t>
    </r>
  </si>
  <si>
    <t>TC/PAC Nº 0309/2012</t>
  </si>
  <si>
    <t>25100.015640/2012-69</t>
  </si>
  <si>
    <r>
      <t xml:space="preserve">IMPLANTACAO DE SISTEMA DE AGUA, NA LOCALIDADE DE BETANIA - SEDE, NO MUNICIPIO DE </t>
    </r>
    <r>
      <rPr>
        <b/>
        <sz val="11"/>
        <color indexed="8"/>
        <rFont val="Calibri"/>
        <family val="2"/>
      </rPr>
      <t>BETANIA</t>
    </r>
    <r>
      <rPr>
        <sz val="11"/>
        <color indexed="8"/>
        <rFont val="Calibri"/>
        <family val="2"/>
      </rPr>
      <t>/PE.</t>
    </r>
  </si>
  <si>
    <t>12/11/2012</t>
  </si>
  <si>
    <t>?</t>
  </si>
  <si>
    <t xml:space="preserve">Últimas pendências atendidas desde 02/01/2015 (Ofício nº 002/2015/GGCR). A obra está concluída (com recursos da Compesa), porém resta ainda a liberação do saldo contratual no valor de R$ 2.381.786,95, solicitado em diversas situações. A FUNASA prorrogou o prazo porém NÃO se manifesta quanto à aprovação das pendências ou liberação de recursos. </t>
  </si>
  <si>
    <t>8TA para 05/08/2020 em assinatura pela FUNASA</t>
  </si>
  <si>
    <t>0402.510-77/2012</t>
  </si>
  <si>
    <t>B341</t>
  </si>
  <si>
    <r>
      <t xml:space="preserve">EXECUCAO DE ELABORACAO DE ESTUDOS E PROJETOS DE ENGENHARIA PARA MANEJO DE AGUAS PLUVIAIS NA SUBBACIA OLHO DAGUA E NA BACIA DO RIO JABOATAO, NO MUNICIPIO DE </t>
    </r>
    <r>
      <rPr>
        <b/>
        <sz val="11"/>
        <color indexed="8"/>
        <rFont val="Calibri"/>
        <family val="2"/>
      </rPr>
      <t>JABOATAO DOS GUARARAPES PE</t>
    </r>
    <r>
      <rPr>
        <sz val="11"/>
        <color indexed="8"/>
        <rFont val="Calibri"/>
        <family val="2"/>
      </rPr>
      <t>.</t>
    </r>
  </si>
  <si>
    <t>PREFEITURA DO MUNICIPIO DE JABOATAO DOS GUARARAPES</t>
  </si>
  <si>
    <t>7º TA (vigência 29/12/2019) entregue pela Prefeitura em 10/09/2019. A ser submetido à PGE.</t>
  </si>
  <si>
    <t>394.930-65/2012</t>
  </si>
  <si>
    <t>B537</t>
  </si>
  <si>
    <r>
      <t xml:space="preserve">EXECUCAO DA AMPLIACAO DA CAPACIDADE DE TRATAMENTO DA </t>
    </r>
    <r>
      <rPr>
        <b/>
        <sz val="11"/>
        <color indexed="8"/>
        <rFont val="Calibri"/>
        <family val="2"/>
      </rPr>
      <t>ETA BEZERROS</t>
    </r>
    <r>
      <rPr>
        <sz val="11"/>
        <color indexed="8"/>
        <rFont val="Calibri"/>
        <family val="2"/>
      </rPr>
      <t>, NO MUNICIPIO DE BEZERROS/PE</t>
    </r>
  </si>
  <si>
    <t>31/10/2012</t>
  </si>
  <si>
    <r>
      <t xml:space="preserve">Solicitada prorrogação de prazo para </t>
    </r>
    <r>
      <rPr>
        <b/>
        <sz val="11"/>
        <color indexed="8"/>
        <rFont val="Calibri"/>
        <family val="2"/>
      </rPr>
      <t>30/08/2020</t>
    </r>
    <r>
      <rPr>
        <sz val="11"/>
        <color indexed="8"/>
        <rFont val="Calibri"/>
        <family val="2"/>
      </rPr>
      <t xml:space="preserve"> pelo Ofício 046/2019 de 10/07/2019</t>
    </r>
  </si>
  <si>
    <t>402.210-43/2012</t>
  </si>
  <si>
    <t>B544</t>
  </si>
  <si>
    <r>
      <t xml:space="preserve">EXECUCAO DE AMPLIACAO DE ADUTORA A PARTIR DA </t>
    </r>
    <r>
      <rPr>
        <b/>
        <sz val="11"/>
        <color indexed="8"/>
        <rFont val="Calibri"/>
        <family val="2"/>
      </rPr>
      <t>BARRAGEM DE INHUMAS</t>
    </r>
    <r>
      <rPr>
        <sz val="11"/>
        <color indexed="8"/>
        <rFont val="Calibri"/>
        <family val="2"/>
      </rPr>
      <t xml:space="preserve">, NO MUNICIPIO DE PALMEIRINA/PE. </t>
    </r>
  </si>
  <si>
    <t>Processo retornou da PGE para a SEPLAG, que despachou para a SEINFRA (Ofício 08/2019) - no gabinete desde 15/01. Ainda na PGE - Proc.Danilo</t>
  </si>
  <si>
    <t>Acompanhar processo junto ao gabinete/jurídico SEINFRA</t>
  </si>
  <si>
    <t>402.216-08/2012</t>
  </si>
  <si>
    <t>B543</t>
  </si>
  <si>
    <r>
      <t xml:space="preserve">EXECUCAO DE IMPLANTACAO DO SISTEMA DE ABASTECIMENTO DE AGUA DE </t>
    </r>
    <r>
      <rPr>
        <b/>
        <sz val="11"/>
        <color indexed="8"/>
        <rFont val="Calibri"/>
        <family val="2"/>
      </rPr>
      <t>SANTA CRUZ DA BAIXA VERDE</t>
    </r>
    <r>
      <rPr>
        <sz val="11"/>
        <color indexed="8"/>
        <rFont val="Calibri"/>
        <family val="2"/>
      </rPr>
      <t>, NO MUNICIPIO DE SANTA CRUZ DA BAIXA VERDE/PE.</t>
    </r>
  </si>
  <si>
    <t>7º TA retornou assinado pelo Gov em 08/04/19. Gov não rubricou todas as folhas do PT (providenciar)</t>
  </si>
  <si>
    <t>Colher assinatura do Gov no PT e encaminhar pra CAIXA</t>
  </si>
  <si>
    <t>0350.909-71/2011</t>
  </si>
  <si>
    <t>A952</t>
  </si>
  <si>
    <r>
      <t>EXECUO DE COMPLEMENTAO DA ESTAO DE TRATAMENTO DE ESGOTO -</t>
    </r>
    <r>
      <rPr>
        <b/>
        <sz val="11"/>
        <color indexed="8"/>
        <rFont val="Calibri"/>
        <family val="2"/>
      </rPr>
      <t>ETE MINERVA</t>
    </r>
    <r>
      <rPr>
        <sz val="11"/>
        <color indexed="8"/>
        <rFont val="Calibri"/>
        <family val="2"/>
      </rPr>
      <t>, NOS MUNICPIOS DE RECIFE E OLINDA/PE, NO MBITO DO PROGRAMA SERVIOS URBANOS DE GUA E ESGOTO.</t>
    </r>
  </si>
  <si>
    <r>
      <t xml:space="preserve">Estava paralisado com pendência de análise CAIXA dos processos licitatórios, por conta da lei das estatais. </t>
    </r>
    <r>
      <rPr>
        <b/>
        <sz val="11"/>
        <color indexed="8"/>
        <rFont val="Calibri"/>
        <family val="2"/>
      </rPr>
      <t>Pedida prorrogação de prazo para 31/08/2020</t>
    </r>
    <r>
      <rPr>
        <sz val="11"/>
        <color indexed="8"/>
        <rFont val="Calibri"/>
        <family val="2"/>
      </rPr>
      <t xml:space="preserve"> pelo Ofício 057/2019.</t>
    </r>
  </si>
  <si>
    <t>0288.930-27/2009</t>
  </si>
  <si>
    <t>A635</t>
  </si>
  <si>
    <r>
      <t xml:space="preserve">EXECUCAO DE AMPLIACAO DO SISTEMA DE ABASTECIMENTO DE AGUA NO MUNICIPIO DE </t>
    </r>
    <r>
      <rPr>
        <b/>
        <sz val="11"/>
        <color indexed="8"/>
        <rFont val="Calibri"/>
        <family val="2"/>
      </rPr>
      <t>IPOJUCA</t>
    </r>
    <r>
      <rPr>
        <sz val="11"/>
        <color indexed="8"/>
        <rFont val="Calibri"/>
        <family val="2"/>
      </rPr>
      <t>/PE.</t>
    </r>
  </si>
  <si>
    <t>02/10/2009</t>
  </si>
  <si>
    <t>13º TA (vigência para 30/09/2019) recebido da CAIXA em 25/03/19. Aguarda declaração de CP para envio à PGE.</t>
  </si>
  <si>
    <t>Providenciar juntada dos documentos do 13TA para submissão à PGE.</t>
  </si>
  <si>
    <t>0350.758-56/2011</t>
  </si>
  <si>
    <t>A930</t>
  </si>
  <si>
    <t>Lei n.13.303            (lei das estatais)</t>
  </si>
  <si>
    <r>
      <t xml:space="preserve">EXECUÇÃO DE ADEQUAÇÃO/AMPLIAÇÃO DA REDE DE DISTRIBUIÇÃO DE ÁGUA, NO MUNICÍPIO DE </t>
    </r>
    <r>
      <rPr>
        <b/>
        <sz val="11"/>
        <color indexed="8"/>
        <rFont val="Calibri"/>
        <family val="2"/>
      </rPr>
      <t>CABO DE SANTO AGOSTINHO</t>
    </r>
    <r>
      <rPr>
        <sz val="11"/>
        <color indexed="8"/>
        <rFont val="Calibri"/>
        <family val="2"/>
      </rPr>
      <t>/PE, NO ÂMBITO DO PROGRAMA SERVIÇOS URBANOS DE ÁGUA E ESGOTO.</t>
    </r>
  </si>
  <si>
    <r>
      <t xml:space="preserve">Estava paralisado com pendência de análise CAIXA dos processos licitatórios, por conta da lei das estatais. Compesa apresentou em 04/09/2019 solicitação de prorrogação de prazo para </t>
    </r>
    <r>
      <rPr>
        <b/>
        <sz val="11"/>
        <color indexed="8"/>
        <rFont val="Calibri"/>
        <family val="2"/>
      </rPr>
      <t>30/06/2020</t>
    </r>
    <r>
      <rPr>
        <sz val="11"/>
        <color indexed="8"/>
        <rFont val="Calibri"/>
        <family val="2"/>
      </rPr>
      <t xml:space="preserve"> (a ser submetido à Caixa).</t>
    </r>
  </si>
  <si>
    <t>792988/2013</t>
  </si>
  <si>
    <t>C176</t>
  </si>
  <si>
    <t>59100.000802/2013-67</t>
  </si>
  <si>
    <r>
      <t xml:space="preserve">IMPLANTACAO DA OBRA DE INFRAESTRUTURA HIDRICA - </t>
    </r>
    <r>
      <rPr>
        <b/>
        <sz val="11"/>
        <color indexed="8"/>
        <rFont val="Calibri"/>
        <family val="2"/>
      </rPr>
      <t>SEGUNDA ETAPA DA AMPLIACAO DA BARRAGEM PEDRO MOURA JUNIOR</t>
    </r>
    <r>
      <rPr>
        <sz val="11"/>
        <color indexed="8"/>
        <rFont val="Calibri"/>
        <family val="2"/>
      </rPr>
      <t xml:space="preserve"> NO LEITO DO RIO IPOJUCA - BELO JARDIM/PE</t>
    </r>
  </si>
  <si>
    <t>3º ao 13º TAs do contrato CT.OS.14.6.133-Terraplan (vencido em mar/18) analisados pela PGE, sem visto, a serem apresentados ao MI; Resta o pagamento de 04 BMs pendentes (BMs 16 a 19 no total de R$ 1.296.330,62); Proposta de remanejamento(Nota técnica nº 119/2018/SIH/DOH/CGAPR) descartada; Do objeto restou executar os serviços de "Urbanização", para os quais a Compesa sugere uma nova licitação.</t>
  </si>
  <si>
    <r>
      <t xml:space="preserve">O processo dos aditivos do contrato CT.OS.14.6.133-Terraplan retornou com os últimos comentários PGE; Prever oçamento estadual para pagamento de 04 BMs pendentes; Consultar sobre a Urbanização. </t>
    </r>
    <r>
      <rPr>
        <b/>
        <sz val="11"/>
        <rFont val="Calibri"/>
        <family val="2"/>
      </rPr>
      <t>Submetida no Siconv em 06/09/2019 nova Proposta de Remanejamento, a licitar Urbanização e PSB, solicitando 03 meses para análise/aprovação.</t>
    </r>
  </si>
  <si>
    <t xml:space="preserve"> 811/2007</t>
  </si>
  <si>
    <t>25100.042.984/2007-83</t>
  </si>
  <si>
    <t xml:space="preserve">ELABORACAO DE PROJETOS DE AGUA E ESGOTO PARA ATENDER DIVERSOS MUNICIPIOS DO ESTADO DE PERNAMBUCO. </t>
  </si>
  <si>
    <t>Todos os Contratos de Elaboração de Projeto foram cancelados devido ao atraso de recursos, cuja última liberação se deu em 01/04/2013. A Funasa prorrogou o prazo mas NÃO se manifesta quanto à liberação de recursos (Resta um saldo a liberar de R$ 3.290.000,00).</t>
  </si>
  <si>
    <t>Cobrar posicionamento FUNASA. Solicitar nova prorrogação.</t>
  </si>
  <si>
    <t>779440/2012</t>
  </si>
  <si>
    <t>59100.001054/2012-59</t>
  </si>
  <si>
    <r>
      <t xml:space="preserve">IMPLANTACAO DE OBRA DE INFRAESTRUTURA HIDRICA - AMPLIACAO DA </t>
    </r>
    <r>
      <rPr>
        <b/>
        <sz val="11"/>
        <color indexed="8"/>
        <rFont val="Calibri"/>
        <family val="2"/>
      </rPr>
      <t>BARRAGEM PEDRO MOURA JUNIOR</t>
    </r>
    <r>
      <rPr>
        <sz val="11"/>
        <color indexed="8"/>
        <rFont val="Calibri"/>
        <family val="2"/>
      </rPr>
      <t xml:space="preserve"> NO LEITO DO RIO IPOJUCA - BELO JARDIM/PE</t>
    </r>
  </si>
  <si>
    <t>Idem CV.792988/2013</t>
  </si>
  <si>
    <t>0264.374-81/2008</t>
  </si>
  <si>
    <r>
      <t xml:space="preserve">EXECUÇÃO DE AMPLIAÇÃO DO SES - PROJETO </t>
    </r>
    <r>
      <rPr>
        <b/>
        <sz val="11"/>
        <color indexed="8"/>
        <rFont val="Calibri"/>
        <family val="2"/>
      </rPr>
      <t>PROEST</t>
    </r>
    <r>
      <rPr>
        <sz val="11"/>
        <color indexed="8"/>
        <rFont val="Calibri"/>
        <family val="2"/>
      </rPr>
      <t>.</t>
    </r>
  </si>
  <si>
    <t>21/11/2008</t>
  </si>
  <si>
    <t>ok</t>
  </si>
  <si>
    <t>402.219-30/2012</t>
  </si>
  <si>
    <t>B540</t>
  </si>
  <si>
    <r>
      <t>EXECUCAO DE SUBSTITUICAO DE TRECHO DA</t>
    </r>
    <r>
      <rPr>
        <b/>
        <sz val="11"/>
        <color indexed="8"/>
        <rFont val="Calibri"/>
        <family val="2"/>
      </rPr>
      <t xml:space="preserve"> ADUTORA DE AMARAJI</t>
    </r>
    <r>
      <rPr>
        <sz val="11"/>
        <color indexed="8"/>
        <rFont val="Calibri"/>
        <family val="2"/>
      </rPr>
      <t>, NO MUNICIPIO DE AMARAJI/PE.</t>
    </r>
  </si>
  <si>
    <t>TC N° 0071/2015</t>
  </si>
  <si>
    <t>59100.000294/2015-89</t>
  </si>
  <si>
    <r>
      <t xml:space="preserve">Implantação, Operação e Manutenção da Infraestrutura de abasteciimento de água de comunidades rurais localizadas, no Estado de Pernambuco, ao longo dos canais do Projeto de Integração do Rio São Francisco com as Bacias Hidrográficas do Nordeste Setentrional - </t>
    </r>
    <r>
      <rPr>
        <b/>
        <sz val="11"/>
        <color indexed="8"/>
        <rFont val="Calibri"/>
        <family val="2"/>
      </rPr>
      <t>PISF</t>
    </r>
  </si>
  <si>
    <t>SERH</t>
  </si>
  <si>
    <t>PORTARIA N 239/2011</t>
  </si>
  <si>
    <t>59100.000399/2011-12</t>
  </si>
  <si>
    <r>
      <t xml:space="preserve">IMPLANTACAO DA </t>
    </r>
    <r>
      <rPr>
        <b/>
        <sz val="11"/>
        <color indexed="8"/>
        <rFont val="Calibri"/>
        <family val="2"/>
      </rPr>
      <t xml:space="preserve">ADUTORA DO AGRESTE </t>
    </r>
    <r>
      <rPr>
        <sz val="11"/>
        <color indexed="8"/>
        <rFont val="Calibri"/>
        <family val="2"/>
      </rPr>
      <t>- 1 PARTE, INCLUINDO NO PROGRAMA DE ACELERAO DO CRESCIMENTO (PAC) SIAFI 668655</t>
    </r>
  </si>
  <si>
    <t>23/12/2011</t>
  </si>
  <si>
    <t>402.507-20/2012</t>
  </si>
  <si>
    <t>B339</t>
  </si>
  <si>
    <t>ELABORACAO DE ESTUDOS E PROJ DE ENGENHARIA: CANALIZACAO E DESASSOR. RIO MINUEIRA, DESASSOR., RECUPERCAO DA VEGOVERNO DO ESTADOTCAO CILIAR E PAVIMENT. DA LAGOA PAU SANGUE, E DESASSOR., RECUP. DA VEGOVERNO DO ESTADOTCAO CILIAR E CANALIZ. DA LAGOA DO JARDIM, NA BACIA RIO PARATIBE</t>
  </si>
  <si>
    <t>PREFEITURA DO MUNICIPIO DE PAULISTA</t>
  </si>
  <si>
    <t>21/12/2012</t>
  </si>
  <si>
    <t>Dividido em 2 metas, sendo: 1-Elaboração do Estudo de Concepção (concluído) e 2-Execução de Projeto Executivo (a licitar). O total liberado de R$ 1.118.867,53 foi utilizado pra conclusão da meta 1. A prorrogação de prazo foi publicada e o Termo aditivo está sendo confeccionado pela CAIXA para coleta das assinaturas dos partícipes.</t>
  </si>
  <si>
    <t>Aguardando assinatura do Emilio Duarte no Plano de Trabalho</t>
  </si>
  <si>
    <t>0435.603-97/2014</t>
  </si>
  <si>
    <t>B393</t>
  </si>
  <si>
    <t>EXECUCAO DE BARRAGEM E ADUTORA SAO BENTO DO UNA, NO MUNICIPIO DE SAO BENTO DO UNA/PE.</t>
  </si>
  <si>
    <t>Dividido em 3 metas sendo: 1- Barragem-projeto/obra  (em execução); 2-Adutora de água bruta (a iniciar) e 3-Supervisão (em execução). O Total de R$ 236.772,47 foi utilizado para conclusão da Meta 1 (projeto); A prorrogação de prazo foi publicada e a CAIXA está confeccionando o TA para coleta das assinaturas; Resta a CAIXA liberar 30% do contrato de obra e 30% do contrato de supervisão (A CAIXA alega que o MI não se manifesta qt a liberação de recursos); Resta apresentar à CAIXA a Prestação de contas dos recursos já investidos (R$ 236 mil).</t>
  </si>
  <si>
    <t>Atender CE 3928/18 (Licenças, desapropriação, viabilidade CELPE, TR- já solicitado ao Superintendente de Projetos); Atender CE 3572/19 (prestação de contas dos recursos utilizados R$ 236 mil-modelos já adquiridos junto à CAIXA/demandar ao financeiro); Articular junto à CAIXA/Ministério qt à liberação de recursos. TA para assinatura da SEPLAG (no jurídico).</t>
  </si>
  <si>
    <t>TC N 0424.386-27</t>
  </si>
  <si>
    <r>
      <t xml:space="preserve">AMPLIACAO DO </t>
    </r>
    <r>
      <rPr>
        <b/>
        <sz val="11"/>
        <color indexed="8"/>
        <rFont val="Calibri"/>
        <family val="2"/>
      </rPr>
      <t>SES ARCOVERDE</t>
    </r>
    <r>
      <rPr>
        <sz val="11"/>
        <color indexed="8"/>
        <rFont val="Calibri"/>
        <family val="2"/>
      </rPr>
      <t xml:space="preserve"> - SEGUNDA ETAPA.</t>
    </r>
  </si>
  <si>
    <t>CAIXA</t>
  </si>
  <si>
    <t>03/09/2015</t>
  </si>
  <si>
    <t>Paralisado com pendência de análise CAIXA dos processos licitatórios, por conta da lei das estatais. A diretoria COMPESA está estudando uma alternativa.</t>
  </si>
  <si>
    <t>Retomar</t>
  </si>
  <si>
    <t>TC N° 0424.399-75</t>
  </si>
  <si>
    <r>
      <t xml:space="preserve">IMPLANTACAO DO SISTEMA DE ESGITAMENTO SANITARIO DA SEDE MUNICIPAL, NO MUNICIPIO DE </t>
    </r>
    <r>
      <rPr>
        <b/>
        <sz val="11"/>
        <color indexed="8"/>
        <rFont val="Calibri"/>
        <family val="2"/>
      </rPr>
      <t>TIMBAUBA</t>
    </r>
    <r>
      <rPr>
        <sz val="11"/>
        <color indexed="8"/>
        <rFont val="Calibri"/>
        <family val="2"/>
      </rPr>
      <t>/PE</t>
    </r>
  </si>
  <si>
    <t>0408.694-20/2013</t>
  </si>
  <si>
    <r>
      <t>EXECUÇÃO DE AMPLIAÇÃO DO SES DA SEDE MUNICIPAL, IMPLANTAÇÃO DE REDES COLETORAS ELEVATÓRIAS, EMISSÁRIOS ETE E LIGAÇÕES DOMICILIARES NO MUNICIPIO DE</t>
    </r>
    <r>
      <rPr>
        <b/>
        <sz val="11"/>
        <color indexed="8"/>
        <rFont val="Calibri"/>
        <family val="2"/>
      </rPr>
      <t xml:space="preserve"> PAULISTA</t>
    </r>
    <r>
      <rPr>
        <sz val="11"/>
        <color indexed="8"/>
        <rFont val="Calibri"/>
        <family val="2"/>
      </rPr>
      <t xml:space="preserve"> - PE</t>
    </r>
  </si>
  <si>
    <t>30/12/2013</t>
  </si>
  <si>
    <t>394.931-79/2012</t>
  </si>
  <si>
    <t>B538</t>
  </si>
  <si>
    <r>
      <t xml:space="preserve">EXECUCAO DA AMPLIACAO DA CAPACIDADE DE TRATAMENTO DA </t>
    </r>
    <r>
      <rPr>
        <b/>
        <sz val="11"/>
        <color indexed="8"/>
        <rFont val="Calibri"/>
        <family val="2"/>
      </rPr>
      <t>ETA SALGADO</t>
    </r>
    <r>
      <rPr>
        <sz val="11"/>
        <color indexed="8"/>
        <rFont val="Calibri"/>
        <family val="2"/>
      </rPr>
      <t>, NO MUNICIPIO DE CARUARU/PE</t>
    </r>
  </si>
  <si>
    <t>CR</t>
  </si>
  <si>
    <t>871322/2018</t>
  </si>
  <si>
    <t>21000.020403/2018-82</t>
  </si>
  <si>
    <r>
      <t xml:space="preserve">EXECUÇÃO DE PROJETO DE APOIO À PEQUENA PRODUÇÃO AGRÍCOLA NO ESTADO DE PERNAMBUCO, PRINCIPALMENTE NAS ÁREAS SOB O EFEITO DE SECAS, POR MEIO DA INCORPORAÇÃO DE TECNOLOGIAS SUSTENTÁVEIS, ATRAVÉS DA AQUISIÇÃO, MONTAGEM E INSTALAÇÃO DE 1.616 </t>
    </r>
    <r>
      <rPr>
        <b/>
        <sz val="11"/>
        <color indexed="8"/>
        <rFont val="Calibri"/>
        <family val="2"/>
      </rPr>
      <t>KITS DE IRRIGAÇÃO</t>
    </r>
    <r>
      <rPr>
        <sz val="11"/>
        <color indexed="8"/>
        <rFont val="Calibri"/>
        <family val="2"/>
      </rPr>
      <t xml:space="preserve"> POR GOTEJAMENTO, COM CAPACIDADE DE IRRIGAR 500M², EM 30 MUNICIPIOS.</t>
    </r>
  </si>
  <si>
    <t>MAPA</t>
  </si>
  <si>
    <t>1º TA publicado em 01/08/2019 (alteração na quantidade e no preço unitário dos kits)</t>
  </si>
  <si>
    <t xml:space="preserve"> 0350.863-33/2011</t>
  </si>
  <si>
    <t>A950</t>
  </si>
  <si>
    <r>
      <t>EXECUCAO DE AMPLICAO DO SISTEMA DE ESGOTAMENTO SANITARIO, NO MUNICIPIO DE</t>
    </r>
    <r>
      <rPr>
        <b/>
        <sz val="11"/>
        <color indexed="8"/>
        <rFont val="Calibri"/>
        <family val="2"/>
      </rPr>
      <t xml:space="preserve"> OLINDA</t>
    </r>
    <r>
      <rPr>
        <sz val="11"/>
        <color indexed="8"/>
        <rFont val="Calibri"/>
        <family val="2"/>
      </rPr>
      <t>/PE, NO AMBITO DO PROGRAMA SERVICOS URBANOS DE AGUA E ESGOTO</t>
    </r>
  </si>
  <si>
    <t>0350.933-71/2011</t>
  </si>
  <si>
    <t>A948</t>
  </si>
  <si>
    <r>
      <t xml:space="preserve">IMPLANTAÇÃO DE ESGOTAMENTO SANITÁRIO NA </t>
    </r>
    <r>
      <rPr>
        <b/>
        <sz val="11"/>
        <color indexed="8"/>
        <rFont val="Calibri"/>
        <family val="2"/>
      </rPr>
      <t>SUB BACIA B</t>
    </r>
    <r>
      <rPr>
        <sz val="11"/>
        <color indexed="8"/>
        <rFont val="Calibri"/>
        <family val="2"/>
      </rPr>
      <t>, NO MUNICÍPIO DE ARCOVERDE/PE, NO ÂMBITO DO PROGRAMA SERVIÇOS URBANOS DE ÁGUA E ESGOTO</t>
    </r>
  </si>
  <si>
    <t>845073/2017</t>
  </si>
  <si>
    <t>0283152017</t>
  </si>
  <si>
    <t>REFORÇO DO ABASTECIMENTO DE ÁGUA NA COMUNIDADE DO ALTO DO CAJUEIRO, NO MUNICÍPIO DE OLINDA/PE.</t>
  </si>
  <si>
    <t xml:space="preserve">Celebrado com cláusula suspensiva a vencer em 31/12/2019. </t>
  </si>
  <si>
    <t>Falta lançar no SIRH?</t>
  </si>
  <si>
    <t>875832/2018</t>
  </si>
  <si>
    <r>
      <t xml:space="preserve">REFORÇO DO ABASTECIMENTO DE ÁGUA DA COMUNIDADE DO </t>
    </r>
    <r>
      <rPr>
        <b/>
        <sz val="11"/>
        <color indexed="9"/>
        <rFont val="Calibri"/>
        <family val="2"/>
      </rPr>
      <t>ALTO DA CONQUISTA</t>
    </r>
    <r>
      <rPr>
        <sz val="11"/>
        <color indexed="9"/>
        <rFont val="Calibri"/>
        <family val="2"/>
      </rPr>
      <t>, NO MUNICÍPIO DE OLINDA/PE</t>
    </r>
  </si>
  <si>
    <t>EXTINTO</t>
  </si>
  <si>
    <t>Ofício 369/2019 de 25/07/2019 - Extinção contratual por não atendimento da cláusula suspensiva</t>
  </si>
  <si>
    <t>Número E-Fisco</t>
  </si>
  <si>
    <t xml:space="preserve">Financiador </t>
  </si>
  <si>
    <t>Tomador</t>
  </si>
  <si>
    <t>Valor total financiador</t>
  </si>
  <si>
    <t>Valor total tomador</t>
  </si>
  <si>
    <t>Valor total</t>
  </si>
  <si>
    <t>GIGOV</t>
  </si>
  <si>
    <t>0191.061-54</t>
  </si>
  <si>
    <t>IMPLANTAÇÃO DA SUBADUTORA DE ÁGUA INTERLIGANDO A ETA PETRÓPOLIS AO BAIRRO DE SANTA ROSA - CARUARU.</t>
  </si>
  <si>
    <t>GE</t>
  </si>
  <si>
    <t>02/09/2012</t>
  </si>
  <si>
    <t>0191.077-33</t>
  </si>
  <si>
    <t>AMPLIAÇÃO DO SISTEMA DE ABASTECIMENTO DE ÁGUA DE POMBOS/PE.</t>
  </si>
  <si>
    <t>31/08/2011</t>
  </si>
  <si>
    <t>343/2017</t>
  </si>
  <si>
    <t>0191.090-04</t>
  </si>
  <si>
    <t xml:space="preserve">IMPLANTAÇÃO DO SISTEMA DISTRIBUIDOR PARA O LOTEAMENTO OLHA D'AGUA, MUNICÍPIO DE JABOATÃO DOS GUARARAPES/PE </t>
  </si>
  <si>
    <t>01/06/2012</t>
  </si>
  <si>
    <t>037/2019</t>
  </si>
  <si>
    <t>0191.254-89</t>
  </si>
  <si>
    <t>ELABORAÇÃO DO PROJETO DE SETORIZAÇÃO DO DISTRITO 1 A DA REDE DE DISTRIBUIÇÃO DO RECIFE.</t>
  </si>
  <si>
    <t>27/02/2014</t>
  </si>
  <si>
    <t>0191.063-72</t>
  </si>
  <si>
    <t>IMPLANTAÇÃO DO SISTEMA ADUTOR TAQUARA/SÃO CAETANO/PE.</t>
  </si>
  <si>
    <t>31/05/2011</t>
  </si>
  <si>
    <t>342/2017</t>
  </si>
  <si>
    <t>0191.091-18</t>
  </si>
  <si>
    <t xml:space="preserve">IMPLANTAÇÃO DO SISTEMA DE TRATAMENTO DA ETA DO ALTO DO CÉU. </t>
  </si>
  <si>
    <t>31/05/2010</t>
  </si>
  <si>
    <t>0191.093-36</t>
  </si>
  <si>
    <t>IMPLANTAÇÃO DO SISTEMA PRODUTOR PARA AMPLIAÇÃO DO SAA DO MUNICÍPIO DE FLORESTA/PE.</t>
  </si>
  <si>
    <t>30/04/2012</t>
  </si>
  <si>
    <t>0248.211-86</t>
  </si>
  <si>
    <t>ELABORAÇÃO DE DIAGNÓSTICO, RELATÓRIO TÉCNICO PRELIMINAR, SISTEMAS DE ABASTECIMENTO DE ÁGUA DAS LOCALIDADES DO INTERIOR.</t>
  </si>
  <si>
    <t>31/03/2013</t>
  </si>
  <si>
    <t>0248.208-39</t>
  </si>
  <si>
    <t xml:space="preserve">ELABORAÇÃO DE DIAGNÓSTICO, RELATÁRIO TÉCNICO PRELIMINAR, NAS BACIAS DO RIO GOIANA, CAPIBARIBE E IPOJUCA. </t>
  </si>
  <si>
    <t>0248.234-58</t>
  </si>
  <si>
    <t>ELABORAÇÃO DE DIAGNÓSTICO, RELATÓRIO TÉCNICO PRELIMINAR, PROJETO BÁSICO E ESTUDOS COMPLEMENTARES DO SISTEMA DE ABASTECIMENTO DE ÁGUA DE ALDEIA, NO MUNICÍPIO DE CAMARAGIBE/PE</t>
  </si>
  <si>
    <t>31/12/2011</t>
  </si>
  <si>
    <t>040/2019</t>
  </si>
  <si>
    <t>0248.252-82</t>
  </si>
  <si>
    <t>IMPLANTAÇÃO DE UMA ADUTORA NUMA EXTENSÃO TOTAL DE 15.206M C/DIÂMETRO VARIADO DE 250MM A 500MM, NO MUNICIPIO DE BEZERROS/PE.</t>
  </si>
  <si>
    <t>0191.123-94</t>
  </si>
  <si>
    <t>AMPLIAÇÃO DO SISTEMA TRATAMENTO DE ÁGUA DO SISTEMA INTEGRADO DE CARPINA/PE.</t>
  </si>
  <si>
    <t>31/03/2011</t>
  </si>
  <si>
    <t>0191.073-97</t>
  </si>
  <si>
    <t>RECUPERAÇÃO DA ESTAÇÃO DE TRATAMENTO DE ÁGUA-ETA DE PETROLINA/PE.</t>
  </si>
  <si>
    <t>0191.110-46</t>
  </si>
  <si>
    <t>IMPLANTAÇÃO DE ANÉIS SECUNDÁRIOS E DE REDE DE DISTRIBUIÇÃO DO RECIFE.</t>
  </si>
  <si>
    <t>COMPESA/PREF. DO RECIFE</t>
  </si>
  <si>
    <t>038/2019</t>
  </si>
  <si>
    <t>0191.116-01</t>
  </si>
  <si>
    <t>IMPLANTAÇÃO DO SISTEMA TRATAMENTO DA ETA DE VARZEA DO UNA SÃO LOURENÇO DA MATA/PE.</t>
  </si>
  <si>
    <t>01/06/2013</t>
  </si>
  <si>
    <t>192/2018</t>
  </si>
  <si>
    <t>0191.120-62</t>
  </si>
  <si>
    <t xml:space="preserve">SETORIZAÇÃO DO DISTRITO 52 MUNICIPIO DO RECIFE. </t>
  </si>
  <si>
    <t>30/07/2012</t>
  </si>
  <si>
    <t>039/2019</t>
  </si>
  <si>
    <t>0228.580-33</t>
  </si>
  <si>
    <t>COMPLEMENTO DAS OBRAS DO SISTEMA DE ABASTECIMENTO DE ÁGUA DE ESCADA/PE</t>
  </si>
  <si>
    <t>31/01/2012</t>
  </si>
  <si>
    <t>389/2016</t>
  </si>
  <si>
    <t>0228.548-24</t>
  </si>
  <si>
    <t xml:space="preserve">CONCLUSÃO DO PROJETO ALVORADA, NO MUNICÍPIO DE CARUARU/PE. </t>
  </si>
  <si>
    <t>28/02/2014</t>
  </si>
  <si>
    <t>0191.224-11</t>
  </si>
  <si>
    <t xml:space="preserve">IMPLANTAÇÃO DE UM SISTEMA DE ESGOTAMENTO SANITÁRIO, NO MUNICÍPIO DE NAZARÉ DA MATA/PE. </t>
  </si>
  <si>
    <t>01/12/2013</t>
  </si>
  <si>
    <t>041/2019</t>
  </si>
  <si>
    <t>0191.227-44</t>
  </si>
  <si>
    <t>IMPLANTAÇÃO DO SISTEMA DE ESGOTAMENTO SANITÁRIO DE BARREIROS/PE.</t>
  </si>
  <si>
    <t>0191.228-59</t>
  </si>
  <si>
    <t>REABILITAÇÃO DA CAPACIDADE DO SES DE CARUARU/PE.</t>
  </si>
  <si>
    <t>0191.229-63</t>
  </si>
  <si>
    <t xml:space="preserve">IMPLANTAÇÃO DO SISTEMA DE ESGOTAMENTO SANITÁRIO, NO MUNICÍPIO DE ESCADA/PE. </t>
  </si>
  <si>
    <t>0191.253-75</t>
  </si>
  <si>
    <t>ELABORAÇÃO DE PROJETO BÁSICO DE AMPLIAÇÃO DO SES DO MUNICÍPIO DE OLINDA/PE.</t>
  </si>
  <si>
    <t>036/2019</t>
  </si>
  <si>
    <t>0191.259-39</t>
  </si>
  <si>
    <t>ELABORAÇÃO DE PROJETO BÁSICO DE AMPLIAÇÃO DO SES DO MUNICÍPIO DE PAULISTA/PE.</t>
  </si>
  <si>
    <t>01/01/2013</t>
  </si>
  <si>
    <t>035/2019</t>
  </si>
  <si>
    <t>0191.112-65</t>
  </si>
  <si>
    <t xml:space="preserve">IMPLANTAÇÃO DO SISTEMA ETA BOTAFOGO. </t>
  </si>
  <si>
    <t>28/02/2011</t>
  </si>
  <si>
    <t>0191.230-91</t>
  </si>
  <si>
    <t>IMPLANTAÇÃO DO SES DE SALGUEIRO/PE.</t>
  </si>
  <si>
    <t>29/12/2012</t>
  </si>
  <si>
    <t>344/2017</t>
  </si>
  <si>
    <t>0191.231-04</t>
  </si>
  <si>
    <t>IMPLANTAO DO SISTEMA DE ESGOTAMENTO SANITRIO PROEST 2 RECIFE/PE.</t>
  </si>
  <si>
    <t>499/2017</t>
  </si>
  <si>
    <t>0248.238-95</t>
  </si>
  <si>
    <t>DOTAR AS SEDES DOS MUNICÍPIOS DE ESTUDOS E PROJETOS DE MODO A IMPLANTAR OS SES E MELHORAR A QUALIDADE DE VIDA DA POPULAÇÃO NO MUNICÍPIO DE TIMBAÚBA/PE.</t>
  </si>
  <si>
    <t>346/2017</t>
  </si>
  <si>
    <t>0248.212-90</t>
  </si>
  <si>
    <t xml:space="preserve">ELABORAÇÃO DE DIAGNÓSTICO, RELATÓRIO TCNICO PRELIMINAR, PROJETO BÁSICO E ESTUDOS COMPLEMENTARES PARA IMPLANTAÇÃO DO SISTEMA DE ESGOTAMENTO SANITÁRIO. </t>
  </si>
  <si>
    <t>01/07/2013</t>
  </si>
  <si>
    <t>0248.242-55</t>
  </si>
  <si>
    <t>DOTAR AS SEDES DOS MUNICÍPIOS DE ESTUDOS E PROJETOS VISANDO A IMPLANTAÇÃO DE SISTEMA DE ESGOTAMENTO SANITÁRIO, NO MUNICÍPIO DE GARANHUNS/PE.</t>
  </si>
  <si>
    <t>0296.077-66</t>
  </si>
  <si>
    <t>COMPLEMENTAÇÃO  DA IMPLANTAÇÃO DA ADUTORA DE CAMEVÔ NO MUNICÍPIO DE CARUARU/PE.</t>
  </si>
  <si>
    <t>30/09/2014</t>
  </si>
  <si>
    <t>347/2017</t>
  </si>
  <si>
    <t>0296.096-92</t>
  </si>
  <si>
    <t>CONSTRUO ALIMENTADORES E ANIS SECUNDRIOS DA REDE DE DISTRIBUIO DE GUA DA CIDADE DE RECIFE/PE.</t>
  </si>
  <si>
    <t>31/05/2014</t>
  </si>
  <si>
    <t>0296.163-17</t>
  </si>
  <si>
    <t>AMPLIAÇÃO DO SISTEMA DE ABASTECIMENTO DE ÁGUA DOS MORROS DO IBURA EM RECIFE/PE</t>
  </si>
  <si>
    <t>31/12/2013</t>
  </si>
  <si>
    <t>0296.078-70</t>
  </si>
  <si>
    <t>IMPLANTAÇÃO DO SISTEMA DE ESGOTAMENTO SANITARIO NA BACIA C NO MUNICPIO DE GOIANA/PE.</t>
  </si>
  <si>
    <t>0296.161-90</t>
  </si>
  <si>
    <t>IMPLANTAÇÃO DO SISTEMA DE ESGOTAMENTO SANITÁRIO NA CIDADE DE GARANHUNS/PE.</t>
  </si>
  <si>
    <t>31/10/2014</t>
  </si>
  <si>
    <t>0191.262-86</t>
  </si>
  <si>
    <t>ELABORAÇÃO DE SETORIZAÇÃO DA REDE DE DISTRIBUIÇÃO DA CIDADE DO RECIFE.</t>
  </si>
  <si>
    <t>30/06/2012</t>
  </si>
  <si>
    <t>0346.255-90</t>
  </si>
  <si>
    <t>AMPLIAÇÃO E ADEQUAÇÃO DO SAA - SISTEMA DE ABASTECIMENTO DE ÁGUA DA CIDADE DE PETROLINA, COM CAPACIDADE PARA BENEFICIAR UMA POPULAÇÃO ESTIMA DA EM 332.905 HABITANTES, NO MUNICÍPIO DO PETROLINA/PE, MODALIDADE OPERACIONAL ABASTECIMENTO DE ÁGUA.</t>
  </si>
  <si>
    <t>SRHE/SDEC</t>
  </si>
  <si>
    <t>COMPESA/PREF. DE PETROLINA</t>
  </si>
  <si>
    <t>01/09/2014</t>
  </si>
  <si>
    <t>0346.061-50</t>
  </si>
  <si>
    <t xml:space="preserve">AMPLIAÇÃO DO SISTEMA DE DISTRIBUIÇÃO DE ÁGUA DO DISTRITO DE PONTES DOS CARVALHOS, COM CAPACIDADE PARA BENEFICIAR UMA POPULAÇÃO ESTMADA EM 67.745 HABITANTES, NO MUNICÍPIO DO CABO DE SANTO AGOSTINHO/PE, MODALIDADE OPERACIONAL ABASTECIMENTO DE ÁGUA. </t>
  </si>
  <si>
    <t>COMPESA/PREF. DO CABO</t>
  </si>
  <si>
    <t>01/04/2013</t>
  </si>
  <si>
    <t>0346.075-11</t>
  </si>
  <si>
    <t xml:space="preserve">ADEQUAÇÃO/AMPLIAÇÃO DA REDE DE DISTRIBUIÇÃO DE ÁGUA DA CIDADE DE RECIFE - DISTRITO 8A, COM CAPACIDADE PARA BENEFICIAR UMA POPULAÇÃO ESTIMADA EM 52.620 HABITANTES, NO MUNICÍPIO DO RECIFE, MODALIDADE OPERACIONAL ABASTECIMENTO DE ÁGUA. </t>
  </si>
  <si>
    <t>01/02/2014</t>
  </si>
  <si>
    <t>0346.077-39</t>
  </si>
  <si>
    <t>AMPLIAÇÃO E ADEQUAÇÃO DA CAPACIDADE DE TRATAMENTO DA ETE CABANGA, COM CAPACIDADE PARA BENEFICIAR UMA POPULAÇÃO ESTIMADA EM 500.000 HABITANTES, NO MUNICÍPIO DO RECIFE, MODALIDADE OPERACIONAL ESGOTAMENTO SANITÁRIO, NO ÂMBITO DO PROGRAMA SANEAMENTO.</t>
  </si>
  <si>
    <t>0346.257-17</t>
  </si>
  <si>
    <t xml:space="preserve">ELABORAÇÃO DE PROJETO VISANDO A ADEQUAÇÃO/AMPLIAÇÃO DA REDE DE DISTRIBUIÇÃO DE ÁGUA NOS MORROS DO JENIPAPO E JORDÃO, COM CAPACIDADE PARA BENEFICIAR UMA POPULAÇÃO ESTIMADA EM 150.218 HABITANTES, NO MUNICÍPIO DO RECIFE, MODALIDADE OPERACIONAL. </t>
  </si>
  <si>
    <t>01/10/2013</t>
  </si>
  <si>
    <t>0346.076-25</t>
  </si>
  <si>
    <t xml:space="preserve">IMPLANTAÇÃO DO SAA - SISTEMA ADUTOR DA ÁGUA PARA O PÓLO FARMACOQUÍMICO, COM CAPACIDADE PARA BENEFICIAR UMA POPULAÇÃO ESTIMADA EM 75.184 HABITANTES, NO MUNICÍPIO DE GOIANA/PE, MODALIDADE OPERACIONAL ABASTECIMENTO ÁGUA, NO ÂMBITO DO PROGRAMA SANEAMEN  </t>
  </si>
  <si>
    <t>COMPESA/PREF. DE GOIANA</t>
  </si>
  <si>
    <t>01/08/2014</t>
  </si>
  <si>
    <t>042/2019</t>
  </si>
  <si>
    <t>0346.047-63</t>
  </si>
  <si>
    <t>IMPLANTAÇÃO DO SISTEMA ADUTOR SUAPE - PORTO DE GALINHAS, COM CAPACIDADE PARA BENEFICIAR UMA POPULAÇÃO ESTIMADA EM 149.071 HABITANTES, NO MUNICÍPIO DE IPOJUCA, MODALIDADE OPERACIONAL DE ÁGUA, NO ÂMBITO DO PROGRAMA SANEAMENTO PARA TODOS.</t>
  </si>
  <si>
    <t>COMPESA/PREF. DE IPOJUCA</t>
  </si>
  <si>
    <t>0376.447-31</t>
  </si>
  <si>
    <t>ADEQUAR E AMPLIAR O SISTEMA DE ESGOTAMENTO NO MUNICÍPIO DE ITAPETIM/PE</t>
  </si>
  <si>
    <t>PREFEITURA DE ITAPETIM</t>
  </si>
  <si>
    <t>0376.444-08</t>
  </si>
  <si>
    <t xml:space="preserve">ATENDER A ÁREA URBANA DO DISTRITO, CONTEMPLANDO LIGAÇÕES PREDIAIS, REDE COLETORA, ESTAÇÕES ELEVATÓRIAS. ESTAÇÃO DE TRATAMENTO ATRAVÉS DE LAGOAS DO MUNICÍPIO DE TACARATU/PE.
</t>
  </si>
  <si>
    <t>PREFEITURA DE TACARATU</t>
  </si>
  <si>
    <t>CARAIBEIRAS</t>
  </si>
  <si>
    <t>0376.732-99</t>
  </si>
  <si>
    <t>AMPLIAÇÃO DO SISTEMA DE ABASTECIMENTO DE ÁGUA DA SEDE DO MUNICÍPIO DE ALIANÇA/PE.</t>
  </si>
  <si>
    <t>PREFEITURA DE ALIANÇA</t>
  </si>
  <si>
    <t>0376.513-44</t>
  </si>
  <si>
    <t>IMPLANTAR O SISTEMA DE ESGOTAMENTO SANITÁRIO DO MUNICÍPIO DE VENTUROSA/PE.</t>
  </si>
  <si>
    <t>01/06/2014</t>
  </si>
  <si>
    <t>0191.263-90</t>
  </si>
  <si>
    <t>PROJETO DE AMPLIAÇÃO E MELHORIAS DO SISTEMA DE ABASTECIMENTO DE ÁGUA E PLANO DE OPERAÇÃO DO DISTRITO 1B, RECIFE/PE</t>
  </si>
  <si>
    <t>345/2017</t>
  </si>
  <si>
    <t>0248.251-78</t>
  </si>
  <si>
    <t>IMPLANTAÇÃO DO SISTEMA DE ABASTECIMENTO DE ÁGUA DO LOTEAMENTO COORTEGADAS, IGARASSU/PE</t>
  </si>
  <si>
    <t>1273/2019</t>
  </si>
  <si>
    <t>Encerramento do prazo de desembolso. último desembolso em 29/03/2019. Atualização dos valores de empréstimo VE: 1.530.863,98, CP: 170.096,00 e VI: 1.700.959,98.</t>
  </si>
  <si>
    <t>376.456-55</t>
  </si>
  <si>
    <t>SES SEDE TACARATU</t>
  </si>
  <si>
    <t>Saldo a repassar concedente</t>
  </si>
  <si>
    <t>Saldo a repassar convenente</t>
  </si>
  <si>
    <t>Saldo a repassar total</t>
  </si>
  <si>
    <t>Situação do Convênio</t>
  </si>
  <si>
    <t>Total Repassado (%)</t>
  </si>
  <si>
    <t>Total Pago (%)</t>
  </si>
  <si>
    <t>Termo de Colaboração nº 001/2020</t>
  </si>
  <si>
    <t xml:space="preserve">ELABORAÇÃO DE ESTUDO DE SOLO E PROJETO BÁSICO DE ENGENHARIA PARA BARRAGEM DE CONTENÇÃO NO DISTRITO DE SANTA TERESINHA, ÁGUA PRETA/PE. </t>
  </si>
  <si>
    <t>07.11.2022                                                                                           CONVÊNIOS DE DESPESA - SECRETARIA EXECUTIVA DE TRANSPORTES</t>
  </si>
  <si>
    <t>07.11.2022                                                                                           CONVÊNIOS DE RECEITA - SECRETARIA EXECUTIVA DE TRANSPORTES</t>
  </si>
  <si>
    <t>07.11.2022                                                                                                  CONVÊNIOS DE RECEITA - SECRETARIA EXECUTIVA DE RECURSOS HÍDRICOS</t>
  </si>
  <si>
    <t xml:space="preserve">07.11.2022                                                                                                                                CONTRATOS DE FINANCIAMENTO (FGTS) </t>
  </si>
  <si>
    <t>07.11.2022                                                                                       CONVÊNIOS DE DESPESA - SECRETARIA EXECUTIVA DE RECURSOS HÍDRICOS</t>
  </si>
</sst>
</file>

<file path=xl/styles.xml><?xml version="1.0" encoding="utf-8"?>
<styleSheet xmlns="http://schemas.openxmlformats.org/spreadsheetml/2006/main">
  <numFmts count="5">
    <numFmt numFmtId="43" formatCode="_-* #,##0.00_-;\-* #,##0.00_-;_-* &quot;-&quot;??_-;_-@_-"/>
    <numFmt numFmtId="164" formatCode="00"/>
    <numFmt numFmtId="165" formatCode="d\.m"/>
    <numFmt numFmtId="166" formatCode="[$-416]mmm\-yy;@"/>
    <numFmt numFmtId="167" formatCode="&quot;R$&quot;\ #,##0.00"/>
  </numFmts>
  <fonts count="61">
    <font>
      <sz val="10"/>
      <color rgb="FF000000"/>
      <name val="Arial"/>
    </font>
    <font>
      <sz val="10"/>
      <name val="Arial"/>
      <family val="2"/>
    </font>
    <font>
      <b/>
      <sz val="12"/>
      <color rgb="FF00000A"/>
      <name val="Roboto Condensed"/>
    </font>
    <font>
      <b/>
      <sz val="12"/>
      <name val="Roboto Condensed"/>
    </font>
    <font>
      <sz val="10"/>
      <color rgb="FF434343"/>
      <name val="Roboto Condensed"/>
    </font>
    <font>
      <sz val="10"/>
      <color rgb="FF434343"/>
      <name val="Roboto Condensed"/>
    </font>
    <font>
      <b/>
      <sz val="11"/>
      <color rgb="FF00000A"/>
      <name val="Roboto Condensed"/>
    </font>
    <font>
      <b/>
      <sz val="11"/>
      <color rgb="FF000000"/>
      <name val="Roboto Condensed"/>
    </font>
    <font>
      <b/>
      <sz val="12"/>
      <name val="Roboto"/>
    </font>
    <font>
      <b/>
      <sz val="11"/>
      <color rgb="FF000000"/>
      <name val="Roboto"/>
    </font>
    <font>
      <sz val="10"/>
      <color rgb="FF434343"/>
      <name val="Roboto"/>
    </font>
    <font>
      <sz val="10"/>
      <color rgb="FF434343"/>
      <name val="Arial"/>
      <family val="2"/>
    </font>
    <font>
      <sz val="10"/>
      <name val="Roboto"/>
    </font>
    <font>
      <b/>
      <sz val="11"/>
      <name val="Roboto Condensed"/>
    </font>
    <font>
      <sz val="10"/>
      <name val="Roboto Condensed"/>
    </font>
    <font>
      <sz val="10"/>
      <color rgb="FF00000A"/>
      <name val="Roboto Condensed"/>
    </font>
    <font>
      <sz val="11"/>
      <name val="Roboto Condensed"/>
    </font>
    <font>
      <sz val="11"/>
      <color rgb="FF434343"/>
      <name val="Roboto Condensed"/>
    </font>
    <font>
      <b/>
      <sz val="10"/>
      <name val="Roboto Condensed"/>
    </font>
    <font>
      <b/>
      <sz val="10"/>
      <color rgb="FF00000A"/>
      <name val="Roboto Condensed"/>
    </font>
    <font>
      <sz val="10"/>
      <name val="Roboto Condensed"/>
    </font>
    <font>
      <b/>
      <sz val="10"/>
      <color rgb="FF00000A"/>
      <name val="Roboto Condensed"/>
    </font>
    <font>
      <b/>
      <sz val="10"/>
      <name val="Arial"/>
      <family val="2"/>
    </font>
    <font>
      <u/>
      <sz val="10"/>
      <name val="Arial"/>
      <family val="2"/>
    </font>
    <font>
      <i/>
      <sz val="10"/>
      <name val="Arial"/>
      <family val="2"/>
    </font>
    <font>
      <sz val="10"/>
      <color rgb="FF000000"/>
      <name val="Arial"/>
      <family val="2"/>
    </font>
    <font>
      <sz val="9"/>
      <name val="Roboto Condensed"/>
    </font>
    <font>
      <sz val="8"/>
      <color rgb="FF000000"/>
      <name val="Arial"/>
      <family val="2"/>
    </font>
    <font>
      <sz val="9"/>
      <color rgb="FF000000"/>
      <name val="Roboto Conder"/>
    </font>
    <font>
      <sz val="9"/>
      <name val="Roboto Conder"/>
    </font>
    <font>
      <sz val="10"/>
      <name val="Arial"/>
      <family val="2"/>
    </font>
    <font>
      <sz val="8"/>
      <name val="Roboto Condensed"/>
    </font>
    <font>
      <sz val="9"/>
      <name val="Helvetica"/>
      <family val="2"/>
    </font>
    <font>
      <sz val="8"/>
      <name val="Roboto Conder"/>
    </font>
    <font>
      <b/>
      <sz val="8"/>
      <color rgb="FF00000A"/>
      <name val="Roboto Condensed"/>
    </font>
    <font>
      <sz val="8"/>
      <name val="Arial"/>
      <family val="2"/>
    </font>
    <font>
      <sz val="9"/>
      <color rgb="FF434343"/>
      <name val="Roboto Condensed"/>
    </font>
    <font>
      <sz val="8"/>
      <color rgb="FF434343"/>
      <name val="Roboto Condensed"/>
    </font>
    <font>
      <sz val="9"/>
      <color theme="1"/>
      <name val="Roboto Condensed"/>
    </font>
    <font>
      <sz val="11"/>
      <name val="Arial"/>
      <family val="2"/>
    </font>
    <font>
      <b/>
      <sz val="18"/>
      <color indexed="8"/>
      <name val="Calibri"/>
      <family val="2"/>
    </font>
    <font>
      <b/>
      <sz val="14"/>
      <color indexed="8"/>
      <name val="Calibri"/>
      <family val="2"/>
    </font>
    <font>
      <b/>
      <sz val="11"/>
      <color indexed="8"/>
      <name val="Calibri"/>
      <family val="2"/>
    </font>
    <font>
      <sz val="11"/>
      <color indexed="8"/>
      <name val="Calibri"/>
      <family val="2"/>
    </font>
    <font>
      <sz val="11"/>
      <color theme="0"/>
      <name val="Calibri"/>
      <family val="2"/>
    </font>
    <font>
      <sz val="11"/>
      <name val="Calibri"/>
      <family val="2"/>
    </font>
    <font>
      <b/>
      <sz val="11"/>
      <color indexed="9"/>
      <name val="Calibri"/>
      <family val="2"/>
    </font>
    <font>
      <sz val="11"/>
      <color indexed="9"/>
      <name val="Calibri"/>
      <family val="2"/>
    </font>
    <font>
      <b/>
      <sz val="11"/>
      <name val="Calibri"/>
      <family val="2"/>
    </font>
    <font>
      <sz val="11"/>
      <color rgb="FFFF0000"/>
      <name val="Calibri"/>
      <family val="2"/>
    </font>
    <font>
      <sz val="11"/>
      <color indexed="10"/>
      <name val="Calibri"/>
      <family val="2"/>
    </font>
    <font>
      <b/>
      <sz val="9"/>
      <color indexed="81"/>
      <name val="Tahoma"/>
      <family val="2"/>
    </font>
    <font>
      <sz val="9"/>
      <color indexed="81"/>
      <name val="Tahoma"/>
      <family val="2"/>
    </font>
    <font>
      <b/>
      <sz val="9"/>
      <color indexed="81"/>
      <name val="Segoe UI"/>
      <family val="2"/>
    </font>
    <font>
      <sz val="9"/>
      <color indexed="81"/>
      <name val="Segoe UI"/>
      <family val="2"/>
    </font>
    <font>
      <b/>
      <sz val="14"/>
      <color theme="1"/>
      <name val="Calibri"/>
      <family val="2"/>
    </font>
    <font>
      <b/>
      <sz val="11"/>
      <color theme="1"/>
      <name val="Calibri"/>
      <family val="2"/>
    </font>
    <font>
      <sz val="11"/>
      <color theme="1"/>
      <name val="Calibri"/>
      <family val="2"/>
    </font>
    <font>
      <b/>
      <sz val="12"/>
      <name val="Calibri"/>
      <family val="2"/>
    </font>
    <font>
      <b/>
      <sz val="11"/>
      <color theme="0"/>
      <name val="Calibri"/>
      <family val="2"/>
    </font>
    <font>
      <b/>
      <sz val="11"/>
      <color rgb="FFC00000"/>
      <name val="Calibri"/>
      <family val="2"/>
    </font>
  </fonts>
  <fills count="10">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
      <patternFill patternType="solid">
        <fgColor rgb="FFDBDBDB"/>
        <bgColor rgb="FFDBDBDB"/>
      </patternFill>
    </fill>
    <fill>
      <patternFill patternType="solid">
        <fgColor rgb="FFFFFF99"/>
        <bgColor indexed="64"/>
      </patternFill>
    </fill>
    <fill>
      <patternFill patternType="solid">
        <fgColor theme="0" tint="-0.34998626667073579"/>
        <bgColor indexed="64"/>
      </patternFill>
    </fill>
    <fill>
      <patternFill patternType="solid">
        <fgColor theme="3"/>
        <bgColor indexed="64"/>
      </patternFill>
    </fill>
  </fills>
  <borders count="100">
    <border>
      <left/>
      <right/>
      <top/>
      <bottom/>
      <diagonal/>
    </border>
    <border>
      <left style="thin">
        <color rgb="FF000000"/>
      </left>
      <right style="thin">
        <color rgb="FF000000"/>
      </right>
      <top/>
      <bottom style="thick">
        <color rgb="FF000000"/>
      </bottom>
      <diagonal/>
    </border>
    <border>
      <left style="thin">
        <color rgb="FFD9D9D9"/>
      </left>
      <right style="thin">
        <color rgb="FFD9D9D9"/>
      </right>
      <top/>
      <bottom style="thin">
        <color rgb="FFD9D9D9"/>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D9D9D9"/>
      </left>
      <right style="thin">
        <color rgb="FFD9D9D9"/>
      </right>
      <top style="thin">
        <color rgb="FFD9D9D9"/>
      </top>
      <bottom style="thin">
        <color rgb="FFD9D9D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B7B7B7"/>
      </right>
      <top style="thin">
        <color rgb="FFB7B7B7"/>
      </top>
      <bottom style="thin">
        <color rgb="FFB7B7B7"/>
      </bottom>
      <diagonal/>
    </border>
    <border>
      <left style="thin">
        <color rgb="FF000000"/>
      </left>
      <right style="thin">
        <color rgb="FF000000"/>
      </right>
      <top style="thin">
        <color rgb="FF000000"/>
      </top>
      <bottom style="thin">
        <color rgb="FF000000"/>
      </bottom>
      <diagonal/>
    </border>
    <border>
      <left style="thin">
        <color rgb="FF000000"/>
      </left>
      <right style="thin">
        <color rgb="FFCCCCCC"/>
      </right>
      <top style="thin">
        <color rgb="FF000000"/>
      </top>
      <bottom style="thin">
        <color rgb="FFCCCCCC"/>
      </bottom>
      <diagonal/>
    </border>
    <border>
      <left style="thin">
        <color rgb="FFB7B7B7"/>
      </left>
      <right style="thin">
        <color rgb="FFB7B7B7"/>
      </right>
      <top style="thin">
        <color rgb="FFB7B7B7"/>
      </top>
      <bottom style="thin">
        <color rgb="FFB7B7B7"/>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B7B7B7"/>
      </left>
      <right/>
      <top style="thin">
        <color rgb="FFB7B7B7"/>
      </top>
      <bottom style="thin">
        <color rgb="FFB7B7B7"/>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B7B7B7"/>
      </bottom>
      <diagonal/>
    </border>
    <border>
      <left/>
      <right/>
      <top style="thin">
        <color rgb="FF000000"/>
      </top>
      <bottom style="thin">
        <color rgb="FFB7B7B7"/>
      </bottom>
      <diagonal/>
    </border>
    <border>
      <left/>
      <right style="thin">
        <color rgb="FF000000"/>
      </right>
      <top style="thin">
        <color rgb="FF000000"/>
      </top>
      <bottom style="thin">
        <color rgb="FFB7B7B7"/>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B7B7B7"/>
      </top>
      <bottom style="thin">
        <color rgb="FFB7B7B7"/>
      </bottom>
      <diagonal/>
    </border>
    <border>
      <left/>
      <right/>
      <top style="thin">
        <color rgb="FFB7B7B7"/>
      </top>
      <bottom style="thin">
        <color rgb="FFB7B7B7"/>
      </bottom>
      <diagonal/>
    </border>
    <border>
      <left style="thin">
        <color rgb="FF000000"/>
      </left>
      <right style="thin">
        <color rgb="FFCCCCCC"/>
      </right>
      <top/>
      <bottom style="thin">
        <color rgb="FFCCCCCC"/>
      </bottom>
      <diagonal/>
    </border>
    <border>
      <left/>
      <right style="thin">
        <color rgb="FF000000"/>
      </right>
      <top style="thin">
        <color rgb="FFB7B7B7"/>
      </top>
      <bottom style="thin">
        <color rgb="FFB7B7B7"/>
      </bottom>
      <diagonal/>
    </border>
    <border>
      <left style="thin">
        <color rgb="FF000000"/>
      </left>
      <right/>
      <top style="thin">
        <color rgb="FFB7B7B7"/>
      </top>
      <bottom/>
      <diagonal/>
    </border>
    <border>
      <left/>
      <right/>
      <top style="thin">
        <color rgb="FFB7B7B7"/>
      </top>
      <bottom/>
      <diagonal/>
    </border>
    <border>
      <left style="thin">
        <color rgb="FFCCCCCC"/>
      </left>
      <right style="thin">
        <color rgb="FF000000"/>
      </right>
      <top/>
      <bottom style="thin">
        <color rgb="FFCCCCCC"/>
      </bottom>
      <diagonal/>
    </border>
    <border>
      <left/>
      <right style="thin">
        <color rgb="FF000000"/>
      </right>
      <top style="thin">
        <color rgb="FFB7B7B7"/>
      </top>
      <bottom/>
      <diagonal/>
    </border>
    <border>
      <left style="thin">
        <color rgb="FF000000"/>
      </left>
      <right/>
      <top/>
      <bottom style="thin">
        <color rgb="FFB7B7B7"/>
      </bottom>
      <diagonal/>
    </border>
    <border>
      <left/>
      <right/>
      <top/>
      <bottom style="thin">
        <color rgb="FFB7B7B7"/>
      </bottom>
      <diagonal/>
    </border>
    <border>
      <left/>
      <right style="thin">
        <color rgb="FF000000"/>
      </right>
      <top/>
      <bottom style="thin">
        <color rgb="FFB7B7B7"/>
      </bottom>
      <diagonal/>
    </border>
    <border>
      <left style="thin">
        <color rgb="FF000000"/>
      </left>
      <right/>
      <top style="thin">
        <color rgb="FFB7B7B7"/>
      </top>
      <bottom style="thin">
        <color rgb="FF000000"/>
      </bottom>
      <diagonal/>
    </border>
    <border>
      <left/>
      <right/>
      <top style="thin">
        <color rgb="FFB7B7B7"/>
      </top>
      <bottom style="thin">
        <color rgb="FF000000"/>
      </bottom>
      <diagonal/>
    </border>
    <border>
      <left/>
      <right style="thin">
        <color rgb="FFB7B7B7"/>
      </right>
      <top style="thin">
        <color rgb="FFB7B7B7"/>
      </top>
      <bottom style="thin">
        <color rgb="FF000000"/>
      </bottom>
      <diagonal/>
    </border>
    <border>
      <left style="thin">
        <color rgb="FFB7B7B7"/>
      </left>
      <right/>
      <top style="thin">
        <color rgb="FFB7B7B7"/>
      </top>
      <bottom style="thin">
        <color rgb="FF000000"/>
      </bottom>
      <diagonal/>
    </border>
    <border>
      <left/>
      <right style="thin">
        <color rgb="FF000000"/>
      </right>
      <top style="thin">
        <color rgb="FFB7B7B7"/>
      </top>
      <bottom style="thin">
        <color rgb="FF000000"/>
      </bottom>
      <diagonal/>
    </border>
    <border>
      <left style="thin">
        <color rgb="FF000000"/>
      </left>
      <right style="thin">
        <color rgb="FFB7B7B7"/>
      </right>
      <top style="thin">
        <color rgb="FF000000"/>
      </top>
      <bottom style="thin">
        <color rgb="FFB7B7B7"/>
      </bottom>
      <diagonal/>
    </border>
    <border>
      <left style="thin">
        <color rgb="FFB7B7B7"/>
      </left>
      <right style="thin">
        <color rgb="FFB7B7B7"/>
      </right>
      <top style="thin">
        <color rgb="FF000000"/>
      </top>
      <bottom style="thin">
        <color rgb="FFB7B7B7"/>
      </bottom>
      <diagonal/>
    </border>
    <border>
      <left style="thin">
        <color rgb="FFB7B7B7"/>
      </left>
      <right/>
      <top style="thin">
        <color rgb="FF000000"/>
      </top>
      <bottom style="thin">
        <color rgb="FFB7B7B7"/>
      </bottom>
      <diagonal/>
    </border>
    <border>
      <left/>
      <right style="thin">
        <color rgb="FFB7B7B7"/>
      </right>
      <top style="thin">
        <color rgb="FF000000"/>
      </top>
      <bottom style="thin">
        <color rgb="FFB7B7B7"/>
      </bottom>
      <diagonal/>
    </border>
    <border>
      <left style="thin">
        <color rgb="FF000000"/>
      </left>
      <right style="thin">
        <color rgb="FFB7B7B7"/>
      </right>
      <top style="thin">
        <color rgb="FFB7B7B7"/>
      </top>
      <bottom style="thin">
        <color rgb="FFB7B7B7"/>
      </bottom>
      <diagonal/>
    </border>
    <border>
      <left/>
      <right style="thin">
        <color rgb="FFCCCCCC"/>
      </right>
      <top style="thin">
        <color rgb="FF000000"/>
      </top>
      <bottom style="thin">
        <color rgb="FF000000"/>
      </bottom>
      <diagonal/>
    </border>
    <border>
      <left style="thin">
        <color rgb="FFCCCCCC"/>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CCCCCC"/>
      </right>
      <top style="thin">
        <color rgb="FF000000"/>
      </top>
      <bottom style="thin">
        <color rgb="FF000000"/>
      </bottom>
      <diagonal/>
    </border>
    <border>
      <left style="thin">
        <color rgb="FF000000"/>
      </left>
      <right style="thin">
        <color rgb="FFD9D9D9"/>
      </right>
      <top/>
      <bottom style="thin">
        <color rgb="FFD9D9D9"/>
      </bottom>
      <diagonal/>
    </border>
    <border>
      <left style="thin">
        <color rgb="FFD9D9D9"/>
      </left>
      <right style="thin">
        <color rgb="FF000000"/>
      </right>
      <top/>
      <bottom style="thin">
        <color rgb="FFD9D9D9"/>
      </bottom>
      <diagonal/>
    </border>
    <border>
      <left style="thin">
        <color rgb="FF000000"/>
      </left>
      <right style="thin">
        <color rgb="FFD9D9D9"/>
      </right>
      <top style="thin">
        <color rgb="FFD9D9D9"/>
      </top>
      <bottom style="thin">
        <color rgb="FFD9D9D9"/>
      </bottom>
      <diagonal/>
    </border>
    <border>
      <left style="thin">
        <color rgb="FFD9D9D9"/>
      </left>
      <right style="thin">
        <color rgb="FF000000"/>
      </right>
      <top style="thin">
        <color rgb="FFD9D9D9"/>
      </top>
      <bottom style="thin">
        <color rgb="FFD9D9D9"/>
      </bottom>
      <diagonal/>
    </border>
    <border>
      <left style="thin">
        <color rgb="FF000000"/>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000000"/>
      </right>
      <top style="thin">
        <color rgb="FFD9D9D9"/>
      </top>
      <bottom style="thin">
        <color rgb="FF000000"/>
      </bottom>
      <diagonal/>
    </border>
    <border>
      <left/>
      <right style="thin">
        <color rgb="FF000000"/>
      </right>
      <top/>
      <bottom/>
      <diagonal/>
    </border>
    <border>
      <left/>
      <right style="thin">
        <color rgb="FF000000"/>
      </right>
      <top/>
      <bottom style="thick">
        <color rgb="FF000000"/>
      </bottom>
      <diagonal/>
    </border>
    <border>
      <left style="thin">
        <color rgb="FFD9D9D9"/>
      </left>
      <right/>
      <top style="thin">
        <color rgb="FFD9D9D9"/>
      </top>
      <bottom style="thin">
        <color rgb="FFD9D9D9"/>
      </bottom>
      <diagonal/>
    </border>
    <border>
      <left style="thin">
        <color rgb="FFD9D9D9"/>
      </left>
      <right/>
      <top style="thin">
        <color rgb="FFD9D9D9"/>
      </top>
      <bottom style="thin">
        <color rgb="FF000000"/>
      </bottom>
      <diagonal/>
    </border>
    <border>
      <left/>
      <right/>
      <top style="thin">
        <color rgb="FF000000"/>
      </top>
      <bottom/>
      <diagonal/>
    </border>
    <border>
      <left style="thin">
        <color rgb="FF000000"/>
      </left>
      <right style="thin">
        <color rgb="FFD9D9D9"/>
      </right>
      <top style="thin">
        <color rgb="FFCCCCCC"/>
      </top>
      <bottom style="thin">
        <color rgb="FFD9D9D9"/>
      </bottom>
      <diagonal/>
    </border>
    <border>
      <left style="thin">
        <color rgb="FFD9D9D9"/>
      </left>
      <right style="thin">
        <color rgb="FFD9D9D9"/>
      </right>
      <top style="thin">
        <color rgb="FFCCCCCC"/>
      </top>
      <bottom style="thin">
        <color rgb="FFD9D9D9"/>
      </bottom>
      <diagonal/>
    </border>
    <border>
      <left style="thin">
        <color rgb="FFD9D9D9"/>
      </left>
      <right style="thin">
        <color rgb="FF000000"/>
      </right>
      <top style="thin">
        <color rgb="FFCCCCCC"/>
      </top>
      <bottom style="thin">
        <color rgb="FFD9D9D9"/>
      </bottom>
      <diagonal/>
    </border>
    <border>
      <left style="thin">
        <color rgb="FF000000"/>
      </left>
      <right/>
      <top/>
      <bottom style="thick">
        <color rgb="FF000000"/>
      </bottom>
      <diagonal/>
    </border>
    <border>
      <left style="thin">
        <color rgb="FF000000"/>
      </left>
      <right/>
      <top style="thin">
        <color rgb="FF000000"/>
      </top>
      <bottom style="thin">
        <color rgb="FFD9D9D9"/>
      </bottom>
      <diagonal/>
    </border>
    <border>
      <left/>
      <right/>
      <top style="thin">
        <color rgb="FF000000"/>
      </top>
      <bottom style="thin">
        <color rgb="FFD9D9D9"/>
      </bottom>
      <diagonal/>
    </border>
    <border>
      <left/>
      <right style="thin">
        <color rgb="FF000000"/>
      </right>
      <top style="thin">
        <color rgb="FF000000"/>
      </top>
      <bottom style="thin">
        <color rgb="FFD9D9D9"/>
      </bottom>
      <diagonal/>
    </border>
    <border>
      <left style="thin">
        <color rgb="FF000000"/>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000000"/>
      </left>
      <right style="thin">
        <color rgb="FFD9D9D9"/>
      </right>
      <top style="thin">
        <color rgb="FFD9D9D9"/>
      </top>
      <bottom style="medium">
        <color rgb="FF000000"/>
      </bottom>
      <diagonal/>
    </border>
    <border>
      <left style="thin">
        <color rgb="FFD9D9D9"/>
      </left>
      <right style="thin">
        <color rgb="FFD9D9D9"/>
      </right>
      <top style="thin">
        <color rgb="FFD9D9D9"/>
      </top>
      <bottom style="medium">
        <color rgb="FF000000"/>
      </bottom>
      <diagonal/>
    </border>
    <border>
      <left style="thin">
        <color rgb="FFD9D9D9"/>
      </left>
      <right/>
      <top style="thin">
        <color rgb="FFD9D9D9"/>
      </top>
      <bottom style="medium">
        <color rgb="FF000000"/>
      </bottom>
      <diagonal/>
    </border>
    <border>
      <left style="thin">
        <color rgb="FFD9D9D9"/>
      </left>
      <right style="thin">
        <color rgb="FF000000"/>
      </right>
      <top style="thin">
        <color rgb="FFD9D9D9"/>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s>
  <cellStyleXfs count="4">
    <xf numFmtId="0" fontId="0" fillId="0" borderId="0"/>
    <xf numFmtId="43" fontId="25" fillId="0" borderId="0" applyFont="0" applyFill="0" applyBorder="0" applyAlignment="0" applyProtection="0"/>
    <xf numFmtId="0" fontId="43" fillId="0" borderId="0" applyFill="0" applyProtection="0"/>
    <xf numFmtId="0" fontId="43" fillId="0" borderId="0" applyFill="0" applyProtection="0"/>
  </cellStyleXfs>
  <cellXfs count="395">
    <xf numFmtId="0" fontId="0" fillId="0" borderId="0" xfId="0" applyFont="1" applyAlignment="1"/>
    <xf numFmtId="0" fontId="9" fillId="5" borderId="10" xfId="0" applyFont="1" applyFill="1" applyBorder="1" applyAlignment="1">
      <alignment horizontal="center" vertical="center" wrapText="1"/>
    </xf>
    <xf numFmtId="0" fontId="10" fillId="0" borderId="11" xfId="0" applyFont="1" applyBorder="1" applyAlignment="1">
      <alignment vertical="center"/>
    </xf>
    <xf numFmtId="0" fontId="10" fillId="0" borderId="13" xfId="0" applyFont="1" applyBorder="1" applyAlignment="1">
      <alignment vertical="center"/>
    </xf>
    <xf numFmtId="14" fontId="10" fillId="0" borderId="13" xfId="0" applyNumberFormat="1"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4" xfId="0" applyFont="1" applyBorder="1" applyAlignment="1">
      <alignment vertical="center"/>
    </xf>
    <xf numFmtId="14" fontId="10" fillId="0" borderId="4" xfId="0" applyNumberFormat="1" applyFont="1" applyBorder="1" applyAlignment="1">
      <alignment vertical="center"/>
    </xf>
    <xf numFmtId="0" fontId="10" fillId="0" borderId="17" xfId="0" applyFont="1" applyBorder="1" applyAlignment="1">
      <alignment vertical="center"/>
    </xf>
    <xf numFmtId="0" fontId="11" fillId="0" borderId="4"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14" fontId="10" fillId="0" borderId="19" xfId="0" applyNumberFormat="1" applyFont="1" applyBorder="1" applyAlignment="1">
      <alignment vertical="center"/>
    </xf>
    <xf numFmtId="0" fontId="10" fillId="0" borderId="20" xfId="0" applyFont="1" applyBorder="1" applyAlignment="1">
      <alignment vertical="center"/>
    </xf>
    <xf numFmtId="0" fontId="8" fillId="0" borderId="0" xfId="0" applyFont="1" applyAlignment="1">
      <alignment vertical="center"/>
    </xf>
    <xf numFmtId="0" fontId="12" fillId="0" borderId="0" xfId="0" applyFont="1" applyAlignment="1">
      <alignment vertical="center"/>
    </xf>
    <xf numFmtId="0" fontId="7" fillId="5" borderId="10" xfId="0" applyFont="1" applyFill="1" applyBorder="1" applyAlignment="1">
      <alignment horizontal="center" wrapText="1"/>
    </xf>
    <xf numFmtId="0" fontId="5" fillId="0" borderId="11" xfId="0" applyFont="1" applyBorder="1"/>
    <xf numFmtId="0" fontId="5" fillId="0" borderId="13" xfId="0" applyFont="1" applyBorder="1"/>
    <xf numFmtId="0" fontId="5" fillId="0" borderId="14" xfId="0" applyFont="1" applyBorder="1"/>
    <xf numFmtId="0" fontId="5" fillId="0" borderId="15" xfId="0" applyFont="1" applyBorder="1"/>
    <xf numFmtId="0" fontId="5" fillId="0" borderId="4" xfId="0" applyFont="1" applyBorder="1"/>
    <xf numFmtId="0" fontId="5" fillId="0" borderId="17" xfId="0" applyFont="1" applyBorder="1"/>
    <xf numFmtId="0" fontId="5" fillId="0" borderId="18" xfId="0" applyFont="1" applyBorder="1"/>
    <xf numFmtId="0" fontId="5" fillId="0" borderId="19" xfId="0" applyFont="1" applyBorder="1"/>
    <xf numFmtId="0" fontId="5" fillId="0" borderId="20" xfId="0" applyFont="1" applyBorder="1"/>
    <xf numFmtId="0" fontId="6" fillId="0" borderId="10" xfId="0" applyFont="1" applyBorder="1" applyAlignment="1">
      <alignment horizontal="center" vertical="center"/>
    </xf>
    <xf numFmtId="0" fontId="6" fillId="0" borderId="31" xfId="0" applyFont="1" applyBorder="1" applyAlignment="1">
      <alignment horizontal="center" vertical="center"/>
    </xf>
    <xf numFmtId="0" fontId="16" fillId="4" borderId="31" xfId="0" applyFont="1" applyFill="1" applyBorder="1" applyAlignment="1">
      <alignment vertical="center"/>
    </xf>
    <xf numFmtId="164" fontId="5" fillId="6" borderId="34" xfId="0" applyNumberFormat="1" applyFont="1" applyFill="1" applyBorder="1" applyAlignment="1">
      <alignment horizontal="center" vertical="center"/>
    </xf>
    <xf numFmtId="0" fontId="17" fillId="3" borderId="3" xfId="0" applyFont="1" applyFill="1" applyBorder="1" applyAlignment="1">
      <alignment horizontal="center" vertical="center"/>
    </xf>
    <xf numFmtId="0" fontId="5" fillId="3" borderId="3" xfId="0" applyFont="1" applyFill="1" applyBorder="1" applyAlignment="1">
      <alignment vertical="center"/>
    </xf>
    <xf numFmtId="0" fontId="5" fillId="3" borderId="3" xfId="0" applyFont="1" applyFill="1" applyBorder="1" applyAlignment="1">
      <alignment vertical="center"/>
    </xf>
    <xf numFmtId="4" fontId="5" fillId="3" borderId="3" xfId="0" applyNumberFormat="1" applyFont="1" applyFill="1" applyBorder="1" applyAlignment="1">
      <alignment vertical="center"/>
    </xf>
    <xf numFmtId="0" fontId="5" fillId="3" borderId="38" xfId="0" applyFont="1" applyFill="1" applyBorder="1" applyAlignment="1">
      <alignment vertical="center"/>
    </xf>
    <xf numFmtId="164" fontId="15" fillId="3" borderId="48" xfId="0" applyNumberFormat="1" applyFont="1" applyFill="1" applyBorder="1" applyAlignment="1">
      <alignment horizontal="left" vertical="top"/>
    </xf>
    <xf numFmtId="0" fontId="15" fillId="3" borderId="49" xfId="0" applyFont="1" applyFill="1" applyBorder="1" applyAlignment="1">
      <alignment horizontal="left" vertical="top"/>
    </xf>
    <xf numFmtId="164" fontId="14" fillId="3" borderId="52" xfId="0" applyNumberFormat="1" applyFont="1" applyFill="1" applyBorder="1" applyAlignment="1">
      <alignment horizontal="left" vertical="top"/>
    </xf>
    <xf numFmtId="0" fontId="17" fillId="3" borderId="4" xfId="0" applyFont="1" applyFill="1" applyBorder="1" applyAlignment="1">
      <alignment horizontal="center" vertical="center"/>
    </xf>
    <xf numFmtId="0" fontId="5" fillId="3" borderId="4" xfId="0" applyFont="1" applyFill="1" applyBorder="1" applyAlignment="1">
      <alignment vertical="center"/>
    </xf>
    <xf numFmtId="0" fontId="14" fillId="3" borderId="12" xfId="0" applyFont="1" applyFill="1" applyBorder="1" applyAlignment="1">
      <alignment horizontal="left" vertical="top"/>
    </xf>
    <xf numFmtId="4" fontId="5" fillId="3" borderId="4" xfId="0" applyNumberFormat="1" applyFont="1" applyFill="1" applyBorder="1" applyAlignment="1">
      <alignment vertical="center"/>
    </xf>
    <xf numFmtId="0" fontId="5" fillId="3" borderId="17" xfId="0" applyFont="1" applyFill="1" applyBorder="1" applyAlignment="1">
      <alignment vertical="center"/>
    </xf>
    <xf numFmtId="0" fontId="17" fillId="3" borderId="4" xfId="0" applyFont="1" applyFill="1" applyBorder="1" applyAlignment="1">
      <alignment horizontal="center" vertical="center"/>
    </xf>
    <xf numFmtId="4" fontId="20" fillId="2" borderId="54" xfId="0" applyNumberFormat="1" applyFont="1" applyFill="1" applyBorder="1" applyAlignment="1">
      <alignment vertical="center"/>
    </xf>
    <xf numFmtId="0" fontId="20" fillId="2" borderId="55" xfId="0" applyFont="1" applyFill="1" applyBorder="1" applyAlignment="1">
      <alignment vertical="center"/>
    </xf>
    <xf numFmtId="0" fontId="19" fillId="6" borderId="34" xfId="0" applyFont="1" applyFill="1" applyBorder="1" applyAlignment="1">
      <alignment vertical="center"/>
    </xf>
    <xf numFmtId="0" fontId="19" fillId="6" borderId="15" xfId="0" applyFont="1" applyFill="1" applyBorder="1" applyAlignment="1">
      <alignment vertical="center"/>
    </xf>
    <xf numFmtId="0" fontId="19" fillId="6" borderId="18" xfId="0" applyFont="1" applyFill="1" applyBorder="1" applyAlignment="1">
      <alignment vertical="center"/>
    </xf>
    <xf numFmtId="0" fontId="5" fillId="3" borderId="19" xfId="0" applyFont="1" applyFill="1" applyBorder="1" applyAlignment="1">
      <alignment vertical="center"/>
    </xf>
    <xf numFmtId="4" fontId="5" fillId="3" borderId="19" xfId="0" applyNumberFormat="1" applyFont="1" applyFill="1" applyBorder="1" applyAlignment="1">
      <alignment vertical="center"/>
    </xf>
    <xf numFmtId="0" fontId="5" fillId="3" borderId="20" xfId="0" applyFont="1" applyFill="1" applyBorder="1" applyAlignment="1">
      <alignment vertical="center"/>
    </xf>
    <xf numFmtId="0" fontId="19" fillId="0" borderId="59" xfId="0" applyFont="1" applyBorder="1" applyAlignment="1">
      <alignment vertical="center"/>
    </xf>
    <xf numFmtId="0" fontId="20" fillId="3" borderId="54" xfId="0" applyFont="1" applyFill="1" applyBorder="1" applyAlignment="1">
      <alignment vertical="center"/>
    </xf>
    <xf numFmtId="4" fontId="20" fillId="3" borderId="54" xfId="0" applyNumberFormat="1" applyFont="1" applyFill="1" applyBorder="1" applyAlignment="1">
      <alignment vertical="center"/>
    </xf>
    <xf numFmtId="4" fontId="20" fillId="3" borderId="55" xfId="0" applyNumberFormat="1" applyFont="1" applyFill="1" applyBorder="1" applyAlignment="1">
      <alignment vertical="center"/>
    </xf>
    <xf numFmtId="0" fontId="17" fillId="3" borderId="60" xfId="0" applyFont="1" applyFill="1" applyBorder="1" applyAlignment="1">
      <alignment vertical="center"/>
    </xf>
    <xf numFmtId="0" fontId="17" fillId="3" borderId="2" xfId="0" applyFont="1" applyFill="1" applyBorder="1" applyAlignment="1">
      <alignment vertical="center"/>
    </xf>
    <xf numFmtId="14" fontId="17" fillId="3" borderId="2" xfId="0" applyNumberFormat="1" applyFont="1" applyFill="1" applyBorder="1" applyAlignment="1">
      <alignment vertical="center"/>
    </xf>
    <xf numFmtId="0" fontId="17" fillId="2" borderId="62" xfId="0" applyFont="1" applyFill="1" applyBorder="1" applyAlignment="1">
      <alignment vertical="center"/>
    </xf>
    <xf numFmtId="0" fontId="17" fillId="2" borderId="5" xfId="0" applyFont="1" applyFill="1" applyBorder="1" applyAlignment="1">
      <alignment vertical="center"/>
    </xf>
    <xf numFmtId="14" fontId="17" fillId="2" borderId="5" xfId="0" applyNumberFormat="1" applyFont="1" applyFill="1" applyBorder="1" applyAlignment="1">
      <alignment vertical="center"/>
    </xf>
    <xf numFmtId="0" fontId="17" fillId="3" borderId="62" xfId="0" applyFont="1" applyFill="1" applyBorder="1" applyAlignment="1">
      <alignment vertical="center"/>
    </xf>
    <xf numFmtId="0" fontId="17" fillId="3" borderId="5" xfId="0" applyFont="1" applyFill="1" applyBorder="1" applyAlignment="1">
      <alignment vertical="center"/>
    </xf>
    <xf numFmtId="14" fontId="17" fillId="3" borderId="5" xfId="0" applyNumberFormat="1" applyFont="1" applyFill="1" applyBorder="1" applyAlignment="1">
      <alignment vertical="center"/>
    </xf>
    <xf numFmtId="0" fontId="17" fillId="3" borderId="64" xfId="0" applyFont="1" applyFill="1" applyBorder="1" applyAlignment="1">
      <alignment vertical="center"/>
    </xf>
    <xf numFmtId="0" fontId="17" fillId="3" borderId="65" xfId="0" applyFont="1" applyFill="1" applyBorder="1" applyAlignment="1">
      <alignment vertical="center"/>
    </xf>
    <xf numFmtId="14" fontId="17" fillId="3" borderId="65" xfId="0" applyNumberFormat="1" applyFont="1" applyFill="1" applyBorder="1" applyAlignment="1">
      <alignment vertical="center"/>
    </xf>
    <xf numFmtId="4" fontId="17" fillId="3" borderId="2" xfId="0" applyNumberFormat="1" applyFont="1" applyFill="1" applyBorder="1" applyAlignment="1">
      <alignment vertical="center"/>
    </xf>
    <xf numFmtId="4" fontId="17" fillId="3" borderId="61" xfId="0" applyNumberFormat="1" applyFont="1" applyFill="1" applyBorder="1" applyAlignment="1">
      <alignment vertical="center"/>
    </xf>
    <xf numFmtId="0" fontId="2" fillId="0" borderId="0" xfId="0" applyFont="1" applyAlignment="1">
      <alignment vertical="center"/>
    </xf>
    <xf numFmtId="0" fontId="20" fillId="0" borderId="0" xfId="0" applyFont="1" applyAlignment="1">
      <alignment vertical="center"/>
    </xf>
    <xf numFmtId="4" fontId="17" fillId="2" borderId="5" xfId="0" applyNumberFormat="1" applyFont="1" applyFill="1" applyBorder="1" applyAlignment="1">
      <alignment vertical="center"/>
    </xf>
    <xf numFmtId="4" fontId="17" fillId="2" borderId="63" xfId="0" applyNumberFormat="1" applyFont="1" applyFill="1" applyBorder="1" applyAlignment="1">
      <alignment vertical="center"/>
    </xf>
    <xf numFmtId="4" fontId="17" fillId="3" borderId="5" xfId="0" applyNumberFormat="1" applyFont="1" applyFill="1" applyBorder="1" applyAlignment="1">
      <alignment vertical="center"/>
    </xf>
    <xf numFmtId="4" fontId="17" fillId="3" borderId="63" xfId="0" applyNumberFormat="1" applyFont="1" applyFill="1" applyBorder="1" applyAlignment="1">
      <alignment vertical="center"/>
    </xf>
    <xf numFmtId="4" fontId="17" fillId="2" borderId="69" xfId="0" applyNumberFormat="1" applyFont="1" applyFill="1" applyBorder="1" applyAlignment="1">
      <alignment vertical="center"/>
    </xf>
    <xf numFmtId="0" fontId="17" fillId="2" borderId="63" xfId="0" applyFont="1" applyFill="1" applyBorder="1" applyAlignment="1">
      <alignment vertical="center"/>
    </xf>
    <xf numFmtId="0" fontId="17" fillId="2" borderId="65" xfId="0" applyFont="1" applyFill="1" applyBorder="1" applyAlignment="1">
      <alignment vertical="center"/>
    </xf>
    <xf numFmtId="4" fontId="17" fillId="3" borderId="69" xfId="0" applyNumberFormat="1" applyFont="1" applyFill="1" applyBorder="1" applyAlignment="1">
      <alignment vertical="center"/>
    </xf>
    <xf numFmtId="0" fontId="17" fillId="3" borderId="63" xfId="0" applyFont="1" applyFill="1" applyBorder="1" applyAlignment="1">
      <alignment vertical="center"/>
    </xf>
    <xf numFmtId="0" fontId="17" fillId="2" borderId="63" xfId="0" applyFont="1" applyFill="1" applyBorder="1" applyAlignment="1">
      <alignment vertical="center"/>
    </xf>
    <xf numFmtId="0" fontId="17" fillId="3" borderId="63" xfId="0" applyFont="1" applyFill="1" applyBorder="1" applyAlignment="1">
      <alignment vertical="center"/>
    </xf>
    <xf numFmtId="4" fontId="17" fillId="3" borderId="65" xfId="0" applyNumberFormat="1" applyFont="1" applyFill="1" applyBorder="1" applyAlignment="1">
      <alignment vertical="center"/>
    </xf>
    <xf numFmtId="0" fontId="17" fillId="3" borderId="66" xfId="0" applyFont="1" applyFill="1" applyBorder="1" applyAlignment="1">
      <alignment vertical="center"/>
    </xf>
    <xf numFmtId="0" fontId="6" fillId="0" borderId="68" xfId="0" applyFont="1" applyBorder="1" applyAlignment="1">
      <alignment horizontal="center" vertical="center"/>
    </xf>
    <xf numFmtId="0" fontId="6" fillId="0" borderId="1" xfId="0" applyFont="1" applyBorder="1" applyAlignment="1">
      <alignment horizontal="center" vertical="center"/>
    </xf>
    <xf numFmtId="49" fontId="17" fillId="3" borderId="62" xfId="0" applyNumberFormat="1" applyFont="1" applyFill="1" applyBorder="1" applyAlignment="1">
      <alignment horizontal="center" vertical="center"/>
    </xf>
    <xf numFmtId="0" fontId="17" fillId="3" borderId="5" xfId="0" applyFont="1" applyFill="1" applyBorder="1" applyAlignment="1">
      <alignment vertical="center"/>
    </xf>
    <xf numFmtId="0" fontId="17" fillId="3" borderId="69" xfId="0" applyFont="1" applyFill="1" applyBorder="1" applyAlignment="1">
      <alignment vertical="center"/>
    </xf>
    <xf numFmtId="14" fontId="17" fillId="3" borderId="69" xfId="0" applyNumberFormat="1" applyFont="1" applyFill="1" applyBorder="1" applyAlignment="1">
      <alignment vertical="center"/>
    </xf>
    <xf numFmtId="4" fontId="17" fillId="3" borderId="63" xfId="0" applyNumberFormat="1" applyFont="1" applyFill="1" applyBorder="1" applyAlignment="1">
      <alignment vertical="center"/>
    </xf>
    <xf numFmtId="49" fontId="17" fillId="2" borderId="62" xfId="0" applyNumberFormat="1" applyFont="1" applyFill="1" applyBorder="1" applyAlignment="1">
      <alignment horizontal="center" vertical="center"/>
    </xf>
    <xf numFmtId="0" fontId="17" fillId="2" borderId="5" xfId="0" applyFont="1" applyFill="1" applyBorder="1" applyAlignment="1">
      <alignment vertical="center"/>
    </xf>
    <xf numFmtId="0" fontId="17" fillId="2" borderId="69" xfId="0" applyFont="1" applyFill="1" applyBorder="1" applyAlignment="1">
      <alignment vertical="center"/>
    </xf>
    <xf numFmtId="14" fontId="17" fillId="2" borderId="69" xfId="0" applyNumberFormat="1" applyFont="1" applyFill="1" applyBorder="1" applyAlignment="1">
      <alignment vertical="center"/>
    </xf>
    <xf numFmtId="4" fontId="17" fillId="2" borderId="63" xfId="0" applyNumberFormat="1" applyFont="1" applyFill="1" applyBorder="1" applyAlignment="1">
      <alignment vertical="center"/>
    </xf>
    <xf numFmtId="49" fontId="17" fillId="2" borderId="64" xfId="0" applyNumberFormat="1" applyFont="1" applyFill="1" applyBorder="1" applyAlignment="1">
      <alignment horizontal="center" vertical="center"/>
    </xf>
    <xf numFmtId="0" fontId="17" fillId="2" borderId="65" xfId="0" applyFont="1" applyFill="1" applyBorder="1" applyAlignment="1">
      <alignment vertical="center"/>
    </xf>
    <xf numFmtId="0" fontId="17" fillId="2" borderId="70" xfId="0" applyFont="1" applyFill="1" applyBorder="1" applyAlignment="1">
      <alignment vertical="center"/>
    </xf>
    <xf numFmtId="4" fontId="17" fillId="2" borderId="70" xfId="0" applyNumberFormat="1" applyFont="1" applyFill="1" applyBorder="1" applyAlignment="1">
      <alignment vertical="center"/>
    </xf>
    <xf numFmtId="14" fontId="17" fillId="2" borderId="70" xfId="0" applyNumberFormat="1" applyFont="1" applyFill="1" applyBorder="1" applyAlignment="1">
      <alignment vertical="center"/>
    </xf>
    <xf numFmtId="4" fontId="17" fillId="2" borderId="66" xfId="0" applyNumberFormat="1" applyFont="1" applyFill="1" applyBorder="1" applyAlignment="1">
      <alignment vertical="center"/>
    </xf>
    <xf numFmtId="0" fontId="17" fillId="3" borderId="72" xfId="0" applyFont="1" applyFill="1" applyBorder="1" applyAlignment="1">
      <alignment vertical="center"/>
    </xf>
    <xf numFmtId="0" fontId="17" fillId="3" borderId="73" xfId="0" applyFont="1" applyFill="1" applyBorder="1" applyAlignment="1">
      <alignment vertical="center"/>
    </xf>
    <xf numFmtId="0" fontId="17" fillId="3" borderId="74" xfId="0" applyFont="1" applyFill="1" applyBorder="1" applyAlignment="1">
      <alignment vertical="center"/>
    </xf>
    <xf numFmtId="0" fontId="17" fillId="3" borderId="65" xfId="0" applyFont="1" applyFill="1" applyBorder="1" applyAlignment="1">
      <alignment vertical="center"/>
    </xf>
    <xf numFmtId="4" fontId="17" fillId="3" borderId="66" xfId="0" applyNumberFormat="1" applyFont="1" applyFill="1" applyBorder="1" applyAlignment="1">
      <alignment vertical="center"/>
    </xf>
    <xf numFmtId="49" fontId="17" fillId="3" borderId="62" xfId="0" applyNumberFormat="1" applyFont="1" applyFill="1" applyBorder="1" applyAlignment="1">
      <alignment horizontal="center" vertical="center"/>
    </xf>
    <xf numFmtId="0" fontId="17" fillId="3" borderId="70" xfId="0" applyFont="1" applyFill="1" applyBorder="1" applyAlignment="1">
      <alignment vertical="center"/>
    </xf>
    <xf numFmtId="0" fontId="17" fillId="3" borderId="5" xfId="0" applyFont="1" applyFill="1" applyBorder="1" applyAlignment="1">
      <alignment vertical="center"/>
    </xf>
    <xf numFmtId="165" fontId="17" fillId="3" borderId="79" xfId="0" applyNumberFormat="1" applyFont="1" applyFill="1" applyBorder="1" applyAlignment="1">
      <alignment horizontal="center" vertical="center"/>
    </xf>
    <xf numFmtId="0" fontId="17" fillId="3" borderId="80" xfId="0" applyFont="1" applyFill="1" applyBorder="1" applyAlignment="1">
      <alignment vertical="center"/>
    </xf>
    <xf numFmtId="0" fontId="17" fillId="3" borderId="62" xfId="0" applyFont="1" applyFill="1" applyBorder="1" applyAlignment="1">
      <alignment horizontal="center" vertical="center"/>
    </xf>
    <xf numFmtId="10" fontId="17" fillId="3" borderId="5" xfId="0" applyNumberFormat="1" applyFont="1" applyFill="1" applyBorder="1" applyAlignment="1">
      <alignment vertical="center"/>
    </xf>
    <xf numFmtId="49" fontId="17" fillId="2" borderId="62" xfId="0" applyNumberFormat="1" applyFont="1" applyFill="1" applyBorder="1" applyAlignment="1">
      <alignment horizontal="center" vertical="center"/>
    </xf>
    <xf numFmtId="0" fontId="17" fillId="2" borderId="5" xfId="0" applyFont="1" applyFill="1" applyBorder="1" applyAlignment="1">
      <alignment vertical="center"/>
    </xf>
    <xf numFmtId="10" fontId="17" fillId="2" borderId="5" xfId="0" applyNumberFormat="1" applyFont="1" applyFill="1" applyBorder="1" applyAlignment="1">
      <alignment vertical="center"/>
    </xf>
    <xf numFmtId="10" fontId="17" fillId="3" borderId="65" xfId="0" applyNumberFormat="1" applyFont="1" applyFill="1" applyBorder="1" applyAlignment="1">
      <alignment vertical="center"/>
    </xf>
    <xf numFmtId="0" fontId="6" fillId="0" borderId="1" xfId="0" applyFont="1" applyBorder="1" applyAlignment="1">
      <alignment horizontal="center" vertical="center" wrapText="1"/>
    </xf>
    <xf numFmtId="49" fontId="17" fillId="3" borderId="81" xfId="0" applyNumberFormat="1" applyFont="1" applyFill="1" applyBorder="1" applyAlignment="1">
      <alignment horizontal="center" vertical="center"/>
    </xf>
    <xf numFmtId="0" fontId="17" fillId="3" borderId="82" xfId="0" applyFont="1" applyFill="1" applyBorder="1" applyAlignment="1">
      <alignment vertical="center"/>
    </xf>
    <xf numFmtId="0" fontId="17" fillId="3" borderId="82" xfId="0" applyFont="1" applyFill="1" applyBorder="1" applyAlignment="1">
      <alignment vertical="center"/>
    </xf>
    <xf numFmtId="0" fontId="17" fillId="3" borderId="83" xfId="0" applyFont="1" applyFill="1" applyBorder="1" applyAlignment="1">
      <alignment vertical="center"/>
    </xf>
    <xf numFmtId="4" fontId="17" fillId="3" borderId="83" xfId="0" applyNumberFormat="1" applyFont="1" applyFill="1" applyBorder="1" applyAlignment="1">
      <alignment vertical="center"/>
    </xf>
    <xf numFmtId="0" fontId="17" fillId="3" borderId="84" xfId="0" applyFont="1" applyFill="1" applyBorder="1" applyAlignment="1">
      <alignment vertical="center"/>
    </xf>
    <xf numFmtId="0" fontId="19" fillId="0" borderId="0" xfId="0" applyFont="1" applyAlignment="1">
      <alignment horizontal="center" vertical="center"/>
    </xf>
    <xf numFmtId="0" fontId="0" fillId="0" borderId="0" xfId="0" applyFont="1" applyAlignment="1"/>
    <xf numFmtId="0" fontId="0" fillId="0" borderId="0" xfId="0" applyFont="1" applyAlignment="1">
      <alignment horizontal="center"/>
    </xf>
    <xf numFmtId="43" fontId="0" fillId="0" borderId="0" xfId="1" applyFont="1" applyAlignment="1"/>
    <xf numFmtId="43" fontId="0" fillId="0" borderId="0" xfId="1" applyFont="1" applyAlignment="1">
      <alignment horizontal="center"/>
    </xf>
    <xf numFmtId="0" fontId="26" fillId="2" borderId="0" xfId="0" applyFont="1" applyFill="1" applyBorder="1" applyAlignment="1">
      <alignment horizontal="center" vertical="center"/>
    </xf>
    <xf numFmtId="43" fontId="26" fillId="2" borderId="0" xfId="1" applyFont="1" applyFill="1" applyBorder="1" applyAlignment="1">
      <alignment horizontal="center" vertical="center"/>
    </xf>
    <xf numFmtId="43" fontId="26" fillId="3" borderId="0" xfId="1" applyFont="1" applyFill="1" applyBorder="1" applyAlignment="1">
      <alignment horizontal="center" vertical="center"/>
    </xf>
    <xf numFmtId="0" fontId="0" fillId="0" borderId="0" xfId="0" applyFont="1" applyAlignment="1"/>
    <xf numFmtId="0" fontId="27" fillId="0" borderId="0" xfId="0" applyFont="1" applyAlignment="1"/>
    <xf numFmtId="0" fontId="0" fillId="0" borderId="0" xfId="0" applyFont="1" applyAlignment="1"/>
    <xf numFmtId="0" fontId="28" fillId="0" borderId="0" xfId="0" applyFont="1" applyFill="1" applyBorder="1" applyAlignment="1">
      <alignment horizontal="center" vertical="center"/>
    </xf>
    <xf numFmtId="0" fontId="30" fillId="0" borderId="0" xfId="0" applyFont="1" applyAlignment="1">
      <alignment horizontal="center"/>
    </xf>
    <xf numFmtId="0" fontId="0" fillId="0" borderId="0" xfId="0" applyFont="1" applyAlignment="1"/>
    <xf numFmtId="0" fontId="26" fillId="0" borderId="0" xfId="0" applyFont="1" applyFill="1" applyBorder="1" applyAlignment="1">
      <alignment horizontal="center" vertical="center"/>
    </xf>
    <xf numFmtId="14" fontId="26" fillId="2" borderId="0" xfId="0" applyNumberFormat="1" applyFont="1" applyFill="1" applyBorder="1" applyAlignment="1">
      <alignment horizontal="center" vertical="center"/>
    </xf>
    <xf numFmtId="14" fontId="26" fillId="3" borderId="0" xfId="0" applyNumberFormat="1" applyFont="1" applyFill="1" applyBorder="1" applyAlignment="1">
      <alignment horizontal="center" vertical="center"/>
    </xf>
    <xf numFmtId="0" fontId="26" fillId="3" borderId="0" xfId="0" applyFont="1" applyFill="1" applyBorder="1" applyAlignment="1">
      <alignment horizontal="center" vertical="center"/>
    </xf>
    <xf numFmtId="14" fontId="26" fillId="0" borderId="0" xfId="0" applyNumberFormat="1" applyFont="1" applyFill="1" applyBorder="1" applyAlignment="1">
      <alignment horizontal="center" vertical="center"/>
    </xf>
    <xf numFmtId="0" fontId="26" fillId="3"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43" fontId="26" fillId="0" borderId="0" xfId="1" applyFont="1" applyFill="1" applyBorder="1" applyAlignment="1">
      <alignment horizontal="center" vertical="center"/>
    </xf>
    <xf numFmtId="14" fontId="32"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29" fillId="0" borderId="0" xfId="0" applyFont="1" applyFill="1" applyBorder="1" applyAlignment="1">
      <alignment horizontal="center" vertical="center"/>
    </xf>
    <xf numFmtId="43" fontId="26" fillId="3" borderId="0" xfId="1" applyFont="1" applyFill="1" applyBorder="1" applyAlignment="1">
      <alignment horizontal="center" vertical="center"/>
    </xf>
    <xf numFmtId="0" fontId="0" fillId="0" borderId="0" xfId="0"/>
    <xf numFmtId="0" fontId="6" fillId="0" borderId="92" xfId="0" applyFont="1" applyBorder="1" applyAlignment="1">
      <alignment horizontal="center" vertical="center"/>
    </xf>
    <xf numFmtId="43" fontId="6" fillId="0" borderId="92" xfId="1" applyFont="1" applyBorder="1" applyAlignment="1">
      <alignment horizontal="center" vertical="center"/>
    </xf>
    <xf numFmtId="43" fontId="6" fillId="0" borderId="92" xfId="1" applyFont="1" applyBorder="1" applyAlignment="1">
      <alignment horizontal="center" vertical="center" wrapText="1"/>
    </xf>
    <xf numFmtId="43" fontId="6" fillId="0" borderId="93" xfId="1" applyFont="1" applyBorder="1" applyAlignment="1">
      <alignment horizontal="center" vertical="center" wrapText="1"/>
    </xf>
    <xf numFmtId="49" fontId="36" fillId="3" borderId="0" xfId="0" applyNumberFormat="1" applyFont="1" applyFill="1" applyAlignment="1">
      <alignment horizontal="center" vertical="center"/>
    </xf>
    <xf numFmtId="0" fontId="36" fillId="3" borderId="0" xfId="0" applyFont="1" applyFill="1" applyAlignment="1">
      <alignment horizontal="center" vertical="center" wrapText="1"/>
    </xf>
    <xf numFmtId="0" fontId="36" fillId="3" borderId="0" xfId="0" applyFont="1" applyFill="1" applyAlignment="1">
      <alignment horizontal="center" vertical="center"/>
    </xf>
    <xf numFmtId="14" fontId="36" fillId="3" borderId="0" xfId="0" applyNumberFormat="1" applyFont="1" applyFill="1" applyAlignment="1">
      <alignment horizontal="center" vertical="center"/>
    </xf>
    <xf numFmtId="43" fontId="36" fillId="3" borderId="0" xfId="1" applyFont="1" applyFill="1" applyBorder="1" applyAlignment="1">
      <alignment horizontal="center" vertical="center"/>
    </xf>
    <xf numFmtId="0" fontId="37" fillId="3" borderId="0" xfId="0" applyFont="1" applyFill="1" applyAlignment="1">
      <alignment horizontal="center" vertical="center" wrapText="1"/>
    </xf>
    <xf numFmtId="0" fontId="26" fillId="3" borderId="0" xfId="0" applyFont="1" applyFill="1" applyAlignment="1">
      <alignment horizontal="center" vertical="center"/>
    </xf>
    <xf numFmtId="14" fontId="26" fillId="3" borderId="0" xfId="0" applyNumberFormat="1" applyFont="1" applyFill="1" applyAlignment="1">
      <alignment horizontal="center" vertical="center"/>
    </xf>
    <xf numFmtId="0" fontId="36" fillId="2" borderId="0" xfId="0" applyFont="1" applyFill="1" applyAlignment="1">
      <alignment horizontal="center" vertical="center"/>
    </xf>
    <xf numFmtId="14" fontId="36" fillId="2" borderId="0" xfId="0" applyNumberFormat="1" applyFont="1" applyFill="1" applyAlignment="1">
      <alignment horizontal="center" vertical="center"/>
    </xf>
    <xf numFmtId="43" fontId="36" fillId="2" borderId="0" xfId="1" applyFont="1" applyFill="1" applyBorder="1" applyAlignment="1">
      <alignment horizontal="center" vertical="center"/>
    </xf>
    <xf numFmtId="0" fontId="38" fillId="3" borderId="0" xfId="0" applyFont="1" applyFill="1" applyAlignment="1">
      <alignment horizontal="center" vertical="center"/>
    </xf>
    <xf numFmtId="14" fontId="38" fillId="3" borderId="0" xfId="0" applyNumberFormat="1" applyFont="1" applyFill="1" applyAlignment="1">
      <alignment horizontal="center" vertical="center"/>
    </xf>
    <xf numFmtId="43" fontId="38" fillId="3" borderId="0" xfId="1" applyFont="1" applyFill="1" applyBorder="1" applyAlignment="1">
      <alignment horizontal="center" vertical="center"/>
    </xf>
    <xf numFmtId="0" fontId="1" fillId="0" borderId="0" xfId="0" applyFont="1" applyAlignment="1">
      <alignment horizontal="center"/>
    </xf>
    <xf numFmtId="0" fontId="27" fillId="0" borderId="0" xfId="0" applyFont="1"/>
    <xf numFmtId="0" fontId="0" fillId="0" borderId="0" xfId="0" applyAlignment="1">
      <alignment horizontal="center"/>
    </xf>
    <xf numFmtId="43" fontId="25" fillId="0" borderId="0" xfId="1" applyFont="1" applyAlignment="1">
      <alignment horizontal="center"/>
    </xf>
    <xf numFmtId="43" fontId="13" fillId="0" borderId="92" xfId="1" applyFont="1" applyFill="1" applyBorder="1" applyAlignment="1">
      <alignment horizontal="center" vertical="center"/>
    </xf>
    <xf numFmtId="43" fontId="13" fillId="0" borderId="92" xfId="1" applyFont="1" applyFill="1" applyBorder="1" applyAlignment="1">
      <alignment horizontal="center" vertical="center" wrapText="1"/>
    </xf>
    <xf numFmtId="0" fontId="13" fillId="0" borderId="92" xfId="0" applyFont="1" applyFill="1" applyBorder="1" applyAlignment="1">
      <alignment horizontal="center" vertical="center"/>
    </xf>
    <xf numFmtId="43" fontId="13" fillId="0" borderId="93" xfId="1" applyFont="1" applyFill="1" applyBorder="1" applyAlignment="1">
      <alignment horizontal="center" vertical="center" wrapText="1"/>
    </xf>
    <xf numFmtId="0" fontId="41" fillId="0" borderId="0" xfId="0" applyFont="1" applyAlignment="1">
      <alignment vertical="center"/>
    </xf>
    <xf numFmtId="0" fontId="0" fillId="0" borderId="0" xfId="0" applyAlignment="1">
      <alignment horizontal="center" vertical="center" wrapText="1"/>
    </xf>
    <xf numFmtId="0" fontId="44"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justify" vertical="center" wrapText="1"/>
    </xf>
    <xf numFmtId="14" fontId="43" fillId="0" borderId="0" xfId="0" applyNumberFormat="1" applyFont="1" applyAlignment="1">
      <alignment horizontal="center" vertical="center" wrapText="1"/>
    </xf>
    <xf numFmtId="4" fontId="0" fillId="0" borderId="0" xfId="0" applyNumberFormat="1" applyAlignment="1">
      <alignment horizontal="center" vertical="center" wrapText="1"/>
    </xf>
    <xf numFmtId="2" fontId="0" fillId="0" borderId="0" xfId="0" applyNumberFormat="1" applyAlignment="1">
      <alignment horizontal="center" vertical="center" wrapText="1"/>
    </xf>
    <xf numFmtId="14" fontId="0" fillId="0" borderId="0" xfId="0" applyNumberFormat="1" applyAlignment="1">
      <alignment horizontal="center" vertical="center" wrapText="1"/>
    </xf>
    <xf numFmtId="14" fontId="45" fillId="0" borderId="0" xfId="0" applyNumberFormat="1" applyFont="1" applyAlignment="1">
      <alignment horizontal="center" vertical="center" wrapText="1"/>
    </xf>
    <xf numFmtId="0" fontId="45" fillId="0" borderId="0" xfId="0" applyFont="1" applyAlignment="1">
      <alignment horizontal="justify" vertical="center" wrapText="1"/>
    </xf>
    <xf numFmtId="3" fontId="43" fillId="0" borderId="0" xfId="0" applyNumberFormat="1" applyFont="1" applyAlignment="1">
      <alignment horizontal="center" vertical="center" wrapText="1"/>
    </xf>
    <xf numFmtId="0" fontId="44" fillId="0" borderId="0" xfId="0" applyFont="1" applyAlignment="1">
      <alignment horizontal="justify" vertical="center" wrapText="1"/>
    </xf>
    <xf numFmtId="14" fontId="44" fillId="0" borderId="0" xfId="0" applyNumberFormat="1" applyFont="1" applyAlignment="1">
      <alignment horizontal="center" vertical="center" wrapText="1"/>
    </xf>
    <xf numFmtId="3" fontId="0" fillId="0" borderId="0" xfId="0" applyNumberFormat="1" applyAlignment="1">
      <alignment horizontal="center" vertical="center" wrapText="1"/>
    </xf>
    <xf numFmtId="166" fontId="0" fillId="0" borderId="0" xfId="0" applyNumberFormat="1" applyAlignment="1">
      <alignment horizontal="center" vertical="center" wrapText="1"/>
    </xf>
    <xf numFmtId="0" fontId="43" fillId="0" borderId="0" xfId="0" applyFont="1" applyAlignment="1">
      <alignment horizontal="left" vertical="center" wrapText="1"/>
    </xf>
    <xf numFmtId="0" fontId="45" fillId="0" borderId="0" xfId="0" applyFont="1" applyAlignment="1">
      <alignment horizontal="center" vertical="center" wrapText="1"/>
    </xf>
    <xf numFmtId="167" fontId="0" fillId="0" borderId="0" xfId="0" applyNumberFormat="1" applyAlignment="1">
      <alignment horizontal="center" vertical="center" wrapText="1"/>
    </xf>
    <xf numFmtId="0" fontId="0" fillId="0" borderId="0" xfId="0" applyAlignment="1">
      <alignment horizontal="justify" vertical="center" wrapText="1"/>
    </xf>
    <xf numFmtId="0" fontId="49" fillId="0" borderId="0" xfId="0" applyFont="1" applyAlignment="1">
      <alignment horizontal="center" vertical="center" wrapText="1"/>
    </xf>
    <xf numFmtId="49" fontId="43" fillId="0" borderId="0" xfId="0" applyNumberFormat="1" applyFont="1" applyAlignment="1">
      <alignment horizontal="center" vertical="center" wrapText="1"/>
    </xf>
    <xf numFmtId="0" fontId="50" fillId="0" borderId="0" xfId="0" applyFont="1" applyAlignment="1">
      <alignment horizontal="justify" vertical="center" wrapText="1"/>
    </xf>
    <xf numFmtId="0" fontId="43" fillId="7" borderId="0" xfId="0" applyFont="1" applyFill="1" applyAlignment="1">
      <alignment horizontal="left" vertical="center"/>
    </xf>
    <xf numFmtId="0" fontId="0" fillId="7" borderId="0" xfId="0" applyFill="1" applyAlignment="1">
      <alignment horizontal="center" vertical="center" wrapText="1"/>
    </xf>
    <xf numFmtId="4" fontId="42" fillId="7" borderId="0" xfId="0" applyNumberFormat="1" applyFont="1" applyFill="1" applyAlignment="1">
      <alignment horizontal="center" vertical="center" wrapText="1"/>
    </xf>
    <xf numFmtId="0" fontId="45" fillId="7" borderId="0" xfId="0" applyFont="1" applyFill="1" applyAlignment="1">
      <alignment horizontal="center" vertical="center" wrapText="1"/>
    </xf>
    <xf numFmtId="0" fontId="43" fillId="7" borderId="0" xfId="0" applyFont="1" applyFill="1" applyAlignment="1">
      <alignment horizontal="center" vertical="center" wrapText="1"/>
    </xf>
    <xf numFmtId="0" fontId="45" fillId="7" borderId="0" xfId="0" applyFont="1" applyFill="1" applyAlignment="1">
      <alignment horizontal="justify" vertical="center" wrapText="1"/>
    </xf>
    <xf numFmtId="0" fontId="0" fillId="0" borderId="94" xfId="0" applyBorder="1" applyAlignment="1">
      <alignment horizontal="center" vertical="center" wrapText="1"/>
    </xf>
    <xf numFmtId="0" fontId="0" fillId="0" borderId="94" xfId="0" applyBorder="1" applyAlignment="1">
      <alignment horizontal="justify" vertical="center" wrapText="1"/>
    </xf>
    <xf numFmtId="4" fontId="0" fillId="0" borderId="94" xfId="0" applyNumberFormat="1" applyBorder="1" applyAlignment="1">
      <alignment horizontal="center" vertical="center" wrapText="1"/>
    </xf>
    <xf numFmtId="0" fontId="45" fillId="0" borderId="94" xfId="0" applyFont="1" applyBorder="1" applyAlignment="1">
      <alignment horizontal="center" vertical="center" wrapText="1"/>
    </xf>
    <xf numFmtId="0" fontId="43" fillId="0" borderId="94" xfId="0" applyFont="1" applyBorder="1" applyAlignment="1">
      <alignment horizontal="center" vertical="center" wrapText="1"/>
    </xf>
    <xf numFmtId="0" fontId="45" fillId="0" borderId="94" xfId="0" applyFont="1" applyBorder="1" applyAlignment="1">
      <alignment horizontal="justify" vertical="center" wrapText="1"/>
    </xf>
    <xf numFmtId="0" fontId="43" fillId="0" borderId="0" xfId="0" applyFont="1" applyAlignment="1">
      <alignment horizontal="left" vertical="center"/>
    </xf>
    <xf numFmtId="10" fontId="0" fillId="0" borderId="0" xfId="0" applyNumberFormat="1" applyAlignment="1">
      <alignment horizontal="center" vertical="center" wrapText="1"/>
    </xf>
    <xf numFmtId="0" fontId="43" fillId="0" borderId="0" xfId="2" applyFill="1" applyAlignment="1" applyProtection="1">
      <alignment vertical="center"/>
    </xf>
    <xf numFmtId="0" fontId="56" fillId="0" borderId="0" xfId="2" applyFont="1" applyFill="1" applyAlignment="1" applyProtection="1">
      <alignment horizontal="right" vertical="center"/>
    </xf>
    <xf numFmtId="14" fontId="57" fillId="0" borderId="0" xfId="2" applyNumberFormat="1" applyFont="1" applyFill="1" applyAlignment="1" applyProtection="1">
      <alignment horizontal="center" vertical="center"/>
    </xf>
    <xf numFmtId="0" fontId="43" fillId="0" borderId="0" xfId="2" applyFill="1" applyAlignment="1" applyProtection="1">
      <alignment horizontal="center" vertical="center"/>
    </xf>
    <xf numFmtId="0" fontId="43" fillId="0" borderId="0" xfId="2" applyFill="1" applyAlignment="1" applyProtection="1">
      <alignment horizontal="center" vertical="center" wrapText="1"/>
    </xf>
    <xf numFmtId="4" fontId="43" fillId="0" borderId="0" xfId="2" applyNumberFormat="1" applyFill="1" applyAlignment="1" applyProtection="1">
      <alignment horizontal="center" vertical="center"/>
    </xf>
    <xf numFmtId="14" fontId="43" fillId="0" borderId="0" xfId="2" applyNumberFormat="1" applyFill="1" applyAlignment="1" applyProtection="1">
      <alignment horizontal="center" vertical="center"/>
    </xf>
    <xf numFmtId="167" fontId="43" fillId="0" borderId="0" xfId="2" applyNumberFormat="1" applyFill="1" applyAlignment="1" applyProtection="1">
      <alignment horizontal="center" vertical="center"/>
    </xf>
    <xf numFmtId="14" fontId="43" fillId="0" borderId="0" xfId="2" applyNumberFormat="1" applyFill="1" applyAlignment="1" applyProtection="1">
      <alignment horizontal="left" vertical="center"/>
    </xf>
    <xf numFmtId="0" fontId="43" fillId="0" borderId="0" xfId="2" applyFill="1" applyAlignment="1" applyProtection="1">
      <alignment horizontal="left" vertical="center"/>
    </xf>
    <xf numFmtId="17" fontId="43" fillId="0" borderId="0" xfId="2" applyNumberFormat="1" applyFill="1" applyAlignment="1" applyProtection="1">
      <alignment horizontal="center" vertical="center"/>
    </xf>
    <xf numFmtId="0" fontId="43" fillId="7" borderId="0" xfId="2" applyFill="1" applyAlignment="1" applyProtection="1">
      <alignment horizontal="center" vertical="center"/>
    </xf>
    <xf numFmtId="0" fontId="43" fillId="7" borderId="0" xfId="2" applyFill="1" applyAlignment="1" applyProtection="1">
      <alignment horizontal="center" vertical="center" wrapText="1"/>
    </xf>
    <xf numFmtId="4" fontId="48" fillId="7" borderId="0" xfId="2" applyNumberFormat="1" applyFont="1" applyFill="1" applyAlignment="1" applyProtection="1">
      <alignment horizontal="center" vertical="center"/>
    </xf>
    <xf numFmtId="4" fontId="48" fillId="0" borderId="0" xfId="2" applyNumberFormat="1" applyFont="1" applyFill="1" applyAlignment="1" applyProtection="1">
      <alignment horizontal="center" vertical="center"/>
    </xf>
    <xf numFmtId="0" fontId="58" fillId="8" borderId="0" xfId="0" applyFont="1" applyFill="1" applyAlignment="1">
      <alignment horizontal="center" vertical="center" wrapText="1"/>
    </xf>
    <xf numFmtId="14" fontId="58" fillId="8" borderId="0" xfId="0" applyNumberFormat="1" applyFont="1" applyFill="1" applyAlignment="1">
      <alignment horizontal="center" vertical="center" wrapText="1"/>
    </xf>
    <xf numFmtId="0" fontId="48" fillId="8" borderId="0" xfId="2" applyFont="1" applyFill="1" applyAlignment="1" applyProtection="1">
      <alignment horizontal="center" vertical="center" wrapText="1"/>
    </xf>
    <xf numFmtId="0" fontId="45" fillId="8" borderId="0" xfId="2" applyFont="1" applyFill="1" applyAlignment="1" applyProtection="1">
      <alignment horizontal="center" vertical="center" wrapText="1"/>
    </xf>
    <xf numFmtId="0" fontId="42" fillId="8" borderId="0" xfId="0" applyFont="1" applyFill="1" applyAlignment="1">
      <alignment horizontal="right" vertical="center"/>
    </xf>
    <xf numFmtId="14" fontId="43" fillId="8" borderId="0" xfId="0" applyNumberFormat="1" applyFont="1" applyFill="1" applyAlignment="1">
      <alignment horizontal="center" vertical="center"/>
    </xf>
    <xf numFmtId="0" fontId="0" fillId="8" borderId="0" xfId="0" applyFill="1" applyAlignment="1">
      <alignment horizontal="center" vertical="center" wrapText="1"/>
    </xf>
    <xf numFmtId="0" fontId="44" fillId="8" borderId="0" xfId="0" applyFont="1" applyFill="1" applyAlignment="1">
      <alignment horizontal="center" vertical="center" wrapText="1"/>
    </xf>
    <xf numFmtId="0" fontId="0" fillId="0" borderId="0" xfId="0" applyFont="1" applyAlignment="1"/>
    <xf numFmtId="0" fontId="45" fillId="0" borderId="0" xfId="3" applyFont="1" applyFill="1" applyAlignment="1" applyProtection="1">
      <alignment horizontal="center" vertical="center" wrapText="1"/>
    </xf>
    <xf numFmtId="0" fontId="45" fillId="0" borderId="0" xfId="3" applyFont="1" applyFill="1" applyAlignment="1" applyProtection="1">
      <alignment horizontal="justify" vertical="center" wrapText="1"/>
    </xf>
    <xf numFmtId="4" fontId="45" fillId="0" borderId="0" xfId="3" applyNumberFormat="1" applyFont="1" applyFill="1" applyAlignment="1" applyProtection="1">
      <alignment horizontal="center" vertical="center" wrapText="1"/>
    </xf>
    <xf numFmtId="0" fontId="57" fillId="0" borderId="0" xfId="3" applyFont="1" applyFill="1" applyAlignment="1" applyProtection="1">
      <alignment horizontal="center" vertical="center" wrapText="1"/>
    </xf>
    <xf numFmtId="0" fontId="45" fillId="0" borderId="0" xfId="3" applyFont="1" applyFill="1" applyAlignment="1" applyProtection="1">
      <alignment horizontal="left" vertical="center"/>
    </xf>
    <xf numFmtId="10" fontId="45" fillId="0" borderId="0" xfId="3" applyNumberFormat="1" applyFont="1" applyFill="1" applyAlignment="1" applyProtection="1">
      <alignment horizontal="center" vertical="center" wrapText="1"/>
    </xf>
    <xf numFmtId="0" fontId="44" fillId="0" borderId="0" xfId="3" applyFont="1" applyFill="1" applyAlignment="1" applyProtection="1">
      <alignment horizontal="center" vertical="center" wrapText="1"/>
    </xf>
    <xf numFmtId="0" fontId="44" fillId="9" borderId="0" xfId="3" applyFont="1" applyFill="1" applyAlignment="1" applyProtection="1">
      <alignment horizontal="center" vertical="center" wrapText="1"/>
    </xf>
    <xf numFmtId="0" fontId="45" fillId="0" borderId="97" xfId="3" applyFont="1" applyFill="1" applyBorder="1" applyAlignment="1" applyProtection="1">
      <alignment horizontal="center" vertical="center" wrapText="1"/>
    </xf>
    <xf numFmtId="0" fontId="45" fillId="0" borderId="98" xfId="3" applyFont="1" applyFill="1" applyBorder="1" applyAlignment="1" applyProtection="1">
      <alignment horizontal="center" vertical="center" wrapText="1"/>
    </xf>
    <xf numFmtId="0" fontId="45" fillId="0" borderId="98" xfId="3" applyFont="1" applyFill="1" applyBorder="1" applyAlignment="1" applyProtection="1">
      <alignment horizontal="justify" vertical="center" wrapText="1"/>
    </xf>
    <xf numFmtId="14" fontId="45" fillId="0" borderId="98" xfId="3" applyNumberFormat="1" applyFont="1" applyFill="1" applyBorder="1" applyAlignment="1" applyProtection="1">
      <alignment horizontal="center" vertical="center" wrapText="1"/>
    </xf>
    <xf numFmtId="4" fontId="45" fillId="0" borderId="98" xfId="3" applyNumberFormat="1" applyFont="1" applyFill="1" applyBorder="1" applyAlignment="1" applyProtection="1">
      <alignment horizontal="center" vertical="center" wrapText="1"/>
    </xf>
    <xf numFmtId="43" fontId="45" fillId="0" borderId="98" xfId="1" applyFont="1" applyFill="1" applyBorder="1" applyAlignment="1" applyProtection="1">
      <alignment horizontal="center" vertical="center" wrapText="1"/>
    </xf>
    <xf numFmtId="14" fontId="57" fillId="0" borderId="98" xfId="3" applyNumberFormat="1" applyFont="1" applyFill="1" applyBorder="1" applyAlignment="1" applyProtection="1">
      <alignment horizontal="center" vertical="center" wrapText="1"/>
    </xf>
    <xf numFmtId="0" fontId="57" fillId="0" borderId="98" xfId="3" applyFont="1" applyFill="1" applyBorder="1" applyAlignment="1" applyProtection="1">
      <alignment horizontal="center" vertical="center" wrapText="1"/>
    </xf>
    <xf numFmtId="0" fontId="60" fillId="0" borderId="0" xfId="3" applyFont="1" applyFill="1" applyAlignment="1" applyProtection="1">
      <alignment horizontal="center" vertical="center" wrapText="1"/>
    </xf>
    <xf numFmtId="0" fontId="45" fillId="0" borderId="0" xfId="3" applyFont="1" applyFill="1" applyBorder="1" applyAlignment="1" applyProtection="1">
      <alignment horizontal="center" vertical="center" wrapText="1"/>
    </xf>
    <xf numFmtId="0" fontId="45" fillId="0" borderId="0" xfId="3" applyFont="1" applyFill="1" applyBorder="1" applyAlignment="1" applyProtection="1">
      <alignment horizontal="left" vertical="center"/>
    </xf>
    <xf numFmtId="4" fontId="48" fillId="0" borderId="99" xfId="3" applyNumberFormat="1" applyFont="1" applyFill="1" applyBorder="1" applyAlignment="1" applyProtection="1">
      <alignment horizontal="center" vertical="center" wrapText="1"/>
    </xf>
    <xf numFmtId="0" fontId="57" fillId="0" borderId="0" xfId="3" applyFont="1" applyFill="1" applyBorder="1" applyAlignment="1" applyProtection="1">
      <alignment horizontal="center" vertical="center" wrapText="1"/>
    </xf>
    <xf numFmtId="4" fontId="48" fillId="0" borderId="0" xfId="3" applyNumberFormat="1" applyFont="1" applyFill="1" applyBorder="1" applyAlignment="1" applyProtection="1">
      <alignment horizontal="center" vertical="center" wrapText="1"/>
    </xf>
    <xf numFmtId="0" fontId="45" fillId="0" borderId="0" xfId="3" applyFont="1" applyFill="1" applyBorder="1" applyAlignment="1" applyProtection="1">
      <alignment horizontal="justify" vertical="center" wrapText="1"/>
    </xf>
    <xf numFmtId="4" fontId="45" fillId="0" borderId="0" xfId="3" applyNumberFormat="1" applyFont="1" applyFill="1" applyBorder="1" applyAlignment="1" applyProtection="1">
      <alignment horizontal="center" vertical="center" wrapText="1"/>
    </xf>
    <xf numFmtId="14" fontId="45" fillId="0" borderId="0" xfId="3" applyNumberFormat="1" applyFont="1" applyFill="1" applyAlignment="1" applyProtection="1">
      <alignment horizontal="center" vertical="center" wrapText="1"/>
    </xf>
    <xf numFmtId="0" fontId="59" fillId="8" borderId="95" xfId="3" applyFont="1" applyFill="1" applyBorder="1" applyAlignment="1" applyProtection="1">
      <alignment horizontal="center" vertical="center" wrapText="1"/>
    </xf>
    <xf numFmtId="0" fontId="59" fillId="8" borderId="96" xfId="3" applyFont="1" applyFill="1" applyBorder="1" applyAlignment="1" applyProtection="1">
      <alignment horizontal="center" vertical="center" wrapText="1"/>
    </xf>
    <xf numFmtId="14" fontId="59" fillId="8" borderId="96" xfId="3" applyNumberFormat="1" applyFont="1" applyFill="1" applyBorder="1" applyAlignment="1" applyProtection="1">
      <alignment horizontal="center" vertical="center" wrapText="1"/>
    </xf>
    <xf numFmtId="0" fontId="8" fillId="5" borderId="6" xfId="0" applyFont="1" applyFill="1" applyBorder="1" applyAlignment="1">
      <alignment horizontal="center" vertical="center"/>
    </xf>
    <xf numFmtId="0" fontId="1" fillId="0" borderId="7" xfId="0" applyFont="1" applyBorder="1"/>
    <xf numFmtId="0" fontId="1" fillId="0" borderId="8" xfId="0" applyFont="1" applyBorder="1"/>
    <xf numFmtId="0" fontId="3" fillId="5" borderId="6" xfId="0" applyFont="1" applyFill="1" applyBorder="1" applyAlignment="1">
      <alignment horizontal="center"/>
    </xf>
    <xf numFmtId="0" fontId="4" fillId="3" borderId="16" xfId="0" applyFont="1" applyFill="1" applyBorder="1" applyAlignment="1">
      <alignment horizontal="left" vertical="top"/>
    </xf>
    <xf numFmtId="0" fontId="1" fillId="0" borderId="9" xfId="0" applyFont="1" applyBorder="1"/>
    <xf numFmtId="4" fontId="15" fillId="3" borderId="16" xfId="0" applyNumberFormat="1" applyFont="1" applyFill="1" applyBorder="1" applyAlignment="1">
      <alignment horizontal="left" vertical="top"/>
    </xf>
    <xf numFmtId="0" fontId="1" fillId="0" borderId="35" xfId="0" applyFont="1" applyBorder="1"/>
    <xf numFmtId="4" fontId="15" fillId="2" borderId="16" xfId="0" applyNumberFormat="1" applyFont="1" applyFill="1" applyBorder="1" applyAlignment="1">
      <alignment horizontal="left" vertical="top"/>
    </xf>
    <xf numFmtId="4" fontId="15" fillId="2" borderId="46" xfId="0" applyNumberFormat="1" applyFont="1" applyFill="1" applyBorder="1" applyAlignment="1">
      <alignment horizontal="left" vertical="top"/>
    </xf>
    <xf numFmtId="0" fontId="1" fillId="0" borderId="47" xfId="0" applyFont="1" applyBorder="1"/>
    <xf numFmtId="0" fontId="15" fillId="2" borderId="32" xfId="0" applyFont="1" applyFill="1" applyBorder="1" applyAlignment="1">
      <alignment horizontal="left" vertical="top"/>
    </xf>
    <xf numFmtId="0" fontId="1" fillId="0" borderId="33" xfId="0" applyFont="1" applyBorder="1"/>
    <xf numFmtId="0" fontId="15" fillId="2" borderId="43" xfId="0" applyFont="1" applyFill="1" applyBorder="1" applyAlignment="1">
      <alignment horizontal="left" vertical="top"/>
    </xf>
    <xf numFmtId="0" fontId="1" fillId="0" borderId="44" xfId="0" applyFont="1" applyBorder="1"/>
    <xf numFmtId="0" fontId="1" fillId="0" borderId="45" xfId="0" applyFont="1" applyBorder="1"/>
    <xf numFmtId="0" fontId="18" fillId="5" borderId="6" xfId="0" applyFont="1" applyFill="1" applyBorder="1" applyAlignment="1">
      <alignment horizontal="left" vertical="top"/>
    </xf>
    <xf numFmtId="0" fontId="14" fillId="3" borderId="24" xfId="0" applyFont="1" applyFill="1" applyBorder="1" applyAlignment="1">
      <alignment vertical="center"/>
    </xf>
    <xf numFmtId="0" fontId="1" fillId="0" borderId="26" xfId="0" applyFont="1" applyBorder="1"/>
    <xf numFmtId="0" fontId="1" fillId="0" borderId="27" xfId="0" applyFont="1" applyBorder="1"/>
    <xf numFmtId="0" fontId="3" fillId="5" borderId="21" xfId="0" applyFont="1" applyFill="1" applyBorder="1" applyAlignment="1">
      <alignment horizontal="center" vertical="center"/>
    </xf>
    <xf numFmtId="0" fontId="1" fillId="0" borderId="22" xfId="0" applyFont="1" applyBorder="1"/>
    <xf numFmtId="0" fontId="1" fillId="0" borderId="23" xfId="0" applyFont="1" applyBorder="1"/>
    <xf numFmtId="0" fontId="15" fillId="3" borderId="32" xfId="0" applyFont="1" applyFill="1" applyBorder="1" applyAlignment="1">
      <alignment horizontal="left" vertical="top"/>
    </xf>
    <xf numFmtId="0" fontId="15" fillId="3" borderId="16" xfId="0" applyFont="1" applyFill="1" applyBorder="1" applyAlignment="1">
      <alignment horizontal="left" vertical="top"/>
    </xf>
    <xf numFmtId="0" fontId="15" fillId="3" borderId="28" xfId="0" applyFont="1" applyFill="1" applyBorder="1" applyAlignment="1">
      <alignment horizontal="left" vertical="top"/>
    </xf>
    <xf numFmtId="0" fontId="1" fillId="0" borderId="29" xfId="0" applyFont="1" applyBorder="1"/>
    <xf numFmtId="0" fontId="1" fillId="0" borderId="30" xfId="0" applyFont="1" applyBorder="1"/>
    <xf numFmtId="0" fontId="15" fillId="3" borderId="50" xfId="0" applyFont="1" applyFill="1" applyBorder="1" applyAlignment="1">
      <alignment horizontal="left" vertical="top"/>
    </xf>
    <xf numFmtId="0" fontId="1" fillId="0" borderId="51" xfId="0" applyFont="1" applyBorder="1"/>
    <xf numFmtId="0" fontId="15" fillId="3" borderId="36" xfId="0" applyFont="1" applyFill="1" applyBorder="1" applyAlignment="1">
      <alignment horizontal="left" vertical="top"/>
    </xf>
    <xf numFmtId="0" fontId="1" fillId="0" borderId="37" xfId="0" applyFont="1" applyBorder="1"/>
    <xf numFmtId="0" fontId="1" fillId="0" borderId="39" xfId="0" applyFont="1" applyBorder="1"/>
    <xf numFmtId="0" fontId="1" fillId="0" borderId="40" xfId="0" applyFont="1" applyBorder="1"/>
    <xf numFmtId="0" fontId="1" fillId="0" borderId="41" xfId="0" applyFont="1" applyBorder="1"/>
    <xf numFmtId="0" fontId="1" fillId="0" borderId="42" xfId="0" applyFont="1" applyBorder="1"/>
    <xf numFmtId="4" fontId="15" fillId="3" borderId="46" xfId="0" applyNumberFormat="1" applyFont="1" applyFill="1" applyBorder="1" applyAlignment="1">
      <alignment horizontal="left" vertical="top"/>
    </xf>
    <xf numFmtId="0" fontId="15" fillId="3" borderId="43" xfId="0" applyFont="1" applyFill="1" applyBorder="1" applyAlignment="1">
      <alignment horizontal="left" vertical="top"/>
    </xf>
    <xf numFmtId="0" fontId="21" fillId="4" borderId="6" xfId="0" applyFont="1" applyFill="1" applyBorder="1" applyAlignment="1">
      <alignment horizontal="left" vertical="top"/>
    </xf>
    <xf numFmtId="4" fontId="21" fillId="4" borderId="6" xfId="0" applyNumberFormat="1" applyFont="1" applyFill="1" applyBorder="1" applyAlignment="1">
      <alignment horizontal="left" vertical="top"/>
    </xf>
    <xf numFmtId="4" fontId="15" fillId="3" borderId="50" xfId="0" applyNumberFormat="1" applyFont="1" applyFill="1" applyBorder="1" applyAlignment="1">
      <alignment horizontal="left" vertical="top"/>
    </xf>
    <xf numFmtId="0" fontId="19" fillId="2" borderId="6" xfId="0" applyFont="1" applyFill="1" applyBorder="1" applyAlignment="1">
      <alignment horizontal="center" vertical="center"/>
    </xf>
    <xf numFmtId="0" fontId="1" fillId="0" borderId="53" xfId="0" applyFont="1" applyBorder="1"/>
    <xf numFmtId="0" fontId="13" fillId="5" borderId="6" xfId="0" applyFont="1" applyFill="1" applyBorder="1" applyAlignment="1">
      <alignment horizontal="center" vertical="center"/>
    </xf>
    <xf numFmtId="0" fontId="20" fillId="0" borderId="0" xfId="0" applyFont="1" applyAlignment="1">
      <alignment vertical="center"/>
    </xf>
    <xf numFmtId="0" fontId="0" fillId="0" borderId="0" xfId="0" applyFont="1" applyAlignment="1"/>
    <xf numFmtId="0" fontId="6" fillId="0" borderId="25" xfId="0" applyFont="1" applyBorder="1" applyAlignment="1">
      <alignment horizontal="center" vertical="center"/>
    </xf>
    <xf numFmtId="0" fontId="1" fillId="0" borderId="1" xfId="0" applyFont="1" applyBorder="1"/>
    <xf numFmtId="0" fontId="6" fillId="0" borderId="6" xfId="0" applyFont="1" applyBorder="1" applyAlignment="1">
      <alignment horizontal="center" vertical="center"/>
    </xf>
    <xf numFmtId="0" fontId="20" fillId="0" borderId="0" xfId="0" applyFont="1" applyAlignment="1">
      <alignment vertical="top"/>
    </xf>
    <xf numFmtId="0" fontId="1" fillId="0" borderId="58" xfId="0" applyFont="1" applyBorder="1"/>
    <xf numFmtId="0" fontId="6" fillId="0" borderId="56" xfId="0" applyFont="1" applyBorder="1" applyAlignment="1">
      <alignment horizontal="center" vertical="center"/>
    </xf>
    <xf numFmtId="0" fontId="1" fillId="0" borderId="57" xfId="0" applyFont="1" applyBorder="1"/>
    <xf numFmtId="0" fontId="1" fillId="0" borderId="24" xfId="0" applyFont="1" applyBorder="1"/>
    <xf numFmtId="43" fontId="26" fillId="3" borderId="0" xfId="1" applyFont="1" applyFill="1" applyBorder="1" applyAlignment="1">
      <alignment horizontal="center" vertical="center"/>
    </xf>
    <xf numFmtId="43" fontId="31" fillId="3" borderId="0" xfId="0" applyNumberFormat="1" applyFont="1" applyFill="1" applyBorder="1" applyAlignment="1">
      <alignment horizontal="center" vertical="center" wrapText="1"/>
    </xf>
    <xf numFmtId="0" fontId="26" fillId="3" borderId="0" xfId="0" applyFont="1" applyFill="1" applyBorder="1" applyAlignment="1">
      <alignment horizontal="center" vertical="center"/>
    </xf>
    <xf numFmtId="43" fontId="26" fillId="2" borderId="0" xfId="1" applyFont="1" applyFill="1" applyBorder="1" applyAlignment="1">
      <alignment horizontal="center" vertical="center"/>
    </xf>
    <xf numFmtId="0" fontId="31" fillId="2" borderId="0" xfId="0" applyFont="1" applyFill="1" applyBorder="1" applyAlignment="1">
      <alignment horizontal="center" vertical="center" wrapText="1"/>
    </xf>
    <xf numFmtId="14" fontId="26" fillId="2" borderId="0" xfId="0" applyNumberFormat="1" applyFont="1" applyFill="1" applyBorder="1" applyAlignment="1">
      <alignment horizontal="center" vertical="center"/>
    </xf>
    <xf numFmtId="0" fontId="26" fillId="2" borderId="0" xfId="0" applyFont="1" applyFill="1" applyBorder="1" applyAlignment="1">
      <alignment horizontal="center" vertical="center" wrapText="1"/>
    </xf>
    <xf numFmtId="0" fontId="29" fillId="0" borderId="0" xfId="0" applyFont="1" applyFill="1" applyBorder="1" applyAlignment="1">
      <alignment horizontal="center" vertical="center"/>
    </xf>
    <xf numFmtId="14" fontId="29" fillId="0" borderId="0" xfId="0" applyNumberFormat="1" applyFont="1" applyFill="1" applyBorder="1" applyAlignment="1">
      <alignment horizontal="center" vertical="center"/>
    </xf>
    <xf numFmtId="43" fontId="29" fillId="0" borderId="0" xfId="1" applyFont="1" applyFill="1" applyBorder="1" applyAlignment="1">
      <alignment horizontal="center" vertical="center"/>
    </xf>
    <xf numFmtId="0" fontId="33" fillId="0" borderId="0" xfId="0" applyFont="1" applyFill="1" applyBorder="1" applyAlignment="1">
      <alignment horizontal="center" vertical="center" wrapText="1"/>
    </xf>
    <xf numFmtId="0" fontId="26" fillId="2" borderId="0" xfId="0" applyFont="1" applyFill="1" applyBorder="1" applyAlignment="1">
      <alignment horizontal="center" vertical="center"/>
    </xf>
    <xf numFmtId="14" fontId="26" fillId="3" borderId="0" xfId="0" applyNumberFormat="1" applyFont="1" applyFill="1" applyBorder="1" applyAlignment="1">
      <alignment horizontal="center" vertical="center"/>
    </xf>
    <xf numFmtId="0" fontId="31"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13" fillId="0" borderId="85" xfId="0" applyFont="1" applyFill="1" applyBorder="1" applyAlignment="1">
      <alignment horizontal="center" vertical="center"/>
    </xf>
    <xf numFmtId="0" fontId="1" fillId="0" borderId="85" xfId="0" applyFont="1" applyFill="1" applyBorder="1" applyAlignment="1">
      <alignment horizontal="center"/>
    </xf>
    <xf numFmtId="0" fontId="1" fillId="0" borderId="90" xfId="0" applyFont="1" applyFill="1" applyBorder="1" applyAlignment="1">
      <alignment horizontal="center"/>
    </xf>
    <xf numFmtId="0" fontId="6" fillId="5" borderId="86" xfId="0" applyFont="1" applyFill="1" applyBorder="1" applyAlignment="1">
      <alignment horizontal="left" vertical="center"/>
    </xf>
    <xf numFmtId="0" fontId="1" fillId="0" borderId="87" xfId="0" applyFont="1" applyBorder="1" applyAlignment="1">
      <alignment horizontal="left"/>
    </xf>
    <xf numFmtId="0" fontId="1" fillId="0" borderId="88" xfId="0" applyFont="1" applyBorder="1" applyAlignment="1">
      <alignment horizontal="left"/>
    </xf>
    <xf numFmtId="0" fontId="13" fillId="0" borderId="89" xfId="0" applyFont="1" applyFill="1" applyBorder="1" applyAlignment="1">
      <alignment horizontal="center" vertical="center" wrapText="1"/>
    </xf>
    <xf numFmtId="0" fontId="13" fillId="0" borderId="91" xfId="0" applyFont="1" applyFill="1" applyBorder="1" applyAlignment="1">
      <alignment horizontal="center" vertical="center" wrapText="1"/>
    </xf>
    <xf numFmtId="0" fontId="1" fillId="0" borderId="85" xfId="0" applyFont="1" applyFill="1" applyBorder="1"/>
    <xf numFmtId="0" fontId="13" fillId="0" borderId="85" xfId="0" applyFont="1" applyFill="1" applyBorder="1" applyAlignment="1">
      <alignment horizontal="center" vertical="center" wrapText="1"/>
    </xf>
    <xf numFmtId="0" fontId="1" fillId="0" borderId="92" xfId="0" applyFont="1" applyFill="1" applyBorder="1" applyAlignment="1">
      <alignment horizontal="center" wrapText="1"/>
    </xf>
    <xf numFmtId="0" fontId="39" fillId="0" borderId="92" xfId="0" applyFont="1" applyFill="1" applyBorder="1"/>
    <xf numFmtId="43" fontId="26" fillId="0" borderId="0" xfId="1" applyFont="1" applyFill="1" applyBorder="1" applyAlignment="1">
      <alignment horizontal="center" vertical="center"/>
    </xf>
    <xf numFmtId="43" fontId="36" fillId="2" borderId="0" xfId="1" applyFont="1" applyFill="1" applyBorder="1" applyAlignment="1">
      <alignment horizontal="center" vertical="center"/>
    </xf>
    <xf numFmtId="0" fontId="37" fillId="2" borderId="0" xfId="0" applyFont="1" applyFill="1" applyAlignment="1">
      <alignment horizontal="center" vertical="center" wrapText="1"/>
    </xf>
    <xf numFmtId="0" fontId="36" fillId="2" borderId="0" xfId="0" applyFont="1" applyFill="1" applyAlignment="1">
      <alignment horizontal="center" vertical="center"/>
    </xf>
    <xf numFmtId="0" fontId="36" fillId="2" borderId="0" xfId="0" applyFont="1" applyFill="1" applyAlignment="1">
      <alignment horizontal="center" vertical="center" wrapText="1"/>
    </xf>
    <xf numFmtId="14" fontId="38" fillId="2" borderId="0" xfId="0" applyNumberFormat="1" applyFont="1" applyFill="1" applyAlignment="1">
      <alignment horizontal="center" vertical="center"/>
    </xf>
    <xf numFmtId="0" fontId="6" fillId="0" borderId="89"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85" xfId="0" applyFont="1" applyBorder="1" applyAlignment="1">
      <alignment horizontal="center" vertical="center"/>
    </xf>
    <xf numFmtId="0" fontId="1" fillId="0" borderId="85" xfId="0" applyFont="1" applyBorder="1"/>
    <xf numFmtId="0" fontId="6" fillId="0" borderId="85" xfId="0" applyFont="1" applyBorder="1" applyAlignment="1">
      <alignment horizontal="center" vertical="center" wrapText="1"/>
    </xf>
    <xf numFmtId="0" fontId="1" fillId="0" borderId="92" xfId="0" applyFont="1" applyBorder="1" applyAlignment="1">
      <alignment horizontal="center" wrapText="1"/>
    </xf>
    <xf numFmtId="0" fontId="34" fillId="0" borderId="85" xfId="0" applyFont="1" applyBorder="1" applyAlignment="1">
      <alignment horizontal="center" vertical="center"/>
    </xf>
    <xf numFmtId="0" fontId="35" fillId="0" borderId="92" xfId="0" applyFont="1" applyBorder="1"/>
    <xf numFmtId="0" fontId="1" fillId="0" borderId="85" xfId="0" applyFont="1" applyBorder="1" applyAlignment="1">
      <alignment horizontal="center"/>
    </xf>
    <xf numFmtId="0" fontId="1" fillId="0" borderId="90" xfId="0" applyFont="1" applyBorder="1" applyAlignment="1">
      <alignment horizontal="center"/>
    </xf>
    <xf numFmtId="0" fontId="40" fillId="0" borderId="0" xfId="0" applyFont="1" applyAlignment="1">
      <alignment horizontal="left"/>
    </xf>
    <xf numFmtId="0" fontId="40" fillId="0" borderId="0" xfId="0" applyFont="1" applyAlignment="1">
      <alignment horizontal="center"/>
    </xf>
    <xf numFmtId="0" fontId="55" fillId="0" borderId="0" xfId="2" applyFont="1" applyFill="1" applyAlignment="1" applyProtection="1">
      <alignment horizontal="left"/>
    </xf>
    <xf numFmtId="0" fontId="55" fillId="0" borderId="0" xfId="2" applyFont="1" applyFill="1" applyAlignment="1" applyProtection="1">
      <alignment horizontal="center"/>
    </xf>
    <xf numFmtId="0" fontId="6" fillId="0" borderId="58" xfId="0" applyFont="1" applyBorder="1" applyAlignment="1">
      <alignment horizontal="center" vertical="center"/>
    </xf>
    <xf numFmtId="0" fontId="6" fillId="5" borderId="6" xfId="0" applyFont="1" applyFill="1" applyBorder="1" applyAlignment="1">
      <alignment horizontal="center" vertical="center" wrapText="1"/>
    </xf>
    <xf numFmtId="0" fontId="6" fillId="0" borderId="67" xfId="0" applyFont="1" applyBorder="1" applyAlignment="1">
      <alignment horizontal="center" vertical="center"/>
    </xf>
    <xf numFmtId="0" fontId="1" fillId="0" borderId="68" xfId="0" applyFont="1" applyBorder="1"/>
    <xf numFmtId="0" fontId="6" fillId="5" borderId="6" xfId="0" applyFont="1" applyFill="1" applyBorder="1" applyAlignment="1">
      <alignment horizontal="center" vertical="center"/>
    </xf>
    <xf numFmtId="0" fontId="17" fillId="4" borderId="56" xfId="0" applyFont="1" applyFill="1" applyBorder="1" applyAlignment="1">
      <alignment vertical="center"/>
    </xf>
    <xf numFmtId="0" fontId="1" fillId="0" borderId="71" xfId="0" applyFont="1" applyBorder="1"/>
    <xf numFmtId="0" fontId="6" fillId="0" borderId="75" xfId="0" applyFont="1" applyBorder="1" applyAlignment="1">
      <alignment horizontal="center" vertical="center"/>
    </xf>
    <xf numFmtId="0" fontId="17" fillId="4" borderId="76" xfId="0" applyFont="1" applyFill="1" applyBorder="1" applyAlignment="1">
      <alignment vertical="center"/>
    </xf>
    <xf numFmtId="0" fontId="1" fillId="0" borderId="77" xfId="0" applyFont="1" applyBorder="1"/>
    <xf numFmtId="0" fontId="1" fillId="0" borderId="78" xfId="0" applyFont="1" applyBorder="1"/>
    <xf numFmtId="0" fontId="6" fillId="0" borderId="24" xfId="0" applyFont="1" applyBorder="1" applyAlignment="1">
      <alignment horizontal="left"/>
    </xf>
    <xf numFmtId="0" fontId="6" fillId="0" borderId="6" xfId="0" applyFont="1" applyBorder="1" applyAlignment="1">
      <alignment horizontal="left"/>
    </xf>
    <xf numFmtId="0" fontId="6" fillId="0" borderId="67" xfId="0" applyFont="1" applyBorder="1" applyAlignment="1">
      <alignment horizontal="center" vertical="center" wrapText="1"/>
    </xf>
    <xf numFmtId="0" fontId="1" fillId="0" borderId="67" xfId="0" applyFont="1" applyBorder="1"/>
    <xf numFmtId="0" fontId="6" fillId="0" borderId="58" xfId="0" applyFont="1" applyBorder="1" applyAlignment="1">
      <alignment horizontal="center" vertical="center" wrapText="1"/>
    </xf>
    <xf numFmtId="0" fontId="6" fillId="0" borderId="24" xfId="0" applyFont="1" applyBorder="1" applyAlignment="1">
      <alignment horizontal="left" vertical="center"/>
    </xf>
    <xf numFmtId="0" fontId="6" fillId="0" borderId="7" xfId="0" applyFont="1" applyBorder="1" applyAlignment="1">
      <alignment horizontal="center" vertical="center" wrapText="1"/>
    </xf>
    <xf numFmtId="0" fontId="6" fillId="0" borderId="6" xfId="0" applyFont="1" applyBorder="1" applyAlignment="1">
      <alignment horizontal="left" vertical="center"/>
    </xf>
    <xf numFmtId="0" fontId="6" fillId="0" borderId="6" xfId="0" applyFont="1" applyBorder="1" applyAlignment="1">
      <alignment horizontal="center" vertical="center" wrapText="1"/>
    </xf>
    <xf numFmtId="0" fontId="6" fillId="2" borderId="6" xfId="0" applyFont="1" applyFill="1" applyBorder="1" applyAlignment="1">
      <alignment horizontal="center" vertical="center"/>
    </xf>
    <xf numFmtId="0" fontId="6" fillId="0" borderId="26" xfId="0" applyFont="1" applyBorder="1" applyAlignment="1">
      <alignment horizontal="left" vertical="center"/>
    </xf>
  </cellXfs>
  <cellStyles count="4">
    <cellStyle name="Normal" xfId="0" builtinId="0"/>
    <cellStyle name="Normal 2" xfId="2"/>
    <cellStyle name="Normal 2 2" xfId="3"/>
    <cellStyle name="Separador de milhares" xfId="1" builtinId="3"/>
  </cellStyles>
  <dxfs count="98">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0"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ont>
        <b/>
        <i val="0"/>
        <strike val="0"/>
        <condense val="0"/>
        <extend val="0"/>
        <outline val="0"/>
        <shadow val="0"/>
        <u val="none"/>
        <vertAlign val="baseline"/>
        <sz val="11"/>
        <color auto="1"/>
        <name val="Calibri"/>
        <scheme val="none"/>
      </font>
      <fill>
        <patternFill patternType="solid">
          <fgColor indexed="64"/>
          <bgColor theme="0" tint="-0.34998626667073579"/>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auto="1"/>
        </patternFill>
      </fill>
    </dxf>
    <dxf>
      <font>
        <b/>
        <i val="0"/>
        <strike val="0"/>
        <condense val="0"/>
        <extend val="0"/>
        <outline val="0"/>
        <shadow val="0"/>
        <u val="none"/>
        <vertAlign val="baseline"/>
        <sz val="12"/>
        <color auto="1"/>
        <name val="Calibri"/>
        <scheme val="none"/>
      </font>
      <fill>
        <patternFill patternType="solid">
          <fgColor indexed="64"/>
          <bgColor theme="0" tint="-0.34998626667073579"/>
        </patternFill>
      </fill>
      <alignment horizontal="center" vertical="center" textRotation="0" wrapText="1" indent="0" relative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3</xdr:col>
      <xdr:colOff>0</xdr:colOff>
      <xdr:row>8</xdr:row>
      <xdr:rowOff>678656</xdr:rowOff>
    </xdr:to>
    <xdr:pic>
      <xdr:nvPicPr>
        <xdr:cNvPr id="2" name="Imagem 4" descr="Nova Logomarca da SEINFRA.jpg">
          <a:extLst>
            <a:ext uri="{FF2B5EF4-FFF2-40B4-BE49-F238E27FC236}">
              <a16:creationId xmlns="" xmlns:a16="http://schemas.microsoft.com/office/drawing/2014/main" id="{4C5452FA-26F9-41D4-A10E-79F763BDB41F}"/>
            </a:ext>
          </a:extLst>
        </xdr:cNvPr>
        <xdr:cNvPicPr>
          <a:picLocks noChangeAspect="1"/>
        </xdr:cNvPicPr>
      </xdr:nvPicPr>
      <xdr:blipFill>
        <a:blip xmlns:r="http://schemas.openxmlformats.org/officeDocument/2006/relationships" r:embed="rId1" cstate="print"/>
        <a:srcRect/>
        <a:stretch>
          <a:fillRect/>
        </a:stretch>
      </xdr:blipFill>
      <xdr:spPr bwMode="auto">
        <a:xfrm>
          <a:off x="2857500" y="3019425"/>
          <a:ext cx="0" cy="678656"/>
        </a:xfrm>
        <a:prstGeom prst="rect">
          <a:avLst/>
        </a:prstGeom>
        <a:noFill/>
        <a:ln w="9525">
          <a:noFill/>
          <a:miter lim="800000"/>
          <a:headEnd/>
          <a:tailEnd/>
        </a:ln>
      </xdr:spPr>
    </xdr:pic>
    <xdr:clientData/>
  </xdr:twoCellAnchor>
  <xdr:twoCellAnchor editAs="oneCell">
    <xdr:from>
      <xdr:col>1</xdr:col>
      <xdr:colOff>95251</xdr:colOff>
      <xdr:row>0</xdr:row>
      <xdr:rowOff>0</xdr:rowOff>
    </xdr:from>
    <xdr:to>
      <xdr:col>10</xdr:col>
      <xdr:colOff>2254251</xdr:colOff>
      <xdr:row>4</xdr:row>
      <xdr:rowOff>95250</xdr:rowOff>
    </xdr:to>
    <xdr:pic>
      <xdr:nvPicPr>
        <xdr:cNvPr id="3" name="Imagem 2" descr="Nova Logomarca da SEINFRA.jpg">
          <a:extLst>
            <a:ext uri="{FF2B5EF4-FFF2-40B4-BE49-F238E27FC236}">
              <a16:creationId xmlns="" xmlns:a16="http://schemas.microsoft.com/office/drawing/2014/main" id="{EE00495A-01AF-425A-A8EF-D01EE63DB9AD}"/>
            </a:ext>
          </a:extLst>
        </xdr:cNvPr>
        <xdr:cNvPicPr>
          <a:picLocks noChangeAspect="1"/>
        </xdr:cNvPicPr>
      </xdr:nvPicPr>
      <xdr:blipFill>
        <a:blip xmlns:r="http://schemas.openxmlformats.org/officeDocument/2006/relationships" r:embed="rId1" cstate="print"/>
        <a:srcRect/>
        <a:stretch>
          <a:fillRect/>
        </a:stretch>
      </xdr:blipFill>
      <xdr:spPr bwMode="auto">
        <a:xfrm>
          <a:off x="698501" y="0"/>
          <a:ext cx="4413250" cy="1111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35718</xdr:colOff>
      <xdr:row>0</xdr:row>
      <xdr:rowOff>35718</xdr:rowOff>
    </xdr:from>
    <xdr:to>
      <xdr:col>3</xdr:col>
      <xdr:colOff>952498</xdr:colOff>
      <xdr:row>4</xdr:row>
      <xdr:rowOff>5079</xdr:rowOff>
    </xdr:to>
    <xdr:pic>
      <xdr:nvPicPr>
        <xdr:cNvPr id="2" name="Imagem 1" descr="Nova Logomarca da SEINFRA.jpg">
          <a:extLst>
            <a:ext uri="{FF2B5EF4-FFF2-40B4-BE49-F238E27FC236}">
              <a16:creationId xmlns="" xmlns:a16="http://schemas.microsoft.com/office/drawing/2014/main" id="{F5EB7B7E-4426-47F4-B561-F29CC9F95BF4}"/>
            </a:ext>
          </a:extLst>
        </xdr:cNvPr>
        <xdr:cNvPicPr>
          <a:picLocks noChangeAspect="1"/>
        </xdr:cNvPicPr>
      </xdr:nvPicPr>
      <xdr:blipFill>
        <a:blip xmlns:r="http://schemas.openxmlformats.org/officeDocument/2006/relationships" r:embed="rId1" cstate="print"/>
        <a:srcRect/>
        <a:stretch>
          <a:fillRect/>
        </a:stretch>
      </xdr:blipFill>
      <xdr:spPr bwMode="auto">
        <a:xfrm>
          <a:off x="35718" y="35718"/>
          <a:ext cx="3736180" cy="702786"/>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ela1" displayName="Tabela1" ref="A7:AG60" totalsRowCount="1" headerRowDxfId="97" dataDxfId="96">
  <autoFilter ref="A7:AG59"/>
  <tableColumns count="33">
    <tableColumn id="1" name="Item" totalsRowLabel="Total" dataDxfId="95" totalsRowDxfId="94"/>
    <tableColumn id="2" name="Tipo" dataDxfId="93" totalsRowDxfId="92"/>
    <tableColumn id="3" name="Número Original" dataDxfId="91" totalsRowDxfId="90"/>
    <tableColumn id="4" name="E-Fisco" dataDxfId="89" totalsRowDxfId="88"/>
    <tableColumn id="5" name="SIAFI" dataDxfId="87" totalsRowDxfId="86"/>
    <tableColumn id="6" name="Subação" dataDxfId="85" totalsRowDxfId="84"/>
    <tableColumn id="7" name="SICONV" dataDxfId="83" totalsRowDxfId="82"/>
    <tableColumn id="8" name="Impedimento" dataDxfId="81" totalsRowDxfId="80"/>
    <tableColumn id="9" name="Processo" dataDxfId="79" totalsRowDxfId="78"/>
    <tableColumn id="10" name="SAJ" dataDxfId="77" totalsRowDxfId="76"/>
    <tableColumn id="11" name="Objeto" dataDxfId="75" totalsRowDxfId="74"/>
    <tableColumn id="12" name="Concedente" dataDxfId="73" totalsRowDxfId="72"/>
    <tableColumn id="13" name="Convenente" dataDxfId="71" totalsRowDxfId="70"/>
    <tableColumn id="14" name="Interveniente" dataDxfId="69" totalsRowDxfId="68"/>
    <tableColumn id="15" name="Data assinatura" dataDxfId="67" totalsRowDxfId="66"/>
    <tableColumn id="16" name="Valor celebrado concedente" dataDxfId="65" totalsRowDxfId="64"/>
    <tableColumn id="17" name="Valor celebrado convenente" dataDxfId="63" totalsRowDxfId="62"/>
    <tableColumn id="18" name="Valor total celebrado" dataDxfId="61" totalsRowDxfId="60"/>
    <tableColumn id="19" name="Valor repassado concedente" dataDxfId="59" totalsRowDxfId="58"/>
    <tableColumn id="20" name="Valor repassado contrapartida" dataDxfId="57" totalsRowDxfId="56"/>
    <tableColumn id="21" name="Valor repassado total" dataDxfId="55" totalsRowDxfId="54"/>
    <tableColumn id="22" name="Rendimentos" dataDxfId="53" totalsRowDxfId="52"/>
    <tableColumn id="23" name="Valor pago concedente" dataDxfId="51" totalsRowDxfId="50"/>
    <tableColumn id="24" name="Valor pago contrapartida" dataDxfId="49" totalsRowDxfId="48"/>
    <tableColumn id="25" name="Devolvido" dataDxfId="47" totalsRowDxfId="46"/>
    <tableColumn id="26" name="Valor pago total" dataDxfId="45" totalsRowDxfId="44"/>
    <tableColumn id="27" name="Data após aditivo" dataDxfId="43" totalsRowDxfId="42"/>
    <tableColumn id="28" name="Solicitar alteração" dataDxfId="41" totalsRowDxfId="40"/>
    <tableColumn id="29" name="Data da PCF" dataDxfId="39" totalsRowDxfId="38"/>
    <tableColumn id="30" name="Situação" dataDxfId="37" totalsRowDxfId="36"/>
    <tableColumn id="31" name="Comentários" dataDxfId="35" totalsRowDxfId="34"/>
    <tableColumn id="32" name="Ação" dataDxfId="33" totalsRowDxfId="32"/>
    <tableColumn id="33" name="Atualização" totalsRowFunction="count" dataDxfId="31" totalsRowDxfId="30"/>
  </tableColumns>
  <tableStyleInfo name="TableStyleMedium16" showFirstColumn="0" showLastColumn="0" showRowStripes="1" showColumnStripes="0"/>
</table>
</file>

<file path=xl/tables/table2.xml><?xml version="1.0" encoding="utf-8"?>
<table xmlns="http://schemas.openxmlformats.org/spreadsheetml/2006/main" id="2" name="Tabela2" displayName="Tabela2" ref="A6:N56" totalsRowShown="0" headerRowDxfId="29" dataDxfId="28" headerRowCellStyle="Normal 2" dataCellStyle="Normal 2">
  <autoFilter ref="A6:N56"/>
  <tableColumns count="14">
    <tableColumn id="1" name="Item" dataDxfId="27" totalsRowDxfId="26" dataCellStyle="Normal 2"/>
    <tableColumn id="2" name="Número Original" dataDxfId="25" totalsRowDxfId="24" dataCellStyle="Normal 2"/>
    <tableColumn id="3" name="Número E-Fisco" dataDxfId="23" totalsRowDxfId="22" dataCellStyle="Normal 2"/>
    <tableColumn id="4" name="Objeto" dataDxfId="21" totalsRowDxfId="20" dataCellStyle="Normal 2"/>
    <tableColumn id="5" name="Financiador " dataDxfId="19" totalsRowDxfId="18" dataCellStyle="Normal 2"/>
    <tableColumn id="6" name="Tomador" dataDxfId="17" totalsRowDxfId="16" dataCellStyle="Normal 2"/>
    <tableColumn id="7" name="Interveniente" dataDxfId="15" totalsRowDxfId="14" dataCellStyle="Normal 2"/>
    <tableColumn id="8" name="Valor total financiador" dataDxfId="13" totalsRowDxfId="12" dataCellStyle="Normal 2"/>
    <tableColumn id="9" name="Valor total tomador" dataDxfId="11" totalsRowDxfId="10" dataCellStyle="Normal 2"/>
    <tableColumn id="10" name="Valor total" dataDxfId="9" totalsRowDxfId="8" dataCellStyle="Normal 2"/>
    <tableColumn id="11" name="Data após aditivo" dataDxfId="7" totalsRowDxfId="6" dataCellStyle="Normal 2"/>
    <tableColumn id="12" name="GIGOV" dataDxfId="5" totalsRowDxfId="4" dataCellStyle="Normal 2"/>
    <tableColumn id="13" name="Data" dataDxfId="3" totalsRowDxfId="2" dataCellStyle="Normal 2"/>
    <tableColumn id="14" name="Data PC" dataDxfId="1" totalsRowDxfId="0" dataCellStyle="Normal 2"/>
  </tableColumns>
  <tableStyleInfo name="TableStyleMedium16"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6.vml"/><Relationship Id="rId1" Type="http://schemas.openxmlformats.org/officeDocument/2006/relationships/drawing" Target="../drawings/drawing1.xm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drawing" Target="../drawings/drawing2.xm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sheetPr>
    <tabColor rgb="FF0B5394"/>
    <outlinePr summaryBelow="0" summaryRight="0"/>
  </sheetPr>
  <dimension ref="A1:K28"/>
  <sheetViews>
    <sheetView showGridLines="0" workbookViewId="0">
      <pane ySplit="2" topLeftCell="A3" activePane="bottomLeft" state="frozen"/>
      <selection activeCell="B6" sqref="B6"/>
      <selection pane="bottomLeft" activeCell="B6" sqref="B6"/>
    </sheetView>
  </sheetViews>
  <sheetFormatPr defaultColWidth="14.42578125" defaultRowHeight="15.75" customHeight="1"/>
  <cols>
    <col min="6" max="6" width="60.85546875" customWidth="1"/>
    <col min="7" max="7" width="23.5703125" customWidth="1"/>
    <col min="8" max="8" width="17" customWidth="1"/>
    <col min="9" max="9" width="23.28515625" customWidth="1"/>
    <col min="10" max="10" width="17.28515625" customWidth="1"/>
    <col min="11" max="11" width="18.5703125" customWidth="1"/>
  </cols>
  <sheetData>
    <row r="1" spans="1:11" ht="33" customHeight="1">
      <c r="A1" s="271" t="s">
        <v>3</v>
      </c>
      <c r="B1" s="272"/>
      <c r="C1" s="272"/>
      <c r="D1" s="272"/>
      <c r="E1" s="272"/>
      <c r="F1" s="272"/>
      <c r="G1" s="272"/>
      <c r="H1" s="272"/>
      <c r="I1" s="272"/>
      <c r="J1" s="272"/>
      <c r="K1" s="273"/>
    </row>
    <row r="2" spans="1:11" ht="30">
      <c r="A2" s="1" t="s">
        <v>4</v>
      </c>
      <c r="B2" s="1" t="s">
        <v>5</v>
      </c>
      <c r="C2" s="1" t="s">
        <v>6</v>
      </c>
      <c r="D2" s="1" t="s">
        <v>7</v>
      </c>
      <c r="E2" s="1" t="s">
        <v>8</v>
      </c>
      <c r="F2" s="1" t="s">
        <v>9</v>
      </c>
      <c r="G2" s="1" t="s">
        <v>10</v>
      </c>
      <c r="H2" s="1" t="s">
        <v>11</v>
      </c>
      <c r="I2" s="1" t="s">
        <v>12</v>
      </c>
      <c r="J2" s="1" t="s">
        <v>13</v>
      </c>
      <c r="K2" s="1" t="s">
        <v>14</v>
      </c>
    </row>
    <row r="3" spans="1:11" ht="12.75">
      <c r="A3" s="2"/>
      <c r="B3" s="3"/>
      <c r="C3" s="3"/>
      <c r="D3" s="3"/>
      <c r="E3" s="3"/>
      <c r="F3" s="3"/>
      <c r="G3" s="3"/>
      <c r="H3" s="4"/>
      <c r="I3" s="3"/>
      <c r="J3" s="4"/>
      <c r="K3" s="5"/>
    </row>
    <row r="4" spans="1:11" ht="12.75">
      <c r="A4" s="6"/>
      <c r="B4" s="7"/>
      <c r="C4" s="7"/>
      <c r="D4" s="7"/>
      <c r="E4" s="7"/>
      <c r="F4" s="7"/>
      <c r="G4" s="7"/>
      <c r="H4" s="8"/>
      <c r="I4" s="7"/>
      <c r="J4" s="8"/>
      <c r="K4" s="9"/>
    </row>
    <row r="5" spans="1:11" ht="12.75">
      <c r="A5" s="6"/>
      <c r="B5" s="7"/>
      <c r="C5" s="7"/>
      <c r="D5" s="7"/>
      <c r="E5" s="7"/>
      <c r="F5" s="7"/>
      <c r="G5" s="7"/>
      <c r="H5" s="8"/>
      <c r="I5" s="7"/>
      <c r="J5" s="8"/>
      <c r="K5" s="9"/>
    </row>
    <row r="6" spans="1:11" ht="12.75">
      <c r="A6" s="6"/>
      <c r="B6" s="7"/>
      <c r="C6" s="7"/>
      <c r="D6" s="7"/>
      <c r="E6" s="7"/>
      <c r="F6" s="7"/>
      <c r="G6" s="7"/>
      <c r="H6" s="8"/>
      <c r="I6" s="7"/>
      <c r="J6" s="8"/>
      <c r="K6" s="9"/>
    </row>
    <row r="7" spans="1:11" ht="12.75">
      <c r="A7" s="6"/>
      <c r="B7" s="7"/>
      <c r="C7" s="7"/>
      <c r="D7" s="7"/>
      <c r="E7" s="7"/>
      <c r="F7" s="7"/>
      <c r="G7" s="7"/>
      <c r="H7" s="8"/>
      <c r="I7" s="7"/>
      <c r="J7" s="8"/>
      <c r="K7" s="9"/>
    </row>
    <row r="8" spans="1:11" ht="12.75">
      <c r="A8" s="6"/>
      <c r="B8" s="7"/>
      <c r="C8" s="7"/>
      <c r="D8" s="7"/>
      <c r="E8" s="7"/>
      <c r="F8" s="7"/>
      <c r="G8" s="7"/>
      <c r="H8" s="8"/>
      <c r="I8" s="7"/>
      <c r="J8" s="8"/>
      <c r="K8" s="9"/>
    </row>
    <row r="9" spans="1:11" ht="12.75">
      <c r="A9" s="6"/>
      <c r="B9" s="7"/>
      <c r="C9" s="7"/>
      <c r="D9" s="7"/>
      <c r="E9" s="7"/>
      <c r="F9" s="7"/>
      <c r="G9" s="7"/>
      <c r="H9" s="8"/>
      <c r="I9" s="7"/>
      <c r="J9" s="8"/>
      <c r="K9" s="9"/>
    </row>
    <row r="10" spans="1:11" ht="12.75">
      <c r="A10" s="6"/>
      <c r="B10" s="7"/>
      <c r="C10" s="7"/>
      <c r="D10" s="7"/>
      <c r="E10" s="7"/>
      <c r="F10" s="7"/>
      <c r="G10" s="7"/>
      <c r="H10" s="8"/>
      <c r="I10" s="7"/>
      <c r="J10" s="8"/>
      <c r="K10" s="9"/>
    </row>
    <row r="11" spans="1:11" ht="12.75">
      <c r="A11" s="6"/>
      <c r="B11" s="7"/>
      <c r="C11" s="7"/>
      <c r="D11" s="7"/>
      <c r="E11" s="7"/>
      <c r="F11" s="7"/>
      <c r="G11" s="7"/>
      <c r="H11" s="8"/>
      <c r="I11" s="7"/>
      <c r="J11" s="8"/>
      <c r="K11" s="9"/>
    </row>
    <row r="12" spans="1:11" ht="12.75">
      <c r="A12" s="6"/>
      <c r="B12" s="7"/>
      <c r="C12" s="7"/>
      <c r="D12" s="7"/>
      <c r="E12" s="7"/>
      <c r="F12" s="7"/>
      <c r="G12" s="7"/>
      <c r="H12" s="8"/>
      <c r="I12" s="7"/>
      <c r="J12" s="8"/>
      <c r="K12" s="9"/>
    </row>
    <row r="13" spans="1:11" ht="12.75">
      <c r="A13" s="6"/>
      <c r="B13" s="7"/>
      <c r="C13" s="7"/>
      <c r="D13" s="7"/>
      <c r="E13" s="7"/>
      <c r="F13" s="7"/>
      <c r="G13" s="7"/>
      <c r="H13" s="8"/>
      <c r="I13" s="7"/>
      <c r="J13" s="8"/>
      <c r="K13" s="9"/>
    </row>
    <row r="14" spans="1:11" ht="12.75">
      <c r="A14" s="6"/>
      <c r="B14" s="7"/>
      <c r="C14" s="7"/>
      <c r="D14" s="7"/>
      <c r="E14" s="7"/>
      <c r="F14" s="7"/>
      <c r="G14" s="7"/>
      <c r="H14" s="8"/>
      <c r="I14" s="7"/>
      <c r="J14" s="8"/>
      <c r="K14" s="9"/>
    </row>
    <row r="15" spans="1:11" ht="12.75">
      <c r="A15" s="6"/>
      <c r="B15" s="7"/>
      <c r="C15" s="7"/>
      <c r="D15" s="7"/>
      <c r="E15" s="7"/>
      <c r="F15" s="7"/>
      <c r="G15" s="7"/>
      <c r="H15" s="8"/>
      <c r="I15" s="7"/>
      <c r="J15" s="8"/>
      <c r="K15" s="9"/>
    </row>
    <row r="16" spans="1:11" ht="12.75">
      <c r="A16" s="6"/>
      <c r="B16" s="7"/>
      <c r="C16" s="7"/>
      <c r="D16" s="7"/>
      <c r="E16" s="7"/>
      <c r="F16" s="7"/>
      <c r="G16" s="7"/>
      <c r="H16" s="8"/>
      <c r="I16" s="7"/>
      <c r="J16" s="8"/>
      <c r="K16" s="9"/>
    </row>
    <row r="17" spans="1:11" ht="12.75">
      <c r="A17" s="6"/>
      <c r="B17" s="7"/>
      <c r="C17" s="7"/>
      <c r="D17" s="7"/>
      <c r="E17" s="7"/>
      <c r="F17" s="7"/>
      <c r="G17" s="7"/>
      <c r="H17" s="8"/>
      <c r="I17" s="7"/>
      <c r="J17" s="8"/>
      <c r="K17" s="9"/>
    </row>
    <row r="18" spans="1:11" ht="12.75">
      <c r="A18" s="6"/>
      <c r="B18" s="7"/>
      <c r="C18" s="7"/>
      <c r="D18" s="7"/>
      <c r="E18" s="7"/>
      <c r="F18" s="7"/>
      <c r="G18" s="7"/>
      <c r="H18" s="8"/>
      <c r="I18" s="7"/>
      <c r="J18" s="8"/>
      <c r="K18" s="9"/>
    </row>
    <row r="19" spans="1:11" ht="12.75">
      <c r="A19" s="6"/>
      <c r="B19" s="7"/>
      <c r="C19" s="7"/>
      <c r="D19" s="7"/>
      <c r="E19" s="7"/>
      <c r="F19" s="7"/>
      <c r="G19" s="7"/>
      <c r="H19" s="8"/>
      <c r="I19" s="7"/>
      <c r="J19" s="8"/>
      <c r="K19" s="9"/>
    </row>
    <row r="20" spans="1:11" ht="12.75">
      <c r="A20" s="6"/>
      <c r="B20" s="7"/>
      <c r="C20" s="7"/>
      <c r="D20" s="7"/>
      <c r="E20" s="7"/>
      <c r="F20" s="7"/>
      <c r="G20" s="7"/>
      <c r="H20" s="8"/>
      <c r="I20" s="7"/>
      <c r="J20" s="8"/>
      <c r="K20" s="9"/>
    </row>
    <row r="21" spans="1:11" ht="12.75">
      <c r="A21" s="6"/>
      <c r="B21" s="10"/>
      <c r="C21" s="7"/>
      <c r="D21" s="7"/>
      <c r="E21" s="7"/>
      <c r="F21" s="7"/>
      <c r="G21" s="7"/>
      <c r="H21" s="8"/>
      <c r="I21" s="7"/>
      <c r="J21" s="8"/>
      <c r="K21" s="9"/>
    </row>
    <row r="22" spans="1:11" ht="12.75">
      <c r="A22" s="6"/>
      <c r="B22" s="7"/>
      <c r="C22" s="7"/>
      <c r="D22" s="7"/>
      <c r="E22" s="7"/>
      <c r="F22" s="7"/>
      <c r="G22" s="7"/>
      <c r="H22" s="8"/>
      <c r="I22" s="7"/>
      <c r="J22" s="8"/>
      <c r="K22" s="9"/>
    </row>
    <row r="23" spans="1:11" ht="12.75">
      <c r="A23" s="6"/>
      <c r="B23" s="7"/>
      <c r="C23" s="7"/>
      <c r="D23" s="7"/>
      <c r="E23" s="7"/>
      <c r="F23" s="7"/>
      <c r="G23" s="7"/>
      <c r="H23" s="8"/>
      <c r="I23" s="7"/>
      <c r="J23" s="8"/>
      <c r="K23" s="9"/>
    </row>
    <row r="24" spans="1:11" ht="12.75">
      <c r="A24" s="6"/>
      <c r="B24" s="7"/>
      <c r="C24" s="7"/>
      <c r="D24" s="7"/>
      <c r="E24" s="7"/>
      <c r="F24" s="7"/>
      <c r="G24" s="7"/>
      <c r="H24" s="8"/>
      <c r="I24" s="7"/>
      <c r="J24" s="8"/>
      <c r="K24" s="9"/>
    </row>
    <row r="25" spans="1:11" ht="12.75">
      <c r="A25" s="6"/>
      <c r="B25" s="7"/>
      <c r="C25" s="7"/>
      <c r="D25" s="7"/>
      <c r="E25" s="7"/>
      <c r="F25" s="7"/>
      <c r="G25" s="7"/>
      <c r="H25" s="8"/>
      <c r="I25" s="7"/>
      <c r="J25" s="8"/>
      <c r="K25" s="9"/>
    </row>
    <row r="26" spans="1:11" ht="12.75">
      <c r="A26" s="6"/>
      <c r="B26" s="7"/>
      <c r="C26" s="7"/>
      <c r="D26" s="7"/>
      <c r="E26" s="7"/>
      <c r="F26" s="7"/>
      <c r="G26" s="7"/>
      <c r="H26" s="8"/>
      <c r="I26" s="7"/>
      <c r="J26" s="8"/>
      <c r="K26" s="9"/>
    </row>
    <row r="27" spans="1:11" ht="12.75">
      <c r="A27" s="11"/>
      <c r="B27" s="12"/>
      <c r="C27" s="12"/>
      <c r="D27" s="12"/>
      <c r="E27" s="12"/>
      <c r="F27" s="12"/>
      <c r="G27" s="12"/>
      <c r="H27" s="13"/>
      <c r="I27" s="12"/>
      <c r="J27" s="13"/>
      <c r="K27" s="14"/>
    </row>
    <row r="28" spans="1:11">
      <c r="A28" s="15" t="s">
        <v>1</v>
      </c>
      <c r="B28" s="16"/>
      <c r="C28" s="16"/>
      <c r="D28" s="16"/>
      <c r="E28" s="16"/>
      <c r="F28" s="16"/>
      <c r="G28" s="16"/>
      <c r="H28" s="16"/>
      <c r="I28" s="16"/>
      <c r="J28" s="16"/>
      <c r="K28" s="16"/>
    </row>
  </sheetData>
  <mergeCells count="1">
    <mergeCell ref="A1:K1"/>
  </mergeCells>
  <dataValidations count="1">
    <dataValidation type="custom" allowBlank="1" showDropDown="1" sqref="H3:H27 J3:J27">
      <formula1>OR(NOT(ISERROR(DATEVALUE(H3))), AND(ISNUMBER(H3), LEFT(CELL("format", H3))="D"))</formula1>
    </dataValidation>
  </dataValidation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sheetPr>
    <tabColor rgb="FF0B5394"/>
    <outlinePr summaryBelow="0" summaryRight="0"/>
  </sheetPr>
  <dimension ref="A1:K56"/>
  <sheetViews>
    <sheetView showGridLines="0" workbookViewId="0">
      <pane ySplit="3" topLeftCell="A4" activePane="bottomLeft" state="frozen"/>
      <selection activeCell="B8" sqref="B8"/>
      <selection pane="bottomLeft" activeCell="B8" sqref="B8"/>
    </sheetView>
  </sheetViews>
  <sheetFormatPr defaultColWidth="14.42578125" defaultRowHeight="15.75" customHeight="1"/>
  <cols>
    <col min="1" max="11" width="17.42578125" customWidth="1"/>
  </cols>
  <sheetData>
    <row r="1" spans="1:11" ht="46.5" customHeight="1">
      <c r="A1" s="374" t="s">
        <v>124</v>
      </c>
      <c r="B1" s="272"/>
      <c r="C1" s="272"/>
      <c r="D1" s="272"/>
      <c r="E1" s="272"/>
      <c r="F1" s="272"/>
      <c r="G1" s="272"/>
      <c r="H1" s="272"/>
      <c r="I1" s="272"/>
      <c r="J1" s="272"/>
      <c r="K1" s="273"/>
    </row>
    <row r="2" spans="1:11" ht="37.5" customHeight="1">
      <c r="A2" s="373" t="s">
        <v>125</v>
      </c>
      <c r="B2" s="373" t="s">
        <v>126</v>
      </c>
      <c r="C2" s="375" t="s">
        <v>118</v>
      </c>
      <c r="D2" s="319" t="s">
        <v>127</v>
      </c>
      <c r="E2" s="273"/>
      <c r="F2" s="373" t="s">
        <v>119</v>
      </c>
      <c r="G2" s="373" t="s">
        <v>105</v>
      </c>
      <c r="H2" s="373" t="s">
        <v>120</v>
      </c>
      <c r="I2" s="319" t="s">
        <v>121</v>
      </c>
      <c r="J2" s="272"/>
      <c r="K2" s="273"/>
    </row>
    <row r="3" spans="1:11" ht="37.5" customHeight="1">
      <c r="A3" s="318"/>
      <c r="B3" s="318"/>
      <c r="C3" s="376"/>
      <c r="D3" s="86" t="s">
        <v>128</v>
      </c>
      <c r="E3" s="86" t="s">
        <v>108</v>
      </c>
      <c r="F3" s="318"/>
      <c r="G3" s="318"/>
      <c r="H3" s="318"/>
      <c r="I3" s="87" t="s">
        <v>122</v>
      </c>
      <c r="J3" s="87" t="s">
        <v>123</v>
      </c>
      <c r="K3" s="87" t="s">
        <v>72</v>
      </c>
    </row>
    <row r="4" spans="1:11" ht="14.25">
      <c r="A4" s="88"/>
      <c r="B4" s="64"/>
      <c r="C4" s="64"/>
      <c r="D4" s="89"/>
      <c r="E4" s="64"/>
      <c r="F4" s="90"/>
      <c r="G4" s="90"/>
      <c r="H4" s="80"/>
      <c r="I4" s="90"/>
      <c r="J4" s="91"/>
      <c r="K4" s="92"/>
    </row>
    <row r="5" spans="1:11" ht="14.25">
      <c r="A5" s="93"/>
      <c r="B5" s="61"/>
      <c r="C5" s="61"/>
      <c r="D5" s="94"/>
      <c r="E5" s="61"/>
      <c r="F5" s="95"/>
      <c r="G5" s="95"/>
      <c r="H5" s="77"/>
      <c r="I5" s="95"/>
      <c r="J5" s="96"/>
      <c r="K5" s="97"/>
    </row>
    <row r="6" spans="1:11" ht="14.25">
      <c r="A6" s="88"/>
      <c r="B6" s="64"/>
      <c r="C6" s="64"/>
      <c r="D6" s="89"/>
      <c r="E6" s="64"/>
      <c r="F6" s="90"/>
      <c r="G6" s="90"/>
      <c r="H6" s="80"/>
      <c r="I6" s="90"/>
      <c r="J6" s="91"/>
      <c r="K6" s="92"/>
    </row>
    <row r="7" spans="1:11" ht="14.25">
      <c r="A7" s="93"/>
      <c r="B7" s="61"/>
      <c r="C7" s="61"/>
      <c r="D7" s="94"/>
      <c r="E7" s="61"/>
      <c r="F7" s="95"/>
      <c r="G7" s="95"/>
      <c r="H7" s="77"/>
      <c r="I7" s="95"/>
      <c r="J7" s="96"/>
      <c r="K7" s="97"/>
    </row>
    <row r="8" spans="1:11" ht="14.25">
      <c r="A8" s="88"/>
      <c r="B8" s="64"/>
      <c r="C8" s="64"/>
      <c r="D8" s="89"/>
      <c r="E8" s="64"/>
      <c r="F8" s="90"/>
      <c r="G8" s="90"/>
      <c r="H8" s="80"/>
      <c r="I8" s="90"/>
      <c r="J8" s="91"/>
      <c r="K8" s="92"/>
    </row>
    <row r="9" spans="1:11" ht="14.25">
      <c r="A9" s="93"/>
      <c r="B9" s="61"/>
      <c r="C9" s="61"/>
      <c r="D9" s="94"/>
      <c r="E9" s="61"/>
      <c r="F9" s="95"/>
      <c r="G9" s="95"/>
      <c r="H9" s="77"/>
      <c r="I9" s="95"/>
      <c r="J9" s="96"/>
      <c r="K9" s="97"/>
    </row>
    <row r="10" spans="1:11" ht="14.25">
      <c r="A10" s="88"/>
      <c r="B10" s="64"/>
      <c r="C10" s="64"/>
      <c r="D10" s="89"/>
      <c r="E10" s="64"/>
      <c r="F10" s="90"/>
      <c r="G10" s="90"/>
      <c r="H10" s="80"/>
      <c r="I10" s="90"/>
      <c r="J10" s="91"/>
      <c r="K10" s="92"/>
    </row>
    <row r="11" spans="1:11" ht="14.25">
      <c r="A11" s="93"/>
      <c r="B11" s="61"/>
      <c r="C11" s="61"/>
      <c r="D11" s="94"/>
      <c r="E11" s="61"/>
      <c r="F11" s="95"/>
      <c r="G11" s="95"/>
      <c r="H11" s="77"/>
      <c r="I11" s="95"/>
      <c r="J11" s="96"/>
      <c r="K11" s="97"/>
    </row>
    <row r="12" spans="1:11" ht="14.25">
      <c r="A12" s="88"/>
      <c r="B12" s="64"/>
      <c r="C12" s="64"/>
      <c r="D12" s="89"/>
      <c r="E12" s="64"/>
      <c r="F12" s="90"/>
      <c r="G12" s="90"/>
      <c r="H12" s="80"/>
      <c r="I12" s="90"/>
      <c r="J12" s="91"/>
      <c r="K12" s="92"/>
    </row>
    <row r="13" spans="1:11" ht="14.25">
      <c r="A13" s="93"/>
      <c r="B13" s="61"/>
      <c r="C13" s="61"/>
      <c r="D13" s="94"/>
      <c r="E13" s="61"/>
      <c r="F13" s="95"/>
      <c r="G13" s="95"/>
      <c r="H13" s="77"/>
      <c r="I13" s="95"/>
      <c r="J13" s="96"/>
      <c r="K13" s="97"/>
    </row>
    <row r="14" spans="1:11" ht="14.25">
      <c r="A14" s="88"/>
      <c r="B14" s="64"/>
      <c r="C14" s="64"/>
      <c r="D14" s="89"/>
      <c r="E14" s="64"/>
      <c r="F14" s="90"/>
      <c r="G14" s="90"/>
      <c r="H14" s="80"/>
      <c r="I14" s="90"/>
      <c r="J14" s="91"/>
      <c r="K14" s="92"/>
    </row>
    <row r="15" spans="1:11" ht="14.25">
      <c r="A15" s="93"/>
      <c r="B15" s="61"/>
      <c r="C15" s="61"/>
      <c r="D15" s="94"/>
      <c r="E15" s="61"/>
      <c r="F15" s="95"/>
      <c r="G15" s="95"/>
      <c r="H15" s="77"/>
      <c r="I15" s="95"/>
      <c r="J15" s="96"/>
      <c r="K15" s="97"/>
    </row>
    <row r="16" spans="1:11" ht="14.25">
      <c r="A16" s="88"/>
      <c r="B16" s="64"/>
      <c r="C16" s="64"/>
      <c r="D16" s="89"/>
      <c r="E16" s="64"/>
      <c r="F16" s="90"/>
      <c r="G16" s="90"/>
      <c r="H16" s="80"/>
      <c r="I16" s="90"/>
      <c r="J16" s="91"/>
      <c r="K16" s="92"/>
    </row>
    <row r="17" spans="1:11" ht="14.25">
      <c r="A17" s="93"/>
      <c r="B17" s="61"/>
      <c r="C17" s="61"/>
      <c r="D17" s="94"/>
      <c r="E17" s="61"/>
      <c r="F17" s="95"/>
      <c r="G17" s="95"/>
      <c r="H17" s="77"/>
      <c r="I17" s="95"/>
      <c r="J17" s="96"/>
      <c r="K17" s="97"/>
    </row>
    <row r="18" spans="1:11" ht="14.25">
      <c r="A18" s="88"/>
      <c r="B18" s="64"/>
      <c r="C18" s="64"/>
      <c r="D18" s="89"/>
      <c r="E18" s="64"/>
      <c r="F18" s="90"/>
      <c r="G18" s="90"/>
      <c r="H18" s="80"/>
      <c r="I18" s="90"/>
      <c r="J18" s="91"/>
      <c r="K18" s="92"/>
    </row>
    <row r="19" spans="1:11" ht="14.25">
      <c r="A19" s="93"/>
      <c r="B19" s="61"/>
      <c r="C19" s="61"/>
      <c r="D19" s="94"/>
      <c r="E19" s="61"/>
      <c r="F19" s="95"/>
      <c r="G19" s="95"/>
      <c r="H19" s="77"/>
      <c r="I19" s="95"/>
      <c r="J19" s="96"/>
      <c r="K19" s="97"/>
    </row>
    <row r="20" spans="1:11" ht="14.25">
      <c r="A20" s="88"/>
      <c r="B20" s="64"/>
      <c r="C20" s="64"/>
      <c r="D20" s="89"/>
      <c r="E20" s="64"/>
      <c r="F20" s="90"/>
      <c r="G20" s="90"/>
      <c r="H20" s="80"/>
      <c r="I20" s="90"/>
      <c r="J20" s="91"/>
      <c r="K20" s="92"/>
    </row>
    <row r="21" spans="1:11" ht="14.25">
      <c r="A21" s="93"/>
      <c r="B21" s="61"/>
      <c r="C21" s="61"/>
      <c r="D21" s="94"/>
      <c r="E21" s="61"/>
      <c r="F21" s="95"/>
      <c r="G21" s="95"/>
      <c r="H21" s="77"/>
      <c r="I21" s="95"/>
      <c r="J21" s="96"/>
      <c r="K21" s="97"/>
    </row>
    <row r="22" spans="1:11" ht="14.25">
      <c r="A22" s="88"/>
      <c r="B22" s="64"/>
      <c r="C22" s="64"/>
      <c r="D22" s="89"/>
      <c r="E22" s="64"/>
      <c r="F22" s="90"/>
      <c r="G22" s="90"/>
      <c r="H22" s="80"/>
      <c r="I22" s="90"/>
      <c r="J22" s="91"/>
      <c r="K22" s="92"/>
    </row>
    <row r="23" spans="1:11" ht="14.25">
      <c r="A23" s="93"/>
      <c r="B23" s="61"/>
      <c r="C23" s="61"/>
      <c r="D23" s="94"/>
      <c r="E23" s="61"/>
      <c r="F23" s="95"/>
      <c r="G23" s="95"/>
      <c r="H23" s="77"/>
      <c r="I23" s="95"/>
      <c r="J23" s="96"/>
      <c r="K23" s="97"/>
    </row>
    <row r="24" spans="1:11" ht="14.25">
      <c r="A24" s="88"/>
      <c r="B24" s="64"/>
      <c r="C24" s="64"/>
      <c r="D24" s="89"/>
      <c r="E24" s="64"/>
      <c r="F24" s="90"/>
      <c r="G24" s="90"/>
      <c r="H24" s="80"/>
      <c r="I24" s="90"/>
      <c r="J24" s="91"/>
      <c r="K24" s="92"/>
    </row>
    <row r="25" spans="1:11" ht="14.25">
      <c r="A25" s="93"/>
      <c r="B25" s="61"/>
      <c r="C25" s="61"/>
      <c r="D25" s="94"/>
      <c r="E25" s="61"/>
      <c r="F25" s="95"/>
      <c r="G25" s="95"/>
      <c r="H25" s="77"/>
      <c r="I25" s="95"/>
      <c r="J25" s="96"/>
      <c r="K25" s="97"/>
    </row>
    <row r="26" spans="1:11" ht="14.25">
      <c r="A26" s="88"/>
      <c r="B26" s="64"/>
      <c r="C26" s="64"/>
      <c r="D26" s="89"/>
      <c r="E26" s="64"/>
      <c r="F26" s="90"/>
      <c r="G26" s="90"/>
      <c r="H26" s="80"/>
      <c r="I26" s="90"/>
      <c r="J26" s="91"/>
      <c r="K26" s="92"/>
    </row>
    <row r="27" spans="1:11" ht="14.25">
      <c r="A27" s="93"/>
      <c r="B27" s="61"/>
      <c r="C27" s="61"/>
      <c r="D27" s="94"/>
      <c r="E27" s="61"/>
      <c r="F27" s="95"/>
      <c r="G27" s="95"/>
      <c r="H27" s="77"/>
      <c r="I27" s="95"/>
      <c r="J27" s="96"/>
      <c r="K27" s="97"/>
    </row>
    <row r="28" spans="1:11" ht="14.25">
      <c r="A28" s="88"/>
      <c r="B28" s="64"/>
      <c r="C28" s="64"/>
      <c r="D28" s="89"/>
      <c r="E28" s="64"/>
      <c r="F28" s="90"/>
      <c r="G28" s="90"/>
      <c r="H28" s="80"/>
      <c r="I28" s="90"/>
      <c r="J28" s="91"/>
      <c r="K28" s="92"/>
    </row>
    <row r="29" spans="1:11" ht="14.25">
      <c r="A29" s="93"/>
      <c r="B29" s="61"/>
      <c r="C29" s="61"/>
      <c r="D29" s="94"/>
      <c r="E29" s="61"/>
      <c r="F29" s="95"/>
      <c r="G29" s="95"/>
      <c r="H29" s="77"/>
      <c r="I29" s="95"/>
      <c r="J29" s="96"/>
      <c r="K29" s="97"/>
    </row>
    <row r="30" spans="1:11" ht="14.25">
      <c r="A30" s="88"/>
      <c r="B30" s="64"/>
      <c r="C30" s="64"/>
      <c r="D30" s="89"/>
      <c r="E30" s="64"/>
      <c r="F30" s="90"/>
      <c r="G30" s="90"/>
      <c r="H30" s="80"/>
      <c r="I30" s="90"/>
      <c r="J30" s="91"/>
      <c r="K30" s="92"/>
    </row>
    <row r="31" spans="1:11" ht="14.25">
      <c r="A31" s="93"/>
      <c r="B31" s="61"/>
      <c r="C31" s="61"/>
      <c r="D31" s="94"/>
      <c r="E31" s="61"/>
      <c r="F31" s="95"/>
      <c r="G31" s="95"/>
      <c r="H31" s="77"/>
      <c r="I31" s="95"/>
      <c r="J31" s="96"/>
      <c r="K31" s="97"/>
    </row>
    <row r="32" spans="1:11" ht="14.25">
      <c r="A32" s="88"/>
      <c r="B32" s="64"/>
      <c r="C32" s="64"/>
      <c r="D32" s="89"/>
      <c r="E32" s="64"/>
      <c r="F32" s="90"/>
      <c r="G32" s="90"/>
      <c r="H32" s="80"/>
      <c r="I32" s="90"/>
      <c r="J32" s="91"/>
      <c r="K32" s="92"/>
    </row>
    <row r="33" spans="1:11" ht="14.25">
      <c r="A33" s="93"/>
      <c r="B33" s="61"/>
      <c r="C33" s="61"/>
      <c r="D33" s="94"/>
      <c r="E33" s="61"/>
      <c r="F33" s="95"/>
      <c r="G33" s="95"/>
      <c r="H33" s="77"/>
      <c r="I33" s="95"/>
      <c r="J33" s="96"/>
      <c r="K33" s="97"/>
    </row>
    <row r="34" spans="1:11" ht="14.25">
      <c r="A34" s="88"/>
      <c r="B34" s="64"/>
      <c r="C34" s="64"/>
      <c r="D34" s="89"/>
      <c r="E34" s="64"/>
      <c r="F34" s="90"/>
      <c r="G34" s="90"/>
      <c r="H34" s="80"/>
      <c r="I34" s="90"/>
      <c r="J34" s="91"/>
      <c r="K34" s="92"/>
    </row>
    <row r="35" spans="1:11" ht="14.25">
      <c r="A35" s="93"/>
      <c r="B35" s="61"/>
      <c r="C35" s="61"/>
      <c r="D35" s="94"/>
      <c r="E35" s="61"/>
      <c r="F35" s="95"/>
      <c r="G35" s="95"/>
      <c r="H35" s="77"/>
      <c r="I35" s="95"/>
      <c r="J35" s="96"/>
      <c r="K35" s="97"/>
    </row>
    <row r="36" spans="1:11" ht="14.25">
      <c r="A36" s="88"/>
      <c r="B36" s="64"/>
      <c r="C36" s="64"/>
      <c r="D36" s="89"/>
      <c r="E36" s="64"/>
      <c r="F36" s="90"/>
      <c r="G36" s="90"/>
      <c r="H36" s="80"/>
      <c r="I36" s="90"/>
      <c r="J36" s="91"/>
      <c r="K36" s="92"/>
    </row>
    <row r="37" spans="1:11" ht="14.25">
      <c r="A37" s="93"/>
      <c r="B37" s="61"/>
      <c r="C37" s="61"/>
      <c r="D37" s="94"/>
      <c r="E37" s="61"/>
      <c r="F37" s="95"/>
      <c r="G37" s="95"/>
      <c r="H37" s="77"/>
      <c r="I37" s="95"/>
      <c r="J37" s="96"/>
      <c r="K37" s="97"/>
    </row>
    <row r="38" spans="1:11" ht="14.25">
      <c r="A38" s="88"/>
      <c r="B38" s="64"/>
      <c r="C38" s="64"/>
      <c r="D38" s="89"/>
      <c r="E38" s="64"/>
      <c r="F38" s="90"/>
      <c r="G38" s="90"/>
      <c r="H38" s="80"/>
      <c r="I38" s="90"/>
      <c r="J38" s="91"/>
      <c r="K38" s="92"/>
    </row>
    <row r="39" spans="1:11" ht="14.25">
      <c r="A39" s="93"/>
      <c r="B39" s="61"/>
      <c r="C39" s="61"/>
      <c r="D39" s="94"/>
      <c r="E39" s="61"/>
      <c r="F39" s="95"/>
      <c r="G39" s="95"/>
      <c r="H39" s="77"/>
      <c r="I39" s="95"/>
      <c r="J39" s="96"/>
      <c r="K39" s="97"/>
    </row>
    <row r="40" spans="1:11" ht="14.25">
      <c r="A40" s="88"/>
      <c r="B40" s="64"/>
      <c r="C40" s="64"/>
      <c r="D40" s="89"/>
      <c r="E40" s="64"/>
      <c r="F40" s="90"/>
      <c r="G40" s="90"/>
      <c r="H40" s="80"/>
      <c r="I40" s="90"/>
      <c r="J40" s="91"/>
      <c r="K40" s="92"/>
    </row>
    <row r="41" spans="1:11" ht="14.25">
      <c r="A41" s="93"/>
      <c r="B41" s="61"/>
      <c r="C41" s="61"/>
      <c r="D41" s="94"/>
      <c r="E41" s="61"/>
      <c r="F41" s="95"/>
      <c r="G41" s="95"/>
      <c r="H41" s="77"/>
      <c r="I41" s="95"/>
      <c r="J41" s="96"/>
      <c r="K41" s="97"/>
    </row>
    <row r="42" spans="1:11" ht="14.25">
      <c r="A42" s="88"/>
      <c r="B42" s="64"/>
      <c r="C42" s="64"/>
      <c r="D42" s="89"/>
      <c r="E42" s="64"/>
      <c r="F42" s="90"/>
      <c r="G42" s="90"/>
      <c r="H42" s="80"/>
      <c r="I42" s="90"/>
      <c r="J42" s="91"/>
      <c r="K42" s="92"/>
    </row>
    <row r="43" spans="1:11" ht="14.25">
      <c r="A43" s="93"/>
      <c r="B43" s="61"/>
      <c r="C43" s="61"/>
      <c r="D43" s="94"/>
      <c r="E43" s="61"/>
      <c r="F43" s="95"/>
      <c r="G43" s="95"/>
      <c r="H43" s="77"/>
      <c r="I43" s="95"/>
      <c r="J43" s="96"/>
      <c r="K43" s="97"/>
    </row>
    <row r="44" spans="1:11" ht="14.25">
      <c r="A44" s="88"/>
      <c r="B44" s="64"/>
      <c r="C44" s="64"/>
      <c r="D44" s="89"/>
      <c r="E44" s="64"/>
      <c r="F44" s="90"/>
      <c r="G44" s="90"/>
      <c r="H44" s="80"/>
      <c r="I44" s="90"/>
      <c r="J44" s="91"/>
      <c r="K44" s="92"/>
    </row>
    <row r="45" spans="1:11" ht="14.25">
      <c r="A45" s="93"/>
      <c r="B45" s="61"/>
      <c r="C45" s="61"/>
      <c r="D45" s="94"/>
      <c r="E45" s="61"/>
      <c r="F45" s="95"/>
      <c r="G45" s="95"/>
      <c r="H45" s="77"/>
      <c r="I45" s="95"/>
      <c r="J45" s="96"/>
      <c r="K45" s="97"/>
    </row>
    <row r="46" spans="1:11" ht="14.25">
      <c r="A46" s="88"/>
      <c r="B46" s="64"/>
      <c r="C46" s="64"/>
      <c r="D46" s="89"/>
      <c r="E46" s="64"/>
      <c r="F46" s="90"/>
      <c r="G46" s="90"/>
      <c r="H46" s="80"/>
      <c r="I46" s="90"/>
      <c r="J46" s="91"/>
      <c r="K46" s="92"/>
    </row>
    <row r="47" spans="1:11" ht="14.25">
      <c r="A47" s="93"/>
      <c r="B47" s="61"/>
      <c r="C47" s="61"/>
      <c r="D47" s="94"/>
      <c r="E47" s="61"/>
      <c r="F47" s="95"/>
      <c r="G47" s="95"/>
      <c r="H47" s="77"/>
      <c r="I47" s="95"/>
      <c r="J47" s="96"/>
      <c r="K47" s="97"/>
    </row>
    <row r="48" spans="1:11" ht="14.25">
      <c r="A48" s="88"/>
      <c r="B48" s="64"/>
      <c r="C48" s="64"/>
      <c r="D48" s="89"/>
      <c r="E48" s="64"/>
      <c r="F48" s="90"/>
      <c r="G48" s="90"/>
      <c r="H48" s="80"/>
      <c r="I48" s="90"/>
      <c r="J48" s="91"/>
      <c r="K48" s="92"/>
    </row>
    <row r="49" spans="1:11" ht="14.25">
      <c r="A49" s="93"/>
      <c r="B49" s="61"/>
      <c r="C49" s="61"/>
      <c r="D49" s="94"/>
      <c r="E49" s="61"/>
      <c r="F49" s="95"/>
      <c r="G49" s="95"/>
      <c r="H49" s="77"/>
      <c r="I49" s="95"/>
      <c r="J49" s="96"/>
      <c r="K49" s="97"/>
    </row>
    <row r="50" spans="1:11" ht="14.25">
      <c r="A50" s="88"/>
      <c r="B50" s="64"/>
      <c r="C50" s="64"/>
      <c r="D50" s="89"/>
      <c r="E50" s="64"/>
      <c r="F50" s="90"/>
      <c r="G50" s="90"/>
      <c r="H50" s="80"/>
      <c r="I50" s="90"/>
      <c r="J50" s="91"/>
      <c r="K50" s="92"/>
    </row>
    <row r="51" spans="1:11" ht="14.25">
      <c r="A51" s="93"/>
      <c r="B51" s="61"/>
      <c r="C51" s="61"/>
      <c r="D51" s="94"/>
      <c r="E51" s="61"/>
      <c r="F51" s="95"/>
      <c r="G51" s="95"/>
      <c r="H51" s="77"/>
      <c r="I51" s="95"/>
      <c r="J51" s="96"/>
      <c r="K51" s="97"/>
    </row>
    <row r="52" spans="1:11" ht="14.25">
      <c r="A52" s="88"/>
      <c r="B52" s="64"/>
      <c r="C52" s="64"/>
      <c r="D52" s="89"/>
      <c r="E52" s="64"/>
      <c r="F52" s="90"/>
      <c r="G52" s="90"/>
      <c r="H52" s="80"/>
      <c r="I52" s="90"/>
      <c r="J52" s="91"/>
      <c r="K52" s="92"/>
    </row>
    <row r="53" spans="1:11" ht="14.25">
      <c r="A53" s="93"/>
      <c r="B53" s="61"/>
      <c r="C53" s="61"/>
      <c r="D53" s="94"/>
      <c r="E53" s="61"/>
      <c r="F53" s="95"/>
      <c r="G53" s="95"/>
      <c r="H53" s="77"/>
      <c r="I53" s="95"/>
      <c r="J53" s="96"/>
      <c r="K53" s="97"/>
    </row>
    <row r="54" spans="1:11" ht="14.25">
      <c r="A54" s="88"/>
      <c r="B54" s="64"/>
      <c r="C54" s="64"/>
      <c r="D54" s="89"/>
      <c r="E54" s="64"/>
      <c r="F54" s="90"/>
      <c r="G54" s="90"/>
      <c r="H54" s="80"/>
      <c r="I54" s="90"/>
      <c r="J54" s="91"/>
      <c r="K54" s="92"/>
    </row>
    <row r="55" spans="1:11" ht="14.25">
      <c r="A55" s="98"/>
      <c r="B55" s="79"/>
      <c r="C55" s="79"/>
      <c r="D55" s="99"/>
      <c r="E55" s="79"/>
      <c r="F55" s="100"/>
      <c r="G55" s="100"/>
      <c r="H55" s="101"/>
      <c r="I55" s="100"/>
      <c r="J55" s="102"/>
      <c r="K55" s="103"/>
    </row>
    <row r="56" spans="1:11">
      <c r="A56" s="71" t="s">
        <v>1</v>
      </c>
      <c r="B56" s="72"/>
      <c r="C56" s="72"/>
      <c r="D56" s="72"/>
      <c r="E56" s="72"/>
      <c r="F56" s="72"/>
      <c r="G56" s="72"/>
      <c r="H56" s="72"/>
      <c r="I56" s="72"/>
      <c r="J56" s="72"/>
      <c r="K56" s="72"/>
    </row>
  </sheetData>
  <mergeCells count="9">
    <mergeCell ref="G2:G3"/>
    <mergeCell ref="F2:F3"/>
    <mergeCell ref="H2:H3"/>
    <mergeCell ref="I2:K2"/>
    <mergeCell ref="A1:K1"/>
    <mergeCell ref="A2:A3"/>
    <mergeCell ref="B2:B3"/>
    <mergeCell ref="C2:C3"/>
    <mergeCell ref="D2:E2"/>
  </mergeCells>
  <dataValidations count="1">
    <dataValidation type="custom" allowBlank="1" showDropDown="1" sqref="J4:J55">
      <formula1>OR(NOT(ISERROR(DATEVALUE(J4))), AND(ISNUMBER(J4), LEFT(CELL("format", J4))="D"))</formula1>
    </dataValidation>
  </dataValidations>
  <pageMargins left="0.511811024" right="0.511811024" top="0.78740157499999996" bottom="0.78740157499999996" header="0.31496062000000002" footer="0.31496062000000002"/>
  <legacyDrawing r:id="rId1"/>
</worksheet>
</file>

<file path=xl/worksheets/sheet11.xml><?xml version="1.0" encoding="utf-8"?>
<worksheet xmlns="http://schemas.openxmlformats.org/spreadsheetml/2006/main" xmlns:r="http://schemas.openxmlformats.org/officeDocument/2006/relationships">
  <sheetPr>
    <tabColor rgb="FF0B5394"/>
    <outlinePr summaryBelow="0" summaryRight="0"/>
  </sheetPr>
  <dimension ref="A1:G48"/>
  <sheetViews>
    <sheetView showGridLines="0" workbookViewId="0">
      <pane ySplit="2" topLeftCell="A3" activePane="bottomLeft" state="frozen"/>
      <selection activeCell="B8" sqref="B8"/>
      <selection pane="bottomLeft" activeCell="B8" sqref="B8"/>
    </sheetView>
  </sheetViews>
  <sheetFormatPr defaultColWidth="14.42578125" defaultRowHeight="15.75" customHeight="1"/>
  <cols>
    <col min="1" max="1" width="32.85546875" customWidth="1"/>
    <col min="2" max="2" width="42.140625" customWidth="1"/>
    <col min="3" max="3" width="26.85546875" customWidth="1"/>
    <col min="4" max="4" width="29.42578125" customWidth="1"/>
    <col min="5" max="6" width="32" customWidth="1"/>
    <col min="7" max="7" width="53" customWidth="1"/>
  </cols>
  <sheetData>
    <row r="1" spans="1:7" ht="22.5" customHeight="1">
      <c r="A1" s="377" t="s">
        <v>129</v>
      </c>
      <c r="B1" s="272"/>
      <c r="C1" s="272"/>
      <c r="D1" s="272"/>
      <c r="E1" s="272"/>
      <c r="F1" s="272"/>
      <c r="G1" s="273"/>
    </row>
    <row r="2" spans="1:7" ht="30" customHeight="1">
      <c r="A2" s="87" t="s">
        <v>130</v>
      </c>
      <c r="B2" s="86" t="s">
        <v>131</v>
      </c>
      <c r="C2" s="86" t="s">
        <v>132</v>
      </c>
      <c r="D2" s="86" t="s">
        <v>133</v>
      </c>
      <c r="E2" s="87" t="s">
        <v>134</v>
      </c>
      <c r="F2" s="87" t="s">
        <v>135</v>
      </c>
      <c r="G2" s="86" t="s">
        <v>136</v>
      </c>
    </row>
    <row r="3" spans="1:7" ht="18.75" customHeight="1">
      <c r="A3" s="57"/>
      <c r="B3" s="58"/>
      <c r="C3" s="58"/>
      <c r="D3" s="69"/>
      <c r="E3" s="59"/>
      <c r="F3" s="59"/>
      <c r="G3" s="70" t="s">
        <v>137</v>
      </c>
    </row>
    <row r="4" spans="1:7" ht="14.25">
      <c r="A4" s="60"/>
      <c r="B4" s="61"/>
      <c r="C4" s="61"/>
      <c r="D4" s="73"/>
      <c r="E4" s="62"/>
      <c r="F4" s="62"/>
      <c r="G4" s="74" t="s">
        <v>138</v>
      </c>
    </row>
    <row r="5" spans="1:7" ht="14.25">
      <c r="A5" s="63"/>
      <c r="B5" s="64"/>
      <c r="C5" s="64"/>
      <c r="D5" s="75"/>
      <c r="E5" s="65"/>
      <c r="F5" s="65"/>
      <c r="G5" s="76" t="s">
        <v>139</v>
      </c>
    </row>
    <row r="6" spans="1:7" ht="14.25">
      <c r="A6" s="60"/>
      <c r="B6" s="61"/>
      <c r="C6" s="61"/>
      <c r="D6" s="73"/>
      <c r="E6" s="62"/>
      <c r="F6" s="62"/>
      <c r="G6" s="74" t="s">
        <v>140</v>
      </c>
    </row>
    <row r="7" spans="1:7" ht="14.25">
      <c r="A7" s="63"/>
      <c r="B7" s="64"/>
      <c r="C7" s="64"/>
      <c r="D7" s="75"/>
      <c r="E7" s="65"/>
      <c r="F7" s="65"/>
      <c r="G7" s="76" t="s">
        <v>141</v>
      </c>
    </row>
    <row r="8" spans="1:7" ht="14.25">
      <c r="A8" s="60"/>
      <c r="B8" s="61"/>
      <c r="C8" s="61"/>
      <c r="D8" s="73"/>
      <c r="E8" s="62"/>
      <c r="F8" s="62"/>
      <c r="G8" s="74" t="s">
        <v>142</v>
      </c>
    </row>
    <row r="9" spans="1:7" ht="14.25">
      <c r="A9" s="63"/>
      <c r="B9" s="64"/>
      <c r="C9" s="64"/>
      <c r="D9" s="75"/>
      <c r="E9" s="65"/>
      <c r="F9" s="65"/>
      <c r="G9" s="76" t="s">
        <v>143</v>
      </c>
    </row>
    <row r="10" spans="1:7" ht="14.25">
      <c r="A10" s="60"/>
      <c r="B10" s="61"/>
      <c r="C10" s="61"/>
      <c r="D10" s="73"/>
      <c r="E10" s="62"/>
      <c r="F10" s="62"/>
      <c r="G10" s="74" t="s">
        <v>144</v>
      </c>
    </row>
    <row r="11" spans="1:7" ht="14.25">
      <c r="A11" s="63"/>
      <c r="B11" s="64"/>
      <c r="C11" s="64"/>
      <c r="D11" s="75"/>
      <c r="E11" s="65"/>
      <c r="F11" s="65"/>
      <c r="G11" s="76"/>
    </row>
    <row r="12" spans="1:7" ht="14.25">
      <c r="A12" s="60"/>
      <c r="B12" s="61"/>
      <c r="C12" s="61"/>
      <c r="D12" s="73"/>
      <c r="E12" s="62"/>
      <c r="F12" s="62"/>
      <c r="G12" s="74"/>
    </row>
    <row r="13" spans="1:7" ht="14.25">
      <c r="A13" s="63"/>
      <c r="B13" s="64"/>
      <c r="C13" s="64"/>
      <c r="D13" s="75"/>
      <c r="E13" s="65"/>
      <c r="F13" s="65"/>
      <c r="G13" s="76"/>
    </row>
    <row r="14" spans="1:7" ht="14.25">
      <c r="A14" s="60"/>
      <c r="B14" s="61"/>
      <c r="C14" s="61"/>
      <c r="D14" s="73"/>
      <c r="E14" s="62"/>
      <c r="F14" s="62"/>
      <c r="G14" s="74"/>
    </row>
    <row r="15" spans="1:7" ht="14.25">
      <c r="A15" s="63"/>
      <c r="B15" s="64"/>
      <c r="C15" s="64"/>
      <c r="D15" s="75"/>
      <c r="E15" s="65"/>
      <c r="F15" s="65"/>
      <c r="G15" s="76"/>
    </row>
    <row r="16" spans="1:7" ht="14.25">
      <c r="A16" s="60"/>
      <c r="B16" s="61"/>
      <c r="C16" s="61"/>
      <c r="D16" s="73"/>
      <c r="E16" s="62"/>
      <c r="F16" s="62"/>
      <c r="G16" s="74"/>
    </row>
    <row r="17" spans="1:7" ht="14.25">
      <c r="A17" s="63"/>
      <c r="B17" s="64"/>
      <c r="C17" s="64"/>
      <c r="D17" s="75"/>
      <c r="E17" s="65"/>
      <c r="F17" s="65"/>
      <c r="G17" s="76"/>
    </row>
    <row r="18" spans="1:7" ht="14.25">
      <c r="A18" s="60"/>
      <c r="B18" s="61"/>
      <c r="C18" s="61"/>
      <c r="D18" s="73"/>
      <c r="E18" s="62"/>
      <c r="F18" s="62"/>
      <c r="G18" s="74"/>
    </row>
    <row r="19" spans="1:7" ht="14.25">
      <c r="A19" s="63"/>
      <c r="B19" s="64"/>
      <c r="C19" s="64"/>
      <c r="D19" s="75"/>
      <c r="E19" s="65"/>
      <c r="F19" s="65"/>
      <c r="G19" s="76"/>
    </row>
    <row r="20" spans="1:7" ht="14.25">
      <c r="A20" s="60"/>
      <c r="B20" s="61"/>
      <c r="C20" s="61"/>
      <c r="D20" s="73"/>
      <c r="E20" s="62"/>
      <c r="F20" s="62"/>
      <c r="G20" s="74"/>
    </row>
    <row r="21" spans="1:7" ht="14.25">
      <c r="A21" s="63"/>
      <c r="B21" s="64"/>
      <c r="C21" s="64"/>
      <c r="D21" s="75"/>
      <c r="E21" s="65"/>
      <c r="F21" s="65"/>
      <c r="G21" s="76"/>
    </row>
    <row r="22" spans="1:7" ht="14.25">
      <c r="A22" s="60"/>
      <c r="B22" s="61"/>
      <c r="C22" s="61"/>
      <c r="D22" s="73"/>
      <c r="E22" s="62"/>
      <c r="F22" s="62"/>
      <c r="G22" s="74"/>
    </row>
    <row r="23" spans="1:7" ht="14.25">
      <c r="A23" s="63"/>
      <c r="B23" s="64"/>
      <c r="C23" s="64"/>
      <c r="D23" s="75"/>
      <c r="E23" s="65"/>
      <c r="F23" s="65"/>
      <c r="G23" s="76"/>
    </row>
    <row r="24" spans="1:7" ht="14.25">
      <c r="A24" s="60"/>
      <c r="B24" s="61"/>
      <c r="C24" s="61"/>
      <c r="D24" s="73"/>
      <c r="E24" s="62"/>
      <c r="F24" s="62"/>
      <c r="G24" s="74"/>
    </row>
    <row r="25" spans="1:7" ht="14.25">
      <c r="A25" s="63"/>
      <c r="B25" s="64"/>
      <c r="C25" s="64"/>
      <c r="D25" s="75"/>
      <c r="E25" s="65"/>
      <c r="F25" s="65"/>
      <c r="G25" s="76"/>
    </row>
    <row r="26" spans="1:7" ht="14.25">
      <c r="A26" s="60"/>
      <c r="B26" s="61"/>
      <c r="C26" s="61"/>
      <c r="D26" s="73"/>
      <c r="E26" s="62"/>
      <c r="F26" s="62"/>
      <c r="G26" s="74"/>
    </row>
    <row r="27" spans="1:7" ht="14.25">
      <c r="A27" s="63"/>
      <c r="B27" s="64"/>
      <c r="C27" s="64"/>
      <c r="D27" s="75"/>
      <c r="E27" s="65"/>
      <c r="F27" s="65"/>
      <c r="G27" s="76"/>
    </row>
    <row r="28" spans="1:7" ht="14.25">
      <c r="A28" s="60"/>
      <c r="B28" s="61"/>
      <c r="C28" s="61"/>
      <c r="D28" s="73"/>
      <c r="E28" s="62"/>
      <c r="F28" s="62"/>
      <c r="G28" s="74"/>
    </row>
    <row r="29" spans="1:7" ht="14.25">
      <c r="A29" s="63"/>
      <c r="B29" s="64"/>
      <c r="C29" s="64"/>
      <c r="D29" s="75"/>
      <c r="E29" s="65"/>
      <c r="F29" s="65"/>
      <c r="G29" s="76"/>
    </row>
    <row r="30" spans="1:7" ht="14.25">
      <c r="A30" s="60"/>
      <c r="B30" s="61"/>
      <c r="C30" s="61"/>
      <c r="D30" s="73"/>
      <c r="E30" s="62"/>
      <c r="F30" s="62"/>
      <c r="G30" s="74"/>
    </row>
    <row r="31" spans="1:7" ht="14.25">
      <c r="A31" s="63"/>
      <c r="B31" s="64"/>
      <c r="C31" s="64"/>
      <c r="D31" s="75"/>
      <c r="E31" s="65"/>
      <c r="F31" s="65"/>
      <c r="G31" s="76"/>
    </row>
    <row r="32" spans="1:7" ht="14.25">
      <c r="A32" s="60"/>
      <c r="B32" s="61"/>
      <c r="C32" s="61"/>
      <c r="D32" s="73"/>
      <c r="E32" s="62"/>
      <c r="F32" s="62"/>
      <c r="G32" s="74"/>
    </row>
    <row r="33" spans="1:7" ht="14.25">
      <c r="A33" s="63"/>
      <c r="B33" s="64"/>
      <c r="C33" s="64"/>
      <c r="D33" s="75"/>
      <c r="E33" s="65"/>
      <c r="F33" s="65"/>
      <c r="G33" s="76"/>
    </row>
    <row r="34" spans="1:7" ht="14.25">
      <c r="A34" s="60"/>
      <c r="B34" s="61"/>
      <c r="C34" s="61"/>
      <c r="D34" s="73"/>
      <c r="E34" s="62"/>
      <c r="F34" s="62"/>
      <c r="G34" s="74"/>
    </row>
    <row r="35" spans="1:7" ht="14.25">
      <c r="A35" s="63"/>
      <c r="B35" s="64"/>
      <c r="C35" s="64"/>
      <c r="D35" s="75"/>
      <c r="E35" s="65"/>
      <c r="F35" s="65"/>
      <c r="G35" s="76"/>
    </row>
    <row r="36" spans="1:7" ht="14.25">
      <c r="A36" s="60"/>
      <c r="B36" s="61"/>
      <c r="C36" s="61"/>
      <c r="D36" s="73"/>
      <c r="E36" s="62"/>
      <c r="F36" s="62"/>
      <c r="G36" s="74"/>
    </row>
    <row r="37" spans="1:7" ht="14.25">
      <c r="A37" s="63"/>
      <c r="B37" s="64"/>
      <c r="C37" s="64"/>
      <c r="D37" s="75"/>
      <c r="E37" s="65"/>
      <c r="F37" s="65"/>
      <c r="G37" s="76"/>
    </row>
    <row r="38" spans="1:7" ht="14.25">
      <c r="A38" s="60"/>
      <c r="B38" s="61"/>
      <c r="C38" s="61"/>
      <c r="D38" s="73"/>
      <c r="E38" s="62"/>
      <c r="F38" s="62"/>
      <c r="G38" s="74"/>
    </row>
    <row r="39" spans="1:7" ht="14.25">
      <c r="A39" s="63"/>
      <c r="B39" s="64"/>
      <c r="C39" s="64"/>
      <c r="D39" s="75"/>
      <c r="E39" s="65"/>
      <c r="F39" s="65"/>
      <c r="G39" s="76"/>
    </row>
    <row r="40" spans="1:7" ht="14.25">
      <c r="A40" s="60"/>
      <c r="B40" s="61"/>
      <c r="C40" s="61"/>
      <c r="D40" s="73"/>
      <c r="E40" s="62"/>
      <c r="F40" s="62"/>
      <c r="G40" s="74"/>
    </row>
    <row r="41" spans="1:7" ht="14.25">
      <c r="A41" s="63"/>
      <c r="B41" s="64"/>
      <c r="C41" s="64"/>
      <c r="D41" s="75"/>
      <c r="E41" s="65"/>
      <c r="F41" s="65"/>
      <c r="G41" s="76"/>
    </row>
    <row r="42" spans="1:7" ht="14.25">
      <c r="A42" s="60"/>
      <c r="B42" s="61"/>
      <c r="C42" s="61"/>
      <c r="D42" s="73"/>
      <c r="E42" s="62"/>
      <c r="F42" s="62"/>
      <c r="G42" s="74"/>
    </row>
    <row r="43" spans="1:7" ht="14.25">
      <c r="A43" s="63"/>
      <c r="B43" s="64"/>
      <c r="C43" s="64"/>
      <c r="D43" s="75"/>
      <c r="E43" s="65"/>
      <c r="F43" s="65"/>
      <c r="G43" s="76"/>
    </row>
    <row r="44" spans="1:7" ht="14.25">
      <c r="A44" s="60"/>
      <c r="B44" s="61"/>
      <c r="C44" s="61"/>
      <c r="D44" s="73"/>
      <c r="E44" s="62"/>
      <c r="F44" s="62"/>
      <c r="G44" s="74"/>
    </row>
    <row r="45" spans="1:7" ht="14.25">
      <c r="A45" s="63"/>
      <c r="B45" s="64"/>
      <c r="C45" s="64"/>
      <c r="D45" s="75"/>
      <c r="E45" s="65"/>
      <c r="F45" s="65"/>
      <c r="G45" s="76"/>
    </row>
    <row r="46" spans="1:7" ht="14.25">
      <c r="A46" s="60"/>
      <c r="B46" s="61"/>
      <c r="C46" s="61"/>
      <c r="D46" s="73"/>
      <c r="E46" s="62"/>
      <c r="F46" s="62"/>
      <c r="G46" s="74"/>
    </row>
    <row r="47" spans="1:7" ht="14.25">
      <c r="A47" s="66"/>
      <c r="B47" s="67"/>
      <c r="C47" s="67"/>
      <c r="D47" s="84"/>
      <c r="E47" s="68"/>
      <c r="F47" s="68"/>
      <c r="G47" s="108"/>
    </row>
    <row r="48" spans="1:7">
      <c r="A48" s="71" t="s">
        <v>1</v>
      </c>
      <c r="B48" s="72"/>
      <c r="C48" s="72"/>
      <c r="D48" s="72"/>
      <c r="E48" s="72"/>
      <c r="F48" s="72"/>
      <c r="G48" s="72"/>
    </row>
  </sheetData>
  <mergeCells count="1">
    <mergeCell ref="A1:G1"/>
  </mergeCells>
  <dataValidations count="2">
    <dataValidation type="custom" allowBlank="1" showDropDown="1" sqref="E3:F47">
      <formula1>OR(NOT(ISERROR(DATEVALUE(E3))), AND(ISNUMBER(E3), LEFT(CELL("format", E3))="D"))</formula1>
    </dataValidation>
    <dataValidation type="list" allowBlank="1" sqref="G3:G47">
      <formula1>"Em fase de procedimento interno,Em processo de instauração,Em fase de apuração,Concluso para relatório,Encaminhada à SCGE,Em diligência,Aguardando pronunciamento da autoridade responsável,Encaminhada ao TCE-PE"</formula1>
    </dataValidation>
  </dataValidations>
  <pageMargins left="0.511811024" right="0.511811024" top="0.78740157499999996" bottom="0.78740157499999996" header="0.31496062000000002" footer="0.31496062000000002"/>
  <legacyDrawing r:id="rId1"/>
</worksheet>
</file>

<file path=xl/worksheets/sheet12.xml><?xml version="1.0" encoding="utf-8"?>
<worksheet xmlns="http://schemas.openxmlformats.org/spreadsheetml/2006/main" xmlns:r="http://schemas.openxmlformats.org/officeDocument/2006/relationships">
  <sheetPr>
    <tabColor rgb="FF0B5394"/>
    <outlinePr summaryBelow="0" summaryRight="0"/>
  </sheetPr>
  <dimension ref="A1:C59"/>
  <sheetViews>
    <sheetView showGridLines="0" workbookViewId="0">
      <pane ySplit="3" topLeftCell="A4" activePane="bottomLeft" state="frozen"/>
      <selection activeCell="B8" sqref="B8"/>
      <selection pane="bottomLeft" activeCell="B8" sqref="B8"/>
    </sheetView>
  </sheetViews>
  <sheetFormatPr defaultColWidth="14.42578125" defaultRowHeight="15.75" customHeight="1"/>
  <cols>
    <col min="1" max="1" width="32.85546875" customWidth="1"/>
    <col min="2" max="2" width="42.140625" customWidth="1"/>
    <col min="3" max="3" width="26.85546875" customWidth="1"/>
  </cols>
  <sheetData>
    <row r="1" spans="1:3" ht="22.5" customHeight="1">
      <c r="A1" s="377" t="s">
        <v>145</v>
      </c>
      <c r="B1" s="272"/>
      <c r="C1" s="273"/>
    </row>
    <row r="2" spans="1:3" ht="18.75" customHeight="1">
      <c r="A2" s="373" t="s">
        <v>146</v>
      </c>
      <c r="B2" s="375" t="s">
        <v>2</v>
      </c>
      <c r="C2" s="375" t="s">
        <v>147</v>
      </c>
    </row>
    <row r="3" spans="1:3" ht="18.75" customHeight="1">
      <c r="A3" s="318"/>
      <c r="B3" s="376"/>
      <c r="C3" s="376"/>
    </row>
    <row r="4" spans="1:3" ht="18.75" customHeight="1">
      <c r="A4" s="378" t="s">
        <v>148</v>
      </c>
      <c r="B4" s="379"/>
      <c r="C4" s="323"/>
    </row>
    <row r="5" spans="1:3" ht="14.25">
      <c r="A5" s="104"/>
      <c r="B5" s="105" t="s">
        <v>149</v>
      </c>
      <c r="C5" s="106"/>
    </row>
    <row r="6" spans="1:3" ht="14.25">
      <c r="A6" s="63"/>
      <c r="B6" s="89" t="s">
        <v>150</v>
      </c>
      <c r="C6" s="83"/>
    </row>
    <row r="7" spans="1:3" ht="14.25">
      <c r="A7" s="63"/>
      <c r="B7" s="89" t="s">
        <v>151</v>
      </c>
      <c r="C7" s="83"/>
    </row>
    <row r="8" spans="1:3" ht="14.25">
      <c r="A8" s="63"/>
      <c r="B8" s="89"/>
      <c r="C8" s="83"/>
    </row>
    <row r="9" spans="1:3" ht="14.25">
      <c r="A9" s="63"/>
      <c r="B9" s="89"/>
      <c r="C9" s="83"/>
    </row>
    <row r="10" spans="1:3" ht="14.25">
      <c r="A10" s="63"/>
      <c r="B10" s="89"/>
      <c r="C10" s="83"/>
    </row>
    <row r="11" spans="1:3" ht="14.25">
      <c r="A11" s="63"/>
      <c r="B11" s="89"/>
      <c r="C11" s="83"/>
    </row>
    <row r="12" spans="1:3" ht="14.25">
      <c r="A12" s="63"/>
      <c r="B12" s="89"/>
      <c r="C12" s="83"/>
    </row>
    <row r="13" spans="1:3" ht="14.25">
      <c r="A13" s="63"/>
      <c r="B13" s="89"/>
      <c r="C13" s="83"/>
    </row>
    <row r="14" spans="1:3" ht="14.25">
      <c r="A14" s="66"/>
      <c r="B14" s="107"/>
      <c r="C14" s="85"/>
    </row>
    <row r="15" spans="1:3" ht="14.25">
      <c r="A15" s="378" t="s">
        <v>148</v>
      </c>
      <c r="B15" s="379"/>
      <c r="C15" s="323"/>
    </row>
    <row r="16" spans="1:3" ht="14.25">
      <c r="A16" s="104"/>
      <c r="B16" s="105"/>
      <c r="C16" s="106"/>
    </row>
    <row r="17" spans="1:3" ht="14.25">
      <c r="A17" s="63"/>
      <c r="B17" s="89"/>
      <c r="C17" s="83"/>
    </row>
    <row r="18" spans="1:3" ht="14.25">
      <c r="A18" s="63"/>
      <c r="B18" s="89"/>
      <c r="C18" s="83"/>
    </row>
    <row r="19" spans="1:3" ht="14.25">
      <c r="A19" s="63"/>
      <c r="B19" s="89"/>
      <c r="C19" s="83"/>
    </row>
    <row r="20" spans="1:3" ht="14.25">
      <c r="A20" s="63"/>
      <c r="B20" s="89"/>
      <c r="C20" s="83"/>
    </row>
    <row r="21" spans="1:3" ht="14.25">
      <c r="A21" s="63"/>
      <c r="B21" s="89"/>
      <c r="C21" s="83"/>
    </row>
    <row r="22" spans="1:3" ht="14.25">
      <c r="A22" s="63"/>
      <c r="B22" s="89"/>
      <c r="C22" s="83"/>
    </row>
    <row r="23" spans="1:3" ht="14.25">
      <c r="A23" s="63"/>
      <c r="B23" s="89"/>
      <c r="C23" s="83"/>
    </row>
    <row r="24" spans="1:3" ht="14.25">
      <c r="A24" s="63"/>
      <c r="B24" s="89"/>
      <c r="C24" s="83"/>
    </row>
    <row r="25" spans="1:3" ht="14.25">
      <c r="A25" s="66"/>
      <c r="B25" s="107"/>
      <c r="C25" s="85"/>
    </row>
    <row r="26" spans="1:3" ht="14.25">
      <c r="A26" s="378" t="s">
        <v>148</v>
      </c>
      <c r="B26" s="379"/>
      <c r="C26" s="323"/>
    </row>
    <row r="27" spans="1:3" ht="14.25">
      <c r="A27" s="104"/>
      <c r="B27" s="105"/>
      <c r="C27" s="106"/>
    </row>
    <row r="28" spans="1:3" ht="14.25">
      <c r="A28" s="63"/>
      <c r="B28" s="89"/>
      <c r="C28" s="83"/>
    </row>
    <row r="29" spans="1:3" ht="14.25">
      <c r="A29" s="63"/>
      <c r="B29" s="89"/>
      <c r="C29" s="83"/>
    </row>
    <row r="30" spans="1:3" ht="14.25">
      <c r="A30" s="63"/>
      <c r="B30" s="89"/>
      <c r="C30" s="83"/>
    </row>
    <row r="31" spans="1:3" ht="14.25">
      <c r="A31" s="63"/>
      <c r="B31" s="89"/>
      <c r="C31" s="83"/>
    </row>
    <row r="32" spans="1:3" ht="14.25">
      <c r="A32" s="63"/>
      <c r="B32" s="89"/>
      <c r="C32" s="83"/>
    </row>
    <row r="33" spans="1:3" ht="14.25">
      <c r="A33" s="63"/>
      <c r="B33" s="89"/>
      <c r="C33" s="83"/>
    </row>
    <row r="34" spans="1:3" ht="14.25">
      <c r="A34" s="63"/>
      <c r="B34" s="89"/>
      <c r="C34" s="83"/>
    </row>
    <row r="35" spans="1:3" ht="14.25">
      <c r="A35" s="63"/>
      <c r="B35" s="89"/>
      <c r="C35" s="83"/>
    </row>
    <row r="36" spans="1:3" ht="14.25">
      <c r="A36" s="66"/>
      <c r="B36" s="107"/>
      <c r="C36" s="85"/>
    </row>
    <row r="37" spans="1:3" ht="14.25">
      <c r="A37" s="378" t="s">
        <v>148</v>
      </c>
      <c r="B37" s="379"/>
      <c r="C37" s="323"/>
    </row>
    <row r="38" spans="1:3" ht="14.25">
      <c r="A38" s="104"/>
      <c r="B38" s="105"/>
      <c r="C38" s="106"/>
    </row>
    <row r="39" spans="1:3" ht="14.25">
      <c r="A39" s="63"/>
      <c r="B39" s="89"/>
      <c r="C39" s="83"/>
    </row>
    <row r="40" spans="1:3" ht="14.25">
      <c r="A40" s="63"/>
      <c r="B40" s="89"/>
      <c r="C40" s="83"/>
    </row>
    <row r="41" spans="1:3" ht="14.25">
      <c r="A41" s="63"/>
      <c r="B41" s="89"/>
      <c r="C41" s="83"/>
    </row>
    <row r="42" spans="1:3" ht="14.25">
      <c r="A42" s="63"/>
      <c r="B42" s="89"/>
      <c r="C42" s="83"/>
    </row>
    <row r="43" spans="1:3" ht="14.25">
      <c r="A43" s="63"/>
      <c r="B43" s="89"/>
      <c r="C43" s="83"/>
    </row>
    <row r="44" spans="1:3" ht="14.25">
      <c r="A44" s="63"/>
      <c r="B44" s="89"/>
      <c r="C44" s="83"/>
    </row>
    <row r="45" spans="1:3" ht="14.25">
      <c r="A45" s="63"/>
      <c r="B45" s="89"/>
      <c r="C45" s="83"/>
    </row>
    <row r="46" spans="1:3" ht="14.25">
      <c r="A46" s="63"/>
      <c r="B46" s="89"/>
      <c r="C46" s="83"/>
    </row>
    <row r="47" spans="1:3" ht="14.25">
      <c r="A47" s="66"/>
      <c r="B47" s="107"/>
      <c r="C47" s="85"/>
    </row>
    <row r="48" spans="1:3" ht="14.25">
      <c r="A48" s="378" t="s">
        <v>148</v>
      </c>
      <c r="B48" s="379"/>
      <c r="C48" s="323"/>
    </row>
    <row r="49" spans="1:3" ht="14.25">
      <c r="A49" s="104"/>
      <c r="B49" s="105"/>
      <c r="C49" s="106"/>
    </row>
    <row r="50" spans="1:3" ht="14.25">
      <c r="A50" s="63"/>
      <c r="B50" s="89"/>
      <c r="C50" s="83"/>
    </row>
    <row r="51" spans="1:3" ht="14.25">
      <c r="A51" s="63"/>
      <c r="B51" s="89"/>
      <c r="C51" s="83"/>
    </row>
    <row r="52" spans="1:3" ht="14.25">
      <c r="A52" s="63"/>
      <c r="B52" s="89"/>
      <c r="C52" s="83"/>
    </row>
    <row r="53" spans="1:3" ht="14.25">
      <c r="A53" s="63"/>
      <c r="B53" s="89"/>
      <c r="C53" s="83"/>
    </row>
    <row r="54" spans="1:3" ht="14.25">
      <c r="A54" s="63"/>
      <c r="B54" s="89"/>
      <c r="C54" s="83"/>
    </row>
    <row r="55" spans="1:3" ht="14.25">
      <c r="A55" s="63"/>
      <c r="B55" s="89"/>
      <c r="C55" s="83"/>
    </row>
    <row r="56" spans="1:3" ht="14.25">
      <c r="A56" s="63"/>
      <c r="B56" s="89"/>
      <c r="C56" s="83"/>
    </row>
    <row r="57" spans="1:3" ht="14.25">
      <c r="A57" s="63"/>
      <c r="B57" s="89"/>
      <c r="C57" s="83"/>
    </row>
    <row r="58" spans="1:3" ht="14.25">
      <c r="A58" s="66"/>
      <c r="B58" s="107"/>
      <c r="C58" s="85"/>
    </row>
    <row r="59" spans="1:3">
      <c r="A59" s="71" t="s">
        <v>1</v>
      </c>
      <c r="B59" s="72"/>
      <c r="C59" s="72"/>
    </row>
  </sheetData>
  <mergeCells count="9">
    <mergeCell ref="A48:C48"/>
    <mergeCell ref="C2:C3"/>
    <mergeCell ref="B2:B3"/>
    <mergeCell ref="A2:A3"/>
    <mergeCell ref="A1:C1"/>
    <mergeCell ref="A4:C4"/>
    <mergeCell ref="A15:C15"/>
    <mergeCell ref="A26:C26"/>
    <mergeCell ref="A37:C37"/>
  </mergeCells>
  <dataValidations count="1">
    <dataValidation type="list" allowBlank="1" sqref="B5:B14 B16:B25 B27:B36 B38:B47 B49:B58">
      <formula1>"Implementada,Implementada parcialmente,Não implementada"</formula1>
    </dataValidation>
  </dataValidations>
  <pageMargins left="0.511811024" right="0.511811024" top="0.78740157499999996" bottom="0.78740157499999996" header="0.31496062000000002" footer="0.31496062000000002"/>
  <legacyDrawing r:id="rId1"/>
</worksheet>
</file>

<file path=xl/worksheets/sheet13.xml><?xml version="1.0" encoding="utf-8"?>
<worksheet xmlns="http://schemas.openxmlformats.org/spreadsheetml/2006/main" xmlns:r="http://schemas.openxmlformats.org/officeDocument/2006/relationships">
  <sheetPr>
    <tabColor rgb="FF0B5394"/>
    <outlinePr summaryBelow="0" summaryRight="0"/>
  </sheetPr>
  <dimension ref="A1:J45"/>
  <sheetViews>
    <sheetView showGridLines="0" workbookViewId="0">
      <pane ySplit="2" topLeftCell="A3" activePane="bottomLeft" state="frozen"/>
      <selection activeCell="B8" sqref="B8"/>
      <selection pane="bottomLeft" activeCell="B8" sqref="B8"/>
    </sheetView>
  </sheetViews>
  <sheetFormatPr defaultColWidth="14.42578125" defaultRowHeight="15.75" customHeight="1"/>
  <cols>
    <col min="1" max="1" width="11.5703125" customWidth="1"/>
    <col min="2" max="2" width="42.140625" customWidth="1"/>
    <col min="3" max="10" width="31.85546875" customWidth="1"/>
  </cols>
  <sheetData>
    <row r="1" spans="1:10" ht="46.5" customHeight="1">
      <c r="A1" s="374" t="s">
        <v>152</v>
      </c>
      <c r="B1" s="272"/>
      <c r="C1" s="272"/>
      <c r="D1" s="272"/>
      <c r="E1" s="272"/>
      <c r="F1" s="272"/>
      <c r="G1" s="272"/>
      <c r="H1" s="272"/>
      <c r="I1" s="272"/>
      <c r="J1" s="273"/>
    </row>
    <row r="2" spans="1:10" ht="37.5" customHeight="1">
      <c r="A2" s="380" t="s">
        <v>153</v>
      </c>
      <c r="B2" s="376"/>
      <c r="C2" s="86" t="s">
        <v>154</v>
      </c>
      <c r="D2" s="86" t="s">
        <v>155</v>
      </c>
      <c r="E2" s="87" t="s">
        <v>156</v>
      </c>
      <c r="F2" s="87" t="s">
        <v>157</v>
      </c>
      <c r="G2" s="86" t="s">
        <v>158</v>
      </c>
      <c r="H2" s="86" t="s">
        <v>159</v>
      </c>
      <c r="I2" s="86" t="s">
        <v>160</v>
      </c>
      <c r="J2" s="86" t="s">
        <v>161</v>
      </c>
    </row>
    <row r="3" spans="1:10" ht="18.75" customHeight="1">
      <c r="A3" s="381" t="s">
        <v>162</v>
      </c>
      <c r="B3" s="382"/>
      <c r="C3" s="382"/>
      <c r="D3" s="382"/>
      <c r="E3" s="382"/>
      <c r="F3" s="382"/>
      <c r="G3" s="382"/>
      <c r="H3" s="382"/>
      <c r="I3" s="382"/>
      <c r="J3" s="383"/>
    </row>
    <row r="4" spans="1:10" ht="14.25">
      <c r="A4" s="109" t="s">
        <v>163</v>
      </c>
      <c r="B4" s="64" t="s">
        <v>164</v>
      </c>
      <c r="C4" s="75"/>
      <c r="D4" s="75"/>
      <c r="E4" s="75"/>
      <c r="F4" s="64"/>
      <c r="G4" s="90"/>
      <c r="H4" s="90"/>
      <c r="I4" s="90"/>
      <c r="J4" s="76"/>
    </row>
    <row r="5" spans="1:10" ht="14.25">
      <c r="A5" s="109" t="s">
        <v>165</v>
      </c>
      <c r="B5" s="64" t="s">
        <v>164</v>
      </c>
      <c r="C5" s="75"/>
      <c r="D5" s="75"/>
      <c r="E5" s="75"/>
      <c r="F5" s="64"/>
      <c r="G5" s="90"/>
      <c r="H5" s="90"/>
      <c r="I5" s="90"/>
      <c r="J5" s="76"/>
    </row>
    <row r="6" spans="1:10" ht="14.25">
      <c r="A6" s="109" t="s">
        <v>166</v>
      </c>
      <c r="B6" s="64" t="s">
        <v>164</v>
      </c>
      <c r="C6" s="75"/>
      <c r="D6" s="75"/>
      <c r="E6" s="75"/>
      <c r="F6" s="64"/>
      <c r="G6" s="90"/>
      <c r="H6" s="90"/>
      <c r="I6" s="90"/>
      <c r="J6" s="76"/>
    </row>
    <row r="7" spans="1:10" ht="14.25">
      <c r="A7" s="109"/>
      <c r="B7" s="64"/>
      <c r="C7" s="75"/>
      <c r="D7" s="75"/>
      <c r="E7" s="75"/>
      <c r="F7" s="64"/>
      <c r="G7" s="90"/>
      <c r="H7" s="90"/>
      <c r="I7" s="90"/>
      <c r="J7" s="76"/>
    </row>
    <row r="8" spans="1:10" ht="14.25">
      <c r="A8" s="109"/>
      <c r="B8" s="64"/>
      <c r="C8" s="75"/>
      <c r="D8" s="75"/>
      <c r="E8" s="75"/>
      <c r="F8" s="64"/>
      <c r="G8" s="90"/>
      <c r="H8" s="90"/>
      <c r="I8" s="90"/>
      <c r="J8" s="76"/>
    </row>
    <row r="9" spans="1:10" ht="14.25">
      <c r="A9" s="109"/>
      <c r="B9" s="64"/>
      <c r="C9" s="75"/>
      <c r="D9" s="75"/>
      <c r="E9" s="75"/>
      <c r="F9" s="64"/>
      <c r="G9" s="90"/>
      <c r="H9" s="90"/>
      <c r="I9" s="90"/>
      <c r="J9" s="76"/>
    </row>
    <row r="10" spans="1:10" ht="14.25">
      <c r="A10" s="109"/>
      <c r="B10" s="64"/>
      <c r="C10" s="75"/>
      <c r="D10" s="75"/>
      <c r="E10" s="75"/>
      <c r="F10" s="64"/>
      <c r="G10" s="90"/>
      <c r="H10" s="90"/>
      <c r="I10" s="90"/>
      <c r="J10" s="76"/>
    </row>
    <row r="11" spans="1:10" ht="14.25">
      <c r="A11" s="109"/>
      <c r="B11" s="64"/>
      <c r="C11" s="75"/>
      <c r="D11" s="75"/>
      <c r="E11" s="75"/>
      <c r="F11" s="64"/>
      <c r="G11" s="90"/>
      <c r="H11" s="90"/>
      <c r="I11" s="90"/>
      <c r="J11" s="76"/>
    </row>
    <row r="12" spans="1:10" ht="14.25">
      <c r="A12" s="109"/>
      <c r="B12" s="64"/>
      <c r="C12" s="75"/>
      <c r="D12" s="75"/>
      <c r="E12" s="75"/>
      <c r="F12" s="64"/>
      <c r="G12" s="90"/>
      <c r="H12" s="90"/>
      <c r="I12" s="90"/>
      <c r="J12" s="76"/>
    </row>
    <row r="13" spans="1:10" ht="14.25">
      <c r="A13" s="109"/>
      <c r="B13" s="64"/>
      <c r="C13" s="75"/>
      <c r="D13" s="75"/>
      <c r="E13" s="75"/>
      <c r="F13" s="64"/>
      <c r="G13" s="90"/>
      <c r="H13" s="90"/>
      <c r="I13" s="90"/>
      <c r="J13" s="76"/>
    </row>
    <row r="14" spans="1:10" ht="14.25">
      <c r="A14" s="109"/>
      <c r="B14" s="64"/>
      <c r="C14" s="75"/>
      <c r="D14" s="75"/>
      <c r="E14" s="75"/>
      <c r="F14" s="64"/>
      <c r="G14" s="90"/>
      <c r="H14" s="90"/>
      <c r="I14" s="90"/>
      <c r="J14" s="76"/>
    </row>
    <row r="15" spans="1:10" ht="14.25">
      <c r="A15" s="109"/>
      <c r="B15" s="64"/>
      <c r="C15" s="75"/>
      <c r="D15" s="75"/>
      <c r="E15" s="75"/>
      <c r="F15" s="64"/>
      <c r="G15" s="90"/>
      <c r="H15" s="90"/>
      <c r="I15" s="90"/>
      <c r="J15" s="76"/>
    </row>
    <row r="16" spans="1:10" ht="14.25">
      <c r="A16" s="109"/>
      <c r="B16" s="64"/>
      <c r="C16" s="75"/>
      <c r="D16" s="75"/>
      <c r="E16" s="75"/>
      <c r="F16" s="64"/>
      <c r="G16" s="90"/>
      <c r="H16" s="90"/>
      <c r="I16" s="90"/>
      <c r="J16" s="76"/>
    </row>
    <row r="17" spans="1:10" ht="14.25">
      <c r="A17" s="109"/>
      <c r="B17" s="64"/>
      <c r="C17" s="75"/>
      <c r="D17" s="75"/>
      <c r="E17" s="75"/>
      <c r="F17" s="64"/>
      <c r="G17" s="90"/>
      <c r="H17" s="90"/>
      <c r="I17" s="90"/>
      <c r="J17" s="76"/>
    </row>
    <row r="18" spans="1:10" ht="14.25">
      <c r="A18" s="109"/>
      <c r="B18" s="64"/>
      <c r="C18" s="75"/>
      <c r="D18" s="75"/>
      <c r="E18" s="75"/>
      <c r="F18" s="64"/>
      <c r="G18" s="90"/>
      <c r="H18" s="90"/>
      <c r="I18" s="90"/>
      <c r="J18" s="76"/>
    </row>
    <row r="19" spans="1:10" ht="14.25">
      <c r="A19" s="109"/>
      <c r="B19" s="64"/>
      <c r="C19" s="75"/>
      <c r="D19" s="75"/>
      <c r="E19" s="75"/>
      <c r="F19" s="64"/>
      <c r="G19" s="90"/>
      <c r="H19" s="90"/>
      <c r="I19" s="90"/>
      <c r="J19" s="76"/>
    </row>
    <row r="20" spans="1:10" ht="14.25">
      <c r="A20" s="109"/>
      <c r="B20" s="64"/>
      <c r="C20" s="75"/>
      <c r="D20" s="75"/>
      <c r="E20" s="75"/>
      <c r="F20" s="64"/>
      <c r="G20" s="90"/>
      <c r="H20" s="90"/>
      <c r="I20" s="90"/>
      <c r="J20" s="76"/>
    </row>
    <row r="21" spans="1:10" ht="14.25">
      <c r="A21" s="109"/>
      <c r="B21" s="64"/>
      <c r="C21" s="75"/>
      <c r="D21" s="75"/>
      <c r="E21" s="75"/>
      <c r="F21" s="64"/>
      <c r="G21" s="90"/>
      <c r="H21" s="90"/>
      <c r="I21" s="90"/>
      <c r="J21" s="92"/>
    </row>
    <row r="22" spans="1:10" ht="14.25">
      <c r="A22" s="109"/>
      <c r="B22" s="64"/>
      <c r="C22" s="75"/>
      <c r="D22" s="75"/>
      <c r="E22" s="75"/>
      <c r="F22" s="64"/>
      <c r="G22" s="90"/>
      <c r="H22" s="90"/>
      <c r="I22" s="90"/>
      <c r="J22" s="92"/>
    </row>
    <row r="23" spans="1:10" ht="14.25">
      <c r="A23" s="109"/>
      <c r="B23" s="67"/>
      <c r="C23" s="84"/>
      <c r="D23" s="84"/>
      <c r="E23" s="84"/>
      <c r="F23" s="67"/>
      <c r="G23" s="110"/>
      <c r="H23" s="110"/>
      <c r="I23" s="110"/>
      <c r="J23" s="108"/>
    </row>
    <row r="24" spans="1:10" ht="14.25">
      <c r="A24" s="381" t="s">
        <v>167</v>
      </c>
      <c r="B24" s="382"/>
      <c r="C24" s="382"/>
      <c r="D24" s="382"/>
      <c r="E24" s="382"/>
      <c r="F24" s="382"/>
      <c r="G24" s="382"/>
      <c r="H24" s="382"/>
      <c r="I24" s="382"/>
      <c r="J24" s="383"/>
    </row>
    <row r="25" spans="1:10" ht="14.25">
      <c r="A25" s="109" t="s">
        <v>168</v>
      </c>
      <c r="B25" s="111"/>
      <c r="C25" s="75"/>
      <c r="D25" s="75"/>
      <c r="E25" s="75"/>
      <c r="F25" s="64"/>
      <c r="G25" s="90"/>
      <c r="H25" s="90"/>
      <c r="I25" s="90"/>
      <c r="J25" s="76"/>
    </row>
    <row r="26" spans="1:10" ht="14.25">
      <c r="A26" s="109" t="s">
        <v>169</v>
      </c>
      <c r="B26" s="111"/>
      <c r="C26" s="75"/>
      <c r="D26" s="75"/>
      <c r="E26" s="75"/>
      <c r="F26" s="64"/>
      <c r="G26" s="90"/>
      <c r="H26" s="90"/>
      <c r="I26" s="90"/>
      <c r="J26" s="76"/>
    </row>
    <row r="27" spans="1:10" ht="14.25">
      <c r="A27" s="112">
        <v>43526</v>
      </c>
      <c r="B27" s="113"/>
      <c r="C27" s="75"/>
      <c r="D27" s="75"/>
      <c r="E27" s="75"/>
      <c r="F27" s="64"/>
      <c r="G27" s="90"/>
      <c r="H27" s="90"/>
      <c r="I27" s="90"/>
      <c r="J27" s="76"/>
    </row>
    <row r="28" spans="1:10" ht="14.25">
      <c r="A28" s="114"/>
      <c r="B28" s="64"/>
      <c r="C28" s="75"/>
      <c r="D28" s="75"/>
      <c r="E28" s="75"/>
      <c r="F28" s="64"/>
      <c r="G28" s="90"/>
      <c r="H28" s="90"/>
      <c r="I28" s="90"/>
      <c r="J28" s="76"/>
    </row>
    <row r="29" spans="1:10" ht="14.25">
      <c r="A29" s="114"/>
      <c r="B29" s="64"/>
      <c r="C29" s="75"/>
      <c r="D29" s="75"/>
      <c r="E29" s="75"/>
      <c r="F29" s="64"/>
      <c r="G29" s="90"/>
      <c r="H29" s="90"/>
      <c r="I29" s="90"/>
      <c r="J29" s="76"/>
    </row>
    <row r="30" spans="1:10" ht="14.25">
      <c r="A30" s="114"/>
      <c r="B30" s="64"/>
      <c r="C30" s="75"/>
      <c r="D30" s="75"/>
      <c r="E30" s="75"/>
      <c r="F30" s="64"/>
      <c r="G30" s="90"/>
      <c r="H30" s="90"/>
      <c r="I30" s="90"/>
      <c r="J30" s="76"/>
    </row>
    <row r="31" spans="1:10" ht="14.25">
      <c r="A31" s="114"/>
      <c r="B31" s="64"/>
      <c r="C31" s="75"/>
      <c r="D31" s="75"/>
      <c r="E31" s="75"/>
      <c r="F31" s="64"/>
      <c r="G31" s="90"/>
      <c r="H31" s="90"/>
      <c r="I31" s="90"/>
      <c r="J31" s="76"/>
    </row>
    <row r="32" spans="1:10" ht="14.25">
      <c r="A32" s="114"/>
      <c r="B32" s="64"/>
      <c r="C32" s="75"/>
      <c r="D32" s="75"/>
      <c r="E32" s="75"/>
      <c r="F32" s="64"/>
      <c r="G32" s="90"/>
      <c r="H32" s="90"/>
      <c r="I32" s="90"/>
      <c r="J32" s="76"/>
    </row>
    <row r="33" spans="1:10" ht="14.25">
      <c r="A33" s="114"/>
      <c r="B33" s="64"/>
      <c r="C33" s="75"/>
      <c r="D33" s="75"/>
      <c r="E33" s="75"/>
      <c r="F33" s="64"/>
      <c r="G33" s="90"/>
      <c r="H33" s="90"/>
      <c r="I33" s="90"/>
      <c r="J33" s="76"/>
    </row>
    <row r="34" spans="1:10" ht="14.25">
      <c r="A34" s="114"/>
      <c r="B34" s="64"/>
      <c r="C34" s="75"/>
      <c r="D34" s="75"/>
      <c r="E34" s="75"/>
      <c r="F34" s="64"/>
      <c r="G34" s="90"/>
      <c r="H34" s="90"/>
      <c r="I34" s="90"/>
      <c r="J34" s="76"/>
    </row>
    <row r="35" spans="1:10" ht="14.25">
      <c r="A35" s="114"/>
      <c r="B35" s="64"/>
      <c r="C35" s="75"/>
      <c r="D35" s="75"/>
      <c r="E35" s="75"/>
      <c r="F35" s="64"/>
      <c r="G35" s="90"/>
      <c r="H35" s="90"/>
      <c r="I35" s="90"/>
      <c r="J35" s="76"/>
    </row>
    <row r="36" spans="1:10" ht="14.25">
      <c r="A36" s="114"/>
      <c r="B36" s="64"/>
      <c r="C36" s="75"/>
      <c r="D36" s="75"/>
      <c r="E36" s="75"/>
      <c r="F36" s="64"/>
      <c r="G36" s="90"/>
      <c r="H36" s="90"/>
      <c r="I36" s="90"/>
      <c r="J36" s="76"/>
    </row>
    <row r="37" spans="1:10" ht="14.25">
      <c r="A37" s="114"/>
      <c r="B37" s="64"/>
      <c r="C37" s="75"/>
      <c r="D37" s="75"/>
      <c r="E37" s="75"/>
      <c r="F37" s="64"/>
      <c r="G37" s="90"/>
      <c r="H37" s="90"/>
      <c r="I37" s="90"/>
      <c r="J37" s="76"/>
    </row>
    <row r="38" spans="1:10" ht="14.25">
      <c r="A38" s="114"/>
      <c r="B38" s="64"/>
      <c r="C38" s="75"/>
      <c r="D38" s="75"/>
      <c r="E38" s="75"/>
      <c r="F38" s="64"/>
      <c r="G38" s="90"/>
      <c r="H38" s="90"/>
      <c r="I38" s="90"/>
      <c r="J38" s="76"/>
    </row>
    <row r="39" spans="1:10" ht="14.25">
      <c r="A39" s="114"/>
      <c r="B39" s="64"/>
      <c r="C39" s="75"/>
      <c r="D39" s="75"/>
      <c r="E39" s="75"/>
      <c r="F39" s="64"/>
      <c r="G39" s="90"/>
      <c r="H39" s="90"/>
      <c r="I39" s="90"/>
      <c r="J39" s="76"/>
    </row>
    <row r="40" spans="1:10" ht="14.25">
      <c r="A40" s="114"/>
      <c r="B40" s="64"/>
      <c r="C40" s="75"/>
      <c r="D40" s="75"/>
      <c r="E40" s="75"/>
      <c r="F40" s="64"/>
      <c r="G40" s="90"/>
      <c r="H40" s="90"/>
      <c r="I40" s="90"/>
      <c r="J40" s="76"/>
    </row>
    <row r="41" spans="1:10" ht="14.25">
      <c r="A41" s="114"/>
      <c r="B41" s="64"/>
      <c r="C41" s="75"/>
      <c r="D41" s="75"/>
      <c r="E41" s="75"/>
      <c r="F41" s="64"/>
      <c r="G41" s="90"/>
      <c r="H41" s="90"/>
      <c r="I41" s="90"/>
      <c r="J41" s="76"/>
    </row>
    <row r="42" spans="1:10" ht="14.25">
      <c r="A42" s="63"/>
      <c r="B42" s="64"/>
      <c r="C42" s="75"/>
      <c r="D42" s="75"/>
      <c r="E42" s="75"/>
      <c r="F42" s="64"/>
      <c r="G42" s="90"/>
      <c r="H42" s="90"/>
      <c r="I42" s="90"/>
      <c r="J42" s="92"/>
    </row>
    <row r="43" spans="1:10" ht="14.25">
      <c r="A43" s="63"/>
      <c r="B43" s="64"/>
      <c r="C43" s="75"/>
      <c r="D43" s="75"/>
      <c r="E43" s="75"/>
      <c r="F43" s="64"/>
      <c r="G43" s="90"/>
      <c r="H43" s="90"/>
      <c r="I43" s="90"/>
      <c r="J43" s="92"/>
    </row>
    <row r="44" spans="1:10" ht="14.25">
      <c r="A44" s="66"/>
      <c r="B44" s="67"/>
      <c r="C44" s="84"/>
      <c r="D44" s="84"/>
      <c r="E44" s="84"/>
      <c r="F44" s="67"/>
      <c r="G44" s="110"/>
      <c r="H44" s="110"/>
      <c r="I44" s="110"/>
      <c r="J44" s="108"/>
    </row>
    <row r="45" spans="1:10">
      <c r="A45" s="71" t="s">
        <v>1</v>
      </c>
      <c r="B45" s="72"/>
      <c r="C45" s="72"/>
      <c r="D45" s="72"/>
      <c r="E45" s="72"/>
      <c r="F45" s="72"/>
      <c r="G45" s="72"/>
      <c r="H45" s="72"/>
      <c r="I45" s="72"/>
      <c r="J45" s="72"/>
    </row>
  </sheetData>
  <mergeCells count="4">
    <mergeCell ref="A1:J1"/>
    <mergeCell ref="A2:B2"/>
    <mergeCell ref="A24:J24"/>
    <mergeCell ref="A3:J3"/>
  </mergeCells>
  <pageMargins left="0.511811024" right="0.511811024" top="0.78740157499999996" bottom="0.78740157499999996" header="0.31496062000000002" footer="0.31496062000000002"/>
  <legacyDrawing r:id="rId1"/>
</worksheet>
</file>

<file path=xl/worksheets/sheet14.xml><?xml version="1.0" encoding="utf-8"?>
<worksheet xmlns="http://schemas.openxmlformats.org/spreadsheetml/2006/main" xmlns:r="http://schemas.openxmlformats.org/officeDocument/2006/relationships">
  <sheetPr>
    <tabColor rgb="FF0B5394"/>
    <outlinePr summaryBelow="0" summaryRight="0"/>
  </sheetPr>
  <dimension ref="A1:H51"/>
  <sheetViews>
    <sheetView showGridLines="0" workbookViewId="0">
      <pane ySplit="3" topLeftCell="A4" activePane="bottomLeft" state="frozen"/>
      <selection activeCell="B8" sqref="B8"/>
      <selection pane="bottomLeft" activeCell="B8" sqref="B8"/>
    </sheetView>
  </sheetViews>
  <sheetFormatPr defaultColWidth="14.42578125" defaultRowHeight="15.75" customHeight="1"/>
  <cols>
    <col min="1" max="1" width="11.5703125" customWidth="1"/>
    <col min="2" max="2" width="42.140625" customWidth="1"/>
    <col min="3" max="8" width="31.85546875" customWidth="1"/>
  </cols>
  <sheetData>
    <row r="1" spans="1:8" ht="46.5" customHeight="1">
      <c r="A1" s="374" t="s">
        <v>170</v>
      </c>
      <c r="B1" s="272"/>
      <c r="C1" s="272"/>
      <c r="D1" s="272"/>
      <c r="E1" s="272"/>
      <c r="F1" s="272"/>
      <c r="G1" s="272"/>
      <c r="H1" s="273"/>
    </row>
    <row r="2" spans="1:8" ht="34.5" customHeight="1">
      <c r="A2" s="373" t="s">
        <v>171</v>
      </c>
      <c r="B2" s="373" t="s">
        <v>172</v>
      </c>
      <c r="C2" s="319" t="s">
        <v>173</v>
      </c>
      <c r="D2" s="272"/>
      <c r="E2" s="273"/>
      <c r="F2" s="373" t="s">
        <v>174</v>
      </c>
      <c r="G2" s="373" t="s">
        <v>175</v>
      </c>
      <c r="H2" s="375" t="s">
        <v>176</v>
      </c>
    </row>
    <row r="3" spans="1:8" ht="37.5" customHeight="1">
      <c r="A3" s="318"/>
      <c r="B3" s="318"/>
      <c r="C3" s="86" t="s">
        <v>177</v>
      </c>
      <c r="D3" s="86" t="s">
        <v>178</v>
      </c>
      <c r="E3" s="87" t="s">
        <v>179</v>
      </c>
      <c r="F3" s="318"/>
      <c r="G3" s="318"/>
      <c r="H3" s="376"/>
    </row>
    <row r="4" spans="1:8" ht="18.75" customHeight="1">
      <c r="A4" s="109"/>
      <c r="B4" s="111"/>
      <c r="C4" s="64"/>
      <c r="D4" s="75"/>
      <c r="E4" s="115"/>
      <c r="F4" s="64"/>
      <c r="G4" s="90"/>
      <c r="H4" s="76"/>
    </row>
    <row r="5" spans="1:8" ht="14.25">
      <c r="A5" s="116"/>
      <c r="B5" s="117"/>
      <c r="C5" s="61"/>
      <c r="D5" s="73"/>
      <c r="E5" s="118"/>
      <c r="F5" s="61"/>
      <c r="G5" s="95"/>
      <c r="H5" s="74"/>
    </row>
    <row r="6" spans="1:8" ht="14.25">
      <c r="A6" s="109"/>
      <c r="B6" s="111"/>
      <c r="C6" s="64"/>
      <c r="D6" s="75"/>
      <c r="E6" s="115"/>
      <c r="F6" s="64"/>
      <c r="G6" s="90"/>
      <c r="H6" s="76"/>
    </row>
    <row r="7" spans="1:8" ht="14.25">
      <c r="A7" s="116"/>
      <c r="B7" s="117"/>
      <c r="C7" s="61"/>
      <c r="D7" s="73"/>
      <c r="E7" s="118"/>
      <c r="F7" s="61"/>
      <c r="G7" s="95"/>
      <c r="H7" s="74"/>
    </row>
    <row r="8" spans="1:8" ht="14.25">
      <c r="A8" s="109"/>
      <c r="B8" s="111"/>
      <c r="C8" s="64"/>
      <c r="D8" s="75"/>
      <c r="E8" s="115"/>
      <c r="F8" s="64"/>
      <c r="G8" s="90"/>
      <c r="H8" s="76"/>
    </row>
    <row r="9" spans="1:8" ht="14.25">
      <c r="A9" s="116"/>
      <c r="B9" s="117"/>
      <c r="C9" s="61"/>
      <c r="D9" s="73"/>
      <c r="E9" s="118"/>
      <c r="F9" s="61"/>
      <c r="G9" s="95"/>
      <c r="H9" s="74"/>
    </row>
    <row r="10" spans="1:8" ht="14.25">
      <c r="A10" s="109"/>
      <c r="B10" s="111"/>
      <c r="C10" s="64"/>
      <c r="D10" s="75"/>
      <c r="E10" s="115"/>
      <c r="F10" s="64"/>
      <c r="G10" s="90"/>
      <c r="H10" s="76"/>
    </row>
    <row r="11" spans="1:8" ht="14.25">
      <c r="A11" s="116"/>
      <c r="B11" s="117"/>
      <c r="C11" s="61"/>
      <c r="D11" s="73"/>
      <c r="E11" s="118"/>
      <c r="F11" s="61"/>
      <c r="G11" s="95"/>
      <c r="H11" s="74"/>
    </row>
    <row r="12" spans="1:8" ht="14.25">
      <c r="A12" s="109"/>
      <c r="B12" s="111"/>
      <c r="C12" s="64"/>
      <c r="D12" s="75"/>
      <c r="E12" s="115"/>
      <c r="F12" s="64"/>
      <c r="G12" s="90"/>
      <c r="H12" s="76"/>
    </row>
    <row r="13" spans="1:8" ht="14.25">
      <c r="A13" s="116"/>
      <c r="B13" s="117"/>
      <c r="C13" s="61"/>
      <c r="D13" s="73"/>
      <c r="E13" s="118"/>
      <c r="F13" s="61"/>
      <c r="G13" s="95"/>
      <c r="H13" s="74"/>
    </row>
    <row r="14" spans="1:8" ht="14.25">
      <c r="A14" s="109"/>
      <c r="B14" s="111"/>
      <c r="C14" s="64"/>
      <c r="D14" s="75"/>
      <c r="E14" s="115"/>
      <c r="F14" s="64"/>
      <c r="G14" s="90"/>
      <c r="H14" s="76"/>
    </row>
    <row r="15" spans="1:8" ht="14.25">
      <c r="A15" s="116"/>
      <c r="B15" s="117"/>
      <c r="C15" s="61"/>
      <c r="D15" s="73"/>
      <c r="E15" s="118"/>
      <c r="F15" s="61"/>
      <c r="G15" s="95"/>
      <c r="H15" s="74"/>
    </row>
    <row r="16" spans="1:8" ht="14.25">
      <c r="A16" s="109"/>
      <c r="B16" s="111"/>
      <c r="C16" s="64"/>
      <c r="D16" s="75"/>
      <c r="E16" s="115"/>
      <c r="F16" s="64"/>
      <c r="G16" s="90"/>
      <c r="H16" s="76"/>
    </row>
    <row r="17" spans="1:8" ht="14.25">
      <c r="A17" s="116"/>
      <c r="B17" s="117"/>
      <c r="C17" s="61"/>
      <c r="D17" s="73"/>
      <c r="E17" s="118"/>
      <c r="F17" s="61"/>
      <c r="G17" s="95"/>
      <c r="H17" s="74"/>
    </row>
    <row r="18" spans="1:8" ht="14.25">
      <c r="A18" s="109"/>
      <c r="B18" s="111"/>
      <c r="C18" s="64"/>
      <c r="D18" s="75"/>
      <c r="E18" s="115"/>
      <c r="F18" s="64"/>
      <c r="G18" s="90"/>
      <c r="H18" s="76"/>
    </row>
    <row r="19" spans="1:8" ht="14.25">
      <c r="A19" s="116"/>
      <c r="B19" s="117"/>
      <c r="C19" s="61"/>
      <c r="D19" s="73"/>
      <c r="E19" s="118"/>
      <c r="F19" s="61"/>
      <c r="G19" s="95"/>
      <c r="H19" s="74"/>
    </row>
    <row r="20" spans="1:8" ht="14.25">
      <c r="A20" s="109"/>
      <c r="B20" s="111"/>
      <c r="C20" s="64"/>
      <c r="D20" s="75"/>
      <c r="E20" s="115"/>
      <c r="F20" s="64"/>
      <c r="G20" s="90"/>
      <c r="H20" s="76"/>
    </row>
    <row r="21" spans="1:8" ht="14.25">
      <c r="A21" s="116"/>
      <c r="B21" s="117"/>
      <c r="C21" s="61"/>
      <c r="D21" s="73"/>
      <c r="E21" s="118"/>
      <c r="F21" s="61"/>
      <c r="G21" s="95"/>
      <c r="H21" s="74"/>
    </row>
    <row r="22" spans="1:8" ht="14.25">
      <c r="A22" s="109"/>
      <c r="B22" s="111"/>
      <c r="C22" s="64"/>
      <c r="D22" s="75"/>
      <c r="E22" s="115"/>
      <c r="F22" s="64"/>
      <c r="G22" s="90"/>
      <c r="H22" s="76"/>
    </row>
    <row r="23" spans="1:8" ht="14.25">
      <c r="A23" s="116"/>
      <c r="B23" s="117"/>
      <c r="C23" s="61"/>
      <c r="D23" s="73"/>
      <c r="E23" s="118"/>
      <c r="F23" s="61"/>
      <c r="G23" s="95"/>
      <c r="H23" s="74"/>
    </row>
    <row r="24" spans="1:8" ht="14.25">
      <c r="A24" s="109"/>
      <c r="B24" s="111"/>
      <c r="C24" s="64"/>
      <c r="D24" s="75"/>
      <c r="E24" s="115"/>
      <c r="F24" s="64"/>
      <c r="G24" s="90"/>
      <c r="H24" s="76"/>
    </row>
    <row r="25" spans="1:8" ht="14.25">
      <c r="A25" s="116"/>
      <c r="B25" s="117"/>
      <c r="C25" s="61"/>
      <c r="D25" s="73"/>
      <c r="E25" s="118"/>
      <c r="F25" s="61"/>
      <c r="G25" s="95"/>
      <c r="H25" s="74"/>
    </row>
    <row r="26" spans="1:8" ht="14.25">
      <c r="A26" s="109"/>
      <c r="B26" s="111"/>
      <c r="C26" s="64"/>
      <c r="D26" s="75"/>
      <c r="E26" s="115"/>
      <c r="F26" s="64"/>
      <c r="G26" s="90"/>
      <c r="H26" s="76"/>
    </row>
    <row r="27" spans="1:8" ht="14.25">
      <c r="A27" s="116"/>
      <c r="B27" s="117"/>
      <c r="C27" s="61"/>
      <c r="D27" s="73"/>
      <c r="E27" s="118"/>
      <c r="F27" s="61"/>
      <c r="G27" s="95"/>
      <c r="H27" s="74"/>
    </row>
    <row r="28" spans="1:8" ht="14.25">
      <c r="A28" s="109"/>
      <c r="B28" s="111"/>
      <c r="C28" s="64"/>
      <c r="D28" s="75"/>
      <c r="E28" s="115"/>
      <c r="F28" s="64"/>
      <c r="G28" s="90"/>
      <c r="H28" s="76"/>
    </row>
    <row r="29" spans="1:8" ht="14.25">
      <c r="A29" s="116"/>
      <c r="B29" s="117"/>
      <c r="C29" s="61"/>
      <c r="D29" s="73"/>
      <c r="E29" s="118"/>
      <c r="F29" s="61"/>
      <c r="G29" s="95"/>
      <c r="H29" s="74"/>
    </row>
    <row r="30" spans="1:8" ht="14.25">
      <c r="A30" s="109"/>
      <c r="B30" s="111"/>
      <c r="C30" s="64"/>
      <c r="D30" s="75"/>
      <c r="E30" s="115"/>
      <c r="F30" s="64"/>
      <c r="G30" s="90"/>
      <c r="H30" s="76"/>
    </row>
    <row r="31" spans="1:8" ht="14.25">
      <c r="A31" s="116"/>
      <c r="B31" s="117"/>
      <c r="C31" s="61"/>
      <c r="D31" s="73"/>
      <c r="E31" s="118"/>
      <c r="F31" s="61"/>
      <c r="G31" s="95"/>
      <c r="H31" s="74"/>
    </row>
    <row r="32" spans="1:8" ht="14.25">
      <c r="A32" s="109"/>
      <c r="B32" s="111"/>
      <c r="C32" s="64"/>
      <c r="D32" s="75"/>
      <c r="E32" s="115"/>
      <c r="F32" s="64"/>
      <c r="G32" s="90"/>
      <c r="H32" s="76"/>
    </row>
    <row r="33" spans="1:8" ht="14.25">
      <c r="A33" s="116"/>
      <c r="B33" s="117"/>
      <c r="C33" s="61"/>
      <c r="D33" s="73"/>
      <c r="E33" s="118"/>
      <c r="F33" s="61"/>
      <c r="G33" s="95"/>
      <c r="H33" s="74"/>
    </row>
    <row r="34" spans="1:8" ht="14.25">
      <c r="A34" s="109"/>
      <c r="B34" s="111"/>
      <c r="C34" s="64"/>
      <c r="D34" s="75"/>
      <c r="E34" s="115"/>
      <c r="F34" s="64"/>
      <c r="G34" s="90"/>
      <c r="H34" s="76"/>
    </row>
    <row r="35" spans="1:8" ht="14.25">
      <c r="A35" s="116"/>
      <c r="B35" s="117"/>
      <c r="C35" s="61"/>
      <c r="D35" s="73"/>
      <c r="E35" s="118"/>
      <c r="F35" s="61"/>
      <c r="G35" s="95"/>
      <c r="H35" s="74"/>
    </row>
    <row r="36" spans="1:8" ht="14.25">
      <c r="A36" s="109"/>
      <c r="B36" s="111"/>
      <c r="C36" s="64"/>
      <c r="D36" s="75"/>
      <c r="E36" s="115"/>
      <c r="F36" s="64"/>
      <c r="G36" s="90"/>
      <c r="H36" s="76"/>
    </row>
    <row r="37" spans="1:8" ht="14.25">
      <c r="A37" s="116"/>
      <c r="B37" s="117"/>
      <c r="C37" s="61"/>
      <c r="D37" s="73"/>
      <c r="E37" s="118"/>
      <c r="F37" s="61"/>
      <c r="G37" s="95"/>
      <c r="H37" s="74"/>
    </row>
    <row r="38" spans="1:8" ht="14.25">
      <c r="A38" s="109"/>
      <c r="B38" s="111"/>
      <c r="C38" s="64"/>
      <c r="D38" s="75"/>
      <c r="E38" s="115"/>
      <c r="F38" s="64"/>
      <c r="G38" s="90"/>
      <c r="H38" s="76"/>
    </row>
    <row r="39" spans="1:8" ht="14.25">
      <c r="A39" s="116"/>
      <c r="B39" s="117"/>
      <c r="C39" s="61"/>
      <c r="D39" s="73"/>
      <c r="E39" s="118"/>
      <c r="F39" s="61"/>
      <c r="G39" s="95"/>
      <c r="H39" s="74"/>
    </row>
    <row r="40" spans="1:8" ht="14.25">
      <c r="A40" s="109"/>
      <c r="B40" s="111"/>
      <c r="C40" s="64"/>
      <c r="D40" s="75"/>
      <c r="E40" s="115"/>
      <c r="F40" s="64"/>
      <c r="G40" s="90"/>
      <c r="H40" s="76"/>
    </row>
    <row r="41" spans="1:8" ht="14.25">
      <c r="A41" s="116"/>
      <c r="B41" s="117"/>
      <c r="C41" s="61"/>
      <c r="D41" s="73"/>
      <c r="E41" s="118"/>
      <c r="F41" s="61"/>
      <c r="G41" s="95"/>
      <c r="H41" s="74"/>
    </row>
    <row r="42" spans="1:8" ht="14.25">
      <c r="A42" s="109"/>
      <c r="B42" s="111"/>
      <c r="C42" s="64"/>
      <c r="D42" s="75"/>
      <c r="E42" s="115"/>
      <c r="F42" s="64"/>
      <c r="G42" s="90"/>
      <c r="H42" s="76"/>
    </row>
    <row r="43" spans="1:8" ht="14.25">
      <c r="A43" s="116"/>
      <c r="B43" s="117"/>
      <c r="C43" s="61"/>
      <c r="D43" s="73"/>
      <c r="E43" s="118"/>
      <c r="F43" s="61"/>
      <c r="G43" s="95"/>
      <c r="H43" s="74"/>
    </row>
    <row r="44" spans="1:8" ht="14.25">
      <c r="A44" s="109"/>
      <c r="B44" s="111"/>
      <c r="C44" s="64"/>
      <c r="D44" s="75"/>
      <c r="E44" s="115"/>
      <c r="F44" s="64"/>
      <c r="G44" s="90"/>
      <c r="H44" s="76"/>
    </row>
    <row r="45" spans="1:8" ht="14.25">
      <c r="A45" s="116"/>
      <c r="B45" s="117"/>
      <c r="C45" s="61"/>
      <c r="D45" s="73"/>
      <c r="E45" s="118"/>
      <c r="F45" s="61"/>
      <c r="G45" s="95"/>
      <c r="H45" s="74"/>
    </row>
    <row r="46" spans="1:8" ht="14.25">
      <c r="A46" s="109"/>
      <c r="B46" s="111"/>
      <c r="C46" s="64"/>
      <c r="D46" s="75"/>
      <c r="E46" s="115"/>
      <c r="F46" s="64"/>
      <c r="G46" s="90"/>
      <c r="H46" s="76"/>
    </row>
    <row r="47" spans="1:8" ht="14.25">
      <c r="A47" s="116"/>
      <c r="B47" s="117"/>
      <c r="C47" s="61"/>
      <c r="D47" s="73"/>
      <c r="E47" s="118"/>
      <c r="F47" s="61"/>
      <c r="G47" s="95"/>
      <c r="H47" s="74"/>
    </row>
    <row r="48" spans="1:8" ht="14.25">
      <c r="A48" s="109"/>
      <c r="B48" s="111"/>
      <c r="C48" s="64"/>
      <c r="D48" s="75"/>
      <c r="E48" s="115"/>
      <c r="F48" s="64"/>
      <c r="G48" s="90"/>
      <c r="H48" s="76"/>
    </row>
    <row r="49" spans="1:8" ht="14.25">
      <c r="A49" s="116"/>
      <c r="B49" s="117"/>
      <c r="C49" s="61"/>
      <c r="D49" s="73"/>
      <c r="E49" s="118"/>
      <c r="F49" s="61"/>
      <c r="G49" s="95"/>
      <c r="H49" s="74"/>
    </row>
    <row r="50" spans="1:8" ht="14.25">
      <c r="A50" s="66"/>
      <c r="B50" s="67"/>
      <c r="C50" s="67"/>
      <c r="D50" s="84"/>
      <c r="E50" s="119"/>
      <c r="F50" s="67"/>
      <c r="G50" s="110"/>
      <c r="H50" s="108"/>
    </row>
    <row r="51" spans="1:8">
      <c r="A51" s="71" t="s">
        <v>1</v>
      </c>
      <c r="B51" s="72"/>
      <c r="C51" s="72"/>
      <c r="D51" s="72"/>
      <c r="E51" s="72"/>
      <c r="F51" s="72"/>
      <c r="G51" s="72"/>
      <c r="H51" s="72"/>
    </row>
  </sheetData>
  <mergeCells count="7">
    <mergeCell ref="A1:H1"/>
    <mergeCell ref="G2:G3"/>
    <mergeCell ref="A2:A3"/>
    <mergeCell ref="B2:B3"/>
    <mergeCell ref="C2:E2"/>
    <mergeCell ref="F2:F3"/>
    <mergeCell ref="H2:H3"/>
  </mergeCells>
  <pageMargins left="0.511811024" right="0.511811024" top="0.78740157499999996" bottom="0.78740157499999996" header="0.31496062000000002" footer="0.31496062000000002"/>
  <legacyDrawing r:id="rId1"/>
</worksheet>
</file>

<file path=xl/worksheets/sheet15.xml><?xml version="1.0" encoding="utf-8"?>
<worksheet xmlns="http://schemas.openxmlformats.org/spreadsheetml/2006/main" xmlns:r="http://schemas.openxmlformats.org/officeDocument/2006/relationships">
  <sheetPr>
    <tabColor rgb="FF0B5394"/>
    <outlinePr summaryBelow="0" summaryRight="0"/>
  </sheetPr>
  <dimension ref="A1:P40"/>
  <sheetViews>
    <sheetView showGridLines="0" workbookViewId="0">
      <pane ySplit="6" topLeftCell="A7" activePane="bottomLeft" state="frozen"/>
      <selection pane="bottomLeft" activeCell="B8" sqref="B8"/>
    </sheetView>
  </sheetViews>
  <sheetFormatPr defaultColWidth="14.42578125" defaultRowHeight="15.75" customHeight="1"/>
  <cols>
    <col min="1" max="3" width="20" customWidth="1"/>
    <col min="4" max="4" width="30.85546875" customWidth="1"/>
    <col min="5" max="5" width="87.7109375" customWidth="1"/>
    <col min="6" max="15" width="20" customWidth="1"/>
    <col min="16" max="16" width="32.7109375" customWidth="1"/>
  </cols>
  <sheetData>
    <row r="1" spans="1:16" ht="46.5" customHeight="1">
      <c r="A1" s="374" t="s">
        <v>180</v>
      </c>
      <c r="B1" s="272"/>
      <c r="C1" s="272"/>
      <c r="D1" s="272"/>
      <c r="E1" s="272"/>
      <c r="F1" s="272"/>
      <c r="G1" s="272"/>
      <c r="H1" s="272"/>
      <c r="I1" s="272"/>
      <c r="J1" s="272"/>
      <c r="K1" s="272"/>
      <c r="L1" s="272"/>
      <c r="M1" s="272"/>
      <c r="N1" s="272"/>
      <c r="O1" s="272"/>
      <c r="P1" s="273"/>
    </row>
    <row r="2" spans="1:16" ht="15.75" customHeight="1">
      <c r="A2" s="389" t="s">
        <v>181</v>
      </c>
      <c r="B2" s="289"/>
      <c r="C2" s="289"/>
      <c r="D2" s="289"/>
      <c r="E2" s="290"/>
      <c r="F2" s="394" t="s">
        <v>182</v>
      </c>
      <c r="G2" s="289"/>
      <c r="H2" s="289"/>
      <c r="I2" s="289"/>
      <c r="J2" s="289"/>
      <c r="K2" s="289"/>
      <c r="L2" s="289"/>
      <c r="M2" s="289"/>
      <c r="N2" s="289"/>
      <c r="O2" s="289"/>
      <c r="P2" s="290"/>
    </row>
    <row r="3" spans="1:16" ht="15.75" customHeight="1">
      <c r="A3" s="391" t="s">
        <v>183</v>
      </c>
      <c r="B3" s="272"/>
      <c r="C3" s="272"/>
      <c r="D3" s="272"/>
      <c r="E3" s="272"/>
      <c r="F3" s="391" t="s">
        <v>184</v>
      </c>
      <c r="G3" s="272"/>
      <c r="H3" s="272"/>
      <c r="I3" s="272"/>
      <c r="J3" s="272"/>
      <c r="K3" s="272"/>
      <c r="L3" s="272"/>
      <c r="M3" s="272"/>
      <c r="N3" s="272"/>
      <c r="O3" s="272"/>
      <c r="P3" s="273"/>
    </row>
    <row r="4" spans="1:16" ht="22.5" customHeight="1">
      <c r="A4" s="393" t="s">
        <v>185</v>
      </c>
      <c r="B4" s="272"/>
      <c r="C4" s="272"/>
      <c r="D4" s="272"/>
      <c r="E4" s="272"/>
      <c r="F4" s="272"/>
      <c r="G4" s="272"/>
      <c r="H4" s="272"/>
      <c r="I4" s="272"/>
      <c r="J4" s="272"/>
      <c r="K4" s="272"/>
      <c r="L4" s="272"/>
      <c r="M4" s="272"/>
      <c r="N4" s="273"/>
      <c r="O4" s="386" t="s">
        <v>186</v>
      </c>
      <c r="P4" s="386" t="s">
        <v>187</v>
      </c>
    </row>
    <row r="5" spans="1:16" ht="21" customHeight="1">
      <c r="A5" s="388" t="s">
        <v>188</v>
      </c>
      <c r="B5" s="388" t="s">
        <v>189</v>
      </c>
      <c r="C5" s="386" t="s">
        <v>190</v>
      </c>
      <c r="D5" s="386" t="s">
        <v>191</v>
      </c>
      <c r="E5" s="386" t="s">
        <v>192</v>
      </c>
      <c r="F5" s="386" t="s">
        <v>193</v>
      </c>
      <c r="G5" s="386" t="s">
        <v>194</v>
      </c>
      <c r="H5" s="386" t="s">
        <v>195</v>
      </c>
      <c r="I5" s="392" t="s">
        <v>196</v>
      </c>
      <c r="J5" s="272"/>
      <c r="K5" s="273"/>
      <c r="L5" s="390" t="s">
        <v>197</v>
      </c>
      <c r="M5" s="273"/>
      <c r="N5" s="386" t="s">
        <v>198</v>
      </c>
      <c r="O5" s="387"/>
      <c r="P5" s="387"/>
    </row>
    <row r="6" spans="1:16" ht="48.75" customHeight="1">
      <c r="A6" s="318"/>
      <c r="B6" s="318"/>
      <c r="C6" s="376"/>
      <c r="D6" s="376"/>
      <c r="E6" s="376"/>
      <c r="F6" s="376"/>
      <c r="G6" s="376"/>
      <c r="H6" s="376"/>
      <c r="I6" s="120" t="s">
        <v>199</v>
      </c>
      <c r="J6" s="120" t="s">
        <v>200</v>
      </c>
      <c r="K6" s="120" t="s">
        <v>201</v>
      </c>
      <c r="L6" s="120" t="s">
        <v>202</v>
      </c>
      <c r="M6" s="120" t="s">
        <v>203</v>
      </c>
      <c r="N6" s="376"/>
      <c r="O6" s="376"/>
      <c r="P6" s="376"/>
    </row>
    <row r="7" spans="1:16" ht="14.25">
      <c r="A7" s="109"/>
      <c r="B7" s="89" t="s">
        <v>204</v>
      </c>
      <c r="C7" s="64"/>
      <c r="D7" s="89" t="s">
        <v>205</v>
      </c>
      <c r="E7" s="89" t="s">
        <v>206</v>
      </c>
      <c r="F7" s="90"/>
      <c r="G7" s="90"/>
      <c r="H7" s="80"/>
      <c r="I7" s="90"/>
      <c r="J7" s="90"/>
      <c r="K7" s="90"/>
      <c r="L7" s="90"/>
      <c r="M7" s="90"/>
      <c r="N7" s="80"/>
      <c r="O7" s="80"/>
      <c r="P7" s="81" t="s">
        <v>207</v>
      </c>
    </row>
    <row r="8" spans="1:16" ht="14.25">
      <c r="A8" s="116"/>
      <c r="B8" s="94" t="s">
        <v>208</v>
      </c>
      <c r="C8" s="61"/>
      <c r="D8" s="94" t="s">
        <v>209</v>
      </c>
      <c r="E8" s="94" t="s">
        <v>210</v>
      </c>
      <c r="F8" s="95"/>
      <c r="G8" s="95"/>
      <c r="H8" s="77"/>
      <c r="I8" s="95"/>
      <c r="J8" s="95"/>
      <c r="K8" s="95"/>
      <c r="L8" s="95"/>
      <c r="M8" s="95"/>
      <c r="N8" s="77"/>
      <c r="O8" s="77"/>
      <c r="P8" s="78" t="s">
        <v>211</v>
      </c>
    </row>
    <row r="9" spans="1:16" ht="14.25">
      <c r="A9" s="109"/>
      <c r="B9" s="89" t="s">
        <v>212</v>
      </c>
      <c r="C9" s="64"/>
      <c r="D9" s="89" t="s">
        <v>213</v>
      </c>
      <c r="E9" s="64"/>
      <c r="F9" s="90"/>
      <c r="G9" s="90"/>
      <c r="H9" s="80"/>
      <c r="I9" s="90"/>
      <c r="J9" s="90"/>
      <c r="K9" s="90"/>
      <c r="L9" s="90"/>
      <c r="M9" s="90"/>
      <c r="N9" s="80"/>
      <c r="O9" s="80"/>
      <c r="P9" s="81" t="s">
        <v>214</v>
      </c>
    </row>
    <row r="10" spans="1:16" ht="14.25">
      <c r="A10" s="116"/>
      <c r="B10" s="117"/>
      <c r="C10" s="61"/>
      <c r="D10" s="94" t="s">
        <v>215</v>
      </c>
      <c r="E10" s="61"/>
      <c r="F10" s="95"/>
      <c r="G10" s="95"/>
      <c r="H10" s="77"/>
      <c r="I10" s="95"/>
      <c r="J10" s="95"/>
      <c r="K10" s="95"/>
      <c r="L10" s="95"/>
      <c r="M10" s="95"/>
      <c r="N10" s="77"/>
      <c r="O10" s="77"/>
      <c r="P10" s="78" t="s">
        <v>216</v>
      </c>
    </row>
    <row r="11" spans="1:16" ht="14.25">
      <c r="A11" s="109"/>
      <c r="B11" s="111"/>
      <c r="C11" s="64"/>
      <c r="D11" s="89" t="s">
        <v>217</v>
      </c>
      <c r="E11" s="64"/>
      <c r="F11" s="90"/>
      <c r="G11" s="90"/>
      <c r="H11" s="80"/>
      <c r="I11" s="90"/>
      <c r="J11" s="90"/>
      <c r="K11" s="90"/>
      <c r="L11" s="90"/>
      <c r="M11" s="90"/>
      <c r="N11" s="80"/>
      <c r="O11" s="80"/>
      <c r="P11" s="83"/>
    </row>
    <row r="12" spans="1:16" ht="14.25">
      <c r="A12" s="116"/>
      <c r="B12" s="117"/>
      <c r="C12" s="61"/>
      <c r="D12" s="61"/>
      <c r="E12" s="61"/>
      <c r="F12" s="95"/>
      <c r="G12" s="95"/>
      <c r="H12" s="77"/>
      <c r="I12" s="95"/>
      <c r="J12" s="95"/>
      <c r="K12" s="95"/>
      <c r="L12" s="95"/>
      <c r="M12" s="95"/>
      <c r="N12" s="77"/>
      <c r="O12" s="77"/>
      <c r="P12" s="82"/>
    </row>
    <row r="13" spans="1:16" ht="14.25">
      <c r="A13" s="109"/>
      <c r="B13" s="111"/>
      <c r="C13" s="64"/>
      <c r="D13" s="64"/>
      <c r="E13" s="64"/>
      <c r="F13" s="90"/>
      <c r="G13" s="90"/>
      <c r="H13" s="80"/>
      <c r="I13" s="90"/>
      <c r="J13" s="90"/>
      <c r="K13" s="90"/>
      <c r="L13" s="90"/>
      <c r="M13" s="90"/>
      <c r="N13" s="80"/>
      <c r="O13" s="80"/>
      <c r="P13" s="83"/>
    </row>
    <row r="14" spans="1:16" ht="14.25">
      <c r="A14" s="116"/>
      <c r="B14" s="117"/>
      <c r="C14" s="61"/>
      <c r="D14" s="61"/>
      <c r="E14" s="61"/>
      <c r="F14" s="95"/>
      <c r="G14" s="95"/>
      <c r="H14" s="77"/>
      <c r="I14" s="95"/>
      <c r="J14" s="95"/>
      <c r="K14" s="95"/>
      <c r="L14" s="95"/>
      <c r="M14" s="95"/>
      <c r="N14" s="77"/>
      <c r="O14" s="77"/>
      <c r="P14" s="82"/>
    </row>
    <row r="15" spans="1:16" ht="14.25">
      <c r="A15" s="109"/>
      <c r="B15" s="111"/>
      <c r="C15" s="64"/>
      <c r="D15" s="64"/>
      <c r="E15" s="64"/>
      <c r="F15" s="90"/>
      <c r="G15" s="90"/>
      <c r="H15" s="80"/>
      <c r="I15" s="90"/>
      <c r="J15" s="90"/>
      <c r="K15" s="90"/>
      <c r="L15" s="90"/>
      <c r="M15" s="90"/>
      <c r="N15" s="80"/>
      <c r="O15" s="80"/>
      <c r="P15" s="83"/>
    </row>
    <row r="16" spans="1:16" ht="14.25">
      <c r="A16" s="116"/>
      <c r="B16" s="117"/>
      <c r="C16" s="61"/>
      <c r="D16" s="61"/>
      <c r="E16" s="61"/>
      <c r="F16" s="95"/>
      <c r="G16" s="95"/>
      <c r="H16" s="77"/>
      <c r="I16" s="95"/>
      <c r="J16" s="95"/>
      <c r="K16" s="95"/>
      <c r="L16" s="95"/>
      <c r="M16" s="95"/>
      <c r="N16" s="77"/>
      <c r="O16" s="77"/>
      <c r="P16" s="82"/>
    </row>
    <row r="17" spans="1:16" ht="14.25">
      <c r="A17" s="109"/>
      <c r="B17" s="111"/>
      <c r="C17" s="64"/>
      <c r="D17" s="64"/>
      <c r="E17" s="64"/>
      <c r="F17" s="90"/>
      <c r="G17" s="90"/>
      <c r="H17" s="80"/>
      <c r="I17" s="90"/>
      <c r="J17" s="90"/>
      <c r="K17" s="90"/>
      <c r="L17" s="90"/>
      <c r="M17" s="90"/>
      <c r="N17" s="80"/>
      <c r="O17" s="80"/>
      <c r="P17" s="83"/>
    </row>
    <row r="18" spans="1:16" ht="14.25">
      <c r="A18" s="116"/>
      <c r="B18" s="117"/>
      <c r="C18" s="61"/>
      <c r="D18" s="61"/>
      <c r="E18" s="61"/>
      <c r="F18" s="95"/>
      <c r="G18" s="95"/>
      <c r="H18" s="77"/>
      <c r="I18" s="95"/>
      <c r="J18" s="95"/>
      <c r="K18" s="95"/>
      <c r="L18" s="95"/>
      <c r="M18" s="95"/>
      <c r="N18" s="77"/>
      <c r="O18" s="77"/>
      <c r="P18" s="82"/>
    </row>
    <row r="19" spans="1:16" ht="14.25">
      <c r="A19" s="109"/>
      <c r="B19" s="111"/>
      <c r="C19" s="64"/>
      <c r="D19" s="64"/>
      <c r="E19" s="64"/>
      <c r="F19" s="90"/>
      <c r="G19" s="90"/>
      <c r="H19" s="80"/>
      <c r="I19" s="90"/>
      <c r="J19" s="90"/>
      <c r="K19" s="90"/>
      <c r="L19" s="90"/>
      <c r="M19" s="90"/>
      <c r="N19" s="80"/>
      <c r="O19" s="80"/>
      <c r="P19" s="83"/>
    </row>
    <row r="20" spans="1:16" ht="14.25">
      <c r="A20" s="116"/>
      <c r="B20" s="117"/>
      <c r="C20" s="61"/>
      <c r="D20" s="61"/>
      <c r="E20" s="61"/>
      <c r="F20" s="95"/>
      <c r="G20" s="95"/>
      <c r="H20" s="77"/>
      <c r="I20" s="95"/>
      <c r="J20" s="95"/>
      <c r="K20" s="95"/>
      <c r="L20" s="95"/>
      <c r="M20" s="95"/>
      <c r="N20" s="77"/>
      <c r="O20" s="77"/>
      <c r="P20" s="82"/>
    </row>
    <row r="21" spans="1:16" ht="14.25">
      <c r="A21" s="109"/>
      <c r="B21" s="111"/>
      <c r="C21" s="64"/>
      <c r="D21" s="64"/>
      <c r="E21" s="64"/>
      <c r="F21" s="90"/>
      <c r="G21" s="90"/>
      <c r="H21" s="80"/>
      <c r="I21" s="90"/>
      <c r="J21" s="90"/>
      <c r="K21" s="90"/>
      <c r="L21" s="90"/>
      <c r="M21" s="90"/>
      <c r="N21" s="80"/>
      <c r="O21" s="80"/>
      <c r="P21" s="83"/>
    </row>
    <row r="22" spans="1:16" ht="14.25">
      <c r="A22" s="116"/>
      <c r="B22" s="117"/>
      <c r="C22" s="61"/>
      <c r="D22" s="61"/>
      <c r="E22" s="61"/>
      <c r="F22" s="95"/>
      <c r="G22" s="95"/>
      <c r="H22" s="77"/>
      <c r="I22" s="95"/>
      <c r="J22" s="95"/>
      <c r="K22" s="95"/>
      <c r="L22" s="95"/>
      <c r="M22" s="95"/>
      <c r="N22" s="77"/>
      <c r="O22" s="77"/>
      <c r="P22" s="82"/>
    </row>
    <row r="23" spans="1:16" ht="14.25">
      <c r="A23" s="109"/>
      <c r="B23" s="111"/>
      <c r="C23" s="64"/>
      <c r="D23" s="64"/>
      <c r="E23" s="64"/>
      <c r="F23" s="90"/>
      <c r="G23" s="90"/>
      <c r="H23" s="80"/>
      <c r="I23" s="90"/>
      <c r="J23" s="90"/>
      <c r="K23" s="90"/>
      <c r="L23" s="90"/>
      <c r="M23" s="90"/>
      <c r="N23" s="80"/>
      <c r="O23" s="80"/>
      <c r="P23" s="83"/>
    </row>
    <row r="24" spans="1:16" ht="14.25">
      <c r="A24" s="116"/>
      <c r="B24" s="117"/>
      <c r="C24" s="61"/>
      <c r="D24" s="61"/>
      <c r="E24" s="61"/>
      <c r="F24" s="95"/>
      <c r="G24" s="95"/>
      <c r="H24" s="77"/>
      <c r="I24" s="95"/>
      <c r="J24" s="95"/>
      <c r="K24" s="95"/>
      <c r="L24" s="95"/>
      <c r="M24" s="95"/>
      <c r="N24" s="77"/>
      <c r="O24" s="77"/>
      <c r="P24" s="82"/>
    </row>
    <row r="25" spans="1:16" ht="14.25">
      <c r="A25" s="109"/>
      <c r="B25" s="111"/>
      <c r="C25" s="64"/>
      <c r="D25" s="64"/>
      <c r="E25" s="64"/>
      <c r="F25" s="90"/>
      <c r="G25" s="90"/>
      <c r="H25" s="80"/>
      <c r="I25" s="90"/>
      <c r="J25" s="90"/>
      <c r="K25" s="90"/>
      <c r="L25" s="90"/>
      <c r="M25" s="90"/>
      <c r="N25" s="80"/>
      <c r="O25" s="80"/>
      <c r="P25" s="83"/>
    </row>
    <row r="26" spans="1:16" ht="14.25">
      <c r="A26" s="116"/>
      <c r="B26" s="117"/>
      <c r="C26" s="61"/>
      <c r="D26" s="61"/>
      <c r="E26" s="61"/>
      <c r="F26" s="95"/>
      <c r="G26" s="95"/>
      <c r="H26" s="77"/>
      <c r="I26" s="95"/>
      <c r="J26" s="95"/>
      <c r="K26" s="95"/>
      <c r="L26" s="95"/>
      <c r="M26" s="95"/>
      <c r="N26" s="77"/>
      <c r="O26" s="77"/>
      <c r="P26" s="82"/>
    </row>
    <row r="27" spans="1:16" ht="14.25">
      <c r="A27" s="109"/>
      <c r="B27" s="111"/>
      <c r="C27" s="64"/>
      <c r="D27" s="64"/>
      <c r="E27" s="64"/>
      <c r="F27" s="90"/>
      <c r="G27" s="90"/>
      <c r="H27" s="80"/>
      <c r="I27" s="90"/>
      <c r="J27" s="90"/>
      <c r="K27" s="90"/>
      <c r="L27" s="90"/>
      <c r="M27" s="90"/>
      <c r="N27" s="80"/>
      <c r="O27" s="80"/>
      <c r="P27" s="83"/>
    </row>
    <row r="28" spans="1:16" ht="14.25">
      <c r="A28" s="116"/>
      <c r="B28" s="117"/>
      <c r="C28" s="61"/>
      <c r="D28" s="61"/>
      <c r="E28" s="61"/>
      <c r="F28" s="95"/>
      <c r="G28" s="95"/>
      <c r="H28" s="77"/>
      <c r="I28" s="95"/>
      <c r="J28" s="95"/>
      <c r="K28" s="95"/>
      <c r="L28" s="95"/>
      <c r="M28" s="95"/>
      <c r="N28" s="77"/>
      <c r="O28" s="77"/>
      <c r="P28" s="82"/>
    </row>
    <row r="29" spans="1:16" ht="14.25">
      <c r="A29" s="109"/>
      <c r="B29" s="111"/>
      <c r="C29" s="64"/>
      <c r="D29" s="64"/>
      <c r="E29" s="64"/>
      <c r="F29" s="90"/>
      <c r="G29" s="90"/>
      <c r="H29" s="80"/>
      <c r="I29" s="90"/>
      <c r="J29" s="90"/>
      <c r="K29" s="90"/>
      <c r="L29" s="90"/>
      <c r="M29" s="90"/>
      <c r="N29" s="80"/>
      <c r="O29" s="80"/>
      <c r="P29" s="83"/>
    </row>
    <row r="30" spans="1:16" ht="14.25">
      <c r="A30" s="116"/>
      <c r="B30" s="117"/>
      <c r="C30" s="61"/>
      <c r="D30" s="61"/>
      <c r="E30" s="61"/>
      <c r="F30" s="95"/>
      <c r="G30" s="95"/>
      <c r="H30" s="77"/>
      <c r="I30" s="95"/>
      <c r="J30" s="95"/>
      <c r="K30" s="95"/>
      <c r="L30" s="95"/>
      <c r="M30" s="95"/>
      <c r="N30" s="77"/>
      <c r="O30" s="77"/>
      <c r="P30" s="82"/>
    </row>
    <row r="31" spans="1:16" ht="14.25">
      <c r="A31" s="109"/>
      <c r="B31" s="111"/>
      <c r="C31" s="64"/>
      <c r="D31" s="64"/>
      <c r="E31" s="64"/>
      <c r="F31" s="90"/>
      <c r="G31" s="90"/>
      <c r="H31" s="80"/>
      <c r="I31" s="90"/>
      <c r="J31" s="90"/>
      <c r="K31" s="90"/>
      <c r="L31" s="90"/>
      <c r="M31" s="90"/>
      <c r="N31" s="80"/>
      <c r="O31" s="80"/>
      <c r="P31" s="83"/>
    </row>
    <row r="32" spans="1:16" ht="14.25">
      <c r="A32" s="116"/>
      <c r="B32" s="117"/>
      <c r="C32" s="61"/>
      <c r="D32" s="61"/>
      <c r="E32" s="61"/>
      <c r="F32" s="95"/>
      <c r="G32" s="95"/>
      <c r="H32" s="77"/>
      <c r="I32" s="95"/>
      <c r="J32" s="95"/>
      <c r="K32" s="95"/>
      <c r="L32" s="95"/>
      <c r="M32" s="95"/>
      <c r="N32" s="77"/>
      <c r="O32" s="77"/>
      <c r="P32" s="82"/>
    </row>
    <row r="33" spans="1:16" ht="14.25">
      <c r="A33" s="109"/>
      <c r="B33" s="111"/>
      <c r="C33" s="64"/>
      <c r="D33" s="64"/>
      <c r="E33" s="64"/>
      <c r="F33" s="90"/>
      <c r="G33" s="90"/>
      <c r="H33" s="80"/>
      <c r="I33" s="90"/>
      <c r="J33" s="90"/>
      <c r="K33" s="90"/>
      <c r="L33" s="90"/>
      <c r="M33" s="90"/>
      <c r="N33" s="80"/>
      <c r="O33" s="80"/>
      <c r="P33" s="83"/>
    </row>
    <row r="34" spans="1:16" ht="14.25">
      <c r="A34" s="116"/>
      <c r="B34" s="117"/>
      <c r="C34" s="61"/>
      <c r="D34" s="61"/>
      <c r="E34" s="61"/>
      <c r="F34" s="95"/>
      <c r="G34" s="95"/>
      <c r="H34" s="77"/>
      <c r="I34" s="95"/>
      <c r="J34" s="95"/>
      <c r="K34" s="95"/>
      <c r="L34" s="95"/>
      <c r="M34" s="95"/>
      <c r="N34" s="77"/>
      <c r="O34" s="77"/>
      <c r="P34" s="82"/>
    </row>
    <row r="35" spans="1:16" ht="14.25">
      <c r="A35" s="109"/>
      <c r="B35" s="111"/>
      <c r="C35" s="64"/>
      <c r="D35" s="64"/>
      <c r="E35" s="64"/>
      <c r="F35" s="90"/>
      <c r="G35" s="90"/>
      <c r="H35" s="80"/>
      <c r="I35" s="90"/>
      <c r="J35" s="90"/>
      <c r="K35" s="90"/>
      <c r="L35" s="90"/>
      <c r="M35" s="90"/>
      <c r="N35" s="80"/>
      <c r="O35" s="80"/>
      <c r="P35" s="83"/>
    </row>
    <row r="36" spans="1:16" ht="14.25">
      <c r="A36" s="116"/>
      <c r="B36" s="117"/>
      <c r="C36" s="61"/>
      <c r="D36" s="61"/>
      <c r="E36" s="61"/>
      <c r="F36" s="95"/>
      <c r="G36" s="95"/>
      <c r="H36" s="77"/>
      <c r="I36" s="95"/>
      <c r="J36" s="95"/>
      <c r="K36" s="95"/>
      <c r="L36" s="95"/>
      <c r="M36" s="95"/>
      <c r="N36" s="77"/>
      <c r="O36" s="77"/>
      <c r="P36" s="82"/>
    </row>
    <row r="37" spans="1:16" ht="14.25">
      <c r="A37" s="121"/>
      <c r="B37" s="122"/>
      <c r="C37" s="123"/>
      <c r="D37" s="123"/>
      <c r="E37" s="123"/>
      <c r="F37" s="124"/>
      <c r="G37" s="124"/>
      <c r="H37" s="125"/>
      <c r="I37" s="124"/>
      <c r="J37" s="124"/>
      <c r="K37" s="124"/>
      <c r="L37" s="124"/>
      <c r="M37" s="124"/>
      <c r="N37" s="125"/>
      <c r="O37" s="125"/>
      <c r="P37" s="126"/>
    </row>
    <row r="38" spans="1:16" ht="34.5" customHeight="1">
      <c r="A38" s="384" t="s">
        <v>218</v>
      </c>
      <c r="B38" s="289"/>
      <c r="C38" s="289"/>
      <c r="D38" s="289"/>
      <c r="E38" s="289"/>
      <c r="F38" s="289"/>
      <c r="G38" s="289"/>
      <c r="H38" s="289"/>
      <c r="I38" s="289"/>
      <c r="J38" s="289"/>
      <c r="K38" s="289"/>
      <c r="L38" s="289"/>
      <c r="M38" s="289"/>
      <c r="N38" s="289"/>
      <c r="O38" s="289"/>
      <c r="P38" s="290"/>
    </row>
    <row r="39" spans="1:16" ht="34.5" customHeight="1">
      <c r="A39" s="385" t="s">
        <v>219</v>
      </c>
      <c r="B39" s="272"/>
      <c r="C39" s="272"/>
      <c r="D39" s="272"/>
      <c r="E39" s="272"/>
      <c r="F39" s="272"/>
      <c r="G39" s="272"/>
      <c r="H39" s="272"/>
      <c r="I39" s="272"/>
      <c r="J39" s="272"/>
      <c r="K39" s="272"/>
      <c r="L39" s="272"/>
      <c r="M39" s="272"/>
      <c r="N39" s="272"/>
      <c r="O39" s="272"/>
      <c r="P39" s="273"/>
    </row>
    <row r="40" spans="1:16" ht="12.75">
      <c r="A40" s="72"/>
      <c r="B40" s="72"/>
      <c r="C40" s="72"/>
      <c r="D40" s="72"/>
      <c r="E40" s="72"/>
      <c r="F40" s="72"/>
      <c r="G40" s="72"/>
      <c r="H40" s="72"/>
      <c r="I40" s="72"/>
      <c r="J40" s="127"/>
      <c r="K40" s="127"/>
      <c r="L40" s="127"/>
      <c r="M40" s="127"/>
      <c r="N40" s="127"/>
      <c r="O40" s="127"/>
      <c r="P40" s="127"/>
    </row>
  </sheetData>
  <mergeCells count="21">
    <mergeCell ref="A1:P1"/>
    <mergeCell ref="A2:E2"/>
    <mergeCell ref="E5:E6"/>
    <mergeCell ref="L5:M5"/>
    <mergeCell ref="F5:F6"/>
    <mergeCell ref="N5:N6"/>
    <mergeCell ref="F3:P3"/>
    <mergeCell ref="A3:E3"/>
    <mergeCell ref="I5:K5"/>
    <mergeCell ref="A4:N4"/>
    <mergeCell ref="F2:P2"/>
    <mergeCell ref="A5:A6"/>
    <mergeCell ref="C5:C6"/>
    <mergeCell ref="D5:D6"/>
    <mergeCell ref="A38:P38"/>
    <mergeCell ref="A39:P39"/>
    <mergeCell ref="H5:H6"/>
    <mergeCell ref="G5:G6"/>
    <mergeCell ref="P4:P6"/>
    <mergeCell ref="O4:O6"/>
    <mergeCell ref="B5:B6"/>
  </mergeCells>
  <dataValidations count="4">
    <dataValidation type="list" allowBlank="1" sqref="P7:P37">
      <formula1>"Não iniciada,Em andamento,Concluída,Paralisada"</formula1>
    </dataValidation>
    <dataValidation type="list" allowBlank="1" sqref="B7:B37">
      <formula1>"Concessão Comum,PPP Administrativa,PPP Patrocinada"</formula1>
    </dataValidation>
    <dataValidation type="list" allowBlank="1" sqref="D7:D37">
      <formula1>"Projeto em carteira,Autorização de estudo concedida,Estudos em análise,Licitação,Contratada"</formula1>
    </dataValidation>
    <dataValidation type="list" allowBlank="1" sqref="E7:E37">
      <formula1>"Iniciativa da Administração (PMI - Procedimento de manifestação de interesse ou procedimento similar),Solicitação de estudo diretamente proposto pelo particular"</formula1>
    </dataValidation>
  </dataValidations>
  <pageMargins left="0.511811024" right="0.511811024" top="0.78740157499999996" bottom="0.78740157499999996" header="0.31496062000000002" footer="0.31496062000000002"/>
  <legacyDrawing r:id="rId1"/>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dimension ref="A1:Y18"/>
  <sheetViews>
    <sheetView workbookViewId="0">
      <selection sqref="A1:M1"/>
    </sheetView>
  </sheetViews>
  <sheetFormatPr defaultRowHeight="15"/>
  <cols>
    <col min="1" max="1" width="10.140625" style="243" customWidth="1"/>
    <col min="2" max="2" width="10.85546875" style="243" customWidth="1"/>
    <col min="3" max="3" width="18.5703125" style="243" customWidth="1"/>
    <col min="4" max="4" width="49" style="244" customWidth="1"/>
    <col min="5" max="5" width="14.7109375" style="243" customWidth="1"/>
    <col min="6" max="6" width="22.140625" style="243" customWidth="1"/>
    <col min="7" max="7" width="19.42578125" style="243" customWidth="1"/>
    <col min="8" max="8" width="22.42578125" style="243" customWidth="1"/>
    <col min="9" max="19" width="24.5703125" style="243" customWidth="1"/>
    <col min="20" max="20" width="18" style="246" customWidth="1"/>
    <col min="21" max="21" width="18.42578125" style="246" customWidth="1"/>
    <col min="22" max="23" width="16.28515625" style="243" customWidth="1"/>
    <col min="24" max="24" width="27.5703125" style="243" customWidth="1"/>
    <col min="25" max="25" width="17.42578125" style="243" customWidth="1"/>
    <col min="26" max="256" width="9.140625" style="243"/>
    <col min="257" max="257" width="10.140625" style="243" customWidth="1"/>
    <col min="258" max="258" width="10.85546875" style="243" customWidth="1"/>
    <col min="259" max="259" width="18.5703125" style="243" customWidth="1"/>
    <col min="260" max="260" width="49" style="243" customWidth="1"/>
    <col min="261" max="261" width="14.7109375" style="243" customWidth="1"/>
    <col min="262" max="262" width="22.140625" style="243" customWidth="1"/>
    <col min="263" max="263" width="19.42578125" style="243" customWidth="1"/>
    <col min="264" max="264" width="22.42578125" style="243" customWidth="1"/>
    <col min="265" max="275" width="24.5703125" style="243" customWidth="1"/>
    <col min="276" max="276" width="18" style="243" customWidth="1"/>
    <col min="277" max="277" width="18.42578125" style="243" customWidth="1"/>
    <col min="278" max="279" width="16.28515625" style="243" customWidth="1"/>
    <col min="280" max="280" width="27.5703125" style="243" customWidth="1"/>
    <col min="281" max="281" width="17.42578125" style="243" customWidth="1"/>
    <col min="282" max="512" width="9.140625" style="243"/>
    <col min="513" max="513" width="10.140625" style="243" customWidth="1"/>
    <col min="514" max="514" width="10.85546875" style="243" customWidth="1"/>
    <col min="515" max="515" width="18.5703125" style="243" customWidth="1"/>
    <col min="516" max="516" width="49" style="243" customWidth="1"/>
    <col min="517" max="517" width="14.7109375" style="243" customWidth="1"/>
    <col min="518" max="518" width="22.140625" style="243" customWidth="1"/>
    <col min="519" max="519" width="19.42578125" style="243" customWidth="1"/>
    <col min="520" max="520" width="22.42578125" style="243" customWidth="1"/>
    <col min="521" max="531" width="24.5703125" style="243" customWidth="1"/>
    <col min="532" max="532" width="18" style="243" customWidth="1"/>
    <col min="533" max="533" width="18.42578125" style="243" customWidth="1"/>
    <col min="534" max="535" width="16.28515625" style="243" customWidth="1"/>
    <col min="536" max="536" width="27.5703125" style="243" customWidth="1"/>
    <col min="537" max="537" width="17.42578125" style="243" customWidth="1"/>
    <col min="538" max="768" width="9.140625" style="243"/>
    <col min="769" max="769" width="10.140625" style="243" customWidth="1"/>
    <col min="770" max="770" width="10.85546875" style="243" customWidth="1"/>
    <col min="771" max="771" width="18.5703125" style="243" customWidth="1"/>
    <col min="772" max="772" width="49" style="243" customWidth="1"/>
    <col min="773" max="773" width="14.7109375" style="243" customWidth="1"/>
    <col min="774" max="774" width="22.140625" style="243" customWidth="1"/>
    <col min="775" max="775" width="19.42578125" style="243" customWidth="1"/>
    <col min="776" max="776" width="22.42578125" style="243" customWidth="1"/>
    <col min="777" max="787" width="24.5703125" style="243" customWidth="1"/>
    <col min="788" max="788" width="18" style="243" customWidth="1"/>
    <col min="789" max="789" width="18.42578125" style="243" customWidth="1"/>
    <col min="790" max="791" width="16.28515625" style="243" customWidth="1"/>
    <col min="792" max="792" width="27.5703125" style="243" customWidth="1"/>
    <col min="793" max="793" width="17.42578125" style="243" customWidth="1"/>
    <col min="794" max="1024" width="9.140625" style="243"/>
    <col min="1025" max="1025" width="10.140625" style="243" customWidth="1"/>
    <col min="1026" max="1026" width="10.85546875" style="243" customWidth="1"/>
    <col min="1027" max="1027" width="18.5703125" style="243" customWidth="1"/>
    <col min="1028" max="1028" width="49" style="243" customWidth="1"/>
    <col min="1029" max="1029" width="14.7109375" style="243" customWidth="1"/>
    <col min="1030" max="1030" width="22.140625" style="243" customWidth="1"/>
    <col min="1031" max="1031" width="19.42578125" style="243" customWidth="1"/>
    <col min="1032" max="1032" width="22.42578125" style="243" customWidth="1"/>
    <col min="1033" max="1043" width="24.5703125" style="243" customWidth="1"/>
    <col min="1044" max="1044" width="18" style="243" customWidth="1"/>
    <col min="1045" max="1045" width="18.42578125" style="243" customWidth="1"/>
    <col min="1046" max="1047" width="16.28515625" style="243" customWidth="1"/>
    <col min="1048" max="1048" width="27.5703125" style="243" customWidth="1"/>
    <col min="1049" max="1049" width="17.42578125" style="243" customWidth="1"/>
    <col min="1050" max="1280" width="9.140625" style="243"/>
    <col min="1281" max="1281" width="10.140625" style="243" customWidth="1"/>
    <col min="1282" max="1282" width="10.85546875" style="243" customWidth="1"/>
    <col min="1283" max="1283" width="18.5703125" style="243" customWidth="1"/>
    <col min="1284" max="1284" width="49" style="243" customWidth="1"/>
    <col min="1285" max="1285" width="14.7109375" style="243" customWidth="1"/>
    <col min="1286" max="1286" width="22.140625" style="243" customWidth="1"/>
    <col min="1287" max="1287" width="19.42578125" style="243" customWidth="1"/>
    <col min="1288" max="1288" width="22.42578125" style="243" customWidth="1"/>
    <col min="1289" max="1299" width="24.5703125" style="243" customWidth="1"/>
    <col min="1300" max="1300" width="18" style="243" customWidth="1"/>
    <col min="1301" max="1301" width="18.42578125" style="243" customWidth="1"/>
    <col min="1302" max="1303" width="16.28515625" style="243" customWidth="1"/>
    <col min="1304" max="1304" width="27.5703125" style="243" customWidth="1"/>
    <col min="1305" max="1305" width="17.42578125" style="243" customWidth="1"/>
    <col min="1306" max="1536" width="9.140625" style="243"/>
    <col min="1537" max="1537" width="10.140625" style="243" customWidth="1"/>
    <col min="1538" max="1538" width="10.85546875" style="243" customWidth="1"/>
    <col min="1539" max="1539" width="18.5703125" style="243" customWidth="1"/>
    <col min="1540" max="1540" width="49" style="243" customWidth="1"/>
    <col min="1541" max="1541" width="14.7109375" style="243" customWidth="1"/>
    <col min="1542" max="1542" width="22.140625" style="243" customWidth="1"/>
    <col min="1543" max="1543" width="19.42578125" style="243" customWidth="1"/>
    <col min="1544" max="1544" width="22.42578125" style="243" customWidth="1"/>
    <col min="1545" max="1555" width="24.5703125" style="243" customWidth="1"/>
    <col min="1556" max="1556" width="18" style="243" customWidth="1"/>
    <col min="1557" max="1557" width="18.42578125" style="243" customWidth="1"/>
    <col min="1558" max="1559" width="16.28515625" style="243" customWidth="1"/>
    <col min="1560" max="1560" width="27.5703125" style="243" customWidth="1"/>
    <col min="1561" max="1561" width="17.42578125" style="243" customWidth="1"/>
    <col min="1562" max="1792" width="9.140625" style="243"/>
    <col min="1793" max="1793" width="10.140625" style="243" customWidth="1"/>
    <col min="1794" max="1794" width="10.85546875" style="243" customWidth="1"/>
    <col min="1795" max="1795" width="18.5703125" style="243" customWidth="1"/>
    <col min="1796" max="1796" width="49" style="243" customWidth="1"/>
    <col min="1797" max="1797" width="14.7109375" style="243" customWidth="1"/>
    <col min="1798" max="1798" width="22.140625" style="243" customWidth="1"/>
    <col min="1799" max="1799" width="19.42578125" style="243" customWidth="1"/>
    <col min="1800" max="1800" width="22.42578125" style="243" customWidth="1"/>
    <col min="1801" max="1811" width="24.5703125" style="243" customWidth="1"/>
    <col min="1812" max="1812" width="18" style="243" customWidth="1"/>
    <col min="1813" max="1813" width="18.42578125" style="243" customWidth="1"/>
    <col min="1814" max="1815" width="16.28515625" style="243" customWidth="1"/>
    <col min="1816" max="1816" width="27.5703125" style="243" customWidth="1"/>
    <col min="1817" max="1817" width="17.42578125" style="243" customWidth="1"/>
    <col min="1818" max="2048" width="9.140625" style="243"/>
    <col min="2049" max="2049" width="10.140625" style="243" customWidth="1"/>
    <col min="2050" max="2050" width="10.85546875" style="243" customWidth="1"/>
    <col min="2051" max="2051" width="18.5703125" style="243" customWidth="1"/>
    <col min="2052" max="2052" width="49" style="243" customWidth="1"/>
    <col min="2053" max="2053" width="14.7109375" style="243" customWidth="1"/>
    <col min="2054" max="2054" width="22.140625" style="243" customWidth="1"/>
    <col min="2055" max="2055" width="19.42578125" style="243" customWidth="1"/>
    <col min="2056" max="2056" width="22.42578125" style="243" customWidth="1"/>
    <col min="2057" max="2067" width="24.5703125" style="243" customWidth="1"/>
    <col min="2068" max="2068" width="18" style="243" customWidth="1"/>
    <col min="2069" max="2069" width="18.42578125" style="243" customWidth="1"/>
    <col min="2070" max="2071" width="16.28515625" style="243" customWidth="1"/>
    <col min="2072" max="2072" width="27.5703125" style="243" customWidth="1"/>
    <col min="2073" max="2073" width="17.42578125" style="243" customWidth="1"/>
    <col min="2074" max="2304" width="9.140625" style="243"/>
    <col min="2305" max="2305" width="10.140625" style="243" customWidth="1"/>
    <col min="2306" max="2306" width="10.85546875" style="243" customWidth="1"/>
    <col min="2307" max="2307" width="18.5703125" style="243" customWidth="1"/>
    <col min="2308" max="2308" width="49" style="243" customWidth="1"/>
    <col min="2309" max="2309" width="14.7109375" style="243" customWidth="1"/>
    <col min="2310" max="2310" width="22.140625" style="243" customWidth="1"/>
    <col min="2311" max="2311" width="19.42578125" style="243" customWidth="1"/>
    <col min="2312" max="2312" width="22.42578125" style="243" customWidth="1"/>
    <col min="2313" max="2323" width="24.5703125" style="243" customWidth="1"/>
    <col min="2324" max="2324" width="18" style="243" customWidth="1"/>
    <col min="2325" max="2325" width="18.42578125" style="243" customWidth="1"/>
    <col min="2326" max="2327" width="16.28515625" style="243" customWidth="1"/>
    <col min="2328" max="2328" width="27.5703125" style="243" customWidth="1"/>
    <col min="2329" max="2329" width="17.42578125" style="243" customWidth="1"/>
    <col min="2330" max="2560" width="9.140625" style="243"/>
    <col min="2561" max="2561" width="10.140625" style="243" customWidth="1"/>
    <col min="2562" max="2562" width="10.85546875" style="243" customWidth="1"/>
    <col min="2563" max="2563" width="18.5703125" style="243" customWidth="1"/>
    <col min="2564" max="2564" width="49" style="243" customWidth="1"/>
    <col min="2565" max="2565" width="14.7109375" style="243" customWidth="1"/>
    <col min="2566" max="2566" width="22.140625" style="243" customWidth="1"/>
    <col min="2567" max="2567" width="19.42578125" style="243" customWidth="1"/>
    <col min="2568" max="2568" width="22.42578125" style="243" customWidth="1"/>
    <col min="2569" max="2579" width="24.5703125" style="243" customWidth="1"/>
    <col min="2580" max="2580" width="18" style="243" customWidth="1"/>
    <col min="2581" max="2581" width="18.42578125" style="243" customWidth="1"/>
    <col min="2582" max="2583" width="16.28515625" style="243" customWidth="1"/>
    <col min="2584" max="2584" width="27.5703125" style="243" customWidth="1"/>
    <col min="2585" max="2585" width="17.42578125" style="243" customWidth="1"/>
    <col min="2586" max="2816" width="9.140625" style="243"/>
    <col min="2817" max="2817" width="10.140625" style="243" customWidth="1"/>
    <col min="2818" max="2818" width="10.85546875" style="243" customWidth="1"/>
    <col min="2819" max="2819" width="18.5703125" style="243" customWidth="1"/>
    <col min="2820" max="2820" width="49" style="243" customWidth="1"/>
    <col min="2821" max="2821" width="14.7109375" style="243" customWidth="1"/>
    <col min="2822" max="2822" width="22.140625" style="243" customWidth="1"/>
    <col min="2823" max="2823" width="19.42578125" style="243" customWidth="1"/>
    <col min="2824" max="2824" width="22.42578125" style="243" customWidth="1"/>
    <col min="2825" max="2835" width="24.5703125" style="243" customWidth="1"/>
    <col min="2836" max="2836" width="18" style="243" customWidth="1"/>
    <col min="2837" max="2837" width="18.42578125" style="243" customWidth="1"/>
    <col min="2838" max="2839" width="16.28515625" style="243" customWidth="1"/>
    <col min="2840" max="2840" width="27.5703125" style="243" customWidth="1"/>
    <col min="2841" max="2841" width="17.42578125" style="243" customWidth="1"/>
    <col min="2842" max="3072" width="9.140625" style="243"/>
    <col min="3073" max="3073" width="10.140625" style="243" customWidth="1"/>
    <col min="3074" max="3074" width="10.85546875" style="243" customWidth="1"/>
    <col min="3075" max="3075" width="18.5703125" style="243" customWidth="1"/>
    <col min="3076" max="3076" width="49" style="243" customWidth="1"/>
    <col min="3077" max="3077" width="14.7109375" style="243" customWidth="1"/>
    <col min="3078" max="3078" width="22.140625" style="243" customWidth="1"/>
    <col min="3079" max="3079" width="19.42578125" style="243" customWidth="1"/>
    <col min="3080" max="3080" width="22.42578125" style="243" customWidth="1"/>
    <col min="3081" max="3091" width="24.5703125" style="243" customWidth="1"/>
    <col min="3092" max="3092" width="18" style="243" customWidth="1"/>
    <col min="3093" max="3093" width="18.42578125" style="243" customWidth="1"/>
    <col min="3094" max="3095" width="16.28515625" style="243" customWidth="1"/>
    <col min="3096" max="3096" width="27.5703125" style="243" customWidth="1"/>
    <col min="3097" max="3097" width="17.42578125" style="243" customWidth="1"/>
    <col min="3098" max="3328" width="9.140625" style="243"/>
    <col min="3329" max="3329" width="10.140625" style="243" customWidth="1"/>
    <col min="3330" max="3330" width="10.85546875" style="243" customWidth="1"/>
    <col min="3331" max="3331" width="18.5703125" style="243" customWidth="1"/>
    <col min="3332" max="3332" width="49" style="243" customWidth="1"/>
    <col min="3333" max="3333" width="14.7109375" style="243" customWidth="1"/>
    <col min="3334" max="3334" width="22.140625" style="243" customWidth="1"/>
    <col min="3335" max="3335" width="19.42578125" style="243" customWidth="1"/>
    <col min="3336" max="3336" width="22.42578125" style="243" customWidth="1"/>
    <col min="3337" max="3347" width="24.5703125" style="243" customWidth="1"/>
    <col min="3348" max="3348" width="18" style="243" customWidth="1"/>
    <col min="3349" max="3349" width="18.42578125" style="243" customWidth="1"/>
    <col min="3350" max="3351" width="16.28515625" style="243" customWidth="1"/>
    <col min="3352" max="3352" width="27.5703125" style="243" customWidth="1"/>
    <col min="3353" max="3353" width="17.42578125" style="243" customWidth="1"/>
    <col min="3354" max="3584" width="9.140625" style="243"/>
    <col min="3585" max="3585" width="10.140625" style="243" customWidth="1"/>
    <col min="3586" max="3586" width="10.85546875" style="243" customWidth="1"/>
    <col min="3587" max="3587" width="18.5703125" style="243" customWidth="1"/>
    <col min="3588" max="3588" width="49" style="243" customWidth="1"/>
    <col min="3589" max="3589" width="14.7109375" style="243" customWidth="1"/>
    <col min="3590" max="3590" width="22.140625" style="243" customWidth="1"/>
    <col min="3591" max="3591" width="19.42578125" style="243" customWidth="1"/>
    <col min="3592" max="3592" width="22.42578125" style="243" customWidth="1"/>
    <col min="3593" max="3603" width="24.5703125" style="243" customWidth="1"/>
    <col min="3604" max="3604" width="18" style="243" customWidth="1"/>
    <col min="3605" max="3605" width="18.42578125" style="243" customWidth="1"/>
    <col min="3606" max="3607" width="16.28515625" style="243" customWidth="1"/>
    <col min="3608" max="3608" width="27.5703125" style="243" customWidth="1"/>
    <col min="3609" max="3609" width="17.42578125" style="243" customWidth="1"/>
    <col min="3610" max="3840" width="9.140625" style="243"/>
    <col min="3841" max="3841" width="10.140625" style="243" customWidth="1"/>
    <col min="3842" max="3842" width="10.85546875" style="243" customWidth="1"/>
    <col min="3843" max="3843" width="18.5703125" style="243" customWidth="1"/>
    <col min="3844" max="3844" width="49" style="243" customWidth="1"/>
    <col min="3845" max="3845" width="14.7109375" style="243" customWidth="1"/>
    <col min="3846" max="3846" width="22.140625" style="243" customWidth="1"/>
    <col min="3847" max="3847" width="19.42578125" style="243" customWidth="1"/>
    <col min="3848" max="3848" width="22.42578125" style="243" customWidth="1"/>
    <col min="3849" max="3859" width="24.5703125" style="243" customWidth="1"/>
    <col min="3860" max="3860" width="18" style="243" customWidth="1"/>
    <col min="3861" max="3861" width="18.42578125" style="243" customWidth="1"/>
    <col min="3862" max="3863" width="16.28515625" style="243" customWidth="1"/>
    <col min="3864" max="3864" width="27.5703125" style="243" customWidth="1"/>
    <col min="3865" max="3865" width="17.42578125" style="243" customWidth="1"/>
    <col min="3866" max="4096" width="9.140625" style="243"/>
    <col min="4097" max="4097" width="10.140625" style="243" customWidth="1"/>
    <col min="4098" max="4098" width="10.85546875" style="243" customWidth="1"/>
    <col min="4099" max="4099" width="18.5703125" style="243" customWidth="1"/>
    <col min="4100" max="4100" width="49" style="243" customWidth="1"/>
    <col min="4101" max="4101" width="14.7109375" style="243" customWidth="1"/>
    <col min="4102" max="4102" width="22.140625" style="243" customWidth="1"/>
    <col min="4103" max="4103" width="19.42578125" style="243" customWidth="1"/>
    <col min="4104" max="4104" width="22.42578125" style="243" customWidth="1"/>
    <col min="4105" max="4115" width="24.5703125" style="243" customWidth="1"/>
    <col min="4116" max="4116" width="18" style="243" customWidth="1"/>
    <col min="4117" max="4117" width="18.42578125" style="243" customWidth="1"/>
    <col min="4118" max="4119" width="16.28515625" style="243" customWidth="1"/>
    <col min="4120" max="4120" width="27.5703125" style="243" customWidth="1"/>
    <col min="4121" max="4121" width="17.42578125" style="243" customWidth="1"/>
    <col min="4122" max="4352" width="9.140625" style="243"/>
    <col min="4353" max="4353" width="10.140625" style="243" customWidth="1"/>
    <col min="4354" max="4354" width="10.85546875" style="243" customWidth="1"/>
    <col min="4355" max="4355" width="18.5703125" style="243" customWidth="1"/>
    <col min="4356" max="4356" width="49" style="243" customWidth="1"/>
    <col min="4357" max="4357" width="14.7109375" style="243" customWidth="1"/>
    <col min="4358" max="4358" width="22.140625" style="243" customWidth="1"/>
    <col min="4359" max="4359" width="19.42578125" style="243" customWidth="1"/>
    <col min="4360" max="4360" width="22.42578125" style="243" customWidth="1"/>
    <col min="4361" max="4371" width="24.5703125" style="243" customWidth="1"/>
    <col min="4372" max="4372" width="18" style="243" customWidth="1"/>
    <col min="4373" max="4373" width="18.42578125" style="243" customWidth="1"/>
    <col min="4374" max="4375" width="16.28515625" style="243" customWidth="1"/>
    <col min="4376" max="4376" width="27.5703125" style="243" customWidth="1"/>
    <col min="4377" max="4377" width="17.42578125" style="243" customWidth="1"/>
    <col min="4378" max="4608" width="9.140625" style="243"/>
    <col min="4609" max="4609" width="10.140625" style="243" customWidth="1"/>
    <col min="4610" max="4610" width="10.85546875" style="243" customWidth="1"/>
    <col min="4611" max="4611" width="18.5703125" style="243" customWidth="1"/>
    <col min="4612" max="4612" width="49" style="243" customWidth="1"/>
    <col min="4613" max="4613" width="14.7109375" style="243" customWidth="1"/>
    <col min="4614" max="4614" width="22.140625" style="243" customWidth="1"/>
    <col min="4615" max="4615" width="19.42578125" style="243" customWidth="1"/>
    <col min="4616" max="4616" width="22.42578125" style="243" customWidth="1"/>
    <col min="4617" max="4627" width="24.5703125" style="243" customWidth="1"/>
    <col min="4628" max="4628" width="18" style="243" customWidth="1"/>
    <col min="4629" max="4629" width="18.42578125" style="243" customWidth="1"/>
    <col min="4630" max="4631" width="16.28515625" style="243" customWidth="1"/>
    <col min="4632" max="4632" width="27.5703125" style="243" customWidth="1"/>
    <col min="4633" max="4633" width="17.42578125" style="243" customWidth="1"/>
    <col min="4634" max="4864" width="9.140625" style="243"/>
    <col min="4865" max="4865" width="10.140625" style="243" customWidth="1"/>
    <col min="4866" max="4866" width="10.85546875" style="243" customWidth="1"/>
    <col min="4867" max="4867" width="18.5703125" style="243" customWidth="1"/>
    <col min="4868" max="4868" width="49" style="243" customWidth="1"/>
    <col min="4869" max="4869" width="14.7109375" style="243" customWidth="1"/>
    <col min="4870" max="4870" width="22.140625" style="243" customWidth="1"/>
    <col min="4871" max="4871" width="19.42578125" style="243" customWidth="1"/>
    <col min="4872" max="4872" width="22.42578125" style="243" customWidth="1"/>
    <col min="4873" max="4883" width="24.5703125" style="243" customWidth="1"/>
    <col min="4884" max="4884" width="18" style="243" customWidth="1"/>
    <col min="4885" max="4885" width="18.42578125" style="243" customWidth="1"/>
    <col min="4886" max="4887" width="16.28515625" style="243" customWidth="1"/>
    <col min="4888" max="4888" width="27.5703125" style="243" customWidth="1"/>
    <col min="4889" max="4889" width="17.42578125" style="243" customWidth="1"/>
    <col min="4890" max="5120" width="9.140625" style="243"/>
    <col min="5121" max="5121" width="10.140625" style="243" customWidth="1"/>
    <col min="5122" max="5122" width="10.85546875" style="243" customWidth="1"/>
    <col min="5123" max="5123" width="18.5703125" style="243" customWidth="1"/>
    <col min="5124" max="5124" width="49" style="243" customWidth="1"/>
    <col min="5125" max="5125" width="14.7109375" style="243" customWidth="1"/>
    <col min="5126" max="5126" width="22.140625" style="243" customWidth="1"/>
    <col min="5127" max="5127" width="19.42578125" style="243" customWidth="1"/>
    <col min="5128" max="5128" width="22.42578125" style="243" customWidth="1"/>
    <col min="5129" max="5139" width="24.5703125" style="243" customWidth="1"/>
    <col min="5140" max="5140" width="18" style="243" customWidth="1"/>
    <col min="5141" max="5141" width="18.42578125" style="243" customWidth="1"/>
    <col min="5142" max="5143" width="16.28515625" style="243" customWidth="1"/>
    <col min="5144" max="5144" width="27.5703125" style="243" customWidth="1"/>
    <col min="5145" max="5145" width="17.42578125" style="243" customWidth="1"/>
    <col min="5146" max="5376" width="9.140625" style="243"/>
    <col min="5377" max="5377" width="10.140625" style="243" customWidth="1"/>
    <col min="5378" max="5378" width="10.85546875" style="243" customWidth="1"/>
    <col min="5379" max="5379" width="18.5703125" style="243" customWidth="1"/>
    <col min="5380" max="5380" width="49" style="243" customWidth="1"/>
    <col min="5381" max="5381" width="14.7109375" style="243" customWidth="1"/>
    <col min="5382" max="5382" width="22.140625" style="243" customWidth="1"/>
    <col min="5383" max="5383" width="19.42578125" style="243" customWidth="1"/>
    <col min="5384" max="5384" width="22.42578125" style="243" customWidth="1"/>
    <col min="5385" max="5395" width="24.5703125" style="243" customWidth="1"/>
    <col min="5396" max="5396" width="18" style="243" customWidth="1"/>
    <col min="5397" max="5397" width="18.42578125" style="243" customWidth="1"/>
    <col min="5398" max="5399" width="16.28515625" style="243" customWidth="1"/>
    <col min="5400" max="5400" width="27.5703125" style="243" customWidth="1"/>
    <col min="5401" max="5401" width="17.42578125" style="243" customWidth="1"/>
    <col min="5402" max="5632" width="9.140625" style="243"/>
    <col min="5633" max="5633" width="10.140625" style="243" customWidth="1"/>
    <col min="5634" max="5634" width="10.85546875" style="243" customWidth="1"/>
    <col min="5635" max="5635" width="18.5703125" style="243" customWidth="1"/>
    <col min="5636" max="5636" width="49" style="243" customWidth="1"/>
    <col min="5637" max="5637" width="14.7109375" style="243" customWidth="1"/>
    <col min="5638" max="5638" width="22.140625" style="243" customWidth="1"/>
    <col min="5639" max="5639" width="19.42578125" style="243" customWidth="1"/>
    <col min="5640" max="5640" width="22.42578125" style="243" customWidth="1"/>
    <col min="5641" max="5651" width="24.5703125" style="243" customWidth="1"/>
    <col min="5652" max="5652" width="18" style="243" customWidth="1"/>
    <col min="5653" max="5653" width="18.42578125" style="243" customWidth="1"/>
    <col min="5654" max="5655" width="16.28515625" style="243" customWidth="1"/>
    <col min="5656" max="5656" width="27.5703125" style="243" customWidth="1"/>
    <col min="5657" max="5657" width="17.42578125" style="243" customWidth="1"/>
    <col min="5658" max="5888" width="9.140625" style="243"/>
    <col min="5889" max="5889" width="10.140625" style="243" customWidth="1"/>
    <col min="5890" max="5890" width="10.85546875" style="243" customWidth="1"/>
    <col min="5891" max="5891" width="18.5703125" style="243" customWidth="1"/>
    <col min="5892" max="5892" width="49" style="243" customWidth="1"/>
    <col min="5893" max="5893" width="14.7109375" style="243" customWidth="1"/>
    <col min="5894" max="5894" width="22.140625" style="243" customWidth="1"/>
    <col min="5895" max="5895" width="19.42578125" style="243" customWidth="1"/>
    <col min="5896" max="5896" width="22.42578125" style="243" customWidth="1"/>
    <col min="5897" max="5907" width="24.5703125" style="243" customWidth="1"/>
    <col min="5908" max="5908" width="18" style="243" customWidth="1"/>
    <col min="5909" max="5909" width="18.42578125" style="243" customWidth="1"/>
    <col min="5910" max="5911" width="16.28515625" style="243" customWidth="1"/>
    <col min="5912" max="5912" width="27.5703125" style="243" customWidth="1"/>
    <col min="5913" max="5913" width="17.42578125" style="243" customWidth="1"/>
    <col min="5914" max="6144" width="9.140625" style="243"/>
    <col min="6145" max="6145" width="10.140625" style="243" customWidth="1"/>
    <col min="6146" max="6146" width="10.85546875" style="243" customWidth="1"/>
    <col min="6147" max="6147" width="18.5703125" style="243" customWidth="1"/>
    <col min="6148" max="6148" width="49" style="243" customWidth="1"/>
    <col min="6149" max="6149" width="14.7109375" style="243" customWidth="1"/>
    <col min="6150" max="6150" width="22.140625" style="243" customWidth="1"/>
    <col min="6151" max="6151" width="19.42578125" style="243" customWidth="1"/>
    <col min="6152" max="6152" width="22.42578125" style="243" customWidth="1"/>
    <col min="6153" max="6163" width="24.5703125" style="243" customWidth="1"/>
    <col min="6164" max="6164" width="18" style="243" customWidth="1"/>
    <col min="6165" max="6165" width="18.42578125" style="243" customWidth="1"/>
    <col min="6166" max="6167" width="16.28515625" style="243" customWidth="1"/>
    <col min="6168" max="6168" width="27.5703125" style="243" customWidth="1"/>
    <col min="6169" max="6169" width="17.42578125" style="243" customWidth="1"/>
    <col min="6170" max="6400" width="9.140625" style="243"/>
    <col min="6401" max="6401" width="10.140625" style="243" customWidth="1"/>
    <col min="6402" max="6402" width="10.85546875" style="243" customWidth="1"/>
    <col min="6403" max="6403" width="18.5703125" style="243" customWidth="1"/>
    <col min="6404" max="6404" width="49" style="243" customWidth="1"/>
    <col min="6405" max="6405" width="14.7109375" style="243" customWidth="1"/>
    <col min="6406" max="6406" width="22.140625" style="243" customWidth="1"/>
    <col min="6407" max="6407" width="19.42578125" style="243" customWidth="1"/>
    <col min="6408" max="6408" width="22.42578125" style="243" customWidth="1"/>
    <col min="6409" max="6419" width="24.5703125" style="243" customWidth="1"/>
    <col min="6420" max="6420" width="18" style="243" customWidth="1"/>
    <col min="6421" max="6421" width="18.42578125" style="243" customWidth="1"/>
    <col min="6422" max="6423" width="16.28515625" style="243" customWidth="1"/>
    <col min="6424" max="6424" width="27.5703125" style="243" customWidth="1"/>
    <col min="6425" max="6425" width="17.42578125" style="243" customWidth="1"/>
    <col min="6426" max="6656" width="9.140625" style="243"/>
    <col min="6657" max="6657" width="10.140625" style="243" customWidth="1"/>
    <col min="6658" max="6658" width="10.85546875" style="243" customWidth="1"/>
    <col min="6659" max="6659" width="18.5703125" style="243" customWidth="1"/>
    <col min="6660" max="6660" width="49" style="243" customWidth="1"/>
    <col min="6661" max="6661" width="14.7109375" style="243" customWidth="1"/>
    <col min="6662" max="6662" width="22.140625" style="243" customWidth="1"/>
    <col min="6663" max="6663" width="19.42578125" style="243" customWidth="1"/>
    <col min="6664" max="6664" width="22.42578125" style="243" customWidth="1"/>
    <col min="6665" max="6675" width="24.5703125" style="243" customWidth="1"/>
    <col min="6676" max="6676" width="18" style="243" customWidth="1"/>
    <col min="6677" max="6677" width="18.42578125" style="243" customWidth="1"/>
    <col min="6678" max="6679" width="16.28515625" style="243" customWidth="1"/>
    <col min="6680" max="6680" width="27.5703125" style="243" customWidth="1"/>
    <col min="6681" max="6681" width="17.42578125" style="243" customWidth="1"/>
    <col min="6682" max="6912" width="9.140625" style="243"/>
    <col min="6913" max="6913" width="10.140625" style="243" customWidth="1"/>
    <col min="6914" max="6914" width="10.85546875" style="243" customWidth="1"/>
    <col min="6915" max="6915" width="18.5703125" style="243" customWidth="1"/>
    <col min="6916" max="6916" width="49" style="243" customWidth="1"/>
    <col min="6917" max="6917" width="14.7109375" style="243" customWidth="1"/>
    <col min="6918" max="6918" width="22.140625" style="243" customWidth="1"/>
    <col min="6919" max="6919" width="19.42578125" style="243" customWidth="1"/>
    <col min="6920" max="6920" width="22.42578125" style="243" customWidth="1"/>
    <col min="6921" max="6931" width="24.5703125" style="243" customWidth="1"/>
    <col min="6932" max="6932" width="18" style="243" customWidth="1"/>
    <col min="6933" max="6933" width="18.42578125" style="243" customWidth="1"/>
    <col min="6934" max="6935" width="16.28515625" style="243" customWidth="1"/>
    <col min="6936" max="6936" width="27.5703125" style="243" customWidth="1"/>
    <col min="6937" max="6937" width="17.42578125" style="243" customWidth="1"/>
    <col min="6938" max="7168" width="9.140625" style="243"/>
    <col min="7169" max="7169" width="10.140625" style="243" customWidth="1"/>
    <col min="7170" max="7170" width="10.85546875" style="243" customWidth="1"/>
    <col min="7171" max="7171" width="18.5703125" style="243" customWidth="1"/>
    <col min="7172" max="7172" width="49" style="243" customWidth="1"/>
    <col min="7173" max="7173" width="14.7109375" style="243" customWidth="1"/>
    <col min="7174" max="7174" width="22.140625" style="243" customWidth="1"/>
    <col min="7175" max="7175" width="19.42578125" style="243" customWidth="1"/>
    <col min="7176" max="7176" width="22.42578125" style="243" customWidth="1"/>
    <col min="7177" max="7187" width="24.5703125" style="243" customWidth="1"/>
    <col min="7188" max="7188" width="18" style="243" customWidth="1"/>
    <col min="7189" max="7189" width="18.42578125" style="243" customWidth="1"/>
    <col min="7190" max="7191" width="16.28515625" style="243" customWidth="1"/>
    <col min="7192" max="7192" width="27.5703125" style="243" customWidth="1"/>
    <col min="7193" max="7193" width="17.42578125" style="243" customWidth="1"/>
    <col min="7194" max="7424" width="9.140625" style="243"/>
    <col min="7425" max="7425" width="10.140625" style="243" customWidth="1"/>
    <col min="7426" max="7426" width="10.85546875" style="243" customWidth="1"/>
    <col min="7427" max="7427" width="18.5703125" style="243" customWidth="1"/>
    <col min="7428" max="7428" width="49" style="243" customWidth="1"/>
    <col min="7429" max="7429" width="14.7109375" style="243" customWidth="1"/>
    <col min="7430" max="7430" width="22.140625" style="243" customWidth="1"/>
    <col min="7431" max="7431" width="19.42578125" style="243" customWidth="1"/>
    <col min="7432" max="7432" width="22.42578125" style="243" customWidth="1"/>
    <col min="7433" max="7443" width="24.5703125" style="243" customWidth="1"/>
    <col min="7444" max="7444" width="18" style="243" customWidth="1"/>
    <col min="7445" max="7445" width="18.42578125" style="243" customWidth="1"/>
    <col min="7446" max="7447" width="16.28515625" style="243" customWidth="1"/>
    <col min="7448" max="7448" width="27.5703125" style="243" customWidth="1"/>
    <col min="7449" max="7449" width="17.42578125" style="243" customWidth="1"/>
    <col min="7450" max="7680" width="9.140625" style="243"/>
    <col min="7681" max="7681" width="10.140625" style="243" customWidth="1"/>
    <col min="7682" max="7682" width="10.85546875" style="243" customWidth="1"/>
    <col min="7683" max="7683" width="18.5703125" style="243" customWidth="1"/>
    <col min="7684" max="7684" width="49" style="243" customWidth="1"/>
    <col min="7685" max="7685" width="14.7109375" style="243" customWidth="1"/>
    <col min="7686" max="7686" width="22.140625" style="243" customWidth="1"/>
    <col min="7687" max="7687" width="19.42578125" style="243" customWidth="1"/>
    <col min="7688" max="7688" width="22.42578125" style="243" customWidth="1"/>
    <col min="7689" max="7699" width="24.5703125" style="243" customWidth="1"/>
    <col min="7700" max="7700" width="18" style="243" customWidth="1"/>
    <col min="7701" max="7701" width="18.42578125" style="243" customWidth="1"/>
    <col min="7702" max="7703" width="16.28515625" style="243" customWidth="1"/>
    <col min="7704" max="7704" width="27.5703125" style="243" customWidth="1"/>
    <col min="7705" max="7705" width="17.42578125" style="243" customWidth="1"/>
    <col min="7706" max="7936" width="9.140625" style="243"/>
    <col min="7937" max="7937" width="10.140625" style="243" customWidth="1"/>
    <col min="7938" max="7938" width="10.85546875" style="243" customWidth="1"/>
    <col min="7939" max="7939" width="18.5703125" style="243" customWidth="1"/>
    <col min="7940" max="7940" width="49" style="243" customWidth="1"/>
    <col min="7941" max="7941" width="14.7109375" style="243" customWidth="1"/>
    <col min="7942" max="7942" width="22.140625" style="243" customWidth="1"/>
    <col min="7943" max="7943" width="19.42578125" style="243" customWidth="1"/>
    <col min="7944" max="7944" width="22.42578125" style="243" customWidth="1"/>
    <col min="7945" max="7955" width="24.5703125" style="243" customWidth="1"/>
    <col min="7956" max="7956" width="18" style="243" customWidth="1"/>
    <col min="7957" max="7957" width="18.42578125" style="243" customWidth="1"/>
    <col min="7958" max="7959" width="16.28515625" style="243" customWidth="1"/>
    <col min="7960" max="7960" width="27.5703125" style="243" customWidth="1"/>
    <col min="7961" max="7961" width="17.42578125" style="243" customWidth="1"/>
    <col min="7962" max="8192" width="9.140625" style="243"/>
    <col min="8193" max="8193" width="10.140625" style="243" customWidth="1"/>
    <col min="8194" max="8194" width="10.85546875" style="243" customWidth="1"/>
    <col min="8195" max="8195" width="18.5703125" style="243" customWidth="1"/>
    <col min="8196" max="8196" width="49" style="243" customWidth="1"/>
    <col min="8197" max="8197" width="14.7109375" style="243" customWidth="1"/>
    <col min="8198" max="8198" width="22.140625" style="243" customWidth="1"/>
    <col min="8199" max="8199" width="19.42578125" style="243" customWidth="1"/>
    <col min="8200" max="8200" width="22.42578125" style="243" customWidth="1"/>
    <col min="8201" max="8211" width="24.5703125" style="243" customWidth="1"/>
    <col min="8212" max="8212" width="18" style="243" customWidth="1"/>
    <col min="8213" max="8213" width="18.42578125" style="243" customWidth="1"/>
    <col min="8214" max="8215" width="16.28515625" style="243" customWidth="1"/>
    <col min="8216" max="8216" width="27.5703125" style="243" customWidth="1"/>
    <col min="8217" max="8217" width="17.42578125" style="243" customWidth="1"/>
    <col min="8218" max="8448" width="9.140625" style="243"/>
    <col min="8449" max="8449" width="10.140625" style="243" customWidth="1"/>
    <col min="8450" max="8450" width="10.85546875" style="243" customWidth="1"/>
    <col min="8451" max="8451" width="18.5703125" style="243" customWidth="1"/>
    <col min="8452" max="8452" width="49" style="243" customWidth="1"/>
    <col min="8453" max="8453" width="14.7109375" style="243" customWidth="1"/>
    <col min="8454" max="8454" width="22.140625" style="243" customWidth="1"/>
    <col min="8455" max="8455" width="19.42578125" style="243" customWidth="1"/>
    <col min="8456" max="8456" width="22.42578125" style="243" customWidth="1"/>
    <col min="8457" max="8467" width="24.5703125" style="243" customWidth="1"/>
    <col min="8468" max="8468" width="18" style="243" customWidth="1"/>
    <col min="8469" max="8469" width="18.42578125" style="243" customWidth="1"/>
    <col min="8470" max="8471" width="16.28515625" style="243" customWidth="1"/>
    <col min="8472" max="8472" width="27.5703125" style="243" customWidth="1"/>
    <col min="8473" max="8473" width="17.42578125" style="243" customWidth="1"/>
    <col min="8474" max="8704" width="9.140625" style="243"/>
    <col min="8705" max="8705" width="10.140625" style="243" customWidth="1"/>
    <col min="8706" max="8706" width="10.85546875" style="243" customWidth="1"/>
    <col min="8707" max="8707" width="18.5703125" style="243" customWidth="1"/>
    <col min="8708" max="8708" width="49" style="243" customWidth="1"/>
    <col min="8709" max="8709" width="14.7109375" style="243" customWidth="1"/>
    <col min="8710" max="8710" width="22.140625" style="243" customWidth="1"/>
    <col min="8711" max="8711" width="19.42578125" style="243" customWidth="1"/>
    <col min="8712" max="8712" width="22.42578125" style="243" customWidth="1"/>
    <col min="8713" max="8723" width="24.5703125" style="243" customWidth="1"/>
    <col min="8724" max="8724" width="18" style="243" customWidth="1"/>
    <col min="8725" max="8725" width="18.42578125" style="243" customWidth="1"/>
    <col min="8726" max="8727" width="16.28515625" style="243" customWidth="1"/>
    <col min="8728" max="8728" width="27.5703125" style="243" customWidth="1"/>
    <col min="8729" max="8729" width="17.42578125" style="243" customWidth="1"/>
    <col min="8730" max="8960" width="9.140625" style="243"/>
    <col min="8961" max="8961" width="10.140625" style="243" customWidth="1"/>
    <col min="8962" max="8962" width="10.85546875" style="243" customWidth="1"/>
    <col min="8963" max="8963" width="18.5703125" style="243" customWidth="1"/>
    <col min="8964" max="8964" width="49" style="243" customWidth="1"/>
    <col min="8965" max="8965" width="14.7109375" style="243" customWidth="1"/>
    <col min="8966" max="8966" width="22.140625" style="243" customWidth="1"/>
    <col min="8967" max="8967" width="19.42578125" style="243" customWidth="1"/>
    <col min="8968" max="8968" width="22.42578125" style="243" customWidth="1"/>
    <col min="8969" max="8979" width="24.5703125" style="243" customWidth="1"/>
    <col min="8980" max="8980" width="18" style="243" customWidth="1"/>
    <col min="8981" max="8981" width="18.42578125" style="243" customWidth="1"/>
    <col min="8982" max="8983" width="16.28515625" style="243" customWidth="1"/>
    <col min="8984" max="8984" width="27.5703125" style="243" customWidth="1"/>
    <col min="8985" max="8985" width="17.42578125" style="243" customWidth="1"/>
    <col min="8986" max="9216" width="9.140625" style="243"/>
    <col min="9217" max="9217" width="10.140625" style="243" customWidth="1"/>
    <col min="9218" max="9218" width="10.85546875" style="243" customWidth="1"/>
    <col min="9219" max="9219" width="18.5703125" style="243" customWidth="1"/>
    <col min="9220" max="9220" width="49" style="243" customWidth="1"/>
    <col min="9221" max="9221" width="14.7109375" style="243" customWidth="1"/>
    <col min="9222" max="9222" width="22.140625" style="243" customWidth="1"/>
    <col min="9223" max="9223" width="19.42578125" style="243" customWidth="1"/>
    <col min="9224" max="9224" width="22.42578125" style="243" customWidth="1"/>
    <col min="9225" max="9235" width="24.5703125" style="243" customWidth="1"/>
    <col min="9236" max="9236" width="18" style="243" customWidth="1"/>
    <col min="9237" max="9237" width="18.42578125" style="243" customWidth="1"/>
    <col min="9238" max="9239" width="16.28515625" style="243" customWidth="1"/>
    <col min="9240" max="9240" width="27.5703125" style="243" customWidth="1"/>
    <col min="9241" max="9241" width="17.42578125" style="243" customWidth="1"/>
    <col min="9242" max="9472" width="9.140625" style="243"/>
    <col min="9473" max="9473" width="10.140625" style="243" customWidth="1"/>
    <col min="9474" max="9474" width="10.85546875" style="243" customWidth="1"/>
    <col min="9475" max="9475" width="18.5703125" style="243" customWidth="1"/>
    <col min="9476" max="9476" width="49" style="243" customWidth="1"/>
    <col min="9477" max="9477" width="14.7109375" style="243" customWidth="1"/>
    <col min="9478" max="9478" width="22.140625" style="243" customWidth="1"/>
    <col min="9479" max="9479" width="19.42578125" style="243" customWidth="1"/>
    <col min="9480" max="9480" width="22.42578125" style="243" customWidth="1"/>
    <col min="9481" max="9491" width="24.5703125" style="243" customWidth="1"/>
    <col min="9492" max="9492" width="18" style="243" customWidth="1"/>
    <col min="9493" max="9493" width="18.42578125" style="243" customWidth="1"/>
    <col min="9494" max="9495" width="16.28515625" style="243" customWidth="1"/>
    <col min="9496" max="9496" width="27.5703125" style="243" customWidth="1"/>
    <col min="9497" max="9497" width="17.42578125" style="243" customWidth="1"/>
    <col min="9498" max="9728" width="9.140625" style="243"/>
    <col min="9729" max="9729" width="10.140625" style="243" customWidth="1"/>
    <col min="9730" max="9730" width="10.85546875" style="243" customWidth="1"/>
    <col min="9731" max="9731" width="18.5703125" style="243" customWidth="1"/>
    <col min="9732" max="9732" width="49" style="243" customWidth="1"/>
    <col min="9733" max="9733" width="14.7109375" style="243" customWidth="1"/>
    <col min="9734" max="9734" width="22.140625" style="243" customWidth="1"/>
    <col min="9735" max="9735" width="19.42578125" style="243" customWidth="1"/>
    <col min="9736" max="9736" width="22.42578125" style="243" customWidth="1"/>
    <col min="9737" max="9747" width="24.5703125" style="243" customWidth="1"/>
    <col min="9748" max="9748" width="18" style="243" customWidth="1"/>
    <col min="9749" max="9749" width="18.42578125" style="243" customWidth="1"/>
    <col min="9750" max="9751" width="16.28515625" style="243" customWidth="1"/>
    <col min="9752" max="9752" width="27.5703125" style="243" customWidth="1"/>
    <col min="9753" max="9753" width="17.42578125" style="243" customWidth="1"/>
    <col min="9754" max="9984" width="9.140625" style="243"/>
    <col min="9985" max="9985" width="10.140625" style="243" customWidth="1"/>
    <col min="9986" max="9986" width="10.85546875" style="243" customWidth="1"/>
    <col min="9987" max="9987" width="18.5703125" style="243" customWidth="1"/>
    <col min="9988" max="9988" width="49" style="243" customWidth="1"/>
    <col min="9989" max="9989" width="14.7109375" style="243" customWidth="1"/>
    <col min="9990" max="9990" width="22.140625" style="243" customWidth="1"/>
    <col min="9991" max="9991" width="19.42578125" style="243" customWidth="1"/>
    <col min="9992" max="9992" width="22.42578125" style="243" customWidth="1"/>
    <col min="9993" max="10003" width="24.5703125" style="243" customWidth="1"/>
    <col min="10004" max="10004" width="18" style="243" customWidth="1"/>
    <col min="10005" max="10005" width="18.42578125" style="243" customWidth="1"/>
    <col min="10006" max="10007" width="16.28515625" style="243" customWidth="1"/>
    <col min="10008" max="10008" width="27.5703125" style="243" customWidth="1"/>
    <col min="10009" max="10009" width="17.42578125" style="243" customWidth="1"/>
    <col min="10010" max="10240" width="9.140625" style="243"/>
    <col min="10241" max="10241" width="10.140625" style="243" customWidth="1"/>
    <col min="10242" max="10242" width="10.85546875" style="243" customWidth="1"/>
    <col min="10243" max="10243" width="18.5703125" style="243" customWidth="1"/>
    <col min="10244" max="10244" width="49" style="243" customWidth="1"/>
    <col min="10245" max="10245" width="14.7109375" style="243" customWidth="1"/>
    <col min="10246" max="10246" width="22.140625" style="243" customWidth="1"/>
    <col min="10247" max="10247" width="19.42578125" style="243" customWidth="1"/>
    <col min="10248" max="10248" width="22.42578125" style="243" customWidth="1"/>
    <col min="10249" max="10259" width="24.5703125" style="243" customWidth="1"/>
    <col min="10260" max="10260" width="18" style="243" customWidth="1"/>
    <col min="10261" max="10261" width="18.42578125" style="243" customWidth="1"/>
    <col min="10262" max="10263" width="16.28515625" style="243" customWidth="1"/>
    <col min="10264" max="10264" width="27.5703125" style="243" customWidth="1"/>
    <col min="10265" max="10265" width="17.42578125" style="243" customWidth="1"/>
    <col min="10266" max="10496" width="9.140625" style="243"/>
    <col min="10497" max="10497" width="10.140625" style="243" customWidth="1"/>
    <col min="10498" max="10498" width="10.85546875" style="243" customWidth="1"/>
    <col min="10499" max="10499" width="18.5703125" style="243" customWidth="1"/>
    <col min="10500" max="10500" width="49" style="243" customWidth="1"/>
    <col min="10501" max="10501" width="14.7109375" style="243" customWidth="1"/>
    <col min="10502" max="10502" width="22.140625" style="243" customWidth="1"/>
    <col min="10503" max="10503" width="19.42578125" style="243" customWidth="1"/>
    <col min="10504" max="10504" width="22.42578125" style="243" customWidth="1"/>
    <col min="10505" max="10515" width="24.5703125" style="243" customWidth="1"/>
    <col min="10516" max="10516" width="18" style="243" customWidth="1"/>
    <col min="10517" max="10517" width="18.42578125" style="243" customWidth="1"/>
    <col min="10518" max="10519" width="16.28515625" style="243" customWidth="1"/>
    <col min="10520" max="10520" width="27.5703125" style="243" customWidth="1"/>
    <col min="10521" max="10521" width="17.42578125" style="243" customWidth="1"/>
    <col min="10522" max="10752" width="9.140625" style="243"/>
    <col min="10753" max="10753" width="10.140625" style="243" customWidth="1"/>
    <col min="10754" max="10754" width="10.85546875" style="243" customWidth="1"/>
    <col min="10755" max="10755" width="18.5703125" style="243" customWidth="1"/>
    <col min="10756" max="10756" width="49" style="243" customWidth="1"/>
    <col min="10757" max="10757" width="14.7109375" style="243" customWidth="1"/>
    <col min="10758" max="10758" width="22.140625" style="243" customWidth="1"/>
    <col min="10759" max="10759" width="19.42578125" style="243" customWidth="1"/>
    <col min="10760" max="10760" width="22.42578125" style="243" customWidth="1"/>
    <col min="10761" max="10771" width="24.5703125" style="243" customWidth="1"/>
    <col min="10772" max="10772" width="18" style="243" customWidth="1"/>
    <col min="10773" max="10773" width="18.42578125" style="243" customWidth="1"/>
    <col min="10774" max="10775" width="16.28515625" style="243" customWidth="1"/>
    <col min="10776" max="10776" width="27.5703125" style="243" customWidth="1"/>
    <col min="10777" max="10777" width="17.42578125" style="243" customWidth="1"/>
    <col min="10778" max="11008" width="9.140625" style="243"/>
    <col min="11009" max="11009" width="10.140625" style="243" customWidth="1"/>
    <col min="11010" max="11010" width="10.85546875" style="243" customWidth="1"/>
    <col min="11011" max="11011" width="18.5703125" style="243" customWidth="1"/>
    <col min="11012" max="11012" width="49" style="243" customWidth="1"/>
    <col min="11013" max="11013" width="14.7109375" style="243" customWidth="1"/>
    <col min="11014" max="11014" width="22.140625" style="243" customWidth="1"/>
    <col min="11015" max="11015" width="19.42578125" style="243" customWidth="1"/>
    <col min="11016" max="11016" width="22.42578125" style="243" customWidth="1"/>
    <col min="11017" max="11027" width="24.5703125" style="243" customWidth="1"/>
    <col min="11028" max="11028" width="18" style="243" customWidth="1"/>
    <col min="11029" max="11029" width="18.42578125" style="243" customWidth="1"/>
    <col min="11030" max="11031" width="16.28515625" style="243" customWidth="1"/>
    <col min="11032" max="11032" width="27.5703125" style="243" customWidth="1"/>
    <col min="11033" max="11033" width="17.42578125" style="243" customWidth="1"/>
    <col min="11034" max="11264" width="9.140625" style="243"/>
    <col min="11265" max="11265" width="10.140625" style="243" customWidth="1"/>
    <col min="11266" max="11266" width="10.85546875" style="243" customWidth="1"/>
    <col min="11267" max="11267" width="18.5703125" style="243" customWidth="1"/>
    <col min="11268" max="11268" width="49" style="243" customWidth="1"/>
    <col min="11269" max="11269" width="14.7109375" style="243" customWidth="1"/>
    <col min="11270" max="11270" width="22.140625" style="243" customWidth="1"/>
    <col min="11271" max="11271" width="19.42578125" style="243" customWidth="1"/>
    <col min="11272" max="11272" width="22.42578125" style="243" customWidth="1"/>
    <col min="11273" max="11283" width="24.5703125" style="243" customWidth="1"/>
    <col min="11284" max="11284" width="18" style="243" customWidth="1"/>
    <col min="11285" max="11285" width="18.42578125" style="243" customWidth="1"/>
    <col min="11286" max="11287" width="16.28515625" style="243" customWidth="1"/>
    <col min="11288" max="11288" width="27.5703125" style="243" customWidth="1"/>
    <col min="11289" max="11289" width="17.42578125" style="243" customWidth="1"/>
    <col min="11290" max="11520" width="9.140625" style="243"/>
    <col min="11521" max="11521" width="10.140625" style="243" customWidth="1"/>
    <col min="11522" max="11522" width="10.85546875" style="243" customWidth="1"/>
    <col min="11523" max="11523" width="18.5703125" style="243" customWidth="1"/>
    <col min="11524" max="11524" width="49" style="243" customWidth="1"/>
    <col min="11525" max="11525" width="14.7109375" style="243" customWidth="1"/>
    <col min="11526" max="11526" width="22.140625" style="243" customWidth="1"/>
    <col min="11527" max="11527" width="19.42578125" style="243" customWidth="1"/>
    <col min="11528" max="11528" width="22.42578125" style="243" customWidth="1"/>
    <col min="11529" max="11539" width="24.5703125" style="243" customWidth="1"/>
    <col min="11540" max="11540" width="18" style="243" customWidth="1"/>
    <col min="11541" max="11541" width="18.42578125" style="243" customWidth="1"/>
    <col min="11542" max="11543" width="16.28515625" style="243" customWidth="1"/>
    <col min="11544" max="11544" width="27.5703125" style="243" customWidth="1"/>
    <col min="11545" max="11545" width="17.42578125" style="243" customWidth="1"/>
    <col min="11546" max="11776" width="9.140625" style="243"/>
    <col min="11777" max="11777" width="10.140625" style="243" customWidth="1"/>
    <col min="11778" max="11778" width="10.85546875" style="243" customWidth="1"/>
    <col min="11779" max="11779" width="18.5703125" style="243" customWidth="1"/>
    <col min="11780" max="11780" width="49" style="243" customWidth="1"/>
    <col min="11781" max="11781" width="14.7109375" style="243" customWidth="1"/>
    <col min="11782" max="11782" width="22.140625" style="243" customWidth="1"/>
    <col min="11783" max="11783" width="19.42578125" style="243" customWidth="1"/>
    <col min="11784" max="11784" width="22.42578125" style="243" customWidth="1"/>
    <col min="11785" max="11795" width="24.5703125" style="243" customWidth="1"/>
    <col min="11796" max="11796" width="18" style="243" customWidth="1"/>
    <col min="11797" max="11797" width="18.42578125" style="243" customWidth="1"/>
    <col min="11798" max="11799" width="16.28515625" style="243" customWidth="1"/>
    <col min="11800" max="11800" width="27.5703125" style="243" customWidth="1"/>
    <col min="11801" max="11801" width="17.42578125" style="243" customWidth="1"/>
    <col min="11802" max="12032" width="9.140625" style="243"/>
    <col min="12033" max="12033" width="10.140625" style="243" customWidth="1"/>
    <col min="12034" max="12034" width="10.85546875" style="243" customWidth="1"/>
    <col min="12035" max="12035" width="18.5703125" style="243" customWidth="1"/>
    <col min="12036" max="12036" width="49" style="243" customWidth="1"/>
    <col min="12037" max="12037" width="14.7109375" style="243" customWidth="1"/>
    <col min="12038" max="12038" width="22.140625" style="243" customWidth="1"/>
    <col min="12039" max="12039" width="19.42578125" style="243" customWidth="1"/>
    <col min="12040" max="12040" width="22.42578125" style="243" customWidth="1"/>
    <col min="12041" max="12051" width="24.5703125" style="243" customWidth="1"/>
    <col min="12052" max="12052" width="18" style="243" customWidth="1"/>
    <col min="12053" max="12053" width="18.42578125" style="243" customWidth="1"/>
    <col min="12054" max="12055" width="16.28515625" style="243" customWidth="1"/>
    <col min="12056" max="12056" width="27.5703125" style="243" customWidth="1"/>
    <col min="12057" max="12057" width="17.42578125" style="243" customWidth="1"/>
    <col min="12058" max="12288" width="9.140625" style="243"/>
    <col min="12289" max="12289" width="10.140625" style="243" customWidth="1"/>
    <col min="12290" max="12290" width="10.85546875" style="243" customWidth="1"/>
    <col min="12291" max="12291" width="18.5703125" style="243" customWidth="1"/>
    <col min="12292" max="12292" width="49" style="243" customWidth="1"/>
    <col min="12293" max="12293" width="14.7109375" style="243" customWidth="1"/>
    <col min="12294" max="12294" width="22.140625" style="243" customWidth="1"/>
    <col min="12295" max="12295" width="19.42578125" style="243" customWidth="1"/>
    <col min="12296" max="12296" width="22.42578125" style="243" customWidth="1"/>
    <col min="12297" max="12307" width="24.5703125" style="243" customWidth="1"/>
    <col min="12308" max="12308" width="18" style="243" customWidth="1"/>
    <col min="12309" max="12309" width="18.42578125" style="243" customWidth="1"/>
    <col min="12310" max="12311" width="16.28515625" style="243" customWidth="1"/>
    <col min="12312" max="12312" width="27.5703125" style="243" customWidth="1"/>
    <col min="12313" max="12313" width="17.42578125" style="243" customWidth="1"/>
    <col min="12314" max="12544" width="9.140625" style="243"/>
    <col min="12545" max="12545" width="10.140625" style="243" customWidth="1"/>
    <col min="12546" max="12546" width="10.85546875" style="243" customWidth="1"/>
    <col min="12547" max="12547" width="18.5703125" style="243" customWidth="1"/>
    <col min="12548" max="12548" width="49" style="243" customWidth="1"/>
    <col min="12549" max="12549" width="14.7109375" style="243" customWidth="1"/>
    <col min="12550" max="12550" width="22.140625" style="243" customWidth="1"/>
    <col min="12551" max="12551" width="19.42578125" style="243" customWidth="1"/>
    <col min="12552" max="12552" width="22.42578125" style="243" customWidth="1"/>
    <col min="12553" max="12563" width="24.5703125" style="243" customWidth="1"/>
    <col min="12564" max="12564" width="18" style="243" customWidth="1"/>
    <col min="12565" max="12565" width="18.42578125" style="243" customWidth="1"/>
    <col min="12566" max="12567" width="16.28515625" style="243" customWidth="1"/>
    <col min="12568" max="12568" width="27.5703125" style="243" customWidth="1"/>
    <col min="12569" max="12569" width="17.42578125" style="243" customWidth="1"/>
    <col min="12570" max="12800" width="9.140625" style="243"/>
    <col min="12801" max="12801" width="10.140625" style="243" customWidth="1"/>
    <col min="12802" max="12802" width="10.85546875" style="243" customWidth="1"/>
    <col min="12803" max="12803" width="18.5703125" style="243" customWidth="1"/>
    <col min="12804" max="12804" width="49" style="243" customWidth="1"/>
    <col min="12805" max="12805" width="14.7109375" style="243" customWidth="1"/>
    <col min="12806" max="12806" width="22.140625" style="243" customWidth="1"/>
    <col min="12807" max="12807" width="19.42578125" style="243" customWidth="1"/>
    <col min="12808" max="12808" width="22.42578125" style="243" customWidth="1"/>
    <col min="12809" max="12819" width="24.5703125" style="243" customWidth="1"/>
    <col min="12820" max="12820" width="18" style="243" customWidth="1"/>
    <col min="12821" max="12821" width="18.42578125" style="243" customWidth="1"/>
    <col min="12822" max="12823" width="16.28515625" style="243" customWidth="1"/>
    <col min="12824" max="12824" width="27.5703125" style="243" customWidth="1"/>
    <col min="12825" max="12825" width="17.42578125" style="243" customWidth="1"/>
    <col min="12826" max="13056" width="9.140625" style="243"/>
    <col min="13057" max="13057" width="10.140625" style="243" customWidth="1"/>
    <col min="13058" max="13058" width="10.85546875" style="243" customWidth="1"/>
    <col min="13059" max="13059" width="18.5703125" style="243" customWidth="1"/>
    <col min="13060" max="13060" width="49" style="243" customWidth="1"/>
    <col min="13061" max="13061" width="14.7109375" style="243" customWidth="1"/>
    <col min="13062" max="13062" width="22.140625" style="243" customWidth="1"/>
    <col min="13063" max="13063" width="19.42578125" style="243" customWidth="1"/>
    <col min="13064" max="13064" width="22.42578125" style="243" customWidth="1"/>
    <col min="13065" max="13075" width="24.5703125" style="243" customWidth="1"/>
    <col min="13076" max="13076" width="18" style="243" customWidth="1"/>
    <col min="13077" max="13077" width="18.42578125" style="243" customWidth="1"/>
    <col min="13078" max="13079" width="16.28515625" style="243" customWidth="1"/>
    <col min="13080" max="13080" width="27.5703125" style="243" customWidth="1"/>
    <col min="13081" max="13081" width="17.42578125" style="243" customWidth="1"/>
    <col min="13082" max="13312" width="9.140625" style="243"/>
    <col min="13313" max="13313" width="10.140625" style="243" customWidth="1"/>
    <col min="13314" max="13314" width="10.85546875" style="243" customWidth="1"/>
    <col min="13315" max="13315" width="18.5703125" style="243" customWidth="1"/>
    <col min="13316" max="13316" width="49" style="243" customWidth="1"/>
    <col min="13317" max="13317" width="14.7109375" style="243" customWidth="1"/>
    <col min="13318" max="13318" width="22.140625" style="243" customWidth="1"/>
    <col min="13319" max="13319" width="19.42578125" style="243" customWidth="1"/>
    <col min="13320" max="13320" width="22.42578125" style="243" customWidth="1"/>
    <col min="13321" max="13331" width="24.5703125" style="243" customWidth="1"/>
    <col min="13332" max="13332" width="18" style="243" customWidth="1"/>
    <col min="13333" max="13333" width="18.42578125" style="243" customWidth="1"/>
    <col min="13334" max="13335" width="16.28515625" style="243" customWidth="1"/>
    <col min="13336" max="13336" width="27.5703125" style="243" customWidth="1"/>
    <col min="13337" max="13337" width="17.42578125" style="243" customWidth="1"/>
    <col min="13338" max="13568" width="9.140625" style="243"/>
    <col min="13569" max="13569" width="10.140625" style="243" customWidth="1"/>
    <col min="13570" max="13570" width="10.85546875" style="243" customWidth="1"/>
    <col min="13571" max="13571" width="18.5703125" style="243" customWidth="1"/>
    <col min="13572" max="13572" width="49" style="243" customWidth="1"/>
    <col min="13573" max="13573" width="14.7109375" style="243" customWidth="1"/>
    <col min="13574" max="13574" width="22.140625" style="243" customWidth="1"/>
    <col min="13575" max="13575" width="19.42578125" style="243" customWidth="1"/>
    <col min="13576" max="13576" width="22.42578125" style="243" customWidth="1"/>
    <col min="13577" max="13587" width="24.5703125" style="243" customWidth="1"/>
    <col min="13588" max="13588" width="18" style="243" customWidth="1"/>
    <col min="13589" max="13589" width="18.42578125" style="243" customWidth="1"/>
    <col min="13590" max="13591" width="16.28515625" style="243" customWidth="1"/>
    <col min="13592" max="13592" width="27.5703125" style="243" customWidth="1"/>
    <col min="13593" max="13593" width="17.42578125" style="243" customWidth="1"/>
    <col min="13594" max="13824" width="9.140625" style="243"/>
    <col min="13825" max="13825" width="10.140625" style="243" customWidth="1"/>
    <col min="13826" max="13826" width="10.85546875" style="243" customWidth="1"/>
    <col min="13827" max="13827" width="18.5703125" style="243" customWidth="1"/>
    <col min="13828" max="13828" width="49" style="243" customWidth="1"/>
    <col min="13829" max="13829" width="14.7109375" style="243" customWidth="1"/>
    <col min="13830" max="13830" width="22.140625" style="243" customWidth="1"/>
    <col min="13831" max="13831" width="19.42578125" style="243" customWidth="1"/>
    <col min="13832" max="13832" width="22.42578125" style="243" customWidth="1"/>
    <col min="13833" max="13843" width="24.5703125" style="243" customWidth="1"/>
    <col min="13844" max="13844" width="18" style="243" customWidth="1"/>
    <col min="13845" max="13845" width="18.42578125" style="243" customWidth="1"/>
    <col min="13846" max="13847" width="16.28515625" style="243" customWidth="1"/>
    <col min="13848" max="13848" width="27.5703125" style="243" customWidth="1"/>
    <col min="13849" max="13849" width="17.42578125" style="243" customWidth="1"/>
    <col min="13850" max="14080" width="9.140625" style="243"/>
    <col min="14081" max="14081" width="10.140625" style="243" customWidth="1"/>
    <col min="14082" max="14082" width="10.85546875" style="243" customWidth="1"/>
    <col min="14083" max="14083" width="18.5703125" style="243" customWidth="1"/>
    <col min="14084" max="14084" width="49" style="243" customWidth="1"/>
    <col min="14085" max="14085" width="14.7109375" style="243" customWidth="1"/>
    <col min="14086" max="14086" width="22.140625" style="243" customWidth="1"/>
    <col min="14087" max="14087" width="19.42578125" style="243" customWidth="1"/>
    <col min="14088" max="14088" width="22.42578125" style="243" customWidth="1"/>
    <col min="14089" max="14099" width="24.5703125" style="243" customWidth="1"/>
    <col min="14100" max="14100" width="18" style="243" customWidth="1"/>
    <col min="14101" max="14101" width="18.42578125" style="243" customWidth="1"/>
    <col min="14102" max="14103" width="16.28515625" style="243" customWidth="1"/>
    <col min="14104" max="14104" width="27.5703125" style="243" customWidth="1"/>
    <col min="14105" max="14105" width="17.42578125" style="243" customWidth="1"/>
    <col min="14106" max="14336" width="9.140625" style="243"/>
    <col min="14337" max="14337" width="10.140625" style="243" customWidth="1"/>
    <col min="14338" max="14338" width="10.85546875" style="243" customWidth="1"/>
    <col min="14339" max="14339" width="18.5703125" style="243" customWidth="1"/>
    <col min="14340" max="14340" width="49" style="243" customWidth="1"/>
    <col min="14341" max="14341" width="14.7109375" style="243" customWidth="1"/>
    <col min="14342" max="14342" width="22.140625" style="243" customWidth="1"/>
    <col min="14343" max="14343" width="19.42578125" style="243" customWidth="1"/>
    <col min="14344" max="14344" width="22.42578125" style="243" customWidth="1"/>
    <col min="14345" max="14355" width="24.5703125" style="243" customWidth="1"/>
    <col min="14356" max="14356" width="18" style="243" customWidth="1"/>
    <col min="14357" max="14357" width="18.42578125" style="243" customWidth="1"/>
    <col min="14358" max="14359" width="16.28515625" style="243" customWidth="1"/>
    <col min="14360" max="14360" width="27.5703125" style="243" customWidth="1"/>
    <col min="14361" max="14361" width="17.42578125" style="243" customWidth="1"/>
    <col min="14362" max="14592" width="9.140625" style="243"/>
    <col min="14593" max="14593" width="10.140625" style="243" customWidth="1"/>
    <col min="14594" max="14594" width="10.85546875" style="243" customWidth="1"/>
    <col min="14595" max="14595" width="18.5703125" style="243" customWidth="1"/>
    <col min="14596" max="14596" width="49" style="243" customWidth="1"/>
    <col min="14597" max="14597" width="14.7109375" style="243" customWidth="1"/>
    <col min="14598" max="14598" width="22.140625" style="243" customWidth="1"/>
    <col min="14599" max="14599" width="19.42578125" style="243" customWidth="1"/>
    <col min="14600" max="14600" width="22.42578125" style="243" customWidth="1"/>
    <col min="14601" max="14611" width="24.5703125" style="243" customWidth="1"/>
    <col min="14612" max="14612" width="18" style="243" customWidth="1"/>
    <col min="14613" max="14613" width="18.42578125" style="243" customWidth="1"/>
    <col min="14614" max="14615" width="16.28515625" style="243" customWidth="1"/>
    <col min="14616" max="14616" width="27.5703125" style="243" customWidth="1"/>
    <col min="14617" max="14617" width="17.42578125" style="243" customWidth="1"/>
    <col min="14618" max="14848" width="9.140625" style="243"/>
    <col min="14849" max="14849" width="10.140625" style="243" customWidth="1"/>
    <col min="14850" max="14850" width="10.85546875" style="243" customWidth="1"/>
    <col min="14851" max="14851" width="18.5703125" style="243" customWidth="1"/>
    <col min="14852" max="14852" width="49" style="243" customWidth="1"/>
    <col min="14853" max="14853" width="14.7109375" style="243" customWidth="1"/>
    <col min="14854" max="14854" width="22.140625" style="243" customWidth="1"/>
    <col min="14855" max="14855" width="19.42578125" style="243" customWidth="1"/>
    <col min="14856" max="14856" width="22.42578125" style="243" customWidth="1"/>
    <col min="14857" max="14867" width="24.5703125" style="243" customWidth="1"/>
    <col min="14868" max="14868" width="18" style="243" customWidth="1"/>
    <col min="14869" max="14869" width="18.42578125" style="243" customWidth="1"/>
    <col min="14870" max="14871" width="16.28515625" style="243" customWidth="1"/>
    <col min="14872" max="14872" width="27.5703125" style="243" customWidth="1"/>
    <col min="14873" max="14873" width="17.42578125" style="243" customWidth="1"/>
    <col min="14874" max="15104" width="9.140625" style="243"/>
    <col min="15105" max="15105" width="10.140625" style="243" customWidth="1"/>
    <col min="15106" max="15106" width="10.85546875" style="243" customWidth="1"/>
    <col min="15107" max="15107" width="18.5703125" style="243" customWidth="1"/>
    <col min="15108" max="15108" width="49" style="243" customWidth="1"/>
    <col min="15109" max="15109" width="14.7109375" style="243" customWidth="1"/>
    <col min="15110" max="15110" width="22.140625" style="243" customWidth="1"/>
    <col min="15111" max="15111" width="19.42578125" style="243" customWidth="1"/>
    <col min="15112" max="15112" width="22.42578125" style="243" customWidth="1"/>
    <col min="15113" max="15123" width="24.5703125" style="243" customWidth="1"/>
    <col min="15124" max="15124" width="18" style="243" customWidth="1"/>
    <col min="15125" max="15125" width="18.42578125" style="243" customWidth="1"/>
    <col min="15126" max="15127" width="16.28515625" style="243" customWidth="1"/>
    <col min="15128" max="15128" width="27.5703125" style="243" customWidth="1"/>
    <col min="15129" max="15129" width="17.42578125" style="243" customWidth="1"/>
    <col min="15130" max="15360" width="9.140625" style="243"/>
    <col min="15361" max="15361" width="10.140625" style="243" customWidth="1"/>
    <col min="15362" max="15362" width="10.85546875" style="243" customWidth="1"/>
    <col min="15363" max="15363" width="18.5703125" style="243" customWidth="1"/>
    <col min="15364" max="15364" width="49" style="243" customWidth="1"/>
    <col min="15365" max="15365" width="14.7109375" style="243" customWidth="1"/>
    <col min="15366" max="15366" width="22.140625" style="243" customWidth="1"/>
    <col min="15367" max="15367" width="19.42578125" style="243" customWidth="1"/>
    <col min="15368" max="15368" width="22.42578125" style="243" customWidth="1"/>
    <col min="15369" max="15379" width="24.5703125" style="243" customWidth="1"/>
    <col min="15380" max="15380" width="18" style="243" customWidth="1"/>
    <col min="15381" max="15381" width="18.42578125" style="243" customWidth="1"/>
    <col min="15382" max="15383" width="16.28515625" style="243" customWidth="1"/>
    <col min="15384" max="15384" width="27.5703125" style="243" customWidth="1"/>
    <col min="15385" max="15385" width="17.42578125" style="243" customWidth="1"/>
    <col min="15386" max="15616" width="9.140625" style="243"/>
    <col min="15617" max="15617" width="10.140625" style="243" customWidth="1"/>
    <col min="15618" max="15618" width="10.85546875" style="243" customWidth="1"/>
    <col min="15619" max="15619" width="18.5703125" style="243" customWidth="1"/>
    <col min="15620" max="15620" width="49" style="243" customWidth="1"/>
    <col min="15621" max="15621" width="14.7109375" style="243" customWidth="1"/>
    <col min="15622" max="15622" width="22.140625" style="243" customWidth="1"/>
    <col min="15623" max="15623" width="19.42578125" style="243" customWidth="1"/>
    <col min="15624" max="15624" width="22.42578125" style="243" customWidth="1"/>
    <col min="15625" max="15635" width="24.5703125" style="243" customWidth="1"/>
    <col min="15636" max="15636" width="18" style="243" customWidth="1"/>
    <col min="15637" max="15637" width="18.42578125" style="243" customWidth="1"/>
    <col min="15638" max="15639" width="16.28515625" style="243" customWidth="1"/>
    <col min="15640" max="15640" width="27.5703125" style="243" customWidth="1"/>
    <col min="15641" max="15641" width="17.42578125" style="243" customWidth="1"/>
    <col min="15642" max="15872" width="9.140625" style="243"/>
    <col min="15873" max="15873" width="10.140625" style="243" customWidth="1"/>
    <col min="15874" max="15874" width="10.85546875" style="243" customWidth="1"/>
    <col min="15875" max="15875" width="18.5703125" style="243" customWidth="1"/>
    <col min="15876" max="15876" width="49" style="243" customWidth="1"/>
    <col min="15877" max="15877" width="14.7109375" style="243" customWidth="1"/>
    <col min="15878" max="15878" width="22.140625" style="243" customWidth="1"/>
    <col min="15879" max="15879" width="19.42578125" style="243" customWidth="1"/>
    <col min="15880" max="15880" width="22.42578125" style="243" customWidth="1"/>
    <col min="15881" max="15891" width="24.5703125" style="243" customWidth="1"/>
    <col min="15892" max="15892" width="18" style="243" customWidth="1"/>
    <col min="15893" max="15893" width="18.42578125" style="243" customWidth="1"/>
    <col min="15894" max="15895" width="16.28515625" style="243" customWidth="1"/>
    <col min="15896" max="15896" width="27.5703125" style="243" customWidth="1"/>
    <col min="15897" max="15897" width="17.42578125" style="243" customWidth="1"/>
    <col min="15898" max="16128" width="9.140625" style="243"/>
    <col min="16129" max="16129" width="10.140625" style="243" customWidth="1"/>
    <col min="16130" max="16130" width="10.85546875" style="243" customWidth="1"/>
    <col min="16131" max="16131" width="18.5703125" style="243" customWidth="1"/>
    <col min="16132" max="16132" width="49" style="243" customWidth="1"/>
    <col min="16133" max="16133" width="14.7109375" style="243" customWidth="1"/>
    <col min="16134" max="16134" width="22.140625" style="243" customWidth="1"/>
    <col min="16135" max="16135" width="19.42578125" style="243" customWidth="1"/>
    <col min="16136" max="16136" width="22.42578125" style="243" customWidth="1"/>
    <col min="16137" max="16147" width="24.5703125" style="243" customWidth="1"/>
    <col min="16148" max="16148" width="18" style="243" customWidth="1"/>
    <col min="16149" max="16149" width="18.42578125" style="243" customWidth="1"/>
    <col min="16150" max="16151" width="16.28515625" style="243" customWidth="1"/>
    <col min="16152" max="16152" width="27.5703125" style="243" customWidth="1"/>
    <col min="16153" max="16153" width="17.42578125" style="243" customWidth="1"/>
    <col min="16154" max="16384" width="9.140625" style="243"/>
  </cols>
  <sheetData>
    <row r="1" spans="1:25" s="242" customFormat="1" ht="15.75" thickBot="1">
      <c r="A1" s="344" t="s">
        <v>876</v>
      </c>
      <c r="B1" s="345"/>
      <c r="C1" s="345"/>
      <c r="D1" s="345"/>
      <c r="E1" s="345"/>
      <c r="F1" s="345"/>
      <c r="G1" s="345"/>
      <c r="H1" s="345"/>
      <c r="I1" s="345"/>
      <c r="J1" s="345"/>
      <c r="K1" s="345"/>
      <c r="L1" s="345"/>
      <c r="M1" s="346"/>
    </row>
    <row r="2" spans="1:25" s="250" customFormat="1" ht="45.75" customHeight="1">
      <c r="A2" s="268" t="s">
        <v>402</v>
      </c>
      <c r="B2" s="269" t="s">
        <v>403</v>
      </c>
      <c r="C2" s="269" t="s">
        <v>404</v>
      </c>
      <c r="D2" s="269" t="s">
        <v>105</v>
      </c>
      <c r="E2" s="269" t="s">
        <v>413</v>
      </c>
      <c r="F2" s="269" t="s">
        <v>414</v>
      </c>
      <c r="G2" s="269" t="s">
        <v>415</v>
      </c>
      <c r="H2" s="269" t="s">
        <v>416</v>
      </c>
      <c r="I2" s="269" t="s">
        <v>417</v>
      </c>
      <c r="J2" s="269" t="s">
        <v>418</v>
      </c>
      <c r="K2" s="269" t="s">
        <v>419</v>
      </c>
      <c r="L2" s="269" t="s">
        <v>420</v>
      </c>
      <c r="M2" s="269" t="s">
        <v>864</v>
      </c>
      <c r="N2" s="269" t="s">
        <v>865</v>
      </c>
      <c r="O2" s="269" t="s">
        <v>866</v>
      </c>
      <c r="P2" s="269" t="s">
        <v>421</v>
      </c>
      <c r="Q2" s="269" t="s">
        <v>422</v>
      </c>
      <c r="R2" s="269" t="s">
        <v>423</v>
      </c>
      <c r="S2" s="269" t="s">
        <v>424</v>
      </c>
      <c r="T2" s="270" t="s">
        <v>425</v>
      </c>
      <c r="U2" s="269" t="s">
        <v>867</v>
      </c>
      <c r="V2" s="269" t="s">
        <v>868</v>
      </c>
      <c r="W2" s="269" t="s">
        <v>869</v>
      </c>
      <c r="X2" s="249"/>
    </row>
    <row r="3" spans="1:25" ht="45">
      <c r="A3" s="251">
        <v>1</v>
      </c>
      <c r="B3" s="252" t="s">
        <v>431</v>
      </c>
      <c r="C3" s="252" t="s">
        <v>870</v>
      </c>
      <c r="D3" s="253" t="s">
        <v>871</v>
      </c>
      <c r="E3" s="254">
        <v>44193</v>
      </c>
      <c r="F3" s="255">
        <v>90000</v>
      </c>
      <c r="G3" s="256">
        <v>0</v>
      </c>
      <c r="H3" s="255">
        <f>F3+G3</f>
        <v>90000</v>
      </c>
      <c r="I3" s="256">
        <v>20000</v>
      </c>
      <c r="J3" s="256">
        <v>0</v>
      </c>
      <c r="K3" s="256">
        <f>I3+J3</f>
        <v>20000</v>
      </c>
      <c r="L3" s="256">
        <v>0</v>
      </c>
      <c r="M3" s="255">
        <f>F3-I3</f>
        <v>70000</v>
      </c>
      <c r="N3" s="256">
        <f>G3-J3</f>
        <v>0</v>
      </c>
      <c r="O3" s="255">
        <f>M3+N3</f>
        <v>70000</v>
      </c>
      <c r="P3" s="256">
        <v>0</v>
      </c>
      <c r="Q3" s="256">
        <v>0</v>
      </c>
      <c r="R3" s="256">
        <v>0</v>
      </c>
      <c r="S3" s="256">
        <f>P3+Q3+R3</f>
        <v>0</v>
      </c>
      <c r="T3" s="257">
        <v>44469</v>
      </c>
      <c r="U3" s="258" t="s">
        <v>565</v>
      </c>
      <c r="V3" s="256">
        <f>K3/H3</f>
        <v>0.22222222222222221</v>
      </c>
      <c r="W3" s="256">
        <f>S3/H3</f>
        <v>0</v>
      </c>
      <c r="X3" s="259"/>
      <c r="Y3" s="259"/>
    </row>
    <row r="4" spans="1:25" ht="15" customHeight="1">
      <c r="A4" s="247"/>
      <c r="B4" s="247"/>
      <c r="C4" s="260"/>
      <c r="D4" s="261"/>
      <c r="E4" s="260"/>
      <c r="F4" s="262">
        <f t="shared" ref="F4:L4" si="0">SUM(F3:F3)</f>
        <v>90000</v>
      </c>
      <c r="G4" s="262">
        <f t="shared" si="0"/>
        <v>0</v>
      </c>
      <c r="H4" s="262">
        <f t="shared" si="0"/>
        <v>90000</v>
      </c>
      <c r="I4" s="262">
        <f t="shared" si="0"/>
        <v>20000</v>
      </c>
      <c r="J4" s="262">
        <f t="shared" si="0"/>
        <v>0</v>
      </c>
      <c r="K4" s="262">
        <f t="shared" si="0"/>
        <v>20000</v>
      </c>
      <c r="L4" s="262">
        <f t="shared" si="0"/>
        <v>0</v>
      </c>
      <c r="M4" s="262"/>
      <c r="N4" s="262"/>
      <c r="O4" s="262"/>
      <c r="P4" s="262">
        <f>SUM(P3:P3)</f>
        <v>0</v>
      </c>
      <c r="Q4" s="262">
        <f>SUM(Q3:Q3)</f>
        <v>0</v>
      </c>
      <c r="R4" s="262">
        <f>SUM(R3:R3)</f>
        <v>0</v>
      </c>
      <c r="S4" s="262">
        <f>SUM(S3:S3)</f>
        <v>0</v>
      </c>
      <c r="T4" s="263"/>
      <c r="U4" s="263"/>
      <c r="V4" s="262"/>
      <c r="W4" s="264"/>
    </row>
    <row r="5" spans="1:25">
      <c r="C5" s="260"/>
      <c r="D5" s="265"/>
      <c r="E5" s="260"/>
      <c r="F5" s="266"/>
      <c r="G5" s="266"/>
      <c r="H5" s="266"/>
      <c r="I5" s="266"/>
      <c r="J5" s="266"/>
      <c r="K5" s="266"/>
      <c r="L5" s="266"/>
      <c r="M5" s="266"/>
      <c r="N5" s="266"/>
      <c r="O5" s="266"/>
      <c r="P5" s="266"/>
      <c r="Q5" s="266"/>
      <c r="R5" s="266"/>
      <c r="S5" s="266"/>
      <c r="T5" s="263"/>
      <c r="U5" s="263"/>
      <c r="V5" s="266"/>
      <c r="W5" s="266"/>
    </row>
    <row r="6" spans="1:25">
      <c r="D6" s="247"/>
      <c r="J6" s="245"/>
      <c r="P6" s="248"/>
      <c r="Q6" s="248"/>
    </row>
    <row r="7" spans="1:25">
      <c r="D7" s="247"/>
      <c r="K7" s="245"/>
      <c r="V7" s="245"/>
      <c r="W7" s="245"/>
    </row>
    <row r="8" spans="1:25">
      <c r="D8" s="247"/>
      <c r="K8" s="245"/>
      <c r="V8" s="245"/>
      <c r="W8" s="245"/>
    </row>
    <row r="9" spans="1:25">
      <c r="D9" s="247"/>
      <c r="H9" s="267"/>
      <c r="I9" s="267"/>
      <c r="J9" s="267"/>
      <c r="K9" s="248"/>
      <c r="L9" s="267"/>
      <c r="M9" s="267"/>
      <c r="N9" s="267"/>
      <c r="O9" s="267"/>
      <c r="P9" s="267"/>
      <c r="Q9" s="267"/>
      <c r="R9" s="267"/>
      <c r="S9" s="267"/>
      <c r="V9" s="248"/>
      <c r="W9" s="248"/>
    </row>
    <row r="10" spans="1:25" ht="30.75" customHeight="1">
      <c r="H10" s="267"/>
      <c r="I10" s="267"/>
      <c r="J10" s="267"/>
      <c r="K10" s="267"/>
      <c r="L10" s="267"/>
      <c r="M10" s="267"/>
      <c r="N10" s="267"/>
      <c r="O10" s="267"/>
      <c r="P10" s="248"/>
      <c r="Q10" s="267"/>
      <c r="R10" s="267"/>
      <c r="S10" s="267"/>
      <c r="V10" s="267"/>
      <c r="W10" s="267"/>
    </row>
    <row r="18" spans="6:23">
      <c r="F18" s="245"/>
      <c r="G18" s="245"/>
      <c r="H18" s="245"/>
      <c r="I18" s="245"/>
      <c r="J18" s="245"/>
      <c r="K18" s="245"/>
      <c r="L18" s="245"/>
      <c r="M18" s="245"/>
      <c r="N18" s="245"/>
      <c r="O18" s="245"/>
      <c r="P18" s="245"/>
      <c r="Q18" s="245"/>
      <c r="R18" s="245"/>
      <c r="S18" s="245"/>
      <c r="V18" s="245"/>
      <c r="W18" s="245"/>
    </row>
  </sheetData>
  <mergeCells count="1">
    <mergeCell ref="A1:M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rgb="FF0B5394"/>
    <outlinePr summaryBelow="0" summaryRight="0"/>
  </sheetPr>
  <dimension ref="A1:E39"/>
  <sheetViews>
    <sheetView showGridLines="0" workbookViewId="0">
      <pane ySplit="2" topLeftCell="A3" activePane="bottomLeft" state="frozen"/>
      <selection activeCell="B6" sqref="B6"/>
      <selection pane="bottomLeft" activeCell="B6" sqref="B6"/>
    </sheetView>
  </sheetViews>
  <sheetFormatPr defaultColWidth="14.42578125" defaultRowHeight="15.75" customHeight="1"/>
  <cols>
    <col min="5" max="5" width="13.7109375" customWidth="1"/>
  </cols>
  <sheetData>
    <row r="1" spans="1:5">
      <c r="A1" s="274" t="s">
        <v>15</v>
      </c>
      <c r="B1" s="272"/>
      <c r="C1" s="272"/>
      <c r="D1" s="272"/>
      <c r="E1" s="273"/>
    </row>
    <row r="2" spans="1:5" ht="15">
      <c r="A2" s="17" t="s">
        <v>16</v>
      </c>
      <c r="B2" s="17" t="s">
        <v>17</v>
      </c>
      <c r="C2" s="17" t="s">
        <v>18</v>
      </c>
      <c r="D2" s="17" t="s">
        <v>19</v>
      </c>
      <c r="E2" s="17" t="s">
        <v>20</v>
      </c>
    </row>
    <row r="3" spans="1:5" ht="15.75" customHeight="1">
      <c r="A3" s="18"/>
      <c r="B3" s="19"/>
      <c r="C3" s="19"/>
      <c r="D3" s="19"/>
      <c r="E3" s="20"/>
    </row>
    <row r="4" spans="1:5" ht="15.75" customHeight="1">
      <c r="A4" s="21"/>
      <c r="B4" s="22"/>
      <c r="C4" s="22"/>
      <c r="D4" s="22"/>
      <c r="E4" s="23"/>
    </row>
    <row r="5" spans="1:5" ht="15.75" customHeight="1">
      <c r="A5" s="21"/>
      <c r="B5" s="22"/>
      <c r="C5" s="22"/>
      <c r="D5" s="22"/>
      <c r="E5" s="23"/>
    </row>
    <row r="6" spans="1:5" ht="15.75" customHeight="1">
      <c r="A6" s="21"/>
      <c r="B6" s="22"/>
      <c r="C6" s="22"/>
      <c r="D6" s="22"/>
      <c r="E6" s="23"/>
    </row>
    <row r="7" spans="1:5" ht="15.75" customHeight="1">
      <c r="A7" s="21"/>
      <c r="B7" s="22"/>
      <c r="C7" s="22"/>
      <c r="D7" s="22"/>
      <c r="E7" s="23"/>
    </row>
    <row r="8" spans="1:5" ht="15.75" customHeight="1">
      <c r="A8" s="21"/>
      <c r="B8" s="22"/>
      <c r="C8" s="22"/>
      <c r="D8" s="22"/>
      <c r="E8" s="23"/>
    </row>
    <row r="9" spans="1:5" ht="15.75" customHeight="1">
      <c r="A9" s="21"/>
      <c r="B9" s="22"/>
      <c r="C9" s="22"/>
      <c r="D9" s="22"/>
      <c r="E9" s="23"/>
    </row>
    <row r="10" spans="1:5" ht="15.75" customHeight="1">
      <c r="A10" s="21"/>
      <c r="B10" s="22"/>
      <c r="C10" s="22"/>
      <c r="D10" s="22"/>
      <c r="E10" s="23"/>
    </row>
    <row r="11" spans="1:5" ht="15.75" customHeight="1">
      <c r="A11" s="21"/>
      <c r="B11" s="22"/>
      <c r="C11" s="22"/>
      <c r="D11" s="22"/>
      <c r="E11" s="23"/>
    </row>
    <row r="12" spans="1:5" ht="15.75" customHeight="1">
      <c r="A12" s="21"/>
      <c r="B12" s="22"/>
      <c r="C12" s="22"/>
      <c r="D12" s="22"/>
      <c r="E12" s="23"/>
    </row>
    <row r="13" spans="1:5" ht="15.75" customHeight="1">
      <c r="A13" s="21"/>
      <c r="B13" s="22"/>
      <c r="C13" s="22"/>
      <c r="D13" s="22"/>
      <c r="E13" s="23"/>
    </row>
    <row r="14" spans="1:5" ht="15.75" customHeight="1">
      <c r="A14" s="21"/>
      <c r="B14" s="22"/>
      <c r="C14" s="22"/>
      <c r="D14" s="22"/>
      <c r="E14" s="23"/>
    </row>
    <row r="15" spans="1:5" ht="15.75" customHeight="1">
      <c r="A15" s="21"/>
      <c r="B15" s="22"/>
      <c r="C15" s="22"/>
      <c r="D15" s="22"/>
      <c r="E15" s="23"/>
    </row>
    <row r="16" spans="1:5" ht="15.75" customHeight="1">
      <c r="A16" s="21"/>
      <c r="B16" s="22"/>
      <c r="C16" s="22"/>
      <c r="D16" s="22"/>
      <c r="E16" s="23"/>
    </row>
    <row r="17" spans="1:5" ht="15.75" customHeight="1">
      <c r="A17" s="21"/>
      <c r="B17" s="22"/>
      <c r="C17" s="22"/>
      <c r="D17" s="22"/>
      <c r="E17" s="23"/>
    </row>
    <row r="18" spans="1:5" ht="15.75" customHeight="1">
      <c r="A18" s="21"/>
      <c r="B18" s="22"/>
      <c r="C18" s="22"/>
      <c r="D18" s="22"/>
      <c r="E18" s="23"/>
    </row>
    <row r="19" spans="1:5" ht="15.75" customHeight="1">
      <c r="A19" s="21"/>
      <c r="B19" s="22"/>
      <c r="C19" s="22"/>
      <c r="D19" s="22"/>
      <c r="E19" s="23"/>
    </row>
    <row r="20" spans="1:5" ht="15.75" customHeight="1">
      <c r="A20" s="21"/>
      <c r="B20" s="22"/>
      <c r="C20" s="22"/>
      <c r="D20" s="22"/>
      <c r="E20" s="23"/>
    </row>
    <row r="21" spans="1:5" ht="15.75" customHeight="1">
      <c r="A21" s="21"/>
      <c r="B21" s="22"/>
      <c r="C21" s="22"/>
      <c r="D21" s="22"/>
      <c r="E21" s="23"/>
    </row>
    <row r="22" spans="1:5" ht="15.75" customHeight="1">
      <c r="A22" s="21"/>
      <c r="B22" s="22"/>
      <c r="C22" s="22"/>
      <c r="D22" s="22"/>
      <c r="E22" s="23"/>
    </row>
    <row r="23" spans="1:5" ht="15.75" customHeight="1">
      <c r="A23" s="21"/>
      <c r="B23" s="22"/>
      <c r="C23" s="22"/>
      <c r="D23" s="22"/>
      <c r="E23" s="23"/>
    </row>
    <row r="24" spans="1:5" ht="15.75" customHeight="1">
      <c r="A24" s="21"/>
      <c r="B24" s="22"/>
      <c r="C24" s="22"/>
      <c r="D24" s="22"/>
      <c r="E24" s="23"/>
    </row>
    <row r="25" spans="1:5" ht="15.75" customHeight="1">
      <c r="A25" s="21"/>
      <c r="B25" s="22"/>
      <c r="C25" s="22"/>
      <c r="D25" s="22"/>
      <c r="E25" s="23"/>
    </row>
    <row r="26" spans="1:5" ht="15.75" customHeight="1">
      <c r="A26" s="21"/>
      <c r="B26" s="22"/>
      <c r="C26" s="22"/>
      <c r="D26" s="22"/>
      <c r="E26" s="23"/>
    </row>
    <row r="27" spans="1:5" ht="15.75" customHeight="1">
      <c r="A27" s="21"/>
      <c r="B27" s="22"/>
      <c r="C27" s="22"/>
      <c r="D27" s="22"/>
      <c r="E27" s="23"/>
    </row>
    <row r="28" spans="1:5" ht="15.75" customHeight="1">
      <c r="A28" s="21"/>
      <c r="B28" s="22"/>
      <c r="C28" s="22"/>
      <c r="D28" s="22"/>
      <c r="E28" s="23"/>
    </row>
    <row r="29" spans="1:5" ht="15.75" customHeight="1">
      <c r="A29" s="21"/>
      <c r="B29" s="22"/>
      <c r="C29" s="22"/>
      <c r="D29" s="22"/>
      <c r="E29" s="23"/>
    </row>
    <row r="30" spans="1:5" ht="15.75" customHeight="1">
      <c r="A30" s="21"/>
      <c r="B30" s="22"/>
      <c r="C30" s="22"/>
      <c r="D30" s="22"/>
      <c r="E30" s="23"/>
    </row>
    <row r="31" spans="1:5" ht="15.75" customHeight="1">
      <c r="A31" s="21"/>
      <c r="B31" s="22"/>
      <c r="C31" s="22"/>
      <c r="D31" s="22"/>
      <c r="E31" s="23"/>
    </row>
    <row r="32" spans="1:5" ht="15.75" customHeight="1">
      <c r="A32" s="21"/>
      <c r="B32" s="22"/>
      <c r="C32" s="22"/>
      <c r="D32" s="22"/>
      <c r="E32" s="23"/>
    </row>
    <row r="33" spans="1:5" ht="15.75" customHeight="1">
      <c r="A33" s="21"/>
      <c r="B33" s="22"/>
      <c r="C33" s="22"/>
      <c r="D33" s="22"/>
      <c r="E33" s="23"/>
    </row>
    <row r="34" spans="1:5" ht="15.75" customHeight="1">
      <c r="A34" s="21"/>
      <c r="B34" s="22"/>
      <c r="C34" s="22"/>
      <c r="D34" s="22"/>
      <c r="E34" s="23"/>
    </row>
    <row r="35" spans="1:5" ht="15.75" customHeight="1">
      <c r="A35" s="21"/>
      <c r="B35" s="22"/>
      <c r="C35" s="22"/>
      <c r="D35" s="22"/>
      <c r="E35" s="23"/>
    </row>
    <row r="36" spans="1:5" ht="15.75" customHeight="1">
      <c r="A36" s="21"/>
      <c r="B36" s="22"/>
      <c r="C36" s="22"/>
      <c r="D36" s="22"/>
      <c r="E36" s="23"/>
    </row>
    <row r="37" spans="1:5" ht="15.75" customHeight="1">
      <c r="A37" s="21"/>
      <c r="B37" s="22"/>
      <c r="C37" s="22"/>
      <c r="D37" s="22"/>
      <c r="E37" s="23"/>
    </row>
    <row r="38" spans="1:5" ht="15.75" customHeight="1">
      <c r="A38" s="21"/>
      <c r="B38" s="22"/>
      <c r="C38" s="22"/>
      <c r="D38" s="22"/>
      <c r="E38" s="23"/>
    </row>
    <row r="39" spans="1:5" ht="15.75" customHeight="1">
      <c r="A39" s="24"/>
      <c r="B39" s="25"/>
      <c r="C39" s="25"/>
      <c r="D39" s="25"/>
      <c r="E39" s="26"/>
    </row>
  </sheetData>
  <mergeCells count="1">
    <mergeCell ref="A1:E1"/>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sheetPr>
    <tabColor rgb="FF0B5394"/>
    <outlinePr summaryBelow="0" summaryRight="0"/>
  </sheetPr>
  <dimension ref="A1:F36"/>
  <sheetViews>
    <sheetView showGridLines="0" workbookViewId="0">
      <pane ySplit="1" topLeftCell="A2" activePane="bottomLeft" state="frozen"/>
      <selection activeCell="B6" sqref="B6"/>
      <selection pane="bottomLeft" activeCell="B6" sqref="B6"/>
    </sheetView>
  </sheetViews>
  <sheetFormatPr defaultColWidth="14.42578125" defaultRowHeight="15.75" customHeight="1"/>
  <cols>
    <col min="2" max="2" width="21.85546875" customWidth="1"/>
    <col min="4" max="4" width="24" customWidth="1"/>
  </cols>
  <sheetData>
    <row r="1" spans="1:6" ht="22.5" customHeight="1">
      <c r="A1" s="291" t="s">
        <v>21</v>
      </c>
      <c r="B1" s="292"/>
      <c r="C1" s="292"/>
      <c r="D1" s="292"/>
      <c r="E1" s="292"/>
      <c r="F1" s="293"/>
    </row>
    <row r="2" spans="1:6" ht="18.75" customHeight="1">
      <c r="A2" s="288" t="s">
        <v>23</v>
      </c>
      <c r="B2" s="289"/>
      <c r="C2" s="289"/>
      <c r="D2" s="290"/>
      <c r="E2" s="288" t="s">
        <v>27</v>
      </c>
      <c r="F2" s="290"/>
    </row>
    <row r="3" spans="1:6" ht="12.75">
      <c r="A3" s="296" t="s">
        <v>28</v>
      </c>
      <c r="B3" s="297"/>
      <c r="C3" s="297"/>
      <c r="D3" s="297"/>
      <c r="E3" s="297"/>
      <c r="F3" s="298"/>
    </row>
    <row r="4" spans="1:6" ht="12.75">
      <c r="A4" s="294" t="s">
        <v>35</v>
      </c>
      <c r="B4" s="283"/>
      <c r="C4" s="283"/>
      <c r="D4" s="283"/>
      <c r="E4" s="283"/>
      <c r="F4" s="278"/>
    </row>
    <row r="5" spans="1:6" ht="12.75">
      <c r="A5" s="294" t="s">
        <v>42</v>
      </c>
      <c r="B5" s="283"/>
      <c r="C5" s="283"/>
      <c r="D5" s="283"/>
      <c r="E5" s="283"/>
      <c r="F5" s="278"/>
    </row>
    <row r="6" spans="1:6" ht="12.75">
      <c r="A6" s="294" t="s">
        <v>44</v>
      </c>
      <c r="B6" s="283"/>
      <c r="C6" s="276"/>
      <c r="D6" s="295" t="s">
        <v>45</v>
      </c>
      <c r="E6" s="283"/>
      <c r="F6" s="278"/>
    </row>
    <row r="7" spans="1:6" ht="12.75">
      <c r="A7" s="301" t="s">
        <v>47</v>
      </c>
      <c r="B7" s="302"/>
      <c r="C7" s="302"/>
      <c r="D7" s="302"/>
      <c r="E7" s="302"/>
      <c r="F7" s="303"/>
    </row>
    <row r="8" spans="1:6" ht="12.75">
      <c r="A8" s="304"/>
      <c r="B8" s="305"/>
      <c r="C8" s="305"/>
      <c r="D8" s="305"/>
      <c r="E8" s="305"/>
      <c r="F8" s="306"/>
    </row>
    <row r="9" spans="1:6" ht="12.75">
      <c r="A9" s="282" t="s">
        <v>53</v>
      </c>
      <c r="B9" s="283"/>
      <c r="C9" s="283"/>
      <c r="D9" s="276"/>
      <c r="E9" s="279" t="s">
        <v>58</v>
      </c>
      <c r="F9" s="278"/>
    </row>
    <row r="10" spans="1:6" ht="12.75">
      <c r="A10" s="282" t="s">
        <v>62</v>
      </c>
      <c r="B10" s="283"/>
      <c r="C10" s="283"/>
      <c r="D10" s="276"/>
      <c r="E10" s="279" t="s">
        <v>58</v>
      </c>
      <c r="F10" s="278"/>
    </row>
    <row r="11" spans="1:6" ht="12.75">
      <c r="A11" s="284" t="s">
        <v>66</v>
      </c>
      <c r="B11" s="285"/>
      <c r="C11" s="285"/>
      <c r="D11" s="286"/>
      <c r="E11" s="280" t="s">
        <v>58</v>
      </c>
      <c r="F11" s="281"/>
    </row>
    <row r="12" spans="1:6" ht="12.75">
      <c r="A12" s="287" t="s">
        <v>68</v>
      </c>
      <c r="B12" s="272"/>
      <c r="C12" s="272"/>
      <c r="D12" s="272"/>
      <c r="E12" s="272"/>
      <c r="F12" s="273"/>
    </row>
    <row r="13" spans="1:6" ht="12.75">
      <c r="A13" s="36" t="s">
        <v>69</v>
      </c>
      <c r="B13" s="37" t="s">
        <v>70</v>
      </c>
      <c r="C13" s="299" t="s">
        <v>71</v>
      </c>
      <c r="D13" s="300"/>
      <c r="E13" s="299" t="s">
        <v>72</v>
      </c>
      <c r="F13" s="298"/>
    </row>
    <row r="14" spans="1:6" ht="12.75">
      <c r="A14" s="38"/>
      <c r="B14" s="41"/>
      <c r="C14" s="275"/>
      <c r="D14" s="276"/>
      <c r="E14" s="277" t="s">
        <v>58</v>
      </c>
      <c r="F14" s="278"/>
    </row>
    <row r="15" spans="1:6" ht="12.75">
      <c r="A15" s="38"/>
      <c r="B15" s="41"/>
      <c r="C15" s="275"/>
      <c r="D15" s="276"/>
      <c r="E15" s="277" t="s">
        <v>58</v>
      </c>
      <c r="F15" s="278"/>
    </row>
    <row r="16" spans="1:6" ht="12.75">
      <c r="A16" s="308" t="s">
        <v>73</v>
      </c>
      <c r="B16" s="285"/>
      <c r="C16" s="285"/>
      <c r="D16" s="286"/>
      <c r="E16" s="307" t="s">
        <v>58</v>
      </c>
      <c r="F16" s="281"/>
    </row>
    <row r="17" spans="1:6" ht="12.75">
      <c r="A17" s="287" t="s">
        <v>75</v>
      </c>
      <c r="B17" s="272"/>
      <c r="C17" s="272"/>
      <c r="D17" s="272"/>
      <c r="E17" s="272"/>
      <c r="F17" s="273"/>
    </row>
    <row r="18" spans="1:6" ht="12.75">
      <c r="A18" s="36" t="s">
        <v>69</v>
      </c>
      <c r="B18" s="37" t="s">
        <v>70</v>
      </c>
      <c r="C18" s="299" t="s">
        <v>71</v>
      </c>
      <c r="D18" s="300"/>
      <c r="E18" s="299" t="s">
        <v>72</v>
      </c>
      <c r="F18" s="298"/>
    </row>
    <row r="19" spans="1:6" ht="12.75">
      <c r="A19" s="38"/>
      <c r="B19" s="41"/>
      <c r="C19" s="275"/>
      <c r="D19" s="276"/>
      <c r="E19" s="277" t="s">
        <v>58</v>
      </c>
      <c r="F19" s="278"/>
    </row>
    <row r="20" spans="1:6" ht="12.75">
      <c r="A20" s="38"/>
      <c r="B20" s="41"/>
      <c r="C20" s="275"/>
      <c r="D20" s="276"/>
      <c r="E20" s="277" t="s">
        <v>58</v>
      </c>
      <c r="F20" s="278"/>
    </row>
    <row r="21" spans="1:6" ht="12.75">
      <c r="A21" s="284" t="s">
        <v>77</v>
      </c>
      <c r="B21" s="285"/>
      <c r="C21" s="285"/>
      <c r="D21" s="286"/>
      <c r="E21" s="280" t="s">
        <v>58</v>
      </c>
      <c r="F21" s="281"/>
    </row>
    <row r="22" spans="1:6" ht="12.75">
      <c r="A22" s="287" t="s">
        <v>78</v>
      </c>
      <c r="B22" s="272"/>
      <c r="C22" s="272"/>
      <c r="D22" s="272"/>
      <c r="E22" s="272"/>
      <c r="F22" s="273"/>
    </row>
    <row r="23" spans="1:6" ht="12.75">
      <c r="A23" s="36" t="s">
        <v>69</v>
      </c>
      <c r="B23" s="37" t="s">
        <v>70</v>
      </c>
      <c r="C23" s="299" t="s">
        <v>71</v>
      </c>
      <c r="D23" s="300"/>
      <c r="E23" s="299" t="s">
        <v>72</v>
      </c>
      <c r="F23" s="298"/>
    </row>
    <row r="24" spans="1:6" ht="12.75">
      <c r="A24" s="38"/>
      <c r="B24" s="41"/>
      <c r="C24" s="275"/>
      <c r="D24" s="276"/>
      <c r="E24" s="277" t="s">
        <v>58</v>
      </c>
      <c r="F24" s="278"/>
    </row>
    <row r="25" spans="1:6" ht="12.75">
      <c r="A25" s="38"/>
      <c r="B25" s="41"/>
      <c r="C25" s="275"/>
      <c r="D25" s="276"/>
      <c r="E25" s="277" t="s">
        <v>58</v>
      </c>
      <c r="F25" s="278"/>
    </row>
    <row r="26" spans="1:6" ht="12.75">
      <c r="A26" s="284" t="s">
        <v>79</v>
      </c>
      <c r="B26" s="285"/>
      <c r="C26" s="285"/>
      <c r="D26" s="286"/>
      <c r="E26" s="280" t="s">
        <v>58</v>
      </c>
      <c r="F26" s="281"/>
    </row>
    <row r="27" spans="1:6" ht="12.75">
      <c r="A27" s="287" t="s">
        <v>80</v>
      </c>
      <c r="B27" s="272"/>
      <c r="C27" s="272"/>
      <c r="D27" s="272"/>
      <c r="E27" s="272"/>
      <c r="F27" s="273"/>
    </row>
    <row r="28" spans="1:6" ht="12.75">
      <c r="A28" s="36" t="s">
        <v>69</v>
      </c>
      <c r="B28" s="37" t="s">
        <v>70</v>
      </c>
      <c r="C28" s="299" t="s">
        <v>71</v>
      </c>
      <c r="D28" s="300"/>
      <c r="E28" s="299" t="s">
        <v>72</v>
      </c>
      <c r="F28" s="298"/>
    </row>
    <row r="29" spans="1:6" ht="12.75">
      <c r="A29" s="38"/>
      <c r="B29" s="41"/>
      <c r="C29" s="275"/>
      <c r="D29" s="276"/>
      <c r="E29" s="277" t="s">
        <v>58</v>
      </c>
      <c r="F29" s="278"/>
    </row>
    <row r="30" spans="1:6" ht="12.75">
      <c r="A30" s="38"/>
      <c r="B30" s="41"/>
      <c r="C30" s="275"/>
      <c r="D30" s="276"/>
      <c r="E30" s="277" t="s">
        <v>58</v>
      </c>
      <c r="F30" s="278"/>
    </row>
    <row r="31" spans="1:6" ht="12.75">
      <c r="A31" s="284" t="s">
        <v>81</v>
      </c>
      <c r="B31" s="285"/>
      <c r="C31" s="285"/>
      <c r="D31" s="286"/>
      <c r="E31" s="280" t="s">
        <v>58</v>
      </c>
      <c r="F31" s="281"/>
    </row>
    <row r="32" spans="1:6" ht="12.75">
      <c r="A32" s="309" t="s">
        <v>82</v>
      </c>
      <c r="B32" s="272"/>
      <c r="C32" s="272"/>
      <c r="D32" s="273"/>
      <c r="E32" s="310" t="s">
        <v>58</v>
      </c>
      <c r="F32" s="273"/>
    </row>
    <row r="33" spans="1:6" ht="12.75">
      <c r="A33" s="309" t="s">
        <v>83</v>
      </c>
      <c r="B33" s="272"/>
      <c r="C33" s="272"/>
      <c r="D33" s="273"/>
      <c r="E33" s="310" t="s">
        <v>58</v>
      </c>
      <c r="F33" s="273"/>
    </row>
    <row r="34" spans="1:6" ht="12.75">
      <c r="A34" s="296" t="s">
        <v>85</v>
      </c>
      <c r="B34" s="297"/>
      <c r="C34" s="297"/>
      <c r="D34" s="300"/>
      <c r="E34" s="311" t="s">
        <v>58</v>
      </c>
      <c r="F34" s="298"/>
    </row>
    <row r="35" spans="1:6" ht="12.75">
      <c r="A35" s="308" t="s">
        <v>88</v>
      </c>
      <c r="B35" s="285"/>
      <c r="C35" s="285"/>
      <c r="D35" s="286"/>
      <c r="E35" s="307" t="s">
        <v>58</v>
      </c>
      <c r="F35" s="281"/>
    </row>
    <row r="36" spans="1:6" ht="12.75">
      <c r="A36" s="309" t="s">
        <v>91</v>
      </c>
      <c r="B36" s="272"/>
      <c r="C36" s="272"/>
      <c r="D36" s="273"/>
      <c r="E36" s="310" t="s">
        <v>58</v>
      </c>
      <c r="F36" s="273"/>
    </row>
  </sheetData>
  <mergeCells count="61">
    <mergeCell ref="E25:F25"/>
    <mergeCell ref="E24:F24"/>
    <mergeCell ref="C28:D28"/>
    <mergeCell ref="C25:D25"/>
    <mergeCell ref="A35:D35"/>
    <mergeCell ref="A31:D31"/>
    <mergeCell ref="E33:F33"/>
    <mergeCell ref="A27:F27"/>
    <mergeCell ref="E28:F28"/>
    <mergeCell ref="E35:F35"/>
    <mergeCell ref="A33:D33"/>
    <mergeCell ref="A32:D32"/>
    <mergeCell ref="C29:D29"/>
    <mergeCell ref="C24:D24"/>
    <mergeCell ref="E16:F16"/>
    <mergeCell ref="A17:F17"/>
    <mergeCell ref="A16:D16"/>
    <mergeCell ref="A36:D36"/>
    <mergeCell ref="E36:F36"/>
    <mergeCell ref="C23:D23"/>
    <mergeCell ref="E32:F32"/>
    <mergeCell ref="A34:D34"/>
    <mergeCell ref="E31:F31"/>
    <mergeCell ref="E29:F29"/>
    <mergeCell ref="C30:D30"/>
    <mergeCell ref="E30:F30"/>
    <mergeCell ref="E34:F34"/>
    <mergeCell ref="E26:F26"/>
    <mergeCell ref="A26:D26"/>
    <mergeCell ref="E23:F23"/>
    <mergeCell ref="E19:F19"/>
    <mergeCell ref="C19:D19"/>
    <mergeCell ref="C20:D20"/>
    <mergeCell ref="C18:D18"/>
    <mergeCell ref="E18:F18"/>
    <mergeCell ref="E20:F20"/>
    <mergeCell ref="E21:F21"/>
    <mergeCell ref="A21:D21"/>
    <mergeCell ref="A22:F22"/>
    <mergeCell ref="A2:D2"/>
    <mergeCell ref="A1:F1"/>
    <mergeCell ref="E2:F2"/>
    <mergeCell ref="A5:F5"/>
    <mergeCell ref="A6:C6"/>
    <mergeCell ref="D6:F6"/>
    <mergeCell ref="A4:F4"/>
    <mergeCell ref="A3:F3"/>
    <mergeCell ref="E15:F15"/>
    <mergeCell ref="E13:F13"/>
    <mergeCell ref="C13:D13"/>
    <mergeCell ref="A7:F8"/>
    <mergeCell ref="A12:F12"/>
    <mergeCell ref="C15:D15"/>
    <mergeCell ref="C14:D14"/>
    <mergeCell ref="E14:F14"/>
    <mergeCell ref="E9:F9"/>
    <mergeCell ref="E11:F11"/>
    <mergeCell ref="A10:D10"/>
    <mergeCell ref="E10:F10"/>
    <mergeCell ref="A9:D9"/>
    <mergeCell ref="A11:D11"/>
  </mergeCells>
  <pageMargins left="0.511811024" right="0.511811024" top="0.78740157499999996" bottom="0.78740157499999996" header="0.31496062000000002" footer="0.31496062000000002"/>
  <legacyDrawing r:id="rId1"/>
</worksheet>
</file>

<file path=xl/worksheets/sheet4.xml><?xml version="1.0" encoding="utf-8"?>
<worksheet xmlns="http://schemas.openxmlformats.org/spreadsheetml/2006/main" xmlns:r="http://schemas.openxmlformats.org/officeDocument/2006/relationships">
  <sheetPr>
    <tabColor rgb="FF0B5394"/>
    <outlinePr summaryBelow="0" summaryRight="0"/>
  </sheetPr>
  <dimension ref="A1:M55"/>
  <sheetViews>
    <sheetView showGridLines="0" workbookViewId="0">
      <pane ySplit="3" topLeftCell="A4" activePane="bottomLeft" state="frozen"/>
      <selection activeCell="B6" sqref="B6"/>
      <selection pane="bottomLeft" activeCell="B6" sqref="B6"/>
    </sheetView>
  </sheetViews>
  <sheetFormatPr defaultColWidth="14.42578125" defaultRowHeight="15.75" customHeight="1"/>
  <cols>
    <col min="2" max="2" width="21.85546875" customWidth="1"/>
    <col min="4" max="4" width="24" customWidth="1"/>
    <col min="8" max="8" width="24.5703125" customWidth="1"/>
  </cols>
  <sheetData>
    <row r="1" spans="1:13" ht="22.5" customHeight="1">
      <c r="A1" s="314" t="s">
        <v>22</v>
      </c>
      <c r="B1" s="272"/>
      <c r="C1" s="272"/>
      <c r="D1" s="272"/>
      <c r="E1" s="272"/>
      <c r="F1" s="272"/>
      <c r="G1" s="272"/>
      <c r="H1" s="272"/>
      <c r="I1" s="272"/>
      <c r="J1" s="272"/>
      <c r="K1" s="272"/>
      <c r="L1" s="272"/>
      <c r="M1" s="273"/>
    </row>
    <row r="2" spans="1:13" ht="18.75" customHeight="1">
      <c r="A2" s="317" t="s">
        <v>24</v>
      </c>
      <c r="B2" s="317" t="s">
        <v>25</v>
      </c>
      <c r="C2" s="319" t="s">
        <v>26</v>
      </c>
      <c r="D2" s="272"/>
      <c r="E2" s="273"/>
      <c r="F2" s="27" t="s">
        <v>29</v>
      </c>
      <c r="G2" s="27" t="s">
        <v>30</v>
      </c>
      <c r="H2" s="27" t="s">
        <v>31</v>
      </c>
      <c r="I2" s="319" t="s">
        <v>32</v>
      </c>
      <c r="J2" s="272"/>
      <c r="K2" s="272"/>
      <c r="L2" s="273"/>
      <c r="M2" s="317" t="s">
        <v>33</v>
      </c>
    </row>
    <row r="3" spans="1:13" ht="18.75" customHeight="1">
      <c r="A3" s="318"/>
      <c r="B3" s="318"/>
      <c r="C3" s="28" t="s">
        <v>34</v>
      </c>
      <c r="D3" s="28" t="s">
        <v>36</v>
      </c>
      <c r="E3" s="28" t="s">
        <v>37</v>
      </c>
      <c r="F3" s="29"/>
      <c r="G3" s="29"/>
      <c r="H3" s="29"/>
      <c r="I3" s="28" t="s">
        <v>38</v>
      </c>
      <c r="J3" s="28" t="s">
        <v>39</v>
      </c>
      <c r="K3" s="28" t="s">
        <v>40</v>
      </c>
      <c r="L3" s="28" t="s">
        <v>41</v>
      </c>
      <c r="M3" s="318"/>
    </row>
    <row r="4" spans="1:13" ht="14.25">
      <c r="A4" s="30">
        <v>1</v>
      </c>
      <c r="B4" s="31" t="s">
        <v>43</v>
      </c>
      <c r="C4" s="32"/>
      <c r="D4" s="32"/>
      <c r="E4" s="32"/>
      <c r="F4" s="32"/>
      <c r="G4" s="32"/>
      <c r="H4" s="33" t="s">
        <v>46</v>
      </c>
      <c r="I4" s="34"/>
      <c r="J4" s="34"/>
      <c r="K4" s="34"/>
      <c r="L4" s="34"/>
      <c r="M4" s="35"/>
    </row>
    <row r="5" spans="1:13" ht="14.25">
      <c r="A5" s="30">
        <v>2</v>
      </c>
      <c r="B5" s="31" t="s">
        <v>48</v>
      </c>
      <c r="C5" s="32"/>
      <c r="D5" s="32"/>
      <c r="E5" s="32"/>
      <c r="F5" s="32"/>
      <c r="G5" s="32"/>
      <c r="H5" s="33" t="s">
        <v>49</v>
      </c>
      <c r="I5" s="34"/>
      <c r="J5" s="34"/>
      <c r="K5" s="34"/>
      <c r="L5" s="34"/>
      <c r="M5" s="35"/>
    </row>
    <row r="6" spans="1:13" ht="14.25">
      <c r="A6" s="30">
        <v>3</v>
      </c>
      <c r="B6" s="31" t="s">
        <v>50</v>
      </c>
      <c r="C6" s="32"/>
      <c r="D6" s="32"/>
      <c r="E6" s="32"/>
      <c r="F6" s="32"/>
      <c r="G6" s="32"/>
      <c r="H6" s="33" t="s">
        <v>51</v>
      </c>
      <c r="I6" s="34"/>
      <c r="J6" s="34"/>
      <c r="K6" s="34"/>
      <c r="L6" s="34"/>
      <c r="M6" s="35"/>
    </row>
    <row r="7" spans="1:13" ht="14.25">
      <c r="A7" s="30">
        <v>4</v>
      </c>
      <c r="B7" s="31"/>
      <c r="C7" s="32"/>
      <c r="D7" s="32"/>
      <c r="E7" s="32"/>
      <c r="F7" s="32"/>
      <c r="G7" s="32"/>
      <c r="H7" s="33" t="s">
        <v>52</v>
      </c>
      <c r="I7" s="34"/>
      <c r="J7" s="34"/>
      <c r="K7" s="34"/>
      <c r="L7" s="34"/>
      <c r="M7" s="35"/>
    </row>
    <row r="8" spans="1:13" ht="14.25">
      <c r="A8" s="30">
        <v>5</v>
      </c>
      <c r="B8" s="31"/>
      <c r="C8" s="32"/>
      <c r="D8" s="32"/>
      <c r="E8" s="32"/>
      <c r="F8" s="32"/>
      <c r="G8" s="32"/>
      <c r="H8" s="33" t="s">
        <v>54</v>
      </c>
      <c r="I8" s="34"/>
      <c r="J8" s="34"/>
      <c r="K8" s="34"/>
      <c r="L8" s="34"/>
      <c r="M8" s="35"/>
    </row>
    <row r="9" spans="1:13" ht="14.25">
      <c r="A9" s="30">
        <v>6</v>
      </c>
      <c r="B9" s="31"/>
      <c r="C9" s="32"/>
      <c r="D9" s="32"/>
      <c r="E9" s="32"/>
      <c r="F9" s="32"/>
      <c r="G9" s="32"/>
      <c r="H9" s="33" t="s">
        <v>55</v>
      </c>
      <c r="I9" s="34"/>
      <c r="J9" s="34"/>
      <c r="K9" s="34"/>
      <c r="L9" s="34"/>
      <c r="M9" s="35"/>
    </row>
    <row r="10" spans="1:13" ht="14.25">
      <c r="A10" s="30">
        <v>7</v>
      </c>
      <c r="B10" s="31"/>
      <c r="C10" s="32"/>
      <c r="D10" s="32"/>
      <c r="E10" s="32"/>
      <c r="F10" s="32"/>
      <c r="G10" s="32"/>
      <c r="H10" s="33" t="s">
        <v>56</v>
      </c>
      <c r="I10" s="34"/>
      <c r="J10" s="34"/>
      <c r="K10" s="34"/>
      <c r="L10" s="34"/>
      <c r="M10" s="35"/>
    </row>
    <row r="11" spans="1:13" ht="14.25">
      <c r="A11" s="30">
        <v>8</v>
      </c>
      <c r="B11" s="31"/>
      <c r="C11" s="32"/>
      <c r="D11" s="32"/>
      <c r="E11" s="32"/>
      <c r="F11" s="32"/>
      <c r="G11" s="32"/>
      <c r="H11" s="33" t="s">
        <v>57</v>
      </c>
      <c r="I11" s="34"/>
      <c r="J11" s="34"/>
      <c r="K11" s="34"/>
      <c r="L11" s="34"/>
      <c r="M11" s="35"/>
    </row>
    <row r="12" spans="1:13" ht="14.25">
      <c r="A12" s="30">
        <v>9</v>
      </c>
      <c r="B12" s="31"/>
      <c r="C12" s="32"/>
      <c r="D12" s="32"/>
      <c r="E12" s="32"/>
      <c r="F12" s="32"/>
      <c r="G12" s="32"/>
      <c r="H12" s="33" t="s">
        <v>59</v>
      </c>
      <c r="I12" s="34"/>
      <c r="J12" s="34"/>
      <c r="K12" s="34"/>
      <c r="L12" s="34"/>
      <c r="M12" s="35"/>
    </row>
    <row r="13" spans="1:13" ht="14.25">
      <c r="A13" s="30">
        <v>10</v>
      </c>
      <c r="B13" s="31"/>
      <c r="C13" s="32"/>
      <c r="D13" s="32"/>
      <c r="E13" s="32"/>
      <c r="F13" s="32"/>
      <c r="G13" s="32"/>
      <c r="H13" s="33" t="s">
        <v>60</v>
      </c>
      <c r="I13" s="34"/>
      <c r="J13" s="34"/>
      <c r="K13" s="34"/>
      <c r="L13" s="34"/>
      <c r="M13" s="35"/>
    </row>
    <row r="14" spans="1:13" ht="14.25">
      <c r="A14" s="30">
        <v>11</v>
      </c>
      <c r="B14" s="31"/>
      <c r="C14" s="32"/>
      <c r="D14" s="32"/>
      <c r="E14" s="32"/>
      <c r="F14" s="32"/>
      <c r="G14" s="32"/>
      <c r="H14" s="33" t="s">
        <v>61</v>
      </c>
      <c r="I14" s="34"/>
      <c r="J14" s="34"/>
      <c r="K14" s="34"/>
      <c r="L14" s="34"/>
      <c r="M14" s="35"/>
    </row>
    <row r="15" spans="1:13" ht="14.25">
      <c r="A15" s="30">
        <v>12</v>
      </c>
      <c r="B15" s="31"/>
      <c r="C15" s="32"/>
      <c r="D15" s="32"/>
      <c r="E15" s="32"/>
      <c r="F15" s="32"/>
      <c r="G15" s="32"/>
      <c r="H15" s="33" t="s">
        <v>63</v>
      </c>
      <c r="I15" s="34"/>
      <c r="J15" s="34"/>
      <c r="K15" s="34"/>
      <c r="L15" s="34"/>
      <c r="M15" s="35"/>
    </row>
    <row r="16" spans="1:13" ht="14.25">
      <c r="A16" s="30">
        <v>13</v>
      </c>
      <c r="B16" s="31"/>
      <c r="C16" s="32"/>
      <c r="D16" s="32"/>
      <c r="E16" s="32"/>
      <c r="F16" s="32"/>
      <c r="G16" s="32"/>
      <c r="H16" s="33" t="s">
        <v>64</v>
      </c>
      <c r="I16" s="34"/>
      <c r="J16" s="34"/>
      <c r="K16" s="34"/>
      <c r="L16" s="34"/>
      <c r="M16" s="35"/>
    </row>
    <row r="17" spans="1:13" ht="14.25">
      <c r="A17" s="30">
        <v>14</v>
      </c>
      <c r="B17" s="31"/>
      <c r="C17" s="32"/>
      <c r="D17" s="32"/>
      <c r="E17" s="32"/>
      <c r="F17" s="32"/>
      <c r="G17" s="32"/>
      <c r="H17" s="33" t="s">
        <v>65</v>
      </c>
      <c r="I17" s="34"/>
      <c r="J17" s="34"/>
      <c r="K17" s="34"/>
      <c r="L17" s="34"/>
      <c r="M17" s="35"/>
    </row>
    <row r="18" spans="1:13" ht="14.25">
      <c r="A18" s="30">
        <v>15</v>
      </c>
      <c r="B18" s="31"/>
      <c r="C18" s="32"/>
      <c r="D18" s="32"/>
      <c r="E18" s="32"/>
      <c r="F18" s="32"/>
      <c r="G18" s="32"/>
      <c r="H18" s="33" t="s">
        <v>67</v>
      </c>
      <c r="I18" s="34"/>
      <c r="J18" s="34"/>
      <c r="K18" s="34"/>
      <c r="L18" s="34"/>
      <c r="M18" s="35"/>
    </row>
    <row r="19" spans="1:13" ht="14.25">
      <c r="A19" s="30">
        <v>16</v>
      </c>
      <c r="B19" s="31"/>
      <c r="C19" s="32"/>
      <c r="D19" s="32"/>
      <c r="E19" s="32"/>
      <c r="F19" s="32"/>
      <c r="G19" s="32"/>
      <c r="H19" s="32"/>
      <c r="I19" s="34"/>
      <c r="J19" s="34"/>
      <c r="K19" s="34"/>
      <c r="L19" s="34"/>
      <c r="M19" s="35"/>
    </row>
    <row r="20" spans="1:13" ht="14.25">
      <c r="A20" s="30">
        <v>17</v>
      </c>
      <c r="B20" s="31"/>
      <c r="C20" s="32"/>
      <c r="D20" s="32"/>
      <c r="E20" s="32"/>
      <c r="F20" s="32"/>
      <c r="G20" s="32"/>
      <c r="H20" s="32"/>
      <c r="I20" s="34"/>
      <c r="J20" s="34"/>
      <c r="K20" s="34"/>
      <c r="L20" s="34"/>
      <c r="M20" s="35"/>
    </row>
    <row r="21" spans="1:13" ht="14.25">
      <c r="A21" s="30">
        <v>18</v>
      </c>
      <c r="B21" s="31"/>
      <c r="C21" s="32"/>
      <c r="D21" s="32"/>
      <c r="E21" s="32"/>
      <c r="F21" s="32"/>
      <c r="G21" s="32"/>
      <c r="H21" s="32"/>
      <c r="I21" s="34"/>
      <c r="J21" s="34"/>
      <c r="K21" s="34"/>
      <c r="L21" s="34"/>
      <c r="M21" s="35"/>
    </row>
    <row r="22" spans="1:13" ht="14.25">
      <c r="A22" s="30">
        <v>19</v>
      </c>
      <c r="B22" s="31"/>
      <c r="C22" s="32"/>
      <c r="D22" s="32"/>
      <c r="E22" s="32"/>
      <c r="F22" s="32"/>
      <c r="G22" s="32"/>
      <c r="H22" s="32"/>
      <c r="I22" s="34"/>
      <c r="J22" s="34"/>
      <c r="K22" s="34"/>
      <c r="L22" s="34"/>
      <c r="M22" s="35"/>
    </row>
    <row r="23" spans="1:13" ht="14.25">
      <c r="A23" s="30">
        <v>20</v>
      </c>
      <c r="B23" s="31"/>
      <c r="C23" s="32"/>
      <c r="D23" s="32"/>
      <c r="E23" s="32"/>
      <c r="F23" s="32"/>
      <c r="G23" s="32"/>
      <c r="H23" s="32"/>
      <c r="I23" s="34"/>
      <c r="J23" s="34"/>
      <c r="K23" s="34"/>
      <c r="L23" s="34"/>
      <c r="M23" s="35"/>
    </row>
    <row r="24" spans="1:13" ht="14.25">
      <c r="A24" s="30">
        <v>21</v>
      </c>
      <c r="B24" s="31"/>
      <c r="C24" s="32"/>
      <c r="D24" s="32"/>
      <c r="E24" s="32"/>
      <c r="F24" s="32"/>
      <c r="G24" s="32"/>
      <c r="H24" s="32"/>
      <c r="I24" s="34"/>
      <c r="J24" s="34"/>
      <c r="K24" s="34"/>
      <c r="L24" s="34"/>
      <c r="M24" s="35"/>
    </row>
    <row r="25" spans="1:13" ht="14.25">
      <c r="A25" s="30">
        <v>22</v>
      </c>
      <c r="B25" s="31"/>
      <c r="C25" s="32"/>
      <c r="D25" s="32"/>
      <c r="E25" s="32"/>
      <c r="F25" s="32"/>
      <c r="G25" s="32"/>
      <c r="H25" s="32"/>
      <c r="I25" s="34"/>
      <c r="J25" s="34"/>
      <c r="K25" s="34"/>
      <c r="L25" s="34"/>
      <c r="M25" s="35"/>
    </row>
    <row r="26" spans="1:13" ht="14.25">
      <c r="A26" s="30">
        <v>23</v>
      </c>
      <c r="B26" s="31"/>
      <c r="C26" s="32"/>
      <c r="D26" s="32"/>
      <c r="E26" s="32"/>
      <c r="F26" s="32"/>
      <c r="G26" s="32"/>
      <c r="H26" s="32"/>
      <c r="I26" s="34"/>
      <c r="J26" s="34"/>
      <c r="K26" s="34"/>
      <c r="L26" s="34"/>
      <c r="M26" s="35"/>
    </row>
    <row r="27" spans="1:13" ht="14.25">
      <c r="A27" s="30">
        <v>24</v>
      </c>
      <c r="B27" s="31"/>
      <c r="C27" s="32"/>
      <c r="D27" s="32"/>
      <c r="E27" s="32"/>
      <c r="F27" s="32"/>
      <c r="G27" s="32"/>
      <c r="H27" s="32"/>
      <c r="I27" s="34"/>
      <c r="J27" s="34"/>
      <c r="K27" s="34"/>
      <c r="L27" s="34"/>
      <c r="M27" s="35"/>
    </row>
    <row r="28" spans="1:13" ht="14.25">
      <c r="A28" s="30">
        <v>25</v>
      </c>
      <c r="B28" s="31"/>
      <c r="C28" s="32"/>
      <c r="D28" s="32"/>
      <c r="E28" s="32"/>
      <c r="F28" s="32"/>
      <c r="G28" s="32"/>
      <c r="H28" s="32"/>
      <c r="I28" s="34"/>
      <c r="J28" s="34"/>
      <c r="K28" s="34"/>
      <c r="L28" s="34"/>
      <c r="M28" s="35"/>
    </row>
    <row r="29" spans="1:13" ht="14.25">
      <c r="A29" s="30">
        <v>26</v>
      </c>
      <c r="B29" s="31"/>
      <c r="C29" s="32"/>
      <c r="D29" s="32"/>
      <c r="E29" s="32"/>
      <c r="F29" s="32"/>
      <c r="G29" s="32"/>
      <c r="H29" s="32"/>
      <c r="I29" s="34"/>
      <c r="J29" s="34"/>
      <c r="K29" s="34"/>
      <c r="L29" s="34"/>
      <c r="M29" s="35"/>
    </row>
    <row r="30" spans="1:13" ht="14.25">
      <c r="A30" s="30">
        <v>27</v>
      </c>
      <c r="B30" s="31"/>
      <c r="C30" s="32"/>
      <c r="D30" s="32"/>
      <c r="E30" s="32"/>
      <c r="F30" s="32"/>
      <c r="G30" s="32"/>
      <c r="H30" s="32"/>
      <c r="I30" s="34"/>
      <c r="J30" s="34"/>
      <c r="K30" s="34"/>
      <c r="L30" s="34"/>
      <c r="M30" s="35"/>
    </row>
    <row r="31" spans="1:13" ht="14.25">
      <c r="A31" s="30">
        <v>28</v>
      </c>
      <c r="B31" s="31"/>
      <c r="C31" s="32"/>
      <c r="D31" s="32"/>
      <c r="E31" s="32"/>
      <c r="F31" s="32"/>
      <c r="G31" s="32"/>
      <c r="H31" s="32"/>
      <c r="I31" s="34"/>
      <c r="J31" s="34"/>
      <c r="K31" s="34"/>
      <c r="L31" s="34"/>
      <c r="M31" s="35"/>
    </row>
    <row r="32" spans="1:13" ht="14.25">
      <c r="A32" s="30">
        <v>29</v>
      </c>
      <c r="B32" s="31"/>
      <c r="C32" s="32"/>
      <c r="D32" s="32"/>
      <c r="E32" s="32"/>
      <c r="F32" s="32"/>
      <c r="G32" s="32"/>
      <c r="H32" s="32"/>
      <c r="I32" s="34"/>
      <c r="J32" s="34"/>
      <c r="K32" s="34"/>
      <c r="L32" s="34"/>
      <c r="M32" s="35"/>
    </row>
    <row r="33" spans="1:13" ht="14.25">
      <c r="A33" s="30">
        <v>30</v>
      </c>
      <c r="B33" s="31"/>
      <c r="C33" s="32"/>
      <c r="D33" s="32"/>
      <c r="E33" s="32"/>
      <c r="F33" s="32"/>
      <c r="G33" s="32"/>
      <c r="H33" s="32"/>
      <c r="I33" s="34"/>
      <c r="J33" s="34"/>
      <c r="K33" s="34"/>
      <c r="L33" s="34"/>
      <c r="M33" s="35"/>
    </row>
    <row r="34" spans="1:13" ht="14.25">
      <c r="A34" s="30">
        <v>31</v>
      </c>
      <c r="B34" s="31"/>
      <c r="C34" s="32"/>
      <c r="D34" s="32"/>
      <c r="E34" s="32"/>
      <c r="F34" s="32"/>
      <c r="G34" s="32"/>
      <c r="H34" s="32"/>
      <c r="I34" s="34"/>
      <c r="J34" s="34"/>
      <c r="K34" s="34"/>
      <c r="L34" s="34"/>
      <c r="M34" s="35"/>
    </row>
    <row r="35" spans="1:13" ht="14.25">
      <c r="A35" s="30">
        <v>32</v>
      </c>
      <c r="B35" s="31"/>
      <c r="C35" s="32"/>
      <c r="D35" s="32"/>
      <c r="E35" s="32"/>
      <c r="F35" s="32"/>
      <c r="G35" s="32"/>
      <c r="H35" s="32"/>
      <c r="I35" s="34"/>
      <c r="J35" s="34"/>
      <c r="K35" s="34"/>
      <c r="L35" s="34"/>
      <c r="M35" s="35"/>
    </row>
    <row r="36" spans="1:13" ht="14.25">
      <c r="A36" s="30">
        <v>33</v>
      </c>
      <c r="B36" s="31"/>
      <c r="C36" s="32"/>
      <c r="D36" s="32"/>
      <c r="E36" s="32"/>
      <c r="F36" s="32"/>
      <c r="G36" s="32"/>
      <c r="H36" s="32"/>
      <c r="I36" s="34"/>
      <c r="J36" s="34"/>
      <c r="K36" s="34"/>
      <c r="L36" s="34"/>
      <c r="M36" s="35"/>
    </row>
    <row r="37" spans="1:13" ht="14.25">
      <c r="A37" s="30">
        <v>34</v>
      </c>
      <c r="B37" s="31"/>
      <c r="C37" s="32"/>
      <c r="D37" s="32"/>
      <c r="E37" s="32"/>
      <c r="F37" s="32"/>
      <c r="G37" s="32"/>
      <c r="H37" s="32"/>
      <c r="I37" s="34"/>
      <c r="J37" s="34"/>
      <c r="K37" s="34"/>
      <c r="L37" s="34"/>
      <c r="M37" s="35"/>
    </row>
    <row r="38" spans="1:13" ht="14.25">
      <c r="A38" s="30">
        <v>35</v>
      </c>
      <c r="B38" s="31"/>
      <c r="C38" s="32"/>
      <c r="D38" s="32"/>
      <c r="E38" s="32"/>
      <c r="F38" s="32"/>
      <c r="G38" s="32"/>
      <c r="H38" s="32"/>
      <c r="I38" s="34"/>
      <c r="J38" s="34"/>
      <c r="K38" s="34"/>
      <c r="L38" s="34"/>
      <c r="M38" s="35"/>
    </row>
    <row r="39" spans="1:13" ht="14.25">
      <c r="A39" s="30">
        <v>36</v>
      </c>
      <c r="B39" s="31"/>
      <c r="C39" s="32"/>
      <c r="D39" s="32"/>
      <c r="E39" s="32"/>
      <c r="F39" s="32"/>
      <c r="G39" s="32"/>
      <c r="H39" s="32"/>
      <c r="I39" s="34"/>
      <c r="J39" s="34"/>
      <c r="K39" s="34"/>
      <c r="L39" s="34"/>
      <c r="M39" s="35"/>
    </row>
    <row r="40" spans="1:13" ht="14.25">
      <c r="A40" s="30">
        <v>37</v>
      </c>
      <c r="B40" s="31"/>
      <c r="C40" s="32"/>
      <c r="D40" s="32"/>
      <c r="E40" s="32"/>
      <c r="F40" s="32"/>
      <c r="G40" s="32"/>
      <c r="H40" s="32"/>
      <c r="I40" s="34"/>
      <c r="J40" s="34"/>
      <c r="K40" s="34"/>
      <c r="L40" s="34"/>
      <c r="M40" s="35"/>
    </row>
    <row r="41" spans="1:13" ht="14.25">
      <c r="A41" s="30">
        <v>38</v>
      </c>
      <c r="B41" s="31"/>
      <c r="C41" s="32"/>
      <c r="D41" s="32"/>
      <c r="E41" s="32"/>
      <c r="F41" s="32"/>
      <c r="G41" s="32"/>
      <c r="H41" s="32"/>
      <c r="I41" s="34"/>
      <c r="J41" s="34"/>
      <c r="K41" s="34"/>
      <c r="L41" s="34"/>
      <c r="M41" s="35"/>
    </row>
    <row r="42" spans="1:13" ht="14.25">
      <c r="A42" s="30">
        <v>39</v>
      </c>
      <c r="B42" s="31"/>
      <c r="C42" s="32"/>
      <c r="D42" s="32"/>
      <c r="E42" s="32"/>
      <c r="F42" s="32"/>
      <c r="G42" s="32"/>
      <c r="H42" s="32"/>
      <c r="I42" s="34"/>
      <c r="J42" s="34"/>
      <c r="K42" s="34"/>
      <c r="L42" s="34"/>
      <c r="M42" s="35"/>
    </row>
    <row r="43" spans="1:13" ht="14.25">
      <c r="A43" s="30">
        <v>40</v>
      </c>
      <c r="B43" s="31"/>
      <c r="C43" s="32"/>
      <c r="D43" s="32"/>
      <c r="E43" s="32"/>
      <c r="F43" s="32"/>
      <c r="G43" s="32"/>
      <c r="H43" s="32"/>
      <c r="I43" s="34"/>
      <c r="J43" s="34"/>
      <c r="K43" s="34"/>
      <c r="L43" s="34"/>
      <c r="M43" s="35"/>
    </row>
    <row r="44" spans="1:13" ht="14.25">
      <c r="A44" s="30">
        <v>41</v>
      </c>
      <c r="B44" s="31"/>
      <c r="C44" s="32"/>
      <c r="D44" s="32"/>
      <c r="E44" s="32"/>
      <c r="F44" s="32"/>
      <c r="G44" s="32"/>
      <c r="H44" s="32"/>
      <c r="I44" s="34"/>
      <c r="J44" s="34"/>
      <c r="K44" s="34"/>
      <c r="L44" s="34"/>
      <c r="M44" s="35"/>
    </row>
    <row r="45" spans="1:13" ht="14.25">
      <c r="A45" s="30">
        <v>42</v>
      </c>
      <c r="B45" s="31"/>
      <c r="C45" s="32"/>
      <c r="D45" s="32"/>
      <c r="E45" s="32"/>
      <c r="F45" s="32"/>
      <c r="G45" s="32"/>
      <c r="H45" s="32"/>
      <c r="I45" s="34"/>
      <c r="J45" s="34"/>
      <c r="K45" s="34"/>
      <c r="L45" s="34"/>
      <c r="M45" s="35"/>
    </row>
    <row r="46" spans="1:13" ht="14.25">
      <c r="A46" s="30">
        <v>43</v>
      </c>
      <c r="B46" s="31"/>
      <c r="C46" s="32"/>
      <c r="D46" s="32"/>
      <c r="E46" s="32"/>
      <c r="F46" s="32"/>
      <c r="G46" s="32"/>
      <c r="H46" s="32"/>
      <c r="I46" s="34"/>
      <c r="J46" s="34"/>
      <c r="K46" s="34"/>
      <c r="L46" s="34"/>
      <c r="M46" s="35"/>
    </row>
    <row r="47" spans="1:13" ht="14.25">
      <c r="A47" s="30">
        <v>44</v>
      </c>
      <c r="B47" s="31"/>
      <c r="C47" s="32"/>
      <c r="D47" s="32"/>
      <c r="E47" s="32"/>
      <c r="F47" s="32"/>
      <c r="G47" s="32"/>
      <c r="H47" s="32"/>
      <c r="I47" s="34"/>
      <c r="J47" s="34"/>
      <c r="K47" s="34"/>
      <c r="L47" s="34"/>
      <c r="M47" s="35"/>
    </row>
    <row r="48" spans="1:13" ht="14.25">
      <c r="A48" s="30">
        <v>45</v>
      </c>
      <c r="B48" s="31"/>
      <c r="C48" s="32"/>
      <c r="D48" s="32"/>
      <c r="E48" s="32"/>
      <c r="F48" s="32"/>
      <c r="G48" s="32"/>
      <c r="H48" s="32"/>
      <c r="I48" s="34"/>
      <c r="J48" s="34"/>
      <c r="K48" s="34"/>
      <c r="L48" s="34"/>
      <c r="M48" s="35"/>
    </row>
    <row r="49" spans="1:13" ht="14.25">
      <c r="A49" s="30">
        <v>46</v>
      </c>
      <c r="B49" s="39"/>
      <c r="C49" s="40"/>
      <c r="D49" s="40"/>
      <c r="E49" s="40"/>
      <c r="F49" s="40"/>
      <c r="G49" s="40"/>
      <c r="H49" s="40"/>
      <c r="I49" s="42"/>
      <c r="J49" s="42"/>
      <c r="K49" s="42"/>
      <c r="L49" s="42"/>
      <c r="M49" s="43"/>
    </row>
    <row r="50" spans="1:13" ht="14.25">
      <c r="A50" s="30">
        <v>47</v>
      </c>
      <c r="B50" s="39"/>
      <c r="C50" s="40"/>
      <c r="D50" s="40"/>
      <c r="E50" s="40"/>
      <c r="F50" s="40"/>
      <c r="G50" s="40"/>
      <c r="H50" s="40"/>
      <c r="I50" s="42"/>
      <c r="J50" s="42"/>
      <c r="K50" s="42"/>
      <c r="L50" s="42"/>
      <c r="M50" s="43"/>
    </row>
    <row r="51" spans="1:13" ht="14.25">
      <c r="A51" s="30">
        <v>48</v>
      </c>
      <c r="B51" s="44"/>
      <c r="C51" s="40"/>
      <c r="D51" s="40"/>
      <c r="E51" s="40"/>
      <c r="F51" s="40"/>
      <c r="G51" s="40"/>
      <c r="H51" s="40"/>
      <c r="I51" s="42"/>
      <c r="J51" s="42"/>
      <c r="K51" s="42"/>
      <c r="L51" s="42"/>
      <c r="M51" s="43"/>
    </row>
    <row r="52" spans="1:13" ht="14.25">
      <c r="A52" s="30">
        <v>49</v>
      </c>
      <c r="B52" s="44"/>
      <c r="C52" s="40"/>
      <c r="D52" s="40"/>
      <c r="E52" s="40"/>
      <c r="F52" s="40"/>
      <c r="G52" s="40"/>
      <c r="H52" s="40"/>
      <c r="I52" s="42"/>
      <c r="J52" s="42"/>
      <c r="K52" s="42"/>
      <c r="L52" s="42"/>
      <c r="M52" s="43"/>
    </row>
    <row r="53" spans="1:13" ht="14.25">
      <c r="A53" s="30">
        <v>50</v>
      </c>
      <c r="B53" s="44"/>
      <c r="C53" s="40"/>
      <c r="D53" s="40"/>
      <c r="E53" s="40"/>
      <c r="F53" s="40"/>
      <c r="G53" s="40"/>
      <c r="H53" s="40"/>
      <c r="I53" s="42"/>
      <c r="J53" s="42"/>
      <c r="K53" s="42"/>
      <c r="L53" s="42"/>
      <c r="M53" s="43"/>
    </row>
    <row r="54" spans="1:13" ht="12.75">
      <c r="A54" s="312" t="s">
        <v>74</v>
      </c>
      <c r="B54" s="272"/>
      <c r="C54" s="272"/>
      <c r="D54" s="272"/>
      <c r="E54" s="272"/>
      <c r="F54" s="272"/>
      <c r="G54" s="272"/>
      <c r="H54" s="313"/>
      <c r="I54" s="45">
        <f t="shared" ref="I54:L54" si="0">SUM(I4:I53)</f>
        <v>0</v>
      </c>
      <c r="J54" s="45">
        <f t="shared" si="0"/>
        <v>0</v>
      </c>
      <c r="K54" s="45">
        <f t="shared" si="0"/>
        <v>0</v>
      </c>
      <c r="L54" s="45">
        <f t="shared" si="0"/>
        <v>0</v>
      </c>
      <c r="M54" s="46"/>
    </row>
    <row r="55" spans="1:13" ht="12.75">
      <c r="A55" s="315" t="s">
        <v>76</v>
      </c>
      <c r="B55" s="316"/>
      <c r="C55" s="316"/>
      <c r="D55" s="316"/>
      <c r="E55" s="316"/>
      <c r="F55" s="316"/>
      <c r="G55" s="316"/>
      <c r="H55" s="316"/>
      <c r="I55" s="316"/>
      <c r="J55" s="316"/>
      <c r="K55" s="316"/>
      <c r="L55" s="316"/>
      <c r="M55" s="316"/>
    </row>
  </sheetData>
  <mergeCells count="8">
    <mergeCell ref="A54:H54"/>
    <mergeCell ref="A1:M1"/>
    <mergeCell ref="A55:M55"/>
    <mergeCell ref="A2:A3"/>
    <mergeCell ref="B2:B3"/>
    <mergeCell ref="C2:E2"/>
    <mergeCell ref="I2:L2"/>
    <mergeCell ref="M2:M3"/>
  </mergeCells>
  <dataValidations count="2">
    <dataValidation type="list" allowBlank="1" sqref="B4:B53">
      <formula1>"Propriedade,de Terceiros,Cedido"</formula1>
    </dataValidation>
    <dataValidation type="list" allowBlank="1" sqref="H4:H53">
      <formula1>"Terreno,Prédio,Casa,Sala,Galpão,Box,Reservatório,Estação,Lote,Poço,Quadra Esportiva,Terminal Rodoviário,Edificação,Bens de Infraestrutura,Outros"</formula1>
    </dataValidation>
  </dataValidations>
  <pageMargins left="0.511811024" right="0.511811024" top="0.78740157499999996" bottom="0.78740157499999996" header="0.31496062000000002" footer="0.31496062000000002"/>
  <legacyDrawing r:id="rId1"/>
</worksheet>
</file>

<file path=xl/worksheets/sheet5.xml><?xml version="1.0" encoding="utf-8"?>
<worksheet xmlns="http://schemas.openxmlformats.org/spreadsheetml/2006/main" xmlns:r="http://schemas.openxmlformats.org/officeDocument/2006/relationships">
  <sheetPr>
    <tabColor rgb="FF0B5394"/>
    <outlinePr summaryBelow="0" summaryRight="0"/>
  </sheetPr>
  <dimension ref="A1:I12"/>
  <sheetViews>
    <sheetView showGridLines="0" workbookViewId="0">
      <pane ySplit="4" topLeftCell="A5" activePane="bottomLeft" state="frozen"/>
      <selection activeCell="B6" sqref="B6"/>
      <selection pane="bottomLeft" activeCell="B6" sqref="B6"/>
    </sheetView>
  </sheetViews>
  <sheetFormatPr defaultColWidth="14.42578125" defaultRowHeight="15.75" customHeight="1"/>
  <cols>
    <col min="1" max="1" width="32.85546875" customWidth="1"/>
    <col min="2" max="9" width="18.140625" customWidth="1"/>
  </cols>
  <sheetData>
    <row r="1" spans="1:9" ht="22.5" customHeight="1">
      <c r="A1" s="314" t="s">
        <v>84</v>
      </c>
      <c r="B1" s="272"/>
      <c r="C1" s="272"/>
      <c r="D1" s="272"/>
      <c r="E1" s="272"/>
      <c r="F1" s="272"/>
      <c r="G1" s="272"/>
      <c r="H1" s="272"/>
      <c r="I1" s="273"/>
    </row>
    <row r="2" spans="1:9" ht="18.75" customHeight="1">
      <c r="A2" s="317" t="s">
        <v>86</v>
      </c>
      <c r="B2" s="322" t="s">
        <v>87</v>
      </c>
      <c r="C2" s="323"/>
      <c r="D2" s="319" t="s">
        <v>89</v>
      </c>
      <c r="E2" s="272"/>
      <c r="F2" s="272"/>
      <c r="G2" s="273"/>
      <c r="H2" s="322" t="s">
        <v>90</v>
      </c>
      <c r="I2" s="323"/>
    </row>
    <row r="3" spans="1:9" ht="18.75" customHeight="1">
      <c r="A3" s="321"/>
      <c r="B3" s="324"/>
      <c r="C3" s="290"/>
      <c r="D3" s="319" t="s">
        <v>39</v>
      </c>
      <c r="E3" s="273"/>
      <c r="F3" s="319" t="s">
        <v>40</v>
      </c>
      <c r="G3" s="273"/>
      <c r="H3" s="324"/>
      <c r="I3" s="290"/>
    </row>
    <row r="4" spans="1:9" ht="18.75" customHeight="1">
      <c r="A4" s="318"/>
      <c r="B4" s="28" t="s">
        <v>92</v>
      </c>
      <c r="C4" s="28" t="s">
        <v>93</v>
      </c>
      <c r="D4" s="28" t="s">
        <v>92</v>
      </c>
      <c r="E4" s="28" t="s">
        <v>93</v>
      </c>
      <c r="F4" s="28" t="s">
        <v>92</v>
      </c>
      <c r="G4" s="28" t="s">
        <v>93</v>
      </c>
      <c r="H4" s="28" t="s">
        <v>92</v>
      </c>
      <c r="I4" s="28" t="s">
        <v>93</v>
      </c>
    </row>
    <row r="5" spans="1:9" ht="12.75">
      <c r="A5" s="47" t="s">
        <v>94</v>
      </c>
      <c r="B5" s="32"/>
      <c r="C5" s="34"/>
      <c r="D5" s="32"/>
      <c r="E5" s="32"/>
      <c r="F5" s="32"/>
      <c r="G5" s="32"/>
      <c r="H5" s="32"/>
      <c r="I5" s="35"/>
    </row>
    <row r="6" spans="1:9" ht="12.75">
      <c r="A6" s="48" t="s">
        <v>95</v>
      </c>
      <c r="B6" s="40"/>
      <c r="C6" s="42"/>
      <c r="D6" s="40"/>
      <c r="E6" s="40"/>
      <c r="F6" s="40"/>
      <c r="G6" s="40"/>
      <c r="H6" s="40"/>
      <c r="I6" s="43"/>
    </row>
    <row r="7" spans="1:9" ht="12.75">
      <c r="A7" s="48" t="s">
        <v>96</v>
      </c>
      <c r="B7" s="40"/>
      <c r="C7" s="42"/>
      <c r="D7" s="40"/>
      <c r="E7" s="40"/>
      <c r="F7" s="40"/>
      <c r="G7" s="40"/>
      <c r="H7" s="40"/>
      <c r="I7" s="43"/>
    </row>
    <row r="8" spans="1:9" ht="12.75">
      <c r="A8" s="48" t="s">
        <v>97</v>
      </c>
      <c r="B8" s="40"/>
      <c r="C8" s="42"/>
      <c r="D8" s="40"/>
      <c r="E8" s="40"/>
      <c r="F8" s="40"/>
      <c r="G8" s="40"/>
      <c r="H8" s="40"/>
      <c r="I8" s="43"/>
    </row>
    <row r="9" spans="1:9" ht="12.75">
      <c r="A9" s="48" t="s">
        <v>98</v>
      </c>
      <c r="B9" s="40"/>
      <c r="C9" s="42"/>
      <c r="D9" s="40"/>
      <c r="E9" s="40"/>
      <c r="F9" s="40"/>
      <c r="G9" s="40"/>
      <c r="H9" s="40"/>
      <c r="I9" s="43"/>
    </row>
    <row r="10" spans="1:9" ht="12.75">
      <c r="A10" s="49" t="s">
        <v>67</v>
      </c>
      <c r="B10" s="50"/>
      <c r="C10" s="51"/>
      <c r="D10" s="50"/>
      <c r="E10" s="50"/>
      <c r="F10" s="50"/>
      <c r="G10" s="50"/>
      <c r="H10" s="50"/>
      <c r="I10" s="52"/>
    </row>
    <row r="11" spans="1:9" ht="12.75">
      <c r="A11" s="53" t="s">
        <v>99</v>
      </c>
      <c r="B11" s="54">
        <f t="shared" ref="B11:I11" si="0">SUM(B5:B10)</f>
        <v>0</v>
      </c>
      <c r="C11" s="55">
        <f t="shared" si="0"/>
        <v>0</v>
      </c>
      <c r="D11" s="54">
        <f t="shared" si="0"/>
        <v>0</v>
      </c>
      <c r="E11" s="55">
        <f t="shared" si="0"/>
        <v>0</v>
      </c>
      <c r="F11" s="54">
        <f t="shared" si="0"/>
        <v>0</v>
      </c>
      <c r="G11" s="55">
        <f t="shared" si="0"/>
        <v>0</v>
      </c>
      <c r="H11" s="54">
        <f t="shared" si="0"/>
        <v>0</v>
      </c>
      <c r="I11" s="56">
        <f t="shared" si="0"/>
        <v>0</v>
      </c>
    </row>
    <row r="12" spans="1:9" ht="69.75" customHeight="1">
      <c r="A12" s="320" t="s">
        <v>100</v>
      </c>
      <c r="B12" s="316"/>
      <c r="C12" s="316"/>
      <c r="D12" s="316"/>
      <c r="E12" s="316"/>
      <c r="F12" s="316"/>
      <c r="G12" s="316"/>
      <c r="H12" s="316"/>
      <c r="I12" s="316"/>
    </row>
  </sheetData>
  <mergeCells count="8">
    <mergeCell ref="A1:I1"/>
    <mergeCell ref="A12:I12"/>
    <mergeCell ref="A2:A4"/>
    <mergeCell ref="B2:C3"/>
    <mergeCell ref="D2:G2"/>
    <mergeCell ref="H2:I3"/>
    <mergeCell ref="D3:E3"/>
    <mergeCell ref="F3:G3"/>
  </mergeCells>
  <pageMargins left="0.511811024" right="0.511811024" top="0.78740157499999996" bottom="0.78740157499999996" header="0.31496062000000002" footer="0.31496062000000002"/>
  <legacyDrawing r:id="rId1"/>
</worksheet>
</file>

<file path=xl/worksheets/sheet6.xml><?xml version="1.0" encoding="utf-8"?>
<worksheet xmlns="http://schemas.openxmlformats.org/spreadsheetml/2006/main" xmlns:r="http://schemas.openxmlformats.org/officeDocument/2006/relationships">
  <sheetPr>
    <tabColor rgb="FF0B5394"/>
    <outlinePr summaryBelow="0" summaryRight="0"/>
  </sheetPr>
  <dimension ref="A1:M99"/>
  <sheetViews>
    <sheetView showGridLines="0" tabSelected="1" view="pageBreakPreview" zoomScaleNormal="100" zoomScaleSheetLayoutView="100" workbookViewId="0">
      <pane ySplit="3" topLeftCell="A4" activePane="bottomLeft" state="frozen"/>
      <selection activeCell="B6" sqref="B6"/>
      <selection pane="bottomLeft" activeCell="A4" sqref="A4"/>
    </sheetView>
  </sheetViews>
  <sheetFormatPr defaultColWidth="14.42578125" defaultRowHeight="12.75"/>
  <cols>
    <col min="1" max="1" width="11.7109375" customWidth="1"/>
    <col min="2" max="2" width="21.140625" bestFit="1" customWidth="1"/>
    <col min="3" max="3" width="17" bestFit="1" customWidth="1"/>
    <col min="4" max="4" width="12.28515625" style="129" customWidth="1"/>
    <col min="5" max="5" width="15" style="130" bestFit="1" customWidth="1"/>
    <col min="6" max="6" width="16" style="131" bestFit="1" customWidth="1"/>
    <col min="7" max="7" width="36.5703125" style="136" customWidth="1"/>
    <col min="8" max="8" width="3.28515625" style="129" bestFit="1" customWidth="1"/>
    <col min="9" max="9" width="9.85546875" style="129" bestFit="1" customWidth="1"/>
    <col min="10" max="10" width="12.42578125" style="131" bestFit="1" customWidth="1"/>
    <col min="11" max="11" width="10.42578125" style="129" bestFit="1" customWidth="1"/>
    <col min="12" max="12" width="9.85546875" style="129" bestFit="1" customWidth="1"/>
    <col min="13" max="13" width="29.42578125" style="129" bestFit="1" customWidth="1"/>
  </cols>
  <sheetData>
    <row r="1" spans="1:13" ht="15">
      <c r="A1" s="344" t="s">
        <v>872</v>
      </c>
      <c r="B1" s="345"/>
      <c r="C1" s="345"/>
      <c r="D1" s="345"/>
      <c r="E1" s="345"/>
      <c r="F1" s="345"/>
      <c r="G1" s="345"/>
      <c r="H1" s="345"/>
      <c r="I1" s="345"/>
      <c r="J1" s="345"/>
      <c r="K1" s="345"/>
      <c r="L1" s="345"/>
      <c r="M1" s="346"/>
    </row>
    <row r="2" spans="1:13" ht="15">
      <c r="A2" s="347" t="s">
        <v>101</v>
      </c>
      <c r="B2" s="341" t="s">
        <v>102</v>
      </c>
      <c r="C2" s="349"/>
      <c r="D2" s="350" t="s">
        <v>103</v>
      </c>
      <c r="E2" s="341" t="s">
        <v>104</v>
      </c>
      <c r="F2" s="349"/>
      <c r="G2" s="341" t="s">
        <v>401</v>
      </c>
      <c r="H2" s="341" t="s">
        <v>106</v>
      </c>
      <c r="I2" s="342"/>
      <c r="J2" s="342"/>
      <c r="K2" s="342"/>
      <c r="L2" s="342"/>
      <c r="M2" s="343"/>
    </row>
    <row r="3" spans="1:13" ht="30.75" thickBot="1">
      <c r="A3" s="348"/>
      <c r="B3" s="180" t="s">
        <v>107</v>
      </c>
      <c r="C3" s="180" t="s">
        <v>108</v>
      </c>
      <c r="D3" s="351"/>
      <c r="E3" s="178" t="s">
        <v>109</v>
      </c>
      <c r="F3" s="179" t="s">
        <v>110</v>
      </c>
      <c r="G3" s="352"/>
      <c r="H3" s="180" t="s">
        <v>0</v>
      </c>
      <c r="I3" s="180" t="s">
        <v>69</v>
      </c>
      <c r="J3" s="178" t="s">
        <v>72</v>
      </c>
      <c r="K3" s="180" t="s">
        <v>111</v>
      </c>
      <c r="L3" s="180" t="s">
        <v>112</v>
      </c>
      <c r="M3" s="181" t="s">
        <v>113</v>
      </c>
    </row>
    <row r="4" spans="1:13" ht="36.75" customHeight="1">
      <c r="A4" s="144" t="s">
        <v>220</v>
      </c>
      <c r="B4" s="146" t="s">
        <v>246</v>
      </c>
      <c r="C4" s="144" t="s">
        <v>264</v>
      </c>
      <c r="D4" s="143">
        <v>41088</v>
      </c>
      <c r="E4" s="134">
        <v>200000</v>
      </c>
      <c r="F4" s="134">
        <v>52439.37</v>
      </c>
      <c r="G4" s="147" t="s">
        <v>281</v>
      </c>
      <c r="H4" s="144">
        <v>1</v>
      </c>
      <c r="I4" s="143">
        <v>41093</v>
      </c>
      <c r="J4" s="134">
        <v>200000</v>
      </c>
      <c r="K4" s="143">
        <f>I4</f>
        <v>41093</v>
      </c>
      <c r="L4" s="144"/>
      <c r="M4" s="144" t="s">
        <v>115</v>
      </c>
    </row>
    <row r="5" spans="1:13" ht="114.75" customHeight="1">
      <c r="A5" s="132" t="s">
        <v>221</v>
      </c>
      <c r="B5" s="148" t="s">
        <v>247</v>
      </c>
      <c r="C5" s="132" t="s">
        <v>265</v>
      </c>
      <c r="D5" s="142">
        <v>41085</v>
      </c>
      <c r="E5" s="133">
        <v>800000</v>
      </c>
      <c r="F5" s="133">
        <v>483478.97</v>
      </c>
      <c r="G5" s="149" t="s">
        <v>282</v>
      </c>
      <c r="H5" s="132">
        <v>1</v>
      </c>
      <c r="I5" s="142">
        <v>41093</v>
      </c>
      <c r="J5" s="133">
        <v>800000</v>
      </c>
      <c r="K5" s="142">
        <f t="shared" ref="K5:K69" si="0">I5</f>
        <v>41093</v>
      </c>
      <c r="L5" s="132"/>
      <c r="M5" s="132" t="s">
        <v>115</v>
      </c>
    </row>
    <row r="6" spans="1:13">
      <c r="A6" s="327" t="s">
        <v>222</v>
      </c>
      <c r="B6" s="339" t="s">
        <v>248</v>
      </c>
      <c r="C6" s="327" t="s">
        <v>266</v>
      </c>
      <c r="D6" s="337">
        <v>40141</v>
      </c>
      <c r="E6" s="325">
        <v>147000</v>
      </c>
      <c r="F6" s="325">
        <v>22889.4</v>
      </c>
      <c r="G6" s="338" t="s">
        <v>283</v>
      </c>
      <c r="H6" s="144">
        <v>1</v>
      </c>
      <c r="I6" s="143">
        <v>40148</v>
      </c>
      <c r="J6" s="134">
        <v>73500</v>
      </c>
      <c r="K6" s="143">
        <f t="shared" si="0"/>
        <v>40148</v>
      </c>
      <c r="L6" s="144"/>
      <c r="M6" s="144" t="s">
        <v>115</v>
      </c>
    </row>
    <row r="7" spans="1:13" s="128" customFormat="1" ht="51.75" customHeight="1">
      <c r="A7" s="327"/>
      <c r="B7" s="339"/>
      <c r="C7" s="327"/>
      <c r="D7" s="337"/>
      <c r="E7" s="325"/>
      <c r="F7" s="325"/>
      <c r="G7" s="338"/>
      <c r="H7" s="144">
        <v>2</v>
      </c>
      <c r="I7" s="143">
        <v>40169</v>
      </c>
      <c r="J7" s="134">
        <v>73500</v>
      </c>
      <c r="K7" s="143">
        <f t="shared" si="0"/>
        <v>40169</v>
      </c>
      <c r="L7" s="144"/>
      <c r="M7" s="144" t="s">
        <v>115</v>
      </c>
    </row>
    <row r="8" spans="1:13">
      <c r="A8" s="336" t="s">
        <v>223</v>
      </c>
      <c r="B8" s="331" t="s">
        <v>249</v>
      </c>
      <c r="C8" s="336" t="s">
        <v>267</v>
      </c>
      <c r="D8" s="330">
        <v>40434</v>
      </c>
      <c r="E8" s="328">
        <v>141409.17000000001</v>
      </c>
      <c r="F8" s="328">
        <v>7442.6</v>
      </c>
      <c r="G8" s="329" t="s">
        <v>284</v>
      </c>
      <c r="H8" s="132">
        <v>1</v>
      </c>
      <c r="I8" s="142">
        <v>40360</v>
      </c>
      <c r="J8" s="133">
        <v>49617.26</v>
      </c>
      <c r="K8" s="142">
        <f t="shared" si="0"/>
        <v>40360</v>
      </c>
      <c r="L8" s="132"/>
      <c r="M8" s="132" t="s">
        <v>115</v>
      </c>
    </row>
    <row r="9" spans="1:13" s="128" customFormat="1" ht="24.75" customHeight="1">
      <c r="A9" s="336"/>
      <c r="B9" s="331"/>
      <c r="C9" s="336"/>
      <c r="D9" s="330"/>
      <c r="E9" s="328"/>
      <c r="F9" s="328"/>
      <c r="G9" s="329"/>
      <c r="H9" s="132">
        <v>2</v>
      </c>
      <c r="I9" s="142">
        <v>40666</v>
      </c>
      <c r="J9" s="133">
        <v>91791.91</v>
      </c>
      <c r="K9" s="142">
        <f t="shared" si="0"/>
        <v>40666</v>
      </c>
      <c r="L9" s="132"/>
      <c r="M9" s="132" t="s">
        <v>115</v>
      </c>
    </row>
    <row r="10" spans="1:13" ht="33.75">
      <c r="A10" s="144" t="s">
        <v>224</v>
      </c>
      <c r="B10" s="146" t="s">
        <v>250</v>
      </c>
      <c r="C10" s="144" t="s">
        <v>268</v>
      </c>
      <c r="D10" s="143">
        <v>40898</v>
      </c>
      <c r="E10" s="134">
        <v>100000</v>
      </c>
      <c r="F10" s="134">
        <v>6488.57</v>
      </c>
      <c r="G10" s="147" t="s">
        <v>285</v>
      </c>
      <c r="H10" s="144">
        <v>1</v>
      </c>
      <c r="I10" s="143">
        <v>40920</v>
      </c>
      <c r="J10" s="134">
        <v>50000</v>
      </c>
      <c r="K10" s="143">
        <f t="shared" si="0"/>
        <v>40920</v>
      </c>
      <c r="L10" s="144"/>
      <c r="M10" s="144" t="s">
        <v>115</v>
      </c>
    </row>
    <row r="11" spans="1:13" ht="112.5">
      <c r="A11" s="132" t="s">
        <v>225</v>
      </c>
      <c r="B11" s="148" t="s">
        <v>251</v>
      </c>
      <c r="C11" s="132" t="s">
        <v>269</v>
      </c>
      <c r="D11" s="142">
        <v>40333</v>
      </c>
      <c r="E11" s="133">
        <v>480000</v>
      </c>
      <c r="F11" s="133">
        <v>68028.09</v>
      </c>
      <c r="G11" s="149" t="s">
        <v>286</v>
      </c>
      <c r="H11" s="132">
        <v>1</v>
      </c>
      <c r="I11" s="142">
        <v>40634</v>
      </c>
      <c r="J11" s="133">
        <v>480000</v>
      </c>
      <c r="K11" s="142">
        <f t="shared" si="0"/>
        <v>40634</v>
      </c>
      <c r="L11" s="132"/>
      <c r="M11" s="132" t="s">
        <v>115</v>
      </c>
    </row>
    <row r="12" spans="1:13" ht="33.75">
      <c r="A12" s="144" t="s">
        <v>226</v>
      </c>
      <c r="B12" s="146" t="s">
        <v>252</v>
      </c>
      <c r="C12" s="144" t="s">
        <v>270</v>
      </c>
      <c r="D12" s="143">
        <v>40898</v>
      </c>
      <c r="E12" s="134">
        <v>150000</v>
      </c>
      <c r="F12" s="134">
        <v>110822.82</v>
      </c>
      <c r="G12" s="147" t="s">
        <v>287</v>
      </c>
      <c r="H12" s="144">
        <v>1</v>
      </c>
      <c r="I12" s="143">
        <v>40920</v>
      </c>
      <c r="J12" s="134">
        <v>75000</v>
      </c>
      <c r="K12" s="143">
        <f t="shared" si="0"/>
        <v>40920</v>
      </c>
      <c r="L12" s="144"/>
      <c r="M12" s="144" t="s">
        <v>115</v>
      </c>
    </row>
    <row r="13" spans="1:13">
      <c r="A13" s="336" t="s">
        <v>227</v>
      </c>
      <c r="B13" s="331" t="s">
        <v>253</v>
      </c>
      <c r="C13" s="336" t="s">
        <v>271</v>
      </c>
      <c r="D13" s="330">
        <v>40296</v>
      </c>
      <c r="E13" s="328">
        <v>140000</v>
      </c>
      <c r="F13" s="328">
        <v>7463.97</v>
      </c>
      <c r="G13" s="329" t="s">
        <v>288</v>
      </c>
      <c r="H13" s="132">
        <v>1</v>
      </c>
      <c r="I13" s="142">
        <v>40316</v>
      </c>
      <c r="J13" s="133">
        <v>48000</v>
      </c>
      <c r="K13" s="142">
        <f t="shared" si="0"/>
        <v>40316</v>
      </c>
      <c r="L13" s="132"/>
      <c r="M13" s="132" t="s">
        <v>115</v>
      </c>
    </row>
    <row r="14" spans="1:13" s="128" customFormat="1" ht="48.75" customHeight="1">
      <c r="A14" s="336"/>
      <c r="B14" s="331"/>
      <c r="C14" s="336"/>
      <c r="D14" s="330"/>
      <c r="E14" s="328"/>
      <c r="F14" s="328"/>
      <c r="G14" s="329"/>
      <c r="H14" s="132">
        <v>2</v>
      </c>
      <c r="I14" s="142">
        <v>40686</v>
      </c>
      <c r="J14" s="133">
        <v>92000</v>
      </c>
      <c r="K14" s="142">
        <f t="shared" si="0"/>
        <v>40686</v>
      </c>
      <c r="L14" s="132"/>
      <c r="M14" s="132" t="s">
        <v>115</v>
      </c>
    </row>
    <row r="15" spans="1:13" ht="41.25" customHeight="1">
      <c r="A15" s="144" t="s">
        <v>228</v>
      </c>
      <c r="B15" s="146" t="s">
        <v>253</v>
      </c>
      <c r="C15" s="144" t="s">
        <v>271</v>
      </c>
      <c r="D15" s="143">
        <v>40898</v>
      </c>
      <c r="E15" s="134">
        <v>120000</v>
      </c>
      <c r="F15" s="134">
        <v>20161.22</v>
      </c>
      <c r="G15" s="147" t="s">
        <v>289</v>
      </c>
      <c r="H15" s="144">
        <v>1</v>
      </c>
      <c r="I15" s="143">
        <v>40983</v>
      </c>
      <c r="J15" s="134">
        <v>60000</v>
      </c>
      <c r="K15" s="143">
        <f t="shared" si="0"/>
        <v>40983</v>
      </c>
      <c r="L15" s="144"/>
      <c r="M15" s="144" t="s">
        <v>115</v>
      </c>
    </row>
    <row r="16" spans="1:13" ht="42" customHeight="1">
      <c r="A16" s="132" t="s">
        <v>229</v>
      </c>
      <c r="B16" s="148" t="s">
        <v>254</v>
      </c>
      <c r="C16" s="132" t="s">
        <v>272</v>
      </c>
      <c r="D16" s="142">
        <v>41092</v>
      </c>
      <c r="E16" s="133">
        <v>200000</v>
      </c>
      <c r="F16" s="133">
        <v>18088.509999999998</v>
      </c>
      <c r="G16" s="149" t="s">
        <v>290</v>
      </c>
      <c r="H16" s="132">
        <v>1</v>
      </c>
      <c r="I16" s="142">
        <v>41093</v>
      </c>
      <c r="J16" s="133">
        <v>200000</v>
      </c>
      <c r="K16" s="142">
        <f t="shared" si="0"/>
        <v>41093</v>
      </c>
      <c r="L16" s="132"/>
      <c r="M16" s="132" t="s">
        <v>115</v>
      </c>
    </row>
    <row r="17" spans="1:13">
      <c r="A17" s="327" t="s">
        <v>230</v>
      </c>
      <c r="B17" s="339" t="s">
        <v>255</v>
      </c>
      <c r="C17" s="327" t="s">
        <v>269</v>
      </c>
      <c r="D17" s="337">
        <v>40332</v>
      </c>
      <c r="E17" s="325">
        <v>135000</v>
      </c>
      <c r="F17" s="325">
        <v>14000.66</v>
      </c>
      <c r="G17" s="338" t="s">
        <v>291</v>
      </c>
      <c r="H17" s="144">
        <v>1</v>
      </c>
      <c r="I17" s="143">
        <v>40360</v>
      </c>
      <c r="J17" s="134">
        <v>67500</v>
      </c>
      <c r="K17" s="143">
        <f t="shared" si="0"/>
        <v>40360</v>
      </c>
      <c r="L17" s="144"/>
      <c r="M17" s="144" t="s">
        <v>115</v>
      </c>
    </row>
    <row r="18" spans="1:13" s="128" customFormat="1" ht="34.5" customHeight="1">
      <c r="A18" s="327"/>
      <c r="B18" s="339"/>
      <c r="C18" s="327"/>
      <c r="D18" s="337"/>
      <c r="E18" s="325"/>
      <c r="F18" s="325"/>
      <c r="G18" s="338"/>
      <c r="H18" s="144">
        <v>2</v>
      </c>
      <c r="I18" s="143">
        <v>40528</v>
      </c>
      <c r="J18" s="134">
        <v>67500</v>
      </c>
      <c r="K18" s="143">
        <f t="shared" si="0"/>
        <v>40528</v>
      </c>
      <c r="L18" s="144"/>
      <c r="M18" s="144" t="s">
        <v>115</v>
      </c>
    </row>
    <row r="19" spans="1:13">
      <c r="A19" s="336" t="s">
        <v>231</v>
      </c>
      <c r="B19" s="331" t="s">
        <v>256</v>
      </c>
      <c r="C19" s="336" t="s">
        <v>273</v>
      </c>
      <c r="D19" s="330">
        <v>40359</v>
      </c>
      <c r="E19" s="328">
        <v>141469.18</v>
      </c>
      <c r="F19" s="328">
        <v>7473.46</v>
      </c>
      <c r="G19" s="329" t="s">
        <v>292</v>
      </c>
      <c r="H19" s="132">
        <v>1</v>
      </c>
      <c r="I19" s="142">
        <v>40361</v>
      </c>
      <c r="J19" s="133">
        <v>55000</v>
      </c>
      <c r="K19" s="142">
        <f>I19</f>
        <v>40361</v>
      </c>
      <c r="L19" s="132"/>
      <c r="M19" s="132" t="s">
        <v>115</v>
      </c>
    </row>
    <row r="20" spans="1:13" s="128" customFormat="1">
      <c r="A20" s="336"/>
      <c r="B20" s="331"/>
      <c r="C20" s="336"/>
      <c r="D20" s="330"/>
      <c r="E20" s="328"/>
      <c r="F20" s="328"/>
      <c r="G20" s="329"/>
      <c r="H20" s="132">
        <v>2</v>
      </c>
      <c r="I20" s="142">
        <v>40394</v>
      </c>
      <c r="J20" s="133">
        <v>55000</v>
      </c>
      <c r="K20" s="142">
        <f t="shared" ref="K20:K21" si="1">I20</f>
        <v>40394</v>
      </c>
      <c r="L20" s="132"/>
      <c r="M20" s="132" t="s">
        <v>115</v>
      </c>
    </row>
    <row r="21" spans="1:13" s="128" customFormat="1" ht="41.25" customHeight="1">
      <c r="A21" s="336"/>
      <c r="B21" s="331"/>
      <c r="C21" s="336"/>
      <c r="D21" s="330"/>
      <c r="E21" s="328"/>
      <c r="F21" s="328"/>
      <c r="G21" s="329"/>
      <c r="H21" s="132">
        <v>3</v>
      </c>
      <c r="I21" s="142">
        <v>40528</v>
      </c>
      <c r="J21" s="133">
        <v>31995.72</v>
      </c>
      <c r="K21" s="142">
        <f t="shared" si="1"/>
        <v>40528</v>
      </c>
      <c r="L21" s="132"/>
      <c r="M21" s="132" t="s">
        <v>115</v>
      </c>
    </row>
    <row r="22" spans="1:13" ht="36" customHeight="1">
      <c r="A22" s="144" t="s">
        <v>232</v>
      </c>
      <c r="B22" s="146" t="s">
        <v>257</v>
      </c>
      <c r="C22" s="144" t="s">
        <v>274</v>
      </c>
      <c r="D22" s="143">
        <v>40898</v>
      </c>
      <c r="E22" s="134">
        <v>400000</v>
      </c>
      <c r="F22" s="134">
        <v>16000</v>
      </c>
      <c r="G22" s="147" t="s">
        <v>293</v>
      </c>
      <c r="H22" s="144">
        <v>1</v>
      </c>
      <c r="I22" s="143">
        <v>40920</v>
      </c>
      <c r="J22" s="134">
        <v>100000</v>
      </c>
      <c r="K22" s="143">
        <f t="shared" si="0"/>
        <v>40920</v>
      </c>
      <c r="L22" s="144"/>
      <c r="M22" s="144" t="s">
        <v>115</v>
      </c>
    </row>
    <row r="23" spans="1:13" ht="66.75" customHeight="1">
      <c r="A23" s="132" t="s">
        <v>233</v>
      </c>
      <c r="B23" s="148" t="s">
        <v>257</v>
      </c>
      <c r="C23" s="132" t="s">
        <v>274</v>
      </c>
      <c r="D23" s="142">
        <v>40898</v>
      </c>
      <c r="E23" s="133">
        <v>200000</v>
      </c>
      <c r="F23" s="133">
        <v>8000</v>
      </c>
      <c r="G23" s="149" t="s">
        <v>294</v>
      </c>
      <c r="H23" s="132">
        <v>1</v>
      </c>
      <c r="I23" s="142">
        <v>40920</v>
      </c>
      <c r="J23" s="133">
        <v>66666.67</v>
      </c>
      <c r="K23" s="142">
        <f t="shared" si="0"/>
        <v>40920</v>
      </c>
      <c r="L23" s="132"/>
      <c r="M23" s="132" t="s">
        <v>115</v>
      </c>
    </row>
    <row r="24" spans="1:13" ht="45">
      <c r="A24" s="144" t="s">
        <v>234</v>
      </c>
      <c r="B24" s="146" t="s">
        <v>257</v>
      </c>
      <c r="C24" s="144" t="s">
        <v>274</v>
      </c>
      <c r="D24" s="143">
        <v>41068</v>
      </c>
      <c r="E24" s="134">
        <v>200000</v>
      </c>
      <c r="F24" s="134">
        <v>49910.44</v>
      </c>
      <c r="G24" s="147" t="s">
        <v>295</v>
      </c>
      <c r="H24" s="144">
        <v>1</v>
      </c>
      <c r="I24" s="143">
        <v>41093</v>
      </c>
      <c r="J24" s="134">
        <v>200000</v>
      </c>
      <c r="K24" s="143">
        <f t="shared" si="0"/>
        <v>41093</v>
      </c>
      <c r="L24" s="144"/>
      <c r="M24" s="144" t="s">
        <v>115</v>
      </c>
    </row>
    <row r="25" spans="1:13" ht="45">
      <c r="A25" s="132" t="s">
        <v>235</v>
      </c>
      <c r="B25" s="148" t="s">
        <v>258</v>
      </c>
      <c r="C25" s="132" t="s">
        <v>275</v>
      </c>
      <c r="D25" s="142">
        <v>40359</v>
      </c>
      <c r="E25" s="133">
        <v>189000</v>
      </c>
      <c r="F25" s="133">
        <v>10000</v>
      </c>
      <c r="G25" s="149" t="s">
        <v>296</v>
      </c>
      <c r="H25" s="132">
        <v>1</v>
      </c>
      <c r="I25" s="142">
        <v>40364</v>
      </c>
      <c r="J25" s="133">
        <v>25000</v>
      </c>
      <c r="K25" s="142">
        <f t="shared" si="0"/>
        <v>40364</v>
      </c>
      <c r="L25" s="132"/>
      <c r="M25" s="132" t="s">
        <v>115</v>
      </c>
    </row>
    <row r="26" spans="1:13" ht="67.5">
      <c r="A26" s="144" t="s">
        <v>236</v>
      </c>
      <c r="B26" s="146" t="s">
        <v>259</v>
      </c>
      <c r="C26" s="144" t="s">
        <v>276</v>
      </c>
      <c r="D26" s="143">
        <v>40898</v>
      </c>
      <c r="E26" s="134">
        <v>366609.81</v>
      </c>
      <c r="F26" s="134">
        <v>40734.42</v>
      </c>
      <c r="G26" s="147" t="s">
        <v>297</v>
      </c>
      <c r="H26" s="144">
        <v>1</v>
      </c>
      <c r="I26" s="143">
        <v>40920</v>
      </c>
      <c r="J26" s="134">
        <v>122203.27</v>
      </c>
      <c r="K26" s="143">
        <f t="shared" si="0"/>
        <v>40920</v>
      </c>
      <c r="L26" s="144"/>
      <c r="M26" s="144" t="s">
        <v>115</v>
      </c>
    </row>
    <row r="27" spans="1:13">
      <c r="A27" s="336" t="s">
        <v>237</v>
      </c>
      <c r="B27" s="331" t="s">
        <v>260</v>
      </c>
      <c r="C27" s="336" t="s">
        <v>277</v>
      </c>
      <c r="D27" s="330">
        <v>40143</v>
      </c>
      <c r="E27" s="328">
        <v>300000</v>
      </c>
      <c r="F27" s="328">
        <v>83813.75</v>
      </c>
      <c r="G27" s="329" t="s">
        <v>298</v>
      </c>
      <c r="H27" s="132">
        <v>1</v>
      </c>
      <c r="I27" s="142">
        <v>40162</v>
      </c>
      <c r="J27" s="133">
        <v>150000</v>
      </c>
      <c r="K27" s="142">
        <f t="shared" si="0"/>
        <v>40162</v>
      </c>
      <c r="L27" s="132"/>
      <c r="M27" s="132" t="s">
        <v>115</v>
      </c>
    </row>
    <row r="28" spans="1:13" s="128" customFormat="1" ht="29.25" customHeight="1">
      <c r="A28" s="336"/>
      <c r="B28" s="331"/>
      <c r="C28" s="336"/>
      <c r="D28" s="330"/>
      <c r="E28" s="328"/>
      <c r="F28" s="328"/>
      <c r="G28" s="329"/>
      <c r="H28" s="132">
        <v>2</v>
      </c>
      <c r="I28" s="142">
        <v>40169</v>
      </c>
      <c r="J28" s="133">
        <v>150000</v>
      </c>
      <c r="K28" s="142">
        <f t="shared" si="0"/>
        <v>40169</v>
      </c>
      <c r="L28" s="132"/>
      <c r="M28" s="132" t="s">
        <v>115</v>
      </c>
    </row>
    <row r="29" spans="1:13">
      <c r="A29" s="327" t="s">
        <v>238</v>
      </c>
      <c r="B29" s="339" t="s">
        <v>260</v>
      </c>
      <c r="C29" s="327" t="s">
        <v>277</v>
      </c>
      <c r="D29" s="337">
        <v>40331</v>
      </c>
      <c r="E29" s="325">
        <v>140000</v>
      </c>
      <c r="F29" s="325">
        <v>7368.42</v>
      </c>
      <c r="G29" s="338" t="s">
        <v>299</v>
      </c>
      <c r="H29" s="144">
        <v>1</v>
      </c>
      <c r="I29" s="143">
        <v>40345</v>
      </c>
      <c r="J29" s="134">
        <v>70000</v>
      </c>
      <c r="K29" s="143">
        <f t="shared" si="0"/>
        <v>40345</v>
      </c>
      <c r="L29" s="144"/>
      <c r="M29" s="144" t="s">
        <v>115</v>
      </c>
    </row>
    <row r="30" spans="1:13" s="128" customFormat="1" ht="50.25" customHeight="1">
      <c r="A30" s="327"/>
      <c r="B30" s="339"/>
      <c r="C30" s="327"/>
      <c r="D30" s="337"/>
      <c r="E30" s="325"/>
      <c r="F30" s="325"/>
      <c r="G30" s="338"/>
      <c r="H30" s="144">
        <v>2</v>
      </c>
      <c r="I30" s="143">
        <v>40421</v>
      </c>
      <c r="J30" s="134">
        <v>50000</v>
      </c>
      <c r="K30" s="143">
        <f t="shared" si="0"/>
        <v>40421</v>
      </c>
      <c r="L30" s="144"/>
      <c r="M30" s="144" t="s">
        <v>115</v>
      </c>
    </row>
    <row r="31" spans="1:13" ht="67.5">
      <c r="A31" s="132" t="s">
        <v>239</v>
      </c>
      <c r="B31" s="148" t="s">
        <v>261</v>
      </c>
      <c r="C31" s="132" t="s">
        <v>278</v>
      </c>
      <c r="D31" s="142">
        <v>41068</v>
      </c>
      <c r="E31" s="133">
        <v>168658.47</v>
      </c>
      <c r="F31" s="133">
        <v>18739.82</v>
      </c>
      <c r="G31" s="149" t="s">
        <v>300</v>
      </c>
      <c r="H31" s="132">
        <v>1</v>
      </c>
      <c r="I31" s="142">
        <v>41093</v>
      </c>
      <c r="J31" s="133">
        <v>100000</v>
      </c>
      <c r="K31" s="142">
        <f t="shared" si="0"/>
        <v>41093</v>
      </c>
      <c r="L31" s="132"/>
      <c r="M31" s="132" t="s">
        <v>115</v>
      </c>
    </row>
    <row r="32" spans="1:13" ht="67.5">
      <c r="A32" s="144" t="s">
        <v>240</v>
      </c>
      <c r="B32" s="146" t="s">
        <v>262</v>
      </c>
      <c r="C32" s="144" t="s">
        <v>279</v>
      </c>
      <c r="D32" s="143">
        <v>40360</v>
      </c>
      <c r="E32" s="134">
        <v>142000</v>
      </c>
      <c r="F32" s="134">
        <v>10635.14</v>
      </c>
      <c r="G32" s="147" t="s">
        <v>301</v>
      </c>
      <c r="H32" s="144">
        <v>1</v>
      </c>
      <c r="I32" s="143">
        <v>40364</v>
      </c>
      <c r="J32" s="134">
        <v>36000</v>
      </c>
      <c r="K32" s="143">
        <f t="shared" si="0"/>
        <v>40364</v>
      </c>
      <c r="L32" s="144"/>
      <c r="M32" s="144" t="s">
        <v>115</v>
      </c>
    </row>
    <row r="33" spans="1:13">
      <c r="A33" s="336" t="s">
        <v>241</v>
      </c>
      <c r="B33" s="331" t="s">
        <v>263</v>
      </c>
      <c r="C33" s="336" t="s">
        <v>280</v>
      </c>
      <c r="D33" s="330">
        <v>40332</v>
      </c>
      <c r="E33" s="328">
        <v>116874.6</v>
      </c>
      <c r="F33" s="328">
        <v>14084.85</v>
      </c>
      <c r="G33" s="329" t="s">
        <v>302</v>
      </c>
      <c r="H33" s="132">
        <v>1</v>
      </c>
      <c r="I33" s="142">
        <v>40360</v>
      </c>
      <c r="J33" s="133">
        <v>70124.759999999995</v>
      </c>
      <c r="K33" s="142">
        <f t="shared" si="0"/>
        <v>40360</v>
      </c>
      <c r="L33" s="132"/>
      <c r="M33" s="132" t="s">
        <v>115</v>
      </c>
    </row>
    <row r="34" spans="1:13" s="128" customFormat="1" ht="36.75" customHeight="1">
      <c r="A34" s="336"/>
      <c r="B34" s="331"/>
      <c r="C34" s="336"/>
      <c r="D34" s="330"/>
      <c r="E34" s="328"/>
      <c r="F34" s="328"/>
      <c r="G34" s="329"/>
      <c r="H34" s="132">
        <v>2</v>
      </c>
      <c r="I34" s="142">
        <v>40618</v>
      </c>
      <c r="J34" s="133">
        <v>46749.84</v>
      </c>
      <c r="K34" s="142">
        <f t="shared" si="0"/>
        <v>40618</v>
      </c>
      <c r="L34" s="132"/>
      <c r="M34" s="132" t="s">
        <v>115</v>
      </c>
    </row>
    <row r="35" spans="1:13">
      <c r="A35" s="327" t="s">
        <v>242</v>
      </c>
      <c r="B35" s="339" t="s">
        <v>263</v>
      </c>
      <c r="C35" s="327" t="s">
        <v>280</v>
      </c>
      <c r="D35" s="337">
        <v>40332</v>
      </c>
      <c r="E35" s="325">
        <v>70019.42</v>
      </c>
      <c r="F35" s="325">
        <v>7528.64</v>
      </c>
      <c r="G35" s="338" t="s">
        <v>303</v>
      </c>
      <c r="H35" s="144">
        <v>1</v>
      </c>
      <c r="I35" s="143">
        <v>40360</v>
      </c>
      <c r="J35" s="134">
        <v>42000</v>
      </c>
      <c r="K35" s="143">
        <f t="shared" si="0"/>
        <v>40360</v>
      </c>
      <c r="L35" s="144"/>
      <c r="M35" s="144" t="s">
        <v>115</v>
      </c>
    </row>
    <row r="36" spans="1:13" s="128" customFormat="1">
      <c r="A36" s="327"/>
      <c r="B36" s="339"/>
      <c r="C36" s="327"/>
      <c r="D36" s="337"/>
      <c r="E36" s="325"/>
      <c r="F36" s="325"/>
      <c r="G36" s="338"/>
      <c r="H36" s="144">
        <v>2</v>
      </c>
      <c r="I36" s="143">
        <v>40623</v>
      </c>
      <c r="J36" s="134">
        <v>28019.42</v>
      </c>
      <c r="K36" s="143">
        <f>I36</f>
        <v>40623</v>
      </c>
      <c r="L36" s="144"/>
      <c r="M36" s="144" t="s">
        <v>115</v>
      </c>
    </row>
    <row r="37" spans="1:13">
      <c r="A37" s="336" t="s">
        <v>243</v>
      </c>
      <c r="B37" s="331" t="s">
        <v>263</v>
      </c>
      <c r="C37" s="336" t="s">
        <v>280</v>
      </c>
      <c r="D37" s="330">
        <v>40332</v>
      </c>
      <c r="E37" s="328">
        <v>167205.39000000001</v>
      </c>
      <c r="F37" s="328">
        <v>8800.2800000000007</v>
      </c>
      <c r="G37" s="329" t="s">
        <v>304</v>
      </c>
      <c r="H37" s="132">
        <v>1</v>
      </c>
      <c r="I37" s="142">
        <v>40360</v>
      </c>
      <c r="J37" s="133">
        <v>87000</v>
      </c>
      <c r="K37" s="142">
        <f>I37</f>
        <v>40360</v>
      </c>
      <c r="L37" s="132"/>
      <c r="M37" s="132" t="s">
        <v>115</v>
      </c>
    </row>
    <row r="38" spans="1:13" s="128" customFormat="1">
      <c r="A38" s="336"/>
      <c r="B38" s="331"/>
      <c r="C38" s="336"/>
      <c r="D38" s="330"/>
      <c r="E38" s="328"/>
      <c r="F38" s="328"/>
      <c r="G38" s="329"/>
      <c r="H38" s="132">
        <v>2</v>
      </c>
      <c r="I38" s="142">
        <v>40618</v>
      </c>
      <c r="J38" s="133">
        <v>33005.97</v>
      </c>
      <c r="K38" s="142">
        <f t="shared" ref="K38:K39" si="2">I38</f>
        <v>40618</v>
      </c>
      <c r="L38" s="132"/>
      <c r="M38" s="132" t="s">
        <v>115</v>
      </c>
    </row>
    <row r="39" spans="1:13" s="128" customFormat="1">
      <c r="A39" s="336"/>
      <c r="B39" s="331"/>
      <c r="C39" s="336"/>
      <c r="D39" s="330"/>
      <c r="E39" s="328"/>
      <c r="F39" s="328"/>
      <c r="G39" s="329"/>
      <c r="H39" s="132">
        <v>3</v>
      </c>
      <c r="I39" s="142">
        <v>40927</v>
      </c>
      <c r="J39" s="133">
        <v>47199.42</v>
      </c>
      <c r="K39" s="142">
        <f t="shared" si="2"/>
        <v>40927</v>
      </c>
      <c r="L39" s="132"/>
      <c r="M39" s="132" t="s">
        <v>115</v>
      </c>
    </row>
    <row r="40" spans="1:13">
      <c r="A40" s="327" t="s">
        <v>244</v>
      </c>
      <c r="B40" s="339" t="s">
        <v>263</v>
      </c>
      <c r="C40" s="327" t="s">
        <v>280</v>
      </c>
      <c r="D40" s="337">
        <v>40332</v>
      </c>
      <c r="E40" s="325">
        <v>202812.05</v>
      </c>
      <c r="F40" s="325">
        <v>25896.94</v>
      </c>
      <c r="G40" s="338" t="s">
        <v>305</v>
      </c>
      <c r="H40" s="144">
        <v>1</v>
      </c>
      <c r="I40" s="143">
        <v>40528</v>
      </c>
      <c r="J40" s="134">
        <v>42565.14</v>
      </c>
      <c r="K40" s="143">
        <f>I40</f>
        <v>40528</v>
      </c>
      <c r="L40" s="144"/>
      <c r="M40" s="144" t="s">
        <v>115</v>
      </c>
    </row>
    <row r="41" spans="1:13" s="128" customFormat="1" ht="37.5" customHeight="1">
      <c r="A41" s="327"/>
      <c r="B41" s="339"/>
      <c r="C41" s="327"/>
      <c r="D41" s="337"/>
      <c r="E41" s="325"/>
      <c r="F41" s="325"/>
      <c r="G41" s="338"/>
      <c r="H41" s="144">
        <v>2</v>
      </c>
      <c r="I41" s="143">
        <v>40623</v>
      </c>
      <c r="J41" s="134">
        <v>160246.91</v>
      </c>
      <c r="K41" s="143">
        <f>I41</f>
        <v>40623</v>
      </c>
      <c r="L41" s="144"/>
      <c r="M41" s="144" t="s">
        <v>115</v>
      </c>
    </row>
    <row r="42" spans="1:13" ht="39.75" customHeight="1">
      <c r="A42" s="132" t="s">
        <v>245</v>
      </c>
      <c r="B42" s="148" t="s">
        <v>263</v>
      </c>
      <c r="C42" s="132" t="s">
        <v>280</v>
      </c>
      <c r="D42" s="142">
        <v>40898</v>
      </c>
      <c r="E42" s="133">
        <v>250000</v>
      </c>
      <c r="F42" s="133">
        <v>32443.599999999999</v>
      </c>
      <c r="G42" s="149" t="s">
        <v>306</v>
      </c>
      <c r="H42" s="132">
        <v>1</v>
      </c>
      <c r="I42" s="142">
        <v>41029</v>
      </c>
      <c r="J42" s="133">
        <v>83333.34</v>
      </c>
      <c r="K42" s="142">
        <f t="shared" si="0"/>
        <v>41029</v>
      </c>
      <c r="L42" s="132"/>
      <c r="M42" s="132" t="s">
        <v>115</v>
      </c>
    </row>
    <row r="43" spans="1:13" ht="45">
      <c r="A43" s="144" t="s">
        <v>307</v>
      </c>
      <c r="B43" s="146" t="s">
        <v>310</v>
      </c>
      <c r="C43" s="141" t="s">
        <v>378</v>
      </c>
      <c r="D43" s="143">
        <v>41491</v>
      </c>
      <c r="E43" s="150">
        <v>120000</v>
      </c>
      <c r="F43" s="150">
        <v>13601.77</v>
      </c>
      <c r="G43" s="147" t="s">
        <v>312</v>
      </c>
      <c r="H43" s="144">
        <v>1</v>
      </c>
      <c r="I43" s="143">
        <v>41522</v>
      </c>
      <c r="J43" s="134">
        <v>120000</v>
      </c>
      <c r="K43" s="143">
        <f t="shared" si="0"/>
        <v>41522</v>
      </c>
      <c r="L43" s="143">
        <v>43243</v>
      </c>
      <c r="M43" s="144" t="s">
        <v>117</v>
      </c>
    </row>
    <row r="44" spans="1:13">
      <c r="A44" s="336" t="s">
        <v>308</v>
      </c>
      <c r="B44" s="331" t="s">
        <v>253</v>
      </c>
      <c r="C44" s="331" t="s">
        <v>379</v>
      </c>
      <c r="D44" s="330">
        <v>40147</v>
      </c>
      <c r="E44" s="328">
        <v>56000</v>
      </c>
      <c r="F44" s="328">
        <v>6140.33</v>
      </c>
      <c r="G44" s="329" t="s">
        <v>314</v>
      </c>
      <c r="H44" s="132">
        <v>1</v>
      </c>
      <c r="I44" s="142">
        <v>40156</v>
      </c>
      <c r="J44" s="133">
        <v>28000</v>
      </c>
      <c r="K44" s="142">
        <f t="shared" si="0"/>
        <v>40156</v>
      </c>
      <c r="L44" s="142">
        <v>43472</v>
      </c>
      <c r="M44" s="132" t="s">
        <v>117</v>
      </c>
    </row>
    <row r="45" spans="1:13" s="135" customFormat="1">
      <c r="A45" s="336"/>
      <c r="B45" s="331"/>
      <c r="C45" s="331"/>
      <c r="D45" s="330"/>
      <c r="E45" s="328"/>
      <c r="F45" s="328"/>
      <c r="G45" s="329"/>
      <c r="H45" s="132">
        <v>2</v>
      </c>
      <c r="I45" s="142">
        <v>40169</v>
      </c>
      <c r="J45" s="133">
        <v>28000</v>
      </c>
      <c r="K45" s="142">
        <f t="shared" si="0"/>
        <v>40169</v>
      </c>
      <c r="L45" s="142">
        <v>43473</v>
      </c>
      <c r="M45" s="132" t="s">
        <v>117</v>
      </c>
    </row>
    <row r="46" spans="1:13">
      <c r="A46" s="327" t="s">
        <v>309</v>
      </c>
      <c r="B46" s="339" t="s">
        <v>311</v>
      </c>
      <c r="C46" s="340" t="s">
        <v>380</v>
      </c>
      <c r="D46" s="337">
        <v>42551</v>
      </c>
      <c r="E46" s="353">
        <v>643364.77</v>
      </c>
      <c r="F46" s="353">
        <v>71484.97</v>
      </c>
      <c r="G46" s="338" t="s">
        <v>313</v>
      </c>
      <c r="H46" s="144">
        <v>1</v>
      </c>
      <c r="I46" s="143">
        <v>42552</v>
      </c>
      <c r="J46" s="134">
        <v>238333.34</v>
      </c>
      <c r="K46" s="143">
        <f t="shared" si="0"/>
        <v>42552</v>
      </c>
      <c r="L46" s="143">
        <v>43279</v>
      </c>
      <c r="M46" s="144" t="s">
        <v>117</v>
      </c>
    </row>
    <row r="47" spans="1:13">
      <c r="A47" s="327"/>
      <c r="B47" s="339"/>
      <c r="C47" s="340"/>
      <c r="D47" s="337"/>
      <c r="E47" s="353"/>
      <c r="F47" s="353"/>
      <c r="G47" s="338"/>
      <c r="H47" s="144">
        <v>2</v>
      </c>
      <c r="I47" s="143">
        <v>42733</v>
      </c>
      <c r="J47" s="134">
        <v>285763.06</v>
      </c>
      <c r="K47" s="143">
        <f t="shared" si="0"/>
        <v>42733</v>
      </c>
      <c r="L47" s="143">
        <v>43280</v>
      </c>
      <c r="M47" s="144" t="s">
        <v>117</v>
      </c>
    </row>
    <row r="48" spans="1:13" ht="35.25" customHeight="1">
      <c r="A48" s="327"/>
      <c r="B48" s="339"/>
      <c r="C48" s="340"/>
      <c r="D48" s="337"/>
      <c r="E48" s="353"/>
      <c r="F48" s="353"/>
      <c r="G48" s="338"/>
      <c r="H48" s="144">
        <v>3</v>
      </c>
      <c r="I48" s="143">
        <v>42734</v>
      </c>
      <c r="J48" s="134">
        <v>190903.6</v>
      </c>
      <c r="K48" s="143">
        <f t="shared" si="0"/>
        <v>42734</v>
      </c>
      <c r="L48" s="143">
        <v>43281</v>
      </c>
      <c r="M48" s="144" t="s">
        <v>117</v>
      </c>
    </row>
    <row r="49" spans="1:13" ht="12.75" customHeight="1">
      <c r="A49" s="336" t="s">
        <v>315</v>
      </c>
      <c r="B49" s="331" t="s">
        <v>251</v>
      </c>
      <c r="C49" s="331" t="s">
        <v>381</v>
      </c>
      <c r="D49" s="330">
        <v>40360</v>
      </c>
      <c r="E49" s="328">
        <v>180000</v>
      </c>
      <c r="F49" s="328">
        <v>15707.17</v>
      </c>
      <c r="G49" s="329" t="s">
        <v>319</v>
      </c>
      <c r="H49" s="132">
        <v>1</v>
      </c>
      <c r="I49" s="142">
        <v>40364</v>
      </c>
      <c r="J49" s="133">
        <v>45589.16</v>
      </c>
      <c r="K49" s="142">
        <f t="shared" si="0"/>
        <v>40364</v>
      </c>
      <c r="L49" s="142">
        <v>43487</v>
      </c>
      <c r="M49" s="132" t="s">
        <v>117</v>
      </c>
    </row>
    <row r="50" spans="1:13" s="135" customFormat="1" ht="15.75" customHeight="1">
      <c r="A50" s="336"/>
      <c r="B50" s="331"/>
      <c r="C50" s="331"/>
      <c r="D50" s="330"/>
      <c r="E50" s="328"/>
      <c r="F50" s="328"/>
      <c r="G50" s="329"/>
      <c r="H50" s="132">
        <v>2</v>
      </c>
      <c r="I50" s="142">
        <v>40658</v>
      </c>
      <c r="J50" s="133">
        <v>134410.84</v>
      </c>
      <c r="K50" s="142">
        <f t="shared" si="0"/>
        <v>40658</v>
      </c>
      <c r="L50" s="142">
        <v>43488</v>
      </c>
      <c r="M50" s="132" t="s">
        <v>117</v>
      </c>
    </row>
    <row r="51" spans="1:13">
      <c r="A51" s="327" t="s">
        <v>316</v>
      </c>
      <c r="B51" s="339" t="s">
        <v>253</v>
      </c>
      <c r="C51" s="340" t="s">
        <v>379</v>
      </c>
      <c r="D51" s="337">
        <v>40360</v>
      </c>
      <c r="E51" s="353">
        <v>130000</v>
      </c>
      <c r="F51" s="353">
        <v>7619.91</v>
      </c>
      <c r="G51" s="338" t="s">
        <v>320</v>
      </c>
      <c r="H51" s="144">
        <v>1</v>
      </c>
      <c r="I51" s="143">
        <v>40364</v>
      </c>
      <c r="J51" s="134">
        <v>50000</v>
      </c>
      <c r="K51" s="143">
        <f t="shared" si="0"/>
        <v>40364</v>
      </c>
      <c r="L51" s="145">
        <v>43467</v>
      </c>
      <c r="M51" s="145" t="s">
        <v>117</v>
      </c>
    </row>
    <row r="52" spans="1:13" s="135" customFormat="1">
      <c r="A52" s="327"/>
      <c r="B52" s="339"/>
      <c r="C52" s="340"/>
      <c r="D52" s="337"/>
      <c r="E52" s="353"/>
      <c r="F52" s="353"/>
      <c r="G52" s="338"/>
      <c r="H52" s="144">
        <v>2</v>
      </c>
      <c r="I52" s="143">
        <v>40528</v>
      </c>
      <c r="J52" s="134">
        <v>50000</v>
      </c>
      <c r="K52" s="143">
        <f t="shared" si="0"/>
        <v>40528</v>
      </c>
      <c r="L52" s="145">
        <v>43467</v>
      </c>
      <c r="M52" s="145" t="s">
        <v>117</v>
      </c>
    </row>
    <row r="53" spans="1:13" s="135" customFormat="1">
      <c r="A53" s="327"/>
      <c r="B53" s="339"/>
      <c r="C53" s="340"/>
      <c r="D53" s="337"/>
      <c r="E53" s="353"/>
      <c r="F53" s="353"/>
      <c r="G53" s="338"/>
      <c r="H53" s="144">
        <v>3</v>
      </c>
      <c r="I53" s="143">
        <v>40674</v>
      </c>
      <c r="J53" s="134">
        <v>30000</v>
      </c>
      <c r="K53" s="143">
        <f t="shared" si="0"/>
        <v>40674</v>
      </c>
      <c r="L53" s="143">
        <v>43472</v>
      </c>
      <c r="M53" s="145" t="s">
        <v>117</v>
      </c>
    </row>
    <row r="54" spans="1:13" ht="12.75" customHeight="1">
      <c r="A54" s="336" t="s">
        <v>317</v>
      </c>
      <c r="B54" s="331" t="s">
        <v>318</v>
      </c>
      <c r="C54" s="331" t="s">
        <v>382</v>
      </c>
      <c r="D54" s="330">
        <v>41779</v>
      </c>
      <c r="E54" s="328">
        <v>1283835</v>
      </c>
      <c r="F54" s="328">
        <v>67465</v>
      </c>
      <c r="G54" s="329" t="s">
        <v>321</v>
      </c>
      <c r="H54" s="132">
        <v>1</v>
      </c>
      <c r="I54" s="142">
        <v>41799</v>
      </c>
      <c r="J54" s="133">
        <v>641867.5</v>
      </c>
      <c r="K54" s="142">
        <f t="shared" si="0"/>
        <v>41799</v>
      </c>
      <c r="L54" s="142">
        <v>43474</v>
      </c>
      <c r="M54" s="132" t="s">
        <v>117</v>
      </c>
    </row>
    <row r="55" spans="1:13" ht="28.5" customHeight="1">
      <c r="A55" s="336"/>
      <c r="B55" s="331"/>
      <c r="C55" s="331"/>
      <c r="D55" s="330"/>
      <c r="E55" s="328"/>
      <c r="F55" s="328"/>
      <c r="G55" s="329"/>
      <c r="H55" s="132">
        <v>2</v>
      </c>
      <c r="I55" s="142">
        <v>42552</v>
      </c>
      <c r="J55" s="133">
        <v>641687.5</v>
      </c>
      <c r="K55" s="142">
        <f t="shared" si="0"/>
        <v>42552</v>
      </c>
      <c r="L55" s="142">
        <v>43474</v>
      </c>
      <c r="M55" s="132" t="s">
        <v>117</v>
      </c>
    </row>
    <row r="56" spans="1:13" ht="30" customHeight="1">
      <c r="A56" s="144" t="s">
        <v>358</v>
      </c>
      <c r="B56" s="146" t="s">
        <v>322</v>
      </c>
      <c r="C56" s="144" t="s">
        <v>362</v>
      </c>
      <c r="D56" s="143">
        <v>41939</v>
      </c>
      <c r="E56" s="150">
        <v>250000</v>
      </c>
      <c r="F56" s="150">
        <v>6056.66</v>
      </c>
      <c r="G56" s="147" t="s">
        <v>359</v>
      </c>
      <c r="H56" s="144">
        <v>1</v>
      </c>
      <c r="I56" s="143">
        <v>43159</v>
      </c>
      <c r="J56" s="134">
        <v>125000</v>
      </c>
      <c r="K56" s="143">
        <f t="shared" si="0"/>
        <v>43159</v>
      </c>
      <c r="L56" s="143"/>
      <c r="M56" s="144" t="s">
        <v>116</v>
      </c>
    </row>
    <row r="57" spans="1:13" s="137" customFormat="1" ht="42.75" customHeight="1">
      <c r="A57" s="132" t="s">
        <v>334</v>
      </c>
      <c r="B57" s="148" t="s">
        <v>323</v>
      </c>
      <c r="C57" s="148" t="s">
        <v>367</v>
      </c>
      <c r="D57" s="142">
        <v>41824</v>
      </c>
      <c r="E57" s="133">
        <v>2552810</v>
      </c>
      <c r="F57" s="133">
        <v>52098.18</v>
      </c>
      <c r="G57" s="149" t="s">
        <v>360</v>
      </c>
      <c r="H57" s="132">
        <v>1</v>
      </c>
      <c r="I57" s="142">
        <v>41824</v>
      </c>
      <c r="J57" s="133">
        <v>1021124</v>
      </c>
      <c r="K57" s="142">
        <f t="shared" si="0"/>
        <v>41824</v>
      </c>
      <c r="L57" s="132"/>
      <c r="M57" s="132" t="s">
        <v>116</v>
      </c>
    </row>
    <row r="58" spans="1:13" ht="15.75">
      <c r="A58" s="327" t="s">
        <v>335</v>
      </c>
      <c r="B58" s="327" t="s">
        <v>324</v>
      </c>
      <c r="C58" s="340" t="s">
        <v>365</v>
      </c>
      <c r="D58" s="337">
        <v>42215</v>
      </c>
      <c r="E58" s="325">
        <v>1700000</v>
      </c>
      <c r="F58" s="325">
        <v>44410.61</v>
      </c>
      <c r="G58" s="326" t="s">
        <v>336</v>
      </c>
      <c r="H58" s="141">
        <v>1</v>
      </c>
      <c r="I58" s="151">
        <v>42339</v>
      </c>
      <c r="J58" s="150">
        <v>400000</v>
      </c>
      <c r="K58" s="145">
        <f t="shared" si="0"/>
        <v>42339</v>
      </c>
      <c r="L58" s="152"/>
      <c r="M58" s="145" t="s">
        <v>116</v>
      </c>
    </row>
    <row r="59" spans="1:13" ht="15.75">
      <c r="A59" s="327"/>
      <c r="B59" s="327"/>
      <c r="C59" s="340"/>
      <c r="D59" s="327"/>
      <c r="E59" s="325"/>
      <c r="F59" s="325"/>
      <c r="G59" s="326"/>
      <c r="H59" s="141">
        <v>2</v>
      </c>
      <c r="I59" s="151">
        <v>42367</v>
      </c>
      <c r="J59" s="150">
        <v>100000</v>
      </c>
      <c r="K59" s="145">
        <f t="shared" si="0"/>
        <v>42367</v>
      </c>
      <c r="L59" s="152"/>
      <c r="M59" s="145" t="s">
        <v>116</v>
      </c>
    </row>
    <row r="60" spans="1:13" ht="15.75">
      <c r="A60" s="327"/>
      <c r="B60" s="327"/>
      <c r="C60" s="340"/>
      <c r="D60" s="327"/>
      <c r="E60" s="325"/>
      <c r="F60" s="325"/>
      <c r="G60" s="326"/>
      <c r="H60" s="141">
        <v>3</v>
      </c>
      <c r="I60" s="151">
        <v>42367</v>
      </c>
      <c r="J60" s="150">
        <v>150000</v>
      </c>
      <c r="K60" s="145">
        <f t="shared" si="0"/>
        <v>42367</v>
      </c>
      <c r="L60" s="152"/>
      <c r="M60" s="145" t="s">
        <v>116</v>
      </c>
    </row>
    <row r="61" spans="1:13" ht="15.75">
      <c r="A61" s="327"/>
      <c r="B61" s="327"/>
      <c r="C61" s="340"/>
      <c r="D61" s="327"/>
      <c r="E61" s="325"/>
      <c r="F61" s="325"/>
      <c r="G61" s="326"/>
      <c r="H61" s="141">
        <v>4</v>
      </c>
      <c r="I61" s="151">
        <v>42367</v>
      </c>
      <c r="J61" s="150">
        <v>250000</v>
      </c>
      <c r="K61" s="145">
        <f t="shared" si="0"/>
        <v>42367</v>
      </c>
      <c r="L61" s="152"/>
      <c r="M61" s="145" t="s">
        <v>116</v>
      </c>
    </row>
    <row r="62" spans="1:13" ht="15.75">
      <c r="A62" s="327"/>
      <c r="B62" s="327"/>
      <c r="C62" s="340"/>
      <c r="D62" s="327"/>
      <c r="E62" s="325"/>
      <c r="F62" s="325"/>
      <c r="G62" s="326"/>
      <c r="H62" s="141">
        <v>5</v>
      </c>
      <c r="I62" s="151">
        <v>42367</v>
      </c>
      <c r="J62" s="150">
        <v>60000</v>
      </c>
      <c r="K62" s="145">
        <f t="shared" si="0"/>
        <v>42367</v>
      </c>
      <c r="L62" s="152"/>
      <c r="M62" s="145" t="s">
        <v>116</v>
      </c>
    </row>
    <row r="63" spans="1:13" ht="15.75">
      <c r="A63" s="327"/>
      <c r="B63" s="327"/>
      <c r="C63" s="340"/>
      <c r="D63" s="327"/>
      <c r="E63" s="325"/>
      <c r="F63" s="325"/>
      <c r="G63" s="326"/>
      <c r="H63" s="141">
        <v>6</v>
      </c>
      <c r="I63" s="151">
        <v>42367</v>
      </c>
      <c r="J63" s="150">
        <v>30000</v>
      </c>
      <c r="K63" s="145">
        <f t="shared" si="0"/>
        <v>42367</v>
      </c>
      <c r="L63" s="152"/>
      <c r="M63" s="145" t="s">
        <v>116</v>
      </c>
    </row>
    <row r="64" spans="1:13" ht="15.75">
      <c r="A64" s="327"/>
      <c r="B64" s="327"/>
      <c r="C64" s="340"/>
      <c r="D64" s="327"/>
      <c r="E64" s="325"/>
      <c r="F64" s="325"/>
      <c r="G64" s="326"/>
      <c r="H64" s="141">
        <v>7</v>
      </c>
      <c r="I64" s="151">
        <v>42374</v>
      </c>
      <c r="J64" s="150">
        <v>50000</v>
      </c>
      <c r="K64" s="145">
        <f t="shared" si="0"/>
        <v>42374</v>
      </c>
      <c r="L64" s="152"/>
      <c r="M64" s="145" t="s">
        <v>116</v>
      </c>
    </row>
    <row r="65" spans="1:13" ht="15.75">
      <c r="A65" s="327"/>
      <c r="B65" s="327"/>
      <c r="C65" s="340"/>
      <c r="D65" s="327"/>
      <c r="E65" s="325"/>
      <c r="F65" s="325"/>
      <c r="G65" s="326"/>
      <c r="H65" s="141">
        <v>8</v>
      </c>
      <c r="I65" s="151">
        <v>42375</v>
      </c>
      <c r="J65" s="150">
        <v>250000</v>
      </c>
      <c r="K65" s="145">
        <f t="shared" si="0"/>
        <v>42375</v>
      </c>
      <c r="L65" s="152"/>
      <c r="M65" s="145" t="s">
        <v>116</v>
      </c>
    </row>
    <row r="66" spans="1:13" ht="15.75">
      <c r="A66" s="327"/>
      <c r="B66" s="327"/>
      <c r="C66" s="340"/>
      <c r="D66" s="327"/>
      <c r="E66" s="325"/>
      <c r="F66" s="325"/>
      <c r="G66" s="326"/>
      <c r="H66" s="141">
        <v>9</v>
      </c>
      <c r="I66" s="151">
        <v>42375</v>
      </c>
      <c r="J66" s="150">
        <v>30000</v>
      </c>
      <c r="K66" s="145">
        <f t="shared" si="0"/>
        <v>42375</v>
      </c>
      <c r="L66" s="152"/>
      <c r="M66" s="145" t="s">
        <v>116</v>
      </c>
    </row>
    <row r="67" spans="1:13" ht="15.75">
      <c r="A67" s="327"/>
      <c r="B67" s="327"/>
      <c r="C67" s="340"/>
      <c r="D67" s="327"/>
      <c r="E67" s="325"/>
      <c r="F67" s="325"/>
      <c r="G67" s="326"/>
      <c r="H67" s="141">
        <v>10</v>
      </c>
      <c r="I67" s="151">
        <v>42375</v>
      </c>
      <c r="J67" s="150">
        <v>120000</v>
      </c>
      <c r="K67" s="145">
        <f t="shared" si="0"/>
        <v>42375</v>
      </c>
      <c r="L67" s="152"/>
      <c r="M67" s="145" t="s">
        <v>116</v>
      </c>
    </row>
    <row r="68" spans="1:13" ht="15.75">
      <c r="A68" s="327"/>
      <c r="B68" s="327"/>
      <c r="C68" s="340"/>
      <c r="D68" s="327"/>
      <c r="E68" s="325"/>
      <c r="F68" s="325"/>
      <c r="G68" s="326"/>
      <c r="H68" s="141">
        <v>11</v>
      </c>
      <c r="I68" s="151">
        <v>42375</v>
      </c>
      <c r="J68" s="150">
        <v>60000</v>
      </c>
      <c r="K68" s="145">
        <f t="shared" si="0"/>
        <v>42375</v>
      </c>
      <c r="L68" s="152"/>
      <c r="M68" s="145" t="s">
        <v>116</v>
      </c>
    </row>
    <row r="69" spans="1:13" s="137" customFormat="1" ht="38.25" customHeight="1">
      <c r="A69" s="132" t="s">
        <v>337</v>
      </c>
      <c r="B69" s="148" t="s">
        <v>325</v>
      </c>
      <c r="C69" s="132" t="s">
        <v>371</v>
      </c>
      <c r="D69" s="142">
        <v>40357</v>
      </c>
      <c r="E69" s="133">
        <v>135700</v>
      </c>
      <c r="F69" s="133">
        <v>7142.11</v>
      </c>
      <c r="G69" s="149" t="s">
        <v>338</v>
      </c>
      <c r="H69" s="132">
        <v>1</v>
      </c>
      <c r="I69" s="142">
        <v>40361</v>
      </c>
      <c r="J69" s="133">
        <v>43235.35</v>
      </c>
      <c r="K69" s="142">
        <f t="shared" si="0"/>
        <v>40361</v>
      </c>
      <c r="L69" s="132"/>
      <c r="M69" s="132" t="s">
        <v>116</v>
      </c>
    </row>
    <row r="70" spans="1:13" s="137" customFormat="1" ht="72" customHeight="1">
      <c r="A70" s="144" t="s">
        <v>339</v>
      </c>
      <c r="B70" s="146" t="s">
        <v>326</v>
      </c>
      <c r="C70" s="144" t="s">
        <v>363</v>
      </c>
      <c r="D70" s="143">
        <v>40898</v>
      </c>
      <c r="E70" s="150">
        <v>400000</v>
      </c>
      <c r="F70" s="150">
        <v>99557.07</v>
      </c>
      <c r="G70" s="147" t="s">
        <v>341</v>
      </c>
      <c r="H70" s="144">
        <v>1</v>
      </c>
      <c r="I70" s="143">
        <v>40919</v>
      </c>
      <c r="J70" s="134">
        <v>100000</v>
      </c>
      <c r="K70" s="143">
        <f t="shared" ref="K70:K89" si="3">I70</f>
        <v>40919</v>
      </c>
      <c r="L70" s="143"/>
      <c r="M70" s="141" t="s">
        <v>116</v>
      </c>
    </row>
    <row r="71" spans="1:13" s="137" customFormat="1" ht="43.5" customHeight="1">
      <c r="A71" s="132" t="s">
        <v>340</v>
      </c>
      <c r="B71" s="148" t="s">
        <v>326</v>
      </c>
      <c r="C71" s="132" t="s">
        <v>363</v>
      </c>
      <c r="D71" s="142">
        <v>40905</v>
      </c>
      <c r="E71" s="133">
        <v>390000</v>
      </c>
      <c r="F71" s="133">
        <v>19500</v>
      </c>
      <c r="G71" s="149" t="s">
        <v>369</v>
      </c>
      <c r="H71" s="132">
        <v>1</v>
      </c>
      <c r="I71" s="142">
        <v>40919</v>
      </c>
      <c r="J71" s="133">
        <v>195000</v>
      </c>
      <c r="K71" s="142">
        <f t="shared" si="3"/>
        <v>40919</v>
      </c>
      <c r="L71" s="132"/>
      <c r="M71" s="132" t="s">
        <v>116</v>
      </c>
    </row>
    <row r="72" spans="1:13" s="137" customFormat="1" ht="45">
      <c r="A72" s="144" t="s">
        <v>343</v>
      </c>
      <c r="B72" s="146" t="s">
        <v>327</v>
      </c>
      <c r="C72" s="141" t="s">
        <v>372</v>
      </c>
      <c r="D72" s="143">
        <v>40357</v>
      </c>
      <c r="E72" s="150">
        <v>187981.13</v>
      </c>
      <c r="F72" s="150">
        <v>9893.74</v>
      </c>
      <c r="G72" s="147" t="s">
        <v>344</v>
      </c>
      <c r="H72" s="144">
        <v>1</v>
      </c>
      <c r="I72" s="143">
        <v>40361</v>
      </c>
      <c r="J72" s="134">
        <v>62660.38</v>
      </c>
      <c r="K72" s="143">
        <f t="shared" si="3"/>
        <v>40361</v>
      </c>
      <c r="L72" s="143"/>
      <c r="M72" s="141" t="s">
        <v>116</v>
      </c>
    </row>
    <row r="73" spans="1:13" s="137" customFormat="1" ht="25.5" customHeight="1">
      <c r="A73" s="132" t="s">
        <v>342</v>
      </c>
      <c r="B73" s="148" t="s">
        <v>246</v>
      </c>
      <c r="C73" s="132" t="s">
        <v>264</v>
      </c>
      <c r="D73" s="142">
        <v>40898</v>
      </c>
      <c r="E73" s="133">
        <v>250000</v>
      </c>
      <c r="F73" s="133">
        <v>52927.38</v>
      </c>
      <c r="G73" s="149" t="s">
        <v>345</v>
      </c>
      <c r="H73" s="132">
        <v>1</v>
      </c>
      <c r="I73" s="142">
        <v>40919</v>
      </c>
      <c r="J73" s="133">
        <v>83333.34</v>
      </c>
      <c r="K73" s="142">
        <f t="shared" si="3"/>
        <v>40919</v>
      </c>
      <c r="L73" s="132"/>
      <c r="M73" s="132" t="s">
        <v>116</v>
      </c>
    </row>
    <row r="74" spans="1:13" s="137" customFormat="1" ht="17.25" customHeight="1">
      <c r="A74" s="327" t="s">
        <v>346</v>
      </c>
      <c r="B74" s="339" t="s">
        <v>328</v>
      </c>
      <c r="C74" s="327" t="s">
        <v>364</v>
      </c>
      <c r="D74" s="337">
        <v>40360</v>
      </c>
      <c r="E74" s="325">
        <v>150000</v>
      </c>
      <c r="F74" s="325">
        <v>7951.47</v>
      </c>
      <c r="G74" s="338" t="s">
        <v>347</v>
      </c>
      <c r="H74" s="144">
        <v>1</v>
      </c>
      <c r="I74" s="143">
        <v>40361</v>
      </c>
      <c r="J74" s="134">
        <v>25000</v>
      </c>
      <c r="K74" s="143">
        <f t="shared" si="3"/>
        <v>40361</v>
      </c>
      <c r="L74" s="144"/>
      <c r="M74" s="144" t="s">
        <v>116</v>
      </c>
    </row>
    <row r="75" spans="1:13" s="137" customFormat="1" ht="18.75" customHeight="1">
      <c r="A75" s="327"/>
      <c r="B75" s="339"/>
      <c r="C75" s="327"/>
      <c r="D75" s="337"/>
      <c r="E75" s="325"/>
      <c r="F75" s="325"/>
      <c r="G75" s="338"/>
      <c r="H75" s="144">
        <v>2</v>
      </c>
      <c r="I75" s="143">
        <v>40541</v>
      </c>
      <c r="J75" s="134">
        <v>26325.25</v>
      </c>
      <c r="K75" s="143">
        <f t="shared" si="3"/>
        <v>40541</v>
      </c>
      <c r="L75" s="144"/>
      <c r="M75" s="144" t="s">
        <v>116</v>
      </c>
    </row>
    <row r="76" spans="1:13" s="137" customFormat="1" ht="12.75" customHeight="1">
      <c r="A76" s="336" t="s">
        <v>348</v>
      </c>
      <c r="B76" s="331" t="s">
        <v>329</v>
      </c>
      <c r="C76" s="331" t="s">
        <v>373</v>
      </c>
      <c r="D76" s="330">
        <v>41477</v>
      </c>
      <c r="E76" s="328">
        <v>399978.06</v>
      </c>
      <c r="F76" s="328">
        <v>115258.4</v>
      </c>
      <c r="G76" s="329" t="s">
        <v>349</v>
      </c>
      <c r="H76" s="132">
        <v>1</v>
      </c>
      <c r="I76" s="142">
        <v>41502</v>
      </c>
      <c r="J76" s="133">
        <v>100000</v>
      </c>
      <c r="K76" s="142">
        <f t="shared" si="3"/>
        <v>41502</v>
      </c>
      <c r="L76" s="142"/>
      <c r="M76" s="132" t="s">
        <v>116</v>
      </c>
    </row>
    <row r="77" spans="1:13" s="137" customFormat="1" ht="54.75" customHeight="1">
      <c r="A77" s="336"/>
      <c r="B77" s="331"/>
      <c r="C77" s="331"/>
      <c r="D77" s="330"/>
      <c r="E77" s="328"/>
      <c r="F77" s="328"/>
      <c r="G77" s="329"/>
      <c r="H77" s="132">
        <v>2</v>
      </c>
      <c r="I77" s="142">
        <v>41502</v>
      </c>
      <c r="J77" s="133">
        <v>170000</v>
      </c>
      <c r="K77" s="142">
        <f t="shared" si="3"/>
        <v>41502</v>
      </c>
      <c r="L77" s="142"/>
      <c r="M77" s="132" t="s">
        <v>116</v>
      </c>
    </row>
    <row r="78" spans="1:13" s="138" customFormat="1" ht="12" customHeight="1">
      <c r="A78" s="332" t="s">
        <v>351</v>
      </c>
      <c r="B78" s="332" t="s">
        <v>330</v>
      </c>
      <c r="C78" s="332" t="s">
        <v>361</v>
      </c>
      <c r="D78" s="333">
        <v>42543</v>
      </c>
      <c r="E78" s="334">
        <v>3461169.7</v>
      </c>
      <c r="F78" s="334">
        <v>70636.13</v>
      </c>
      <c r="G78" s="335" t="s">
        <v>350</v>
      </c>
      <c r="H78" s="144">
        <v>1</v>
      </c>
      <c r="I78" s="143">
        <v>42552</v>
      </c>
      <c r="J78" s="134">
        <v>500000</v>
      </c>
      <c r="K78" s="143">
        <f t="shared" si="3"/>
        <v>42552</v>
      </c>
      <c r="L78" s="153"/>
      <c r="M78" s="153" t="s">
        <v>116</v>
      </c>
    </row>
    <row r="79" spans="1:13" s="138" customFormat="1" ht="12">
      <c r="A79" s="332"/>
      <c r="B79" s="332"/>
      <c r="C79" s="332"/>
      <c r="D79" s="333"/>
      <c r="E79" s="334"/>
      <c r="F79" s="334"/>
      <c r="G79" s="335"/>
      <c r="H79" s="144">
        <v>2</v>
      </c>
      <c r="I79" s="143">
        <v>42634</v>
      </c>
      <c r="J79" s="134">
        <v>500000</v>
      </c>
      <c r="K79" s="143">
        <f t="shared" si="3"/>
        <v>42634</v>
      </c>
      <c r="L79" s="153"/>
      <c r="M79" s="153" t="s">
        <v>116</v>
      </c>
    </row>
    <row r="80" spans="1:13" s="138" customFormat="1" ht="20.25" customHeight="1">
      <c r="A80" s="332"/>
      <c r="B80" s="332"/>
      <c r="C80" s="332"/>
      <c r="D80" s="333"/>
      <c r="E80" s="334"/>
      <c r="F80" s="334"/>
      <c r="G80" s="335"/>
      <c r="H80" s="144">
        <v>3</v>
      </c>
      <c r="I80" s="143">
        <v>42789</v>
      </c>
      <c r="J80" s="134">
        <v>1000000</v>
      </c>
      <c r="K80" s="143">
        <f t="shared" si="3"/>
        <v>42789</v>
      </c>
      <c r="L80" s="153"/>
      <c r="M80" s="153" t="s">
        <v>116</v>
      </c>
    </row>
    <row r="81" spans="1:13" s="138" customFormat="1" ht="41.25" customHeight="1">
      <c r="A81" s="332"/>
      <c r="B81" s="332"/>
      <c r="C81" s="332"/>
      <c r="D81" s="333"/>
      <c r="E81" s="334"/>
      <c r="F81" s="334"/>
      <c r="G81" s="335"/>
      <c r="H81" s="144">
        <v>4</v>
      </c>
      <c r="I81" s="143">
        <v>43006</v>
      </c>
      <c r="J81" s="134">
        <v>476000</v>
      </c>
      <c r="K81" s="143">
        <f t="shared" si="3"/>
        <v>43006</v>
      </c>
      <c r="L81" s="153"/>
      <c r="M81" s="153" t="s">
        <v>116</v>
      </c>
    </row>
    <row r="82" spans="1:13" s="137" customFormat="1" ht="19.5" customHeight="1">
      <c r="A82" s="332"/>
      <c r="B82" s="332"/>
      <c r="C82" s="332"/>
      <c r="D82" s="333"/>
      <c r="E82" s="334"/>
      <c r="F82" s="334"/>
      <c r="G82" s="335"/>
      <c r="H82" s="141">
        <v>5</v>
      </c>
      <c r="I82" s="145">
        <v>43160</v>
      </c>
      <c r="J82" s="150">
        <v>984169.7</v>
      </c>
      <c r="K82" s="145">
        <f t="shared" si="3"/>
        <v>43160</v>
      </c>
      <c r="L82" s="141"/>
      <c r="M82" s="141" t="s">
        <v>116</v>
      </c>
    </row>
    <row r="83" spans="1:13" s="137" customFormat="1" ht="107.25" customHeight="1">
      <c r="A83" s="132" t="s">
        <v>352</v>
      </c>
      <c r="B83" s="148" t="s">
        <v>331</v>
      </c>
      <c r="C83" s="132" t="s">
        <v>370</v>
      </c>
      <c r="D83" s="142">
        <v>40905</v>
      </c>
      <c r="E83" s="133">
        <v>250000</v>
      </c>
      <c r="F83" s="133">
        <v>29738.63</v>
      </c>
      <c r="G83" s="149" t="s">
        <v>353</v>
      </c>
      <c r="H83" s="132">
        <v>1</v>
      </c>
      <c r="I83" s="142">
        <v>40919</v>
      </c>
      <c r="J83" s="133">
        <v>125000</v>
      </c>
      <c r="K83" s="142">
        <f t="shared" si="3"/>
        <v>40919</v>
      </c>
      <c r="L83" s="132"/>
      <c r="M83" s="132" t="s">
        <v>116</v>
      </c>
    </row>
    <row r="84" spans="1:13" s="137" customFormat="1" ht="33" customHeight="1">
      <c r="A84" s="144" t="s">
        <v>354</v>
      </c>
      <c r="B84" s="146" t="s">
        <v>332</v>
      </c>
      <c r="C84" s="141" t="s">
        <v>368</v>
      </c>
      <c r="D84" s="143">
        <v>40898</v>
      </c>
      <c r="E84" s="150">
        <v>175000</v>
      </c>
      <c r="F84" s="150">
        <v>95613.29</v>
      </c>
      <c r="G84" s="147" t="s">
        <v>355</v>
      </c>
      <c r="H84" s="144">
        <v>1</v>
      </c>
      <c r="I84" s="143">
        <v>40919</v>
      </c>
      <c r="J84" s="134">
        <v>87500</v>
      </c>
      <c r="K84" s="143">
        <f t="shared" si="3"/>
        <v>40919</v>
      </c>
      <c r="L84" s="143"/>
      <c r="M84" s="141" t="s">
        <v>116</v>
      </c>
    </row>
    <row r="85" spans="1:13" s="137" customFormat="1" ht="12.75" customHeight="1">
      <c r="A85" s="336" t="s">
        <v>356</v>
      </c>
      <c r="B85" s="331" t="s">
        <v>333</v>
      </c>
      <c r="C85" s="331" t="s">
        <v>366</v>
      </c>
      <c r="D85" s="330">
        <v>42353</v>
      </c>
      <c r="E85" s="328">
        <v>450000</v>
      </c>
      <c r="F85" s="328">
        <v>25353.040000000001</v>
      </c>
      <c r="G85" s="329" t="s">
        <v>357</v>
      </c>
      <c r="H85" s="132">
        <v>1</v>
      </c>
      <c r="I85" s="142">
        <v>42472</v>
      </c>
      <c r="J85" s="133">
        <v>33400</v>
      </c>
      <c r="K85" s="142">
        <f t="shared" si="3"/>
        <v>42472</v>
      </c>
      <c r="L85" s="142"/>
      <c r="M85" s="132" t="s">
        <v>116</v>
      </c>
    </row>
    <row r="86" spans="1:13" s="137" customFormat="1" ht="115.5" customHeight="1">
      <c r="A86" s="336"/>
      <c r="B86" s="331"/>
      <c r="C86" s="331"/>
      <c r="D86" s="330"/>
      <c r="E86" s="328"/>
      <c r="F86" s="328"/>
      <c r="G86" s="329"/>
      <c r="H86" s="132">
        <v>2</v>
      </c>
      <c r="I86" s="142">
        <v>42472</v>
      </c>
      <c r="J86" s="133">
        <v>116600</v>
      </c>
      <c r="K86" s="142">
        <f t="shared" si="3"/>
        <v>42472</v>
      </c>
      <c r="L86" s="142"/>
      <c r="M86" s="132" t="s">
        <v>116</v>
      </c>
    </row>
    <row r="87" spans="1:13" s="137" customFormat="1" ht="60.75" customHeight="1">
      <c r="A87" s="144" t="s">
        <v>375</v>
      </c>
      <c r="B87" s="146" t="s">
        <v>377</v>
      </c>
      <c r="C87" s="144" t="s">
        <v>385</v>
      </c>
      <c r="D87" s="143">
        <v>41068</v>
      </c>
      <c r="E87" s="150">
        <v>150000</v>
      </c>
      <c r="F87" s="150">
        <v>22047.71</v>
      </c>
      <c r="G87" s="147" t="s">
        <v>376</v>
      </c>
      <c r="H87" s="144">
        <v>1</v>
      </c>
      <c r="I87" s="143">
        <v>41095</v>
      </c>
      <c r="J87" s="134">
        <v>150000</v>
      </c>
      <c r="K87" s="143">
        <f t="shared" si="3"/>
        <v>41095</v>
      </c>
      <c r="L87" s="143"/>
      <c r="M87" s="141" t="s">
        <v>116</v>
      </c>
    </row>
    <row r="88" spans="1:13" s="137" customFormat="1" ht="45.75" customHeight="1">
      <c r="A88" s="132" t="s">
        <v>383</v>
      </c>
      <c r="B88" s="132" t="s">
        <v>374</v>
      </c>
      <c r="C88" s="132" t="s">
        <v>370</v>
      </c>
      <c r="D88" s="142">
        <v>41068</v>
      </c>
      <c r="E88" s="133">
        <v>100000</v>
      </c>
      <c r="F88" s="133">
        <v>11018.4</v>
      </c>
      <c r="G88" s="149" t="s">
        <v>384</v>
      </c>
      <c r="H88" s="132">
        <v>1</v>
      </c>
      <c r="I88" s="142">
        <v>41093</v>
      </c>
      <c r="J88" s="133">
        <v>100000</v>
      </c>
      <c r="K88" s="142">
        <f t="shared" si="3"/>
        <v>41093</v>
      </c>
      <c r="L88" s="132"/>
      <c r="M88" s="132" t="s">
        <v>116</v>
      </c>
    </row>
    <row r="89" spans="1:13" s="140" customFormat="1" ht="45">
      <c r="A89" s="144" t="s">
        <v>386</v>
      </c>
      <c r="B89" s="146" t="s">
        <v>387</v>
      </c>
      <c r="C89" s="144" t="s">
        <v>389</v>
      </c>
      <c r="D89" s="143">
        <v>41604</v>
      </c>
      <c r="E89" s="150">
        <v>100000</v>
      </c>
      <c r="F89" s="150">
        <v>28378.69</v>
      </c>
      <c r="G89" s="147" t="s">
        <v>388</v>
      </c>
      <c r="H89" s="144">
        <v>1</v>
      </c>
      <c r="I89" s="143">
        <v>41771</v>
      </c>
      <c r="J89" s="134">
        <v>100000</v>
      </c>
      <c r="K89" s="143">
        <f t="shared" si="3"/>
        <v>41771</v>
      </c>
      <c r="L89" s="143"/>
      <c r="M89" s="141" t="s">
        <v>115</v>
      </c>
    </row>
    <row r="90" spans="1:13">
      <c r="D90" s="139"/>
    </row>
    <row r="91" spans="1:13">
      <c r="D91" s="139"/>
    </row>
    <row r="92" spans="1:13">
      <c r="D92" s="139"/>
    </row>
    <row r="93" spans="1:13">
      <c r="D93" s="139"/>
    </row>
    <row r="94" spans="1:13">
      <c r="D94" s="139"/>
    </row>
    <row r="95" spans="1:13">
      <c r="D95" s="139"/>
    </row>
    <row r="96" spans="1:13">
      <c r="D96" s="139"/>
    </row>
    <row r="97" spans="4:4">
      <c r="D97" s="139"/>
    </row>
    <row r="98" spans="4:4">
      <c r="D98" s="139"/>
    </row>
    <row r="99" spans="4:4">
      <c r="D99" s="139"/>
    </row>
  </sheetData>
  <mergeCells count="154">
    <mergeCell ref="A49:A50"/>
    <mergeCell ref="G49:G50"/>
    <mergeCell ref="G51:G53"/>
    <mergeCell ref="G54:G55"/>
    <mergeCell ref="F54:F55"/>
    <mergeCell ref="F49:F50"/>
    <mergeCell ref="F51:F53"/>
    <mergeCell ref="A51:A53"/>
    <mergeCell ref="B51:B53"/>
    <mergeCell ref="C51:C53"/>
    <mergeCell ref="D51:D53"/>
    <mergeCell ref="E51:E53"/>
    <mergeCell ref="E54:E55"/>
    <mergeCell ref="D54:D55"/>
    <mergeCell ref="C54:C55"/>
    <mergeCell ref="B54:B55"/>
    <mergeCell ref="A54:A55"/>
    <mergeCell ref="A46:A48"/>
    <mergeCell ref="B46:B48"/>
    <mergeCell ref="C46:C48"/>
    <mergeCell ref="D46:D48"/>
    <mergeCell ref="E46:E48"/>
    <mergeCell ref="F46:F48"/>
    <mergeCell ref="G46:G48"/>
    <mergeCell ref="A44:A45"/>
    <mergeCell ref="B44:B45"/>
    <mergeCell ref="D44:D45"/>
    <mergeCell ref="E44:E45"/>
    <mergeCell ref="C44:C45"/>
    <mergeCell ref="A27:A28"/>
    <mergeCell ref="B27:B28"/>
    <mergeCell ref="C27:C28"/>
    <mergeCell ref="D27:D28"/>
    <mergeCell ref="E27:E28"/>
    <mergeCell ref="F27:F28"/>
    <mergeCell ref="G27:G28"/>
    <mergeCell ref="A6:A7"/>
    <mergeCell ref="B6:B7"/>
    <mergeCell ref="C6:C7"/>
    <mergeCell ref="D6:D7"/>
    <mergeCell ref="E6:E7"/>
    <mergeCell ref="F17:F18"/>
    <mergeCell ref="G17:G18"/>
    <mergeCell ref="G19:G21"/>
    <mergeCell ref="B13:B14"/>
    <mergeCell ref="A13:A14"/>
    <mergeCell ref="A17:A18"/>
    <mergeCell ref="B17:B18"/>
    <mergeCell ref="C17:C18"/>
    <mergeCell ref="G13:G14"/>
    <mergeCell ref="F13:F14"/>
    <mergeCell ref="E13:E14"/>
    <mergeCell ref="D13:D14"/>
    <mergeCell ref="F37:F39"/>
    <mergeCell ref="G37:G39"/>
    <mergeCell ref="F29:F30"/>
    <mergeCell ref="G29:G30"/>
    <mergeCell ref="A35:A36"/>
    <mergeCell ref="B35:B36"/>
    <mergeCell ref="C35:C36"/>
    <mergeCell ref="D35:D36"/>
    <mergeCell ref="E35:E36"/>
    <mergeCell ref="F35:F36"/>
    <mergeCell ref="G35:G36"/>
    <mergeCell ref="A33:A34"/>
    <mergeCell ref="B33:B34"/>
    <mergeCell ref="C33:C34"/>
    <mergeCell ref="D33:D34"/>
    <mergeCell ref="E33:E34"/>
    <mergeCell ref="B29:B30"/>
    <mergeCell ref="C29:C30"/>
    <mergeCell ref="D29:D30"/>
    <mergeCell ref="E29:E30"/>
    <mergeCell ref="G33:G34"/>
    <mergeCell ref="F33:F34"/>
    <mergeCell ref="A29:A30"/>
    <mergeCell ref="A37:A39"/>
    <mergeCell ref="B37:B39"/>
    <mergeCell ref="C37:C39"/>
    <mergeCell ref="D37:D39"/>
    <mergeCell ref="E37:E39"/>
    <mergeCell ref="A40:A41"/>
    <mergeCell ref="B40:B41"/>
    <mergeCell ref="C40:C41"/>
    <mergeCell ref="D40:D41"/>
    <mergeCell ref="E40:E41"/>
    <mergeCell ref="H2:M2"/>
    <mergeCell ref="A1:M1"/>
    <mergeCell ref="A2:A3"/>
    <mergeCell ref="B2:C2"/>
    <mergeCell ref="D2:D3"/>
    <mergeCell ref="E2:F2"/>
    <mergeCell ref="G2:G3"/>
    <mergeCell ref="F6:F7"/>
    <mergeCell ref="G6:G7"/>
    <mergeCell ref="A58:A68"/>
    <mergeCell ref="C58:C68"/>
    <mergeCell ref="D58:D68"/>
    <mergeCell ref="E58:E68"/>
    <mergeCell ref="A78:A82"/>
    <mergeCell ref="A85:A86"/>
    <mergeCell ref="G8:G9"/>
    <mergeCell ref="F8:F9"/>
    <mergeCell ref="A8:A9"/>
    <mergeCell ref="B8:B9"/>
    <mergeCell ref="C8:C9"/>
    <mergeCell ref="D8:D9"/>
    <mergeCell ref="E8:E9"/>
    <mergeCell ref="C13:C14"/>
    <mergeCell ref="A19:A21"/>
    <mergeCell ref="B19:B21"/>
    <mergeCell ref="C19:C21"/>
    <mergeCell ref="D19:D21"/>
    <mergeCell ref="D17:D18"/>
    <mergeCell ref="E17:E18"/>
    <mergeCell ref="E19:E21"/>
    <mergeCell ref="F19:F21"/>
    <mergeCell ref="F40:F41"/>
    <mergeCell ref="G40:G41"/>
    <mergeCell ref="A76:A77"/>
    <mergeCell ref="C76:C77"/>
    <mergeCell ref="D76:D77"/>
    <mergeCell ref="E76:E77"/>
    <mergeCell ref="F76:F77"/>
    <mergeCell ref="G76:G77"/>
    <mergeCell ref="A74:A75"/>
    <mergeCell ref="C74:C75"/>
    <mergeCell ref="D74:D75"/>
    <mergeCell ref="E74:E75"/>
    <mergeCell ref="F74:F75"/>
    <mergeCell ref="G74:G75"/>
    <mergeCell ref="B74:B75"/>
    <mergeCell ref="B76:B77"/>
    <mergeCell ref="B78:B82"/>
    <mergeCell ref="D78:D82"/>
    <mergeCell ref="C78:C82"/>
    <mergeCell ref="E78:E82"/>
    <mergeCell ref="F78:F82"/>
    <mergeCell ref="G78:G82"/>
    <mergeCell ref="B85:B86"/>
    <mergeCell ref="C85:C86"/>
    <mergeCell ref="D85:D86"/>
    <mergeCell ref="E85:E86"/>
    <mergeCell ref="F85:F86"/>
    <mergeCell ref="G85:G86"/>
    <mergeCell ref="F58:F68"/>
    <mergeCell ref="G58:G68"/>
    <mergeCell ref="B58:B68"/>
    <mergeCell ref="F44:F45"/>
    <mergeCell ref="G44:G45"/>
    <mergeCell ref="E49:E50"/>
    <mergeCell ref="D49:D50"/>
    <mergeCell ref="B49:B50"/>
    <mergeCell ref="C49:C50"/>
  </mergeCells>
  <dataValidations count="2">
    <dataValidation type="custom" allowBlank="1" showDropDown="1" sqref="I43:I56 K4:K86 D56:D58 D69:D70 I33:I38 I27:I30 I24 I6:I9 I11 I13:I14 I17:I20 I40:I41">
      <formula1>OR(NOT(ISERROR(DATEVALUE(D4))), AND(ISNUMBER(D4), LEFT(CELL("format", D4))="D"))</formula1>
    </dataValidation>
    <dataValidation type="list" allowBlank="1" sqref="M4:M89">
      <formula1>"Em execução,Não prestado contas,Em análise de prestação de contas,Regular,Irregular"</formula1>
    </dataValidation>
  </dataValidations>
  <pageMargins left="7.874015748031496E-2" right="0" top="0" bottom="0" header="0.31496062992125984" footer="0.31496062992125984"/>
  <pageSetup paperSize="9" scale="72" orientation="landscape" r:id="rId1"/>
  <rowBreaks count="2" manualBreakCount="2">
    <brk id="45" max="16383" man="1"/>
    <brk id="77" max="16383" man="1"/>
  </rowBreaks>
  <legacyDrawing r:id="rId2"/>
</worksheet>
</file>

<file path=xl/worksheets/sheet7.xml><?xml version="1.0" encoding="utf-8"?>
<worksheet xmlns="http://schemas.openxmlformats.org/spreadsheetml/2006/main" xmlns:r="http://schemas.openxmlformats.org/officeDocument/2006/relationships">
  <sheetPr>
    <tabColor rgb="FF0B5394"/>
    <outlinePr summaryBelow="0" summaryRight="0"/>
  </sheetPr>
  <dimension ref="A1:M13"/>
  <sheetViews>
    <sheetView showGridLines="0" view="pageBreakPreview" zoomScale="90" zoomScaleNormal="100" zoomScaleSheetLayoutView="90" workbookViewId="0">
      <pane ySplit="3" topLeftCell="A4" activePane="bottomLeft" state="frozen"/>
      <selection activeCell="B6" sqref="B6"/>
      <selection pane="bottomLeft" sqref="A1:M1"/>
    </sheetView>
  </sheetViews>
  <sheetFormatPr defaultColWidth="14.42578125" defaultRowHeight="12.75"/>
  <cols>
    <col min="1" max="1" width="11.7109375" style="155" customWidth="1"/>
    <col min="2" max="2" width="17.42578125" style="155" bestFit="1" customWidth="1"/>
    <col min="3" max="3" width="17" style="155" bestFit="1" customWidth="1"/>
    <col min="4" max="4" width="12.28515625" style="176" customWidth="1"/>
    <col min="5" max="5" width="15" style="130" bestFit="1" customWidth="1"/>
    <col min="6" max="6" width="16" style="131" bestFit="1" customWidth="1"/>
    <col min="7" max="7" width="36.5703125" style="175" customWidth="1"/>
    <col min="8" max="8" width="3.28515625" style="176" bestFit="1" customWidth="1"/>
    <col min="9" max="9" width="9.85546875" style="176" bestFit="1" customWidth="1"/>
    <col min="10" max="10" width="13.5703125" style="131" bestFit="1" customWidth="1"/>
    <col min="11" max="11" width="10.42578125" style="176" bestFit="1" customWidth="1"/>
    <col min="12" max="12" width="9.85546875" style="176" bestFit="1" customWidth="1"/>
    <col min="13" max="13" width="29.42578125" style="176" bestFit="1" customWidth="1"/>
    <col min="14" max="16384" width="14.42578125" style="155"/>
  </cols>
  <sheetData>
    <row r="1" spans="1:13" ht="15">
      <c r="A1" s="344" t="s">
        <v>873</v>
      </c>
      <c r="B1" s="345"/>
      <c r="C1" s="345"/>
      <c r="D1" s="345"/>
      <c r="E1" s="345"/>
      <c r="F1" s="345"/>
      <c r="G1" s="345"/>
      <c r="H1" s="345"/>
      <c r="I1" s="345"/>
      <c r="J1" s="345"/>
      <c r="K1" s="345"/>
      <c r="L1" s="345"/>
      <c r="M1" s="346"/>
    </row>
    <row r="2" spans="1:13" ht="15">
      <c r="A2" s="359" t="s">
        <v>101</v>
      </c>
      <c r="B2" s="361" t="s">
        <v>109</v>
      </c>
      <c r="C2" s="362"/>
      <c r="D2" s="363" t="s">
        <v>103</v>
      </c>
      <c r="E2" s="361" t="s">
        <v>104</v>
      </c>
      <c r="F2" s="362"/>
      <c r="G2" s="365" t="s">
        <v>105</v>
      </c>
      <c r="H2" s="361" t="s">
        <v>106</v>
      </c>
      <c r="I2" s="367"/>
      <c r="J2" s="367"/>
      <c r="K2" s="367"/>
      <c r="L2" s="367"/>
      <c r="M2" s="368"/>
    </row>
    <row r="3" spans="1:13" ht="30.75" thickBot="1">
      <c r="A3" s="360"/>
      <c r="B3" s="156" t="s">
        <v>107</v>
      </c>
      <c r="C3" s="156" t="s">
        <v>108</v>
      </c>
      <c r="D3" s="364"/>
      <c r="E3" s="157" t="s">
        <v>109</v>
      </c>
      <c r="F3" s="158" t="s">
        <v>110</v>
      </c>
      <c r="G3" s="366"/>
      <c r="H3" s="156" t="s">
        <v>0</v>
      </c>
      <c r="I3" s="156" t="s">
        <v>69</v>
      </c>
      <c r="J3" s="157" t="s">
        <v>72</v>
      </c>
      <c r="K3" s="156" t="s">
        <v>111</v>
      </c>
      <c r="L3" s="156" t="s">
        <v>112</v>
      </c>
      <c r="M3" s="159" t="s">
        <v>113</v>
      </c>
    </row>
    <row r="4" spans="1:13" ht="78.75">
      <c r="A4" s="160" t="s">
        <v>390</v>
      </c>
      <c r="B4" s="161" t="s">
        <v>391</v>
      </c>
      <c r="C4" s="162" t="s">
        <v>392</v>
      </c>
      <c r="D4" s="163">
        <v>42915</v>
      </c>
      <c r="E4" s="164">
        <v>20000000</v>
      </c>
      <c r="F4" s="164">
        <v>0</v>
      </c>
      <c r="G4" s="165" t="s">
        <v>393</v>
      </c>
      <c r="H4" s="166">
        <v>1</v>
      </c>
      <c r="I4" s="167">
        <v>43294</v>
      </c>
      <c r="J4" s="154">
        <v>2000000</v>
      </c>
      <c r="K4" s="167">
        <f>I4</f>
        <v>43294</v>
      </c>
      <c r="L4" s="162"/>
      <c r="M4" s="162" t="s">
        <v>114</v>
      </c>
    </row>
    <row r="5" spans="1:13" ht="72.75" customHeight="1">
      <c r="A5" s="356" t="s">
        <v>394</v>
      </c>
      <c r="B5" s="357" t="s">
        <v>391</v>
      </c>
      <c r="C5" s="356" t="s">
        <v>392</v>
      </c>
      <c r="D5" s="358">
        <v>43460</v>
      </c>
      <c r="E5" s="354">
        <v>5100000</v>
      </c>
      <c r="F5" s="354">
        <v>0</v>
      </c>
      <c r="G5" s="355" t="s">
        <v>395</v>
      </c>
      <c r="H5" s="168">
        <v>1</v>
      </c>
      <c r="I5" s="169">
        <v>43782</v>
      </c>
      <c r="J5" s="170">
        <v>1000000</v>
      </c>
      <c r="K5" s="169">
        <f>I5</f>
        <v>43782</v>
      </c>
      <c r="L5" s="168"/>
      <c r="M5" s="356" t="s">
        <v>114</v>
      </c>
    </row>
    <row r="6" spans="1:13" ht="60" customHeight="1">
      <c r="A6" s="356"/>
      <c r="B6" s="357"/>
      <c r="C6" s="356"/>
      <c r="D6" s="358"/>
      <c r="E6" s="354"/>
      <c r="F6" s="354"/>
      <c r="G6" s="355"/>
      <c r="H6" s="168">
        <v>2</v>
      </c>
      <c r="I6" s="169">
        <v>43944</v>
      </c>
      <c r="J6" s="170">
        <v>2000000</v>
      </c>
      <c r="K6" s="169">
        <f>I6</f>
        <v>43944</v>
      </c>
      <c r="L6" s="168"/>
      <c r="M6" s="356"/>
    </row>
    <row r="7" spans="1:13" ht="24">
      <c r="A7" s="160" t="s">
        <v>396</v>
      </c>
      <c r="B7" s="161" t="s">
        <v>397</v>
      </c>
      <c r="C7" s="162" t="s">
        <v>398</v>
      </c>
      <c r="D7" s="163">
        <v>40178</v>
      </c>
      <c r="E7" s="164">
        <v>37000000</v>
      </c>
      <c r="F7" s="164">
        <v>13854899.380000001</v>
      </c>
      <c r="G7" s="165" t="s">
        <v>399</v>
      </c>
      <c r="H7" s="171">
        <v>1</v>
      </c>
      <c r="I7" s="172">
        <v>41059</v>
      </c>
      <c r="J7" s="173">
        <v>19902125</v>
      </c>
      <c r="K7" s="172">
        <f>I7</f>
        <v>41059</v>
      </c>
      <c r="L7" s="162"/>
      <c r="M7" s="162" t="s">
        <v>116</v>
      </c>
    </row>
    <row r="8" spans="1:13">
      <c r="D8" s="174"/>
    </row>
    <row r="9" spans="1:13">
      <c r="D9" s="174"/>
    </row>
    <row r="10" spans="1:13">
      <c r="D10" s="174"/>
      <c r="F10" s="177" t="s">
        <v>400</v>
      </c>
    </row>
    <row r="11" spans="1:13" s="130" customFormat="1">
      <c r="A11" s="155"/>
      <c r="B11" s="155"/>
      <c r="C11" s="155"/>
      <c r="D11" s="174"/>
      <c r="F11" s="131"/>
      <c r="G11" s="175"/>
      <c r="H11" s="176"/>
      <c r="I11" s="176"/>
      <c r="J11" s="131"/>
      <c r="K11" s="176"/>
      <c r="L11" s="176"/>
      <c r="M11" s="176"/>
    </row>
    <row r="12" spans="1:13" s="130" customFormat="1">
      <c r="A12" s="155"/>
      <c r="B12" s="155"/>
      <c r="C12" s="155"/>
      <c r="D12" s="174"/>
      <c r="F12" s="131"/>
      <c r="G12" s="175"/>
      <c r="H12" s="176"/>
      <c r="I12" s="176"/>
      <c r="J12" s="131"/>
      <c r="K12" s="176"/>
      <c r="L12" s="176"/>
      <c r="M12" s="176"/>
    </row>
    <row r="13" spans="1:13" s="130" customFormat="1">
      <c r="A13" s="155"/>
      <c r="B13" s="155"/>
      <c r="C13" s="155"/>
      <c r="D13" s="174"/>
      <c r="F13" s="131"/>
      <c r="G13" s="175"/>
      <c r="H13" s="176"/>
      <c r="I13" s="176"/>
      <c r="J13" s="131"/>
      <c r="K13" s="176"/>
      <c r="L13" s="176"/>
      <c r="M13" s="176"/>
    </row>
  </sheetData>
  <mergeCells count="15">
    <mergeCell ref="A1:M1"/>
    <mergeCell ref="A2:A3"/>
    <mergeCell ref="B2:C2"/>
    <mergeCell ref="D2:D3"/>
    <mergeCell ref="E2:F2"/>
    <mergeCell ref="G2:G3"/>
    <mergeCell ref="H2:M2"/>
    <mergeCell ref="F5:F6"/>
    <mergeCell ref="G5:G6"/>
    <mergeCell ref="M5:M6"/>
    <mergeCell ref="A5:A6"/>
    <mergeCell ref="B5:B6"/>
    <mergeCell ref="C5:C6"/>
    <mergeCell ref="D5:D6"/>
    <mergeCell ref="E5:E6"/>
  </mergeCells>
  <dataValidations count="2">
    <dataValidation type="list" allowBlank="1" sqref="M4:M5 M7">
      <formula1>"Em execução,Não prestado contas,Em análise de prestação de contas,Regular,Irregular"</formula1>
    </dataValidation>
    <dataValidation type="custom" allowBlank="1" showDropDown="1" sqref="K4:K6">
      <formula1>OR(NOT(ISERROR(DATEVALUE(K4))), AND(ISNUMBER(K4), LEFT(CELL("format", K4))="D"))</formula1>
    </dataValidation>
  </dataValidations>
  <pageMargins left="7.874015748031496E-2" right="0" top="0" bottom="0" header="0.31496062992125984" footer="0.31496062992125984"/>
  <pageSetup paperSize="9" scale="72" orientation="landscape" r:id="rId1"/>
  <legacyDrawing r:id="rId2"/>
</worksheet>
</file>

<file path=xl/worksheets/sheet8.xml><?xml version="1.0" encoding="utf-8"?>
<worksheet xmlns="http://schemas.openxmlformats.org/spreadsheetml/2006/main" xmlns:r="http://schemas.openxmlformats.org/officeDocument/2006/relationships">
  <dimension ref="A1:AI73"/>
  <sheetViews>
    <sheetView zoomScale="80" zoomScaleNormal="80" workbookViewId="0">
      <selection activeCell="K9" sqref="K9"/>
    </sheetView>
  </sheetViews>
  <sheetFormatPr defaultColWidth="66.28515625" defaultRowHeight="15"/>
  <cols>
    <col min="1" max="1" width="9.140625" style="183" customWidth="1"/>
    <col min="2" max="2" width="10.85546875" style="183" customWidth="1"/>
    <col min="3" max="3" width="22.85546875" style="183" customWidth="1"/>
    <col min="4" max="5" width="9.85546875" style="183" hidden="1" customWidth="1"/>
    <col min="6" max="6" width="12.42578125" style="183" hidden="1" customWidth="1"/>
    <col min="7" max="7" width="14.7109375" style="183" hidden="1" customWidth="1"/>
    <col min="8" max="8" width="18.28515625" style="183" hidden="1" customWidth="1"/>
    <col min="9" max="10" width="25.28515625" style="183" hidden="1" customWidth="1"/>
    <col min="11" max="11" width="55.42578125" style="201" customWidth="1"/>
    <col min="12" max="12" width="21.28515625" style="183" customWidth="1"/>
    <col min="13" max="13" width="20.7109375" style="183" customWidth="1"/>
    <col min="14" max="14" width="19.28515625" style="183" customWidth="1"/>
    <col min="15" max="15" width="22.5703125" style="183" customWidth="1"/>
    <col min="16" max="24" width="33.7109375" style="183" customWidth="1"/>
    <col min="25" max="26" width="35.7109375" style="183" customWidth="1"/>
    <col min="27" max="27" width="24.7109375" style="183" customWidth="1"/>
    <col min="28" max="28" width="22.28515625" style="199" hidden="1" customWidth="1"/>
    <col min="29" max="29" width="22.28515625" style="183" hidden="1" customWidth="1"/>
    <col min="30" max="30" width="35.7109375" style="183" customWidth="1"/>
    <col min="31" max="31" width="58.28515625" style="183" customWidth="1"/>
    <col min="32" max="32" width="54.28515625" style="192" customWidth="1"/>
    <col min="33" max="33" width="20.7109375" style="199" customWidth="1"/>
    <col min="34" max="34" width="23" style="183" customWidth="1"/>
    <col min="35" max="35" width="17.42578125" style="183" customWidth="1"/>
    <col min="36" max="16384" width="66.28515625" style="183"/>
  </cols>
  <sheetData>
    <row r="1" spans="1:33" s="182" customFormat="1" ht="18.75" customHeight="1">
      <c r="A1" s="369" t="s">
        <v>874</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70"/>
      <c r="AG1" s="370"/>
    </row>
    <row r="2" spans="1:33" s="182" customFormat="1" ht="18.75" customHeight="1">
      <c r="A2" s="369"/>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70"/>
      <c r="AG2" s="370"/>
    </row>
    <row r="3" spans="1:33" s="182" customFormat="1" ht="18.75" customHeight="1">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70"/>
      <c r="AG3" s="370"/>
    </row>
    <row r="4" spans="1:33" s="182" customFormat="1" ht="18.75" customHeight="1">
      <c r="A4" s="369"/>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70"/>
      <c r="AG4" s="370"/>
    </row>
    <row r="5" spans="1:33" s="182" customFormat="1" ht="18.75" customHeight="1">
      <c r="A5" s="369"/>
      <c r="B5" s="369"/>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70"/>
      <c r="AG5" s="370"/>
    </row>
    <row r="6" spans="1:33" s="240" customFormat="1" ht="15.75" customHeight="1">
      <c r="A6" s="369"/>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238"/>
      <c r="AG6" s="239"/>
    </row>
    <row r="7" spans="1:33" s="241" customFormat="1" ht="36" customHeight="1">
      <c r="A7" s="234" t="s">
        <v>402</v>
      </c>
      <c r="B7" s="234" t="s">
        <v>403</v>
      </c>
      <c r="C7" s="234" t="s">
        <v>404</v>
      </c>
      <c r="D7" s="234" t="s">
        <v>405</v>
      </c>
      <c r="E7" s="234" t="s">
        <v>406</v>
      </c>
      <c r="F7" s="234" t="s">
        <v>407</v>
      </c>
      <c r="G7" s="234" t="s">
        <v>408</v>
      </c>
      <c r="H7" s="234" t="s">
        <v>409</v>
      </c>
      <c r="I7" s="234" t="s">
        <v>410</v>
      </c>
      <c r="J7" s="234" t="s">
        <v>411</v>
      </c>
      <c r="K7" s="234" t="s">
        <v>105</v>
      </c>
      <c r="L7" s="234" t="s">
        <v>109</v>
      </c>
      <c r="M7" s="234" t="s">
        <v>102</v>
      </c>
      <c r="N7" s="234" t="s">
        <v>412</v>
      </c>
      <c r="O7" s="234" t="s">
        <v>413</v>
      </c>
      <c r="P7" s="234" t="s">
        <v>414</v>
      </c>
      <c r="Q7" s="234" t="s">
        <v>415</v>
      </c>
      <c r="R7" s="234" t="s">
        <v>416</v>
      </c>
      <c r="S7" s="234" t="s">
        <v>417</v>
      </c>
      <c r="T7" s="234" t="s">
        <v>418</v>
      </c>
      <c r="U7" s="234" t="s">
        <v>419</v>
      </c>
      <c r="V7" s="234" t="s">
        <v>420</v>
      </c>
      <c r="W7" s="234" t="s">
        <v>421</v>
      </c>
      <c r="X7" s="234" t="s">
        <v>422</v>
      </c>
      <c r="Y7" s="234" t="s">
        <v>423</v>
      </c>
      <c r="Z7" s="234" t="s">
        <v>424</v>
      </c>
      <c r="AA7" s="235" t="s">
        <v>425</v>
      </c>
      <c r="AB7" s="235" t="s">
        <v>426</v>
      </c>
      <c r="AC7" s="235" t="s">
        <v>427</v>
      </c>
      <c r="AD7" s="234" t="s">
        <v>25</v>
      </c>
      <c r="AE7" s="234" t="s">
        <v>428</v>
      </c>
      <c r="AF7" s="234" t="s">
        <v>429</v>
      </c>
      <c r="AG7" s="234" t="s">
        <v>430</v>
      </c>
    </row>
    <row r="8" spans="1:33" ht="92.25" customHeight="1">
      <c r="A8" s="183">
        <v>1</v>
      </c>
      <c r="B8" s="185" t="s">
        <v>431</v>
      </c>
      <c r="C8" s="185" t="s">
        <v>432</v>
      </c>
      <c r="D8" s="183" t="s">
        <v>1</v>
      </c>
      <c r="G8" s="185" t="s">
        <v>1</v>
      </c>
      <c r="H8" s="185"/>
      <c r="I8" s="185"/>
      <c r="J8" s="185"/>
      <c r="K8" s="186" t="s">
        <v>433</v>
      </c>
      <c r="L8" s="185" t="s">
        <v>434</v>
      </c>
      <c r="M8" s="185" t="s">
        <v>435</v>
      </c>
      <c r="N8" s="185" t="s">
        <v>436</v>
      </c>
      <c r="O8" s="187" t="s">
        <v>437</v>
      </c>
      <c r="P8" s="188">
        <v>13263834.43</v>
      </c>
      <c r="Q8" s="188">
        <v>0</v>
      </c>
      <c r="R8" s="188">
        <f>P8+Q8</f>
        <v>13263834.43</v>
      </c>
      <c r="S8" s="189">
        <v>0</v>
      </c>
      <c r="T8" s="189">
        <v>0</v>
      </c>
      <c r="U8" s="189">
        <f t="shared" ref="U8:U58" si="0">S8+T8</f>
        <v>0</v>
      </c>
      <c r="V8" s="189">
        <v>0</v>
      </c>
      <c r="W8" s="189">
        <v>0</v>
      </c>
      <c r="X8" s="189">
        <v>0</v>
      </c>
      <c r="Y8" s="189">
        <v>0</v>
      </c>
      <c r="Z8" s="189">
        <f t="shared" ref="Z8:Z58" si="1">W8+X8+Y8</f>
        <v>0</v>
      </c>
      <c r="AA8" s="190">
        <v>42497</v>
      </c>
      <c r="AB8" s="191" t="s">
        <v>1</v>
      </c>
      <c r="AC8" s="187" t="s">
        <v>1</v>
      </c>
      <c r="AD8" s="185" t="s">
        <v>438</v>
      </c>
      <c r="AE8" s="186" t="s">
        <v>439</v>
      </c>
      <c r="AF8" s="192" t="s">
        <v>440</v>
      </c>
      <c r="AG8" s="191">
        <v>43563</v>
      </c>
    </row>
    <row r="9" spans="1:33" ht="91.5" customHeight="1">
      <c r="A9" s="183">
        <f t="shared" ref="A9:A58" si="2">A8+1</f>
        <v>2</v>
      </c>
      <c r="B9" s="185" t="s">
        <v>431</v>
      </c>
      <c r="C9" s="185" t="s">
        <v>441</v>
      </c>
      <c r="D9" s="183">
        <v>3734</v>
      </c>
      <c r="E9" s="183">
        <v>672847</v>
      </c>
      <c r="F9" s="183">
        <v>665</v>
      </c>
      <c r="G9" s="185" t="s">
        <v>1</v>
      </c>
      <c r="H9" s="185"/>
      <c r="I9" s="185" t="s">
        <v>442</v>
      </c>
      <c r="J9" s="185"/>
      <c r="K9" s="186" t="s">
        <v>443</v>
      </c>
      <c r="L9" s="185" t="s">
        <v>444</v>
      </c>
      <c r="M9" s="185" t="s">
        <v>445</v>
      </c>
      <c r="N9" s="185" t="s">
        <v>436</v>
      </c>
      <c r="O9" s="190">
        <v>42016</v>
      </c>
      <c r="P9" s="188">
        <v>30000000</v>
      </c>
      <c r="Q9" s="188">
        <v>6522746.29</v>
      </c>
      <c r="R9" s="188">
        <f>P9+Q9</f>
        <v>36522746.289999999</v>
      </c>
      <c r="S9" s="188">
        <v>30000000</v>
      </c>
      <c r="T9" s="188">
        <v>5845732.7800000003</v>
      </c>
      <c r="U9" s="188">
        <f t="shared" si="0"/>
        <v>35845732.780000001</v>
      </c>
      <c r="V9" s="188">
        <v>95407.32</v>
      </c>
      <c r="W9" s="188">
        <v>30002551.34</v>
      </c>
      <c r="X9" s="188">
        <v>5845732.7800000003</v>
      </c>
      <c r="Y9" s="188">
        <v>92855.98</v>
      </c>
      <c r="Z9" s="188">
        <f t="shared" si="1"/>
        <v>35941140.099999994</v>
      </c>
      <c r="AA9" s="190">
        <v>42632</v>
      </c>
      <c r="AB9" s="191">
        <f>AA9-30</f>
        <v>42602</v>
      </c>
      <c r="AC9" s="190">
        <f>AA9+60</f>
        <v>42692</v>
      </c>
      <c r="AD9" s="185" t="s">
        <v>446</v>
      </c>
      <c r="AE9" s="186" t="s">
        <v>447</v>
      </c>
      <c r="AF9" s="192" t="s">
        <v>448</v>
      </c>
      <c r="AG9" s="191">
        <v>43563</v>
      </c>
    </row>
    <row r="10" spans="1:33" ht="107.25" customHeight="1">
      <c r="A10" s="183">
        <f t="shared" si="2"/>
        <v>3</v>
      </c>
      <c r="B10" s="185" t="s">
        <v>431</v>
      </c>
      <c r="C10" s="185" t="s">
        <v>449</v>
      </c>
      <c r="D10" s="183">
        <v>3637</v>
      </c>
      <c r="E10" s="183">
        <v>659479</v>
      </c>
      <c r="F10" s="183">
        <v>662</v>
      </c>
      <c r="G10" s="185" t="s">
        <v>1</v>
      </c>
      <c r="H10" s="185"/>
      <c r="I10" s="193" t="s">
        <v>450</v>
      </c>
      <c r="J10" s="193"/>
      <c r="K10" s="186" t="s">
        <v>451</v>
      </c>
      <c r="L10" s="185" t="s">
        <v>444</v>
      </c>
      <c r="M10" s="185" t="s">
        <v>445</v>
      </c>
      <c r="N10" s="185" t="s">
        <v>436</v>
      </c>
      <c r="O10" s="190">
        <v>40066</v>
      </c>
      <c r="P10" s="188">
        <v>12823561.689999999</v>
      </c>
      <c r="Q10" s="188">
        <v>2983094.54</v>
      </c>
      <c r="R10" s="188">
        <f>P10+Q10</f>
        <v>15806656.23</v>
      </c>
      <c r="S10" s="188">
        <v>12823561.689999999</v>
      </c>
      <c r="T10" s="188">
        <v>2983093.54</v>
      </c>
      <c r="U10" s="188">
        <f t="shared" si="0"/>
        <v>15806655.23</v>
      </c>
      <c r="V10" s="188">
        <v>19566.02</v>
      </c>
      <c r="W10" s="188">
        <v>12842525.82</v>
      </c>
      <c r="X10" s="188">
        <v>2983288.61</v>
      </c>
      <c r="Y10" s="188">
        <v>2.68</v>
      </c>
      <c r="Z10" s="188">
        <f t="shared" si="1"/>
        <v>15825817.109999999</v>
      </c>
      <c r="AA10" s="190">
        <v>42723</v>
      </c>
      <c r="AB10" s="191" t="s">
        <v>1</v>
      </c>
      <c r="AC10" s="190">
        <v>42711</v>
      </c>
      <c r="AD10" s="185" t="s">
        <v>446</v>
      </c>
      <c r="AE10" s="186" t="s">
        <v>452</v>
      </c>
      <c r="AF10" s="192" t="s">
        <v>453</v>
      </c>
      <c r="AG10" s="191">
        <v>43563</v>
      </c>
    </row>
    <row r="11" spans="1:33" ht="141" customHeight="1">
      <c r="A11" s="183">
        <f t="shared" si="2"/>
        <v>4</v>
      </c>
      <c r="B11" s="185" t="s">
        <v>431</v>
      </c>
      <c r="C11" s="184" t="s">
        <v>454</v>
      </c>
      <c r="D11" s="183" t="s">
        <v>1</v>
      </c>
      <c r="E11" s="183">
        <v>673758</v>
      </c>
      <c r="G11" s="185" t="s">
        <v>1</v>
      </c>
      <c r="H11" s="185"/>
      <c r="I11" s="185" t="s">
        <v>455</v>
      </c>
      <c r="J11" s="185"/>
      <c r="K11" s="194" t="s">
        <v>456</v>
      </c>
      <c r="L11" s="185" t="s">
        <v>434</v>
      </c>
      <c r="M11" s="185" t="s">
        <v>457</v>
      </c>
      <c r="N11" s="185" t="s">
        <v>436</v>
      </c>
      <c r="O11" s="190"/>
      <c r="P11" s="188">
        <v>11420992.949999999</v>
      </c>
      <c r="Q11" s="188">
        <v>0</v>
      </c>
      <c r="R11" s="188">
        <f>P11+Q11</f>
        <v>11420992.949999999</v>
      </c>
      <c r="S11" s="188">
        <v>0</v>
      </c>
      <c r="T11" s="188">
        <v>0</v>
      </c>
      <c r="U11" s="188">
        <f t="shared" si="0"/>
        <v>0</v>
      </c>
      <c r="V11" s="188">
        <v>0</v>
      </c>
      <c r="W11" s="188">
        <v>0</v>
      </c>
      <c r="X11" s="188">
        <v>0</v>
      </c>
      <c r="Y11" s="188">
        <v>0</v>
      </c>
      <c r="Z11" s="188">
        <f t="shared" si="1"/>
        <v>0</v>
      </c>
      <c r="AA11" s="195">
        <v>42732</v>
      </c>
      <c r="AB11" s="191" t="s">
        <v>1</v>
      </c>
      <c r="AC11" s="187" t="s">
        <v>1</v>
      </c>
      <c r="AD11" s="184" t="s">
        <v>458</v>
      </c>
      <c r="AE11" s="186" t="s">
        <v>459</v>
      </c>
      <c r="AF11" s="192" t="s">
        <v>460</v>
      </c>
      <c r="AG11" s="191">
        <v>43622</v>
      </c>
    </row>
    <row r="12" spans="1:33" ht="87.75" customHeight="1">
      <c r="A12" s="183">
        <f t="shared" si="2"/>
        <v>5</v>
      </c>
      <c r="B12" s="185" t="s">
        <v>431</v>
      </c>
      <c r="C12" s="185" t="s">
        <v>461</v>
      </c>
      <c r="D12" s="183">
        <v>3852</v>
      </c>
      <c r="E12" s="196">
        <v>218435</v>
      </c>
      <c r="F12" s="185" t="s">
        <v>462</v>
      </c>
      <c r="G12" s="185" t="s">
        <v>1</v>
      </c>
      <c r="H12" s="185"/>
      <c r="I12" s="185"/>
      <c r="J12" s="185"/>
      <c r="K12" s="186" t="s">
        <v>463</v>
      </c>
      <c r="L12" s="185" t="s">
        <v>464</v>
      </c>
      <c r="M12" s="183" t="s">
        <v>445</v>
      </c>
      <c r="N12" s="183" t="s">
        <v>436</v>
      </c>
      <c r="O12" s="183" t="s">
        <v>465</v>
      </c>
      <c r="P12" s="188">
        <v>1764842.75</v>
      </c>
      <c r="Q12" s="188">
        <v>124436.96</v>
      </c>
      <c r="R12" s="188">
        <f>SUM(P12:Q12)</f>
        <v>1889279.71</v>
      </c>
      <c r="S12" s="188">
        <v>1689396.25</v>
      </c>
      <c r="T12" s="188">
        <v>80022</v>
      </c>
      <c r="U12" s="188">
        <f t="shared" si="0"/>
        <v>1769418.25</v>
      </c>
      <c r="V12" s="188">
        <v>194634.29</v>
      </c>
      <c r="W12" s="188">
        <v>1764842.75</v>
      </c>
      <c r="X12" s="188">
        <v>80022</v>
      </c>
      <c r="Y12" s="188">
        <v>0</v>
      </c>
      <c r="Z12" s="188">
        <f t="shared" si="1"/>
        <v>1844864.75</v>
      </c>
      <c r="AA12" s="190">
        <v>43008</v>
      </c>
      <c r="AB12" s="191" t="s">
        <v>1</v>
      </c>
      <c r="AC12" s="190">
        <f>AA12+60</f>
        <v>43068</v>
      </c>
      <c r="AD12" s="185" t="s">
        <v>466</v>
      </c>
      <c r="AE12" s="186" t="s">
        <v>467</v>
      </c>
      <c r="AF12" s="192" t="s">
        <v>468</v>
      </c>
      <c r="AG12" s="191">
        <v>43599</v>
      </c>
    </row>
    <row r="13" spans="1:33" ht="60">
      <c r="A13" s="183">
        <f t="shared" si="2"/>
        <v>6</v>
      </c>
      <c r="B13" s="185" t="s">
        <v>431</v>
      </c>
      <c r="C13" s="184" t="s">
        <v>469</v>
      </c>
      <c r="D13" s="183">
        <v>3765</v>
      </c>
      <c r="E13" s="183">
        <v>299970</v>
      </c>
      <c r="F13" s="183">
        <v>839</v>
      </c>
      <c r="G13" s="185" t="s">
        <v>1</v>
      </c>
      <c r="H13" s="185"/>
      <c r="I13" s="185" t="s">
        <v>470</v>
      </c>
      <c r="J13" s="185"/>
      <c r="K13" s="194" t="s">
        <v>471</v>
      </c>
      <c r="L13" s="183" t="s">
        <v>444</v>
      </c>
      <c r="M13" s="185" t="s">
        <v>445</v>
      </c>
      <c r="N13" s="183" t="s">
        <v>472</v>
      </c>
      <c r="O13" s="183" t="s">
        <v>473</v>
      </c>
      <c r="P13" s="188">
        <v>11540000</v>
      </c>
      <c r="Q13" s="188">
        <v>3460000</v>
      </c>
      <c r="R13" s="188">
        <v>15000000</v>
      </c>
      <c r="S13" s="188">
        <v>4616000</v>
      </c>
      <c r="T13" s="188">
        <f>1064911.14+644088.81</f>
        <v>1708999.95</v>
      </c>
      <c r="U13" s="188">
        <f t="shared" si="0"/>
        <v>6324999.9500000002</v>
      </c>
      <c r="V13" s="188">
        <v>969969.79</v>
      </c>
      <c r="W13" s="188">
        <f>4537956.12+838369.8875025</f>
        <v>5376326.0075025</v>
      </c>
      <c r="X13" s="188">
        <f>1787043.83+44335.2724975001</f>
        <v>1831379.1024975001</v>
      </c>
      <c r="Y13" s="188">
        <f>75172.75+12047.12+44.76</f>
        <v>87264.62999999999</v>
      </c>
      <c r="Z13" s="188">
        <f t="shared" si="1"/>
        <v>7294969.7400000002</v>
      </c>
      <c r="AA13" s="195">
        <v>43158</v>
      </c>
      <c r="AB13" s="191" t="s">
        <v>1</v>
      </c>
      <c r="AC13" s="191">
        <v>43238</v>
      </c>
      <c r="AD13" s="184" t="s">
        <v>458</v>
      </c>
      <c r="AE13" s="186" t="s">
        <v>474</v>
      </c>
      <c r="AF13" s="192" t="s">
        <v>475</v>
      </c>
      <c r="AG13" s="191">
        <v>43563</v>
      </c>
    </row>
    <row r="14" spans="1:33" ht="63" customHeight="1">
      <c r="A14" s="183">
        <f t="shared" si="2"/>
        <v>7</v>
      </c>
      <c r="B14" s="185" t="s">
        <v>431</v>
      </c>
      <c r="C14" s="185" t="s">
        <v>476</v>
      </c>
      <c r="D14" s="183">
        <v>2537</v>
      </c>
      <c r="E14" s="183">
        <v>607519</v>
      </c>
      <c r="F14" s="185" t="s">
        <v>477</v>
      </c>
      <c r="G14" s="185" t="s">
        <v>1</v>
      </c>
      <c r="H14" s="185"/>
      <c r="I14" s="185"/>
      <c r="J14" s="185"/>
      <c r="K14" s="186" t="s">
        <v>478</v>
      </c>
      <c r="L14" s="183" t="s">
        <v>464</v>
      </c>
      <c r="M14" s="183" t="s">
        <v>445</v>
      </c>
      <c r="N14" s="183" t="s">
        <v>436</v>
      </c>
      <c r="O14" s="183" t="s">
        <v>479</v>
      </c>
      <c r="P14" s="188">
        <v>7402496.8300000001</v>
      </c>
      <c r="Q14" s="188">
        <v>3036993.82</v>
      </c>
      <c r="R14" s="188">
        <v>10439490.65</v>
      </c>
      <c r="S14" s="188">
        <v>7382644.0199999996</v>
      </c>
      <c r="T14" s="188">
        <v>1623893.08</v>
      </c>
      <c r="U14" s="188">
        <f t="shared" si="0"/>
        <v>9006537.0999999996</v>
      </c>
      <c r="V14" s="188">
        <v>1920950.12</v>
      </c>
      <c r="W14" s="188">
        <v>3964946.97</v>
      </c>
      <c r="X14" s="188">
        <v>1623892.98</v>
      </c>
      <c r="Y14" s="188">
        <v>0</v>
      </c>
      <c r="Z14" s="188">
        <f t="shared" si="1"/>
        <v>5588839.9500000002</v>
      </c>
      <c r="AA14" s="190">
        <v>43159</v>
      </c>
      <c r="AB14" s="191" t="s">
        <v>1</v>
      </c>
      <c r="AC14" s="190">
        <f>AA14+30</f>
        <v>43189</v>
      </c>
      <c r="AD14" s="185" t="s">
        <v>466</v>
      </c>
      <c r="AE14" s="186" t="s">
        <v>480</v>
      </c>
      <c r="AF14" s="192" t="s">
        <v>468</v>
      </c>
      <c r="AG14" s="191">
        <v>43599</v>
      </c>
    </row>
    <row r="15" spans="1:33" ht="60">
      <c r="A15" s="183">
        <f t="shared" si="2"/>
        <v>8</v>
      </c>
      <c r="B15" s="185" t="s">
        <v>431</v>
      </c>
      <c r="C15" s="185" t="s">
        <v>481</v>
      </c>
      <c r="D15" s="183">
        <v>2530</v>
      </c>
      <c r="E15" s="183">
        <v>607146</v>
      </c>
      <c r="F15" s="185" t="s">
        <v>482</v>
      </c>
      <c r="G15" s="185" t="s">
        <v>1</v>
      </c>
      <c r="H15" s="185"/>
      <c r="I15" s="185"/>
      <c r="J15" s="185"/>
      <c r="K15" s="186" t="s">
        <v>483</v>
      </c>
      <c r="L15" s="183" t="s">
        <v>464</v>
      </c>
      <c r="M15" s="183" t="s">
        <v>445</v>
      </c>
      <c r="N15" s="183" t="s">
        <v>436</v>
      </c>
      <c r="O15" s="183" t="s">
        <v>484</v>
      </c>
      <c r="P15" s="188">
        <v>8800000</v>
      </c>
      <c r="Q15" s="188">
        <v>5033976.13</v>
      </c>
      <c r="R15" s="188">
        <v>13833976.130000001</v>
      </c>
      <c r="S15" s="188">
        <v>8799999.8000000007</v>
      </c>
      <c r="T15" s="188">
        <v>4739394.87</v>
      </c>
      <c r="U15" s="188">
        <f t="shared" si="0"/>
        <v>13539394.670000002</v>
      </c>
      <c r="V15" s="188">
        <v>2764390.73</v>
      </c>
      <c r="W15" s="188">
        <v>7041830.0899999999</v>
      </c>
      <c r="X15" s="188">
        <v>4739394.5599999996</v>
      </c>
      <c r="Y15" s="188">
        <v>0</v>
      </c>
      <c r="Z15" s="188">
        <f t="shared" si="1"/>
        <v>11781224.649999999</v>
      </c>
      <c r="AA15" s="190">
        <v>43159</v>
      </c>
      <c r="AB15" s="191" t="s">
        <v>1</v>
      </c>
      <c r="AC15" s="190">
        <f>AA15+30</f>
        <v>43189</v>
      </c>
      <c r="AD15" s="185" t="s">
        <v>466</v>
      </c>
      <c r="AE15" s="186" t="s">
        <v>485</v>
      </c>
      <c r="AF15" s="192" t="s">
        <v>486</v>
      </c>
      <c r="AG15" s="191">
        <v>43605</v>
      </c>
    </row>
    <row r="16" spans="1:33" ht="93.75" customHeight="1">
      <c r="A16" s="183">
        <f t="shared" si="2"/>
        <v>9</v>
      </c>
      <c r="B16" s="185" t="s">
        <v>431</v>
      </c>
      <c r="C16" s="184" t="s">
        <v>487</v>
      </c>
      <c r="D16" s="184">
        <v>3966</v>
      </c>
      <c r="E16" s="184">
        <v>674457</v>
      </c>
      <c r="F16" s="184" t="s">
        <v>488</v>
      </c>
      <c r="G16" s="184" t="s">
        <v>1</v>
      </c>
      <c r="H16" s="184"/>
      <c r="I16" s="184" t="s">
        <v>489</v>
      </c>
      <c r="J16" s="184"/>
      <c r="K16" s="194" t="s">
        <v>490</v>
      </c>
      <c r="L16" s="183" t="s">
        <v>444</v>
      </c>
      <c r="M16" s="183" t="s">
        <v>445</v>
      </c>
      <c r="N16" s="183" t="s">
        <v>472</v>
      </c>
      <c r="O16" s="183" t="s">
        <v>491</v>
      </c>
      <c r="P16" s="188">
        <v>61435132.560000002</v>
      </c>
      <c r="Q16" s="188">
        <v>0</v>
      </c>
      <c r="R16" s="188">
        <v>61435132.560000002</v>
      </c>
      <c r="S16" s="188">
        <v>16994216.350000001</v>
      </c>
      <c r="T16" s="188">
        <v>0</v>
      </c>
      <c r="U16" s="188">
        <f t="shared" si="0"/>
        <v>16994216.350000001</v>
      </c>
      <c r="V16" s="188">
        <v>1257197.23</v>
      </c>
      <c r="W16" s="188">
        <v>18124441.780000001</v>
      </c>
      <c r="X16" s="188">
        <v>0</v>
      </c>
      <c r="Y16" s="188">
        <v>127687.38</v>
      </c>
      <c r="Z16" s="188">
        <f t="shared" si="1"/>
        <v>18252129.16</v>
      </c>
      <c r="AA16" s="195">
        <v>43183</v>
      </c>
      <c r="AB16" s="191" t="s">
        <v>1</v>
      </c>
      <c r="AC16" s="191">
        <f>AA16+60</f>
        <v>43243</v>
      </c>
      <c r="AD16" s="184" t="s">
        <v>458</v>
      </c>
      <c r="AE16" s="186" t="s">
        <v>492</v>
      </c>
      <c r="AF16" s="192" t="s">
        <v>1</v>
      </c>
      <c r="AG16" s="191">
        <v>43594</v>
      </c>
    </row>
    <row r="17" spans="1:35" ht="86.25" customHeight="1">
      <c r="A17" s="183">
        <f t="shared" si="2"/>
        <v>10</v>
      </c>
      <c r="B17" s="185" t="s">
        <v>431</v>
      </c>
      <c r="C17" s="184" t="s">
        <v>493</v>
      </c>
      <c r="D17" s="184">
        <v>3965</v>
      </c>
      <c r="E17" s="184">
        <v>674700</v>
      </c>
      <c r="F17" s="184" t="s">
        <v>494</v>
      </c>
      <c r="G17" s="184" t="s">
        <v>1</v>
      </c>
      <c r="H17" s="184"/>
      <c r="I17" s="184" t="s">
        <v>495</v>
      </c>
      <c r="J17" s="184"/>
      <c r="K17" s="194" t="s">
        <v>496</v>
      </c>
      <c r="L17" s="183" t="s">
        <v>444</v>
      </c>
      <c r="M17" s="183" t="s">
        <v>445</v>
      </c>
      <c r="N17" s="183" t="s">
        <v>472</v>
      </c>
      <c r="O17" s="183" t="s">
        <v>497</v>
      </c>
      <c r="P17" s="188">
        <v>99274541.430000007</v>
      </c>
      <c r="Q17" s="188">
        <v>0</v>
      </c>
      <c r="R17" s="188">
        <v>99274541.430000007</v>
      </c>
      <c r="S17" s="188">
        <v>48850933.770000003</v>
      </c>
      <c r="T17" s="188">
        <v>2396514.83</v>
      </c>
      <c r="U17" s="188">
        <f t="shared" si="0"/>
        <v>51247448.600000001</v>
      </c>
      <c r="V17" s="188">
        <v>2542188</v>
      </c>
      <c r="W17" s="188">
        <v>47316842.799999997</v>
      </c>
      <c r="X17" s="188">
        <f>2396514.83+18+1404757.6</f>
        <v>3801290.43</v>
      </c>
      <c r="Y17" s="188">
        <v>4076282.5</v>
      </c>
      <c r="Z17" s="188">
        <f t="shared" si="1"/>
        <v>55194415.729999997</v>
      </c>
      <c r="AA17" s="195">
        <v>43280</v>
      </c>
      <c r="AB17" s="191" t="s">
        <v>1</v>
      </c>
      <c r="AC17" s="191">
        <v>43444</v>
      </c>
      <c r="AD17" s="184" t="s">
        <v>458</v>
      </c>
      <c r="AE17" s="186" t="s">
        <v>498</v>
      </c>
      <c r="AF17" s="192" t="s">
        <v>475</v>
      </c>
      <c r="AG17" s="191">
        <v>43563</v>
      </c>
    </row>
    <row r="18" spans="1:35" ht="90.75" customHeight="1">
      <c r="A18" s="183">
        <f t="shared" si="2"/>
        <v>11</v>
      </c>
      <c r="B18" s="185" t="s">
        <v>431</v>
      </c>
      <c r="C18" s="185" t="s">
        <v>499</v>
      </c>
      <c r="D18" s="183">
        <v>3844</v>
      </c>
      <c r="E18" s="183">
        <v>672992</v>
      </c>
      <c r="F18" s="185" t="s">
        <v>500</v>
      </c>
      <c r="G18" s="185" t="s">
        <v>1</v>
      </c>
      <c r="H18" s="185"/>
      <c r="I18" s="185" t="s">
        <v>501</v>
      </c>
      <c r="J18" s="185"/>
      <c r="K18" s="186" t="s">
        <v>502</v>
      </c>
      <c r="L18" s="185" t="s">
        <v>444</v>
      </c>
      <c r="M18" s="185" t="s">
        <v>445</v>
      </c>
      <c r="N18" s="185" t="s">
        <v>503</v>
      </c>
      <c r="O18" s="190">
        <v>40907</v>
      </c>
      <c r="P18" s="188">
        <v>200000000</v>
      </c>
      <c r="Q18" s="188">
        <v>134277202.18000001</v>
      </c>
      <c r="R18" s="188">
        <f>P18+Q18</f>
        <v>334277202.18000001</v>
      </c>
      <c r="S18" s="188">
        <v>200000000</v>
      </c>
      <c r="T18" s="188">
        <v>144537601.34999999</v>
      </c>
      <c r="U18" s="188">
        <f t="shared" si="0"/>
        <v>344537601.35000002</v>
      </c>
      <c r="V18" s="188">
        <v>2872580.51</v>
      </c>
      <c r="W18" s="188">
        <f>S18+2865285.28</f>
        <v>202865285.28</v>
      </c>
      <c r="X18" s="188">
        <f>T18</f>
        <v>144537601.34999999</v>
      </c>
      <c r="Y18" s="188">
        <v>7295.23</v>
      </c>
      <c r="Z18" s="188">
        <f t="shared" si="1"/>
        <v>347410181.86000001</v>
      </c>
      <c r="AA18" s="190">
        <v>43280</v>
      </c>
      <c r="AB18" s="191" t="s">
        <v>1</v>
      </c>
      <c r="AC18" s="197">
        <v>43344</v>
      </c>
      <c r="AD18" s="185" t="s">
        <v>446</v>
      </c>
      <c r="AE18" s="198" t="s">
        <v>504</v>
      </c>
      <c r="AF18" s="199" t="s">
        <v>505</v>
      </c>
      <c r="AG18" s="191">
        <v>43563</v>
      </c>
    </row>
    <row r="19" spans="1:35" ht="78.75" customHeight="1">
      <c r="A19" s="183">
        <f t="shared" si="2"/>
        <v>12</v>
      </c>
      <c r="B19" s="185" t="s">
        <v>431</v>
      </c>
      <c r="C19" s="185" t="s">
        <v>506</v>
      </c>
      <c r="D19" s="183">
        <v>2542</v>
      </c>
      <c r="E19" s="183">
        <v>621918</v>
      </c>
      <c r="F19" s="185" t="s">
        <v>507</v>
      </c>
      <c r="G19" s="185" t="s">
        <v>1</v>
      </c>
      <c r="H19" s="185"/>
      <c r="I19" s="185"/>
      <c r="J19" s="185"/>
      <c r="K19" s="186" t="s">
        <v>508</v>
      </c>
      <c r="L19" s="183" t="s">
        <v>464</v>
      </c>
      <c r="M19" s="183" t="s">
        <v>445</v>
      </c>
      <c r="N19" s="183" t="s">
        <v>436</v>
      </c>
      <c r="O19" s="183" t="s">
        <v>479</v>
      </c>
      <c r="P19" s="188">
        <v>587183.15</v>
      </c>
      <c r="Q19" s="188">
        <v>41434.839999999997</v>
      </c>
      <c r="R19" s="188">
        <v>628617.99</v>
      </c>
      <c r="S19" s="188">
        <v>512556.71</v>
      </c>
      <c r="T19" s="188">
        <v>77876.3</v>
      </c>
      <c r="U19" s="188">
        <f t="shared" si="0"/>
        <v>590433.01</v>
      </c>
      <c r="V19" s="188">
        <v>118072.54</v>
      </c>
      <c r="W19" s="188">
        <v>522266.05</v>
      </c>
      <c r="X19" s="188">
        <v>77876.3</v>
      </c>
      <c r="Y19" s="188">
        <v>0</v>
      </c>
      <c r="Z19" s="188">
        <f t="shared" si="1"/>
        <v>600142.35</v>
      </c>
      <c r="AA19" s="190">
        <v>43281</v>
      </c>
      <c r="AB19" s="191"/>
      <c r="AC19" s="191">
        <f>AA19+30</f>
        <v>43311</v>
      </c>
      <c r="AD19" s="185" t="s">
        <v>446</v>
      </c>
      <c r="AE19" s="186" t="s">
        <v>509</v>
      </c>
      <c r="AF19" s="192" t="s">
        <v>510</v>
      </c>
      <c r="AG19" s="191">
        <v>43599</v>
      </c>
    </row>
    <row r="20" spans="1:35" ht="73.5" customHeight="1">
      <c r="A20" s="183">
        <f t="shared" si="2"/>
        <v>13</v>
      </c>
      <c r="B20" s="185" t="s">
        <v>431</v>
      </c>
      <c r="C20" s="185" t="s">
        <v>511</v>
      </c>
      <c r="D20" s="183">
        <v>2532</v>
      </c>
      <c r="E20" s="183">
        <v>606914</v>
      </c>
      <c r="F20" s="183">
        <v>466</v>
      </c>
      <c r="G20" s="185" t="s">
        <v>1</v>
      </c>
      <c r="H20" s="185"/>
      <c r="I20" s="185"/>
      <c r="J20" s="185"/>
      <c r="K20" s="186" t="s">
        <v>512</v>
      </c>
      <c r="L20" s="183" t="s">
        <v>464</v>
      </c>
      <c r="M20" s="183" t="s">
        <v>445</v>
      </c>
      <c r="N20" s="185" t="s">
        <v>436</v>
      </c>
      <c r="O20" s="190">
        <v>39373</v>
      </c>
      <c r="P20" s="188">
        <v>12780457.84</v>
      </c>
      <c r="Q20" s="188">
        <v>3031612.48</v>
      </c>
      <c r="R20" s="188">
        <f>P20+Q20</f>
        <v>15812070.32</v>
      </c>
      <c r="S20" s="188">
        <v>12780457.84</v>
      </c>
      <c r="T20" s="188">
        <v>2664756.73</v>
      </c>
      <c r="U20" s="188">
        <f t="shared" si="0"/>
        <v>15445214.57</v>
      </c>
      <c r="V20" s="188">
        <v>976330.91</v>
      </c>
      <c r="W20" s="188">
        <v>12742746.880000001</v>
      </c>
      <c r="X20" s="188">
        <v>2664756.4300000002</v>
      </c>
      <c r="Y20" s="188">
        <v>294807.76</v>
      </c>
      <c r="Z20" s="188">
        <f t="shared" si="1"/>
        <v>15702311.07</v>
      </c>
      <c r="AA20" s="190">
        <v>43312</v>
      </c>
      <c r="AB20" s="191"/>
      <c r="AC20" s="190"/>
      <c r="AD20" s="185" t="s">
        <v>466</v>
      </c>
      <c r="AE20" s="186" t="s">
        <v>513</v>
      </c>
      <c r="AF20" s="192" t="s">
        <v>514</v>
      </c>
      <c r="AG20" s="191">
        <v>43565</v>
      </c>
      <c r="AH20" s="200"/>
      <c r="AI20" s="200"/>
    </row>
    <row r="21" spans="1:35" ht="82.5" customHeight="1">
      <c r="A21" s="183">
        <f t="shared" si="2"/>
        <v>14</v>
      </c>
      <c r="B21" s="185" t="s">
        <v>431</v>
      </c>
      <c r="C21" s="184" t="s">
        <v>515</v>
      </c>
      <c r="D21" s="184">
        <v>3764</v>
      </c>
      <c r="E21" s="184">
        <v>299969</v>
      </c>
      <c r="F21" s="184">
        <v>838</v>
      </c>
      <c r="G21" s="184" t="s">
        <v>1</v>
      </c>
      <c r="H21" s="184"/>
      <c r="I21" s="184" t="s">
        <v>516</v>
      </c>
      <c r="J21" s="184"/>
      <c r="K21" s="194" t="s">
        <v>517</v>
      </c>
      <c r="L21" s="183" t="s">
        <v>444</v>
      </c>
      <c r="M21" s="183" t="s">
        <v>445</v>
      </c>
      <c r="N21" s="183" t="s">
        <v>472</v>
      </c>
      <c r="O21" s="183" t="s">
        <v>473</v>
      </c>
      <c r="P21" s="188">
        <v>38460000</v>
      </c>
      <c r="Q21" s="188">
        <v>11540000</v>
      </c>
      <c r="R21" s="188">
        <f>SUM(P21:Q21)</f>
        <v>50000000</v>
      </c>
      <c r="S21" s="188">
        <v>18058551.109999999</v>
      </c>
      <c r="T21" s="188">
        <v>6178635.3499999996</v>
      </c>
      <c r="U21" s="188">
        <f t="shared" si="0"/>
        <v>24237186.460000001</v>
      </c>
      <c r="V21" s="188">
        <v>3568370.71</v>
      </c>
      <c r="W21" s="188">
        <f>S21+3437000.46568844</f>
        <v>21495551.57568844</v>
      </c>
      <c r="X21" s="188">
        <f>T21+53442.604311559</f>
        <v>6232077.954311559</v>
      </c>
      <c r="Y21" s="188">
        <v>77927.64</v>
      </c>
      <c r="Z21" s="188">
        <f t="shared" si="1"/>
        <v>27805557.170000002</v>
      </c>
      <c r="AA21" s="195">
        <v>43402</v>
      </c>
      <c r="AB21" s="191" t="s">
        <v>1</v>
      </c>
      <c r="AC21" s="197">
        <v>43252</v>
      </c>
      <c r="AD21" s="184" t="s">
        <v>458</v>
      </c>
      <c r="AE21" s="186" t="s">
        <v>518</v>
      </c>
      <c r="AF21" s="192" t="s">
        <v>475</v>
      </c>
      <c r="AG21" s="191">
        <v>43563</v>
      </c>
      <c r="AH21" s="188"/>
      <c r="AI21" s="188"/>
    </row>
    <row r="22" spans="1:35" ht="90">
      <c r="A22" s="183">
        <f t="shared" si="2"/>
        <v>15</v>
      </c>
      <c r="B22" s="185" t="s">
        <v>431</v>
      </c>
      <c r="C22" s="185" t="s">
        <v>519</v>
      </c>
      <c r="D22" s="183">
        <v>2529</v>
      </c>
      <c r="E22" s="183">
        <v>606918</v>
      </c>
      <c r="F22" s="185" t="s">
        <v>520</v>
      </c>
      <c r="G22" s="185" t="s">
        <v>1</v>
      </c>
      <c r="H22" s="185"/>
      <c r="I22" s="185"/>
      <c r="J22" s="185"/>
      <c r="K22" s="186" t="s">
        <v>521</v>
      </c>
      <c r="L22" s="183" t="s">
        <v>464</v>
      </c>
      <c r="M22" s="183" t="s">
        <v>445</v>
      </c>
      <c r="N22" s="183" t="s">
        <v>436</v>
      </c>
      <c r="O22" s="183" t="s">
        <v>484</v>
      </c>
      <c r="P22" s="188">
        <v>6588396.3600000003</v>
      </c>
      <c r="Q22" s="188">
        <v>898417.69</v>
      </c>
      <c r="R22" s="188">
        <f>SUM(P22:Q22)</f>
        <v>7486814.0500000007</v>
      </c>
      <c r="S22" s="188">
        <v>8161560</v>
      </c>
      <c r="T22" s="188">
        <v>2400000</v>
      </c>
      <c r="U22" s="188">
        <f t="shared" si="0"/>
        <v>10561560</v>
      </c>
      <c r="V22" s="188">
        <v>2121261.14</v>
      </c>
      <c r="W22" s="188">
        <v>5060525.24</v>
      </c>
      <c r="X22" s="188">
        <v>2400000</v>
      </c>
      <c r="Y22" s="188">
        <v>1574483.64</v>
      </c>
      <c r="Z22" s="188">
        <f t="shared" si="1"/>
        <v>9035008.8800000008</v>
      </c>
      <c r="AA22" s="190">
        <v>43464</v>
      </c>
      <c r="AB22" s="191"/>
      <c r="AC22" s="190"/>
      <c r="AD22" s="185" t="s">
        <v>466</v>
      </c>
      <c r="AE22" s="186" t="s">
        <v>522</v>
      </c>
      <c r="AF22" s="192" t="s">
        <v>523</v>
      </c>
      <c r="AG22" s="191">
        <v>43599</v>
      </c>
      <c r="AH22" s="200"/>
      <c r="AI22" s="200"/>
    </row>
    <row r="23" spans="1:35" ht="83.25" customHeight="1">
      <c r="A23" s="183">
        <f t="shared" si="2"/>
        <v>16</v>
      </c>
      <c r="B23" s="185" t="s">
        <v>431</v>
      </c>
      <c r="C23" s="184" t="s">
        <v>524</v>
      </c>
      <c r="D23" s="183">
        <v>4045</v>
      </c>
      <c r="E23" s="183">
        <v>674116</v>
      </c>
      <c r="F23" s="185" t="s">
        <v>525</v>
      </c>
      <c r="G23" s="185" t="s">
        <v>1</v>
      </c>
      <c r="H23" s="185"/>
      <c r="I23" s="185"/>
      <c r="J23" s="185"/>
      <c r="K23" s="194" t="s">
        <v>526</v>
      </c>
      <c r="L23" s="183" t="s">
        <v>527</v>
      </c>
      <c r="M23" s="183" t="s">
        <v>445</v>
      </c>
      <c r="N23" s="183" t="s">
        <v>436</v>
      </c>
      <c r="O23" s="183" t="s">
        <v>528</v>
      </c>
      <c r="P23" s="188">
        <v>1522108</v>
      </c>
      <c r="Q23" s="188">
        <v>0</v>
      </c>
      <c r="R23" s="188">
        <v>1522108</v>
      </c>
      <c r="S23" s="188">
        <v>990094.91</v>
      </c>
      <c r="T23" s="188">
        <v>0</v>
      </c>
      <c r="U23" s="188">
        <f t="shared" si="0"/>
        <v>990094.91</v>
      </c>
      <c r="V23" s="188">
        <v>74841.240000000005</v>
      </c>
      <c r="W23" s="188">
        <v>950855</v>
      </c>
      <c r="X23" s="188">
        <v>0</v>
      </c>
      <c r="Y23" s="188">
        <v>0</v>
      </c>
      <c r="Z23" s="188">
        <f t="shared" si="1"/>
        <v>950855</v>
      </c>
      <c r="AA23" s="195">
        <v>43524</v>
      </c>
      <c r="AB23" s="191">
        <f>AA23-30</f>
        <v>43494</v>
      </c>
      <c r="AC23" s="187">
        <f>AA23+30</f>
        <v>43554</v>
      </c>
      <c r="AD23" s="184" t="s">
        <v>529</v>
      </c>
      <c r="AE23" s="186" t="s">
        <v>530</v>
      </c>
      <c r="AF23" s="192" t="s">
        <v>531</v>
      </c>
      <c r="AG23" s="191">
        <v>43714</v>
      </c>
    </row>
    <row r="24" spans="1:35" ht="38.25">
      <c r="A24" s="183">
        <f t="shared" si="2"/>
        <v>17</v>
      </c>
      <c r="B24" s="185" t="s">
        <v>431</v>
      </c>
      <c r="C24" s="185" t="s">
        <v>532</v>
      </c>
      <c r="D24" s="183">
        <v>2538</v>
      </c>
      <c r="E24" s="183">
        <v>607520</v>
      </c>
      <c r="F24" s="185" t="s">
        <v>533</v>
      </c>
      <c r="G24" s="185" t="s">
        <v>1</v>
      </c>
      <c r="H24" s="185"/>
      <c r="I24" s="185"/>
      <c r="J24" s="185"/>
      <c r="K24" s="186" t="s">
        <v>534</v>
      </c>
      <c r="L24" s="183" t="s">
        <v>464</v>
      </c>
      <c r="M24" s="183" t="s">
        <v>445</v>
      </c>
      <c r="N24" s="183" t="s">
        <v>436</v>
      </c>
      <c r="O24" s="183" t="s">
        <v>479</v>
      </c>
      <c r="P24" s="188">
        <v>2670726.14</v>
      </c>
      <c r="Q24" s="188">
        <v>184040.61</v>
      </c>
      <c r="R24" s="188">
        <v>2854766.75</v>
      </c>
      <c r="S24" s="188">
        <v>1716131.06</v>
      </c>
      <c r="T24" s="188">
        <v>227143</v>
      </c>
      <c r="U24" s="188">
        <f t="shared" si="0"/>
        <v>1943274.06</v>
      </c>
      <c r="V24" s="188">
        <v>409622.56</v>
      </c>
      <c r="W24" s="188">
        <v>1391724.92</v>
      </c>
      <c r="X24" s="188">
        <v>227142.95</v>
      </c>
      <c r="Y24" s="188">
        <v>0</v>
      </c>
      <c r="Z24" s="188">
        <f t="shared" si="1"/>
        <v>1618867.8699999999</v>
      </c>
      <c r="AA24" s="195">
        <v>43646</v>
      </c>
      <c r="AB24" s="191"/>
      <c r="AC24" s="190"/>
      <c r="AD24" s="185" t="s">
        <v>535</v>
      </c>
      <c r="AE24" s="186" t="s">
        <v>536</v>
      </c>
      <c r="AF24" s="192" t="s">
        <v>1</v>
      </c>
      <c r="AG24" s="191">
        <v>43710</v>
      </c>
    </row>
    <row r="25" spans="1:35" ht="78.75" customHeight="1">
      <c r="A25" s="183">
        <f t="shared" si="2"/>
        <v>18</v>
      </c>
      <c r="B25" s="185" t="s">
        <v>537</v>
      </c>
      <c r="C25" s="184" t="s">
        <v>538</v>
      </c>
      <c r="D25" s="184">
        <v>4586</v>
      </c>
      <c r="E25" s="184">
        <v>836521</v>
      </c>
      <c r="F25" s="184" t="s">
        <v>539</v>
      </c>
      <c r="G25" s="184" t="s">
        <v>540</v>
      </c>
      <c r="H25" s="184"/>
      <c r="I25" s="184" t="s">
        <v>541</v>
      </c>
      <c r="J25" s="184"/>
      <c r="K25" s="194" t="s">
        <v>542</v>
      </c>
      <c r="L25" s="183" t="s">
        <v>444</v>
      </c>
      <c r="M25" s="183" t="s">
        <v>445</v>
      </c>
      <c r="N25" s="183" t="s">
        <v>472</v>
      </c>
      <c r="O25" s="183" t="s">
        <v>543</v>
      </c>
      <c r="P25" s="188">
        <v>872509</v>
      </c>
      <c r="Q25" s="188">
        <v>873.38</v>
      </c>
      <c r="R25" s="188">
        <v>873382.38</v>
      </c>
      <c r="S25" s="188">
        <v>0</v>
      </c>
      <c r="T25" s="188">
        <v>0</v>
      </c>
      <c r="U25" s="188">
        <f t="shared" si="0"/>
        <v>0</v>
      </c>
      <c r="V25" s="188">
        <v>0</v>
      </c>
      <c r="W25" s="188">
        <v>0</v>
      </c>
      <c r="X25" s="188">
        <v>0</v>
      </c>
      <c r="Y25" s="188">
        <v>0</v>
      </c>
      <c r="Z25" s="188">
        <f t="shared" si="1"/>
        <v>0</v>
      </c>
      <c r="AA25" s="195">
        <v>43633</v>
      </c>
      <c r="AB25" s="191" t="s">
        <v>1</v>
      </c>
      <c r="AC25" s="187" t="s">
        <v>1</v>
      </c>
      <c r="AD25" s="184" t="s">
        <v>458</v>
      </c>
      <c r="AE25" s="186" t="s">
        <v>544</v>
      </c>
      <c r="AF25" s="192" t="s">
        <v>545</v>
      </c>
      <c r="AG25" s="191">
        <v>43658</v>
      </c>
    </row>
    <row r="26" spans="1:35" ht="99" customHeight="1">
      <c r="A26" s="183">
        <f t="shared" si="2"/>
        <v>19</v>
      </c>
      <c r="B26" s="185" t="s">
        <v>431</v>
      </c>
      <c r="C26" s="185" t="s">
        <v>546</v>
      </c>
      <c r="D26" s="183">
        <v>3848</v>
      </c>
      <c r="E26" s="183">
        <v>668749</v>
      </c>
      <c r="F26" s="183">
        <v>772</v>
      </c>
      <c r="G26" s="185" t="s">
        <v>1</v>
      </c>
      <c r="H26" s="185"/>
      <c r="I26" s="185"/>
      <c r="J26" s="185"/>
      <c r="K26" s="186" t="s">
        <v>547</v>
      </c>
      <c r="L26" s="183" t="s">
        <v>464</v>
      </c>
      <c r="M26" s="183" t="s">
        <v>445</v>
      </c>
      <c r="N26" s="183" t="s">
        <v>436</v>
      </c>
      <c r="O26" s="183" t="s">
        <v>465</v>
      </c>
      <c r="P26" s="188">
        <v>2844066.6</v>
      </c>
      <c r="Q26" s="188">
        <v>0</v>
      </c>
      <c r="R26" s="188">
        <v>2844066.6</v>
      </c>
      <c r="S26" s="188">
        <v>1165309.76</v>
      </c>
      <c r="T26" s="188">
        <v>0</v>
      </c>
      <c r="U26" s="188">
        <f t="shared" si="0"/>
        <v>1165309.76</v>
      </c>
      <c r="V26" s="188">
        <v>27728.65</v>
      </c>
      <c r="W26" s="188">
        <v>797828.09</v>
      </c>
      <c r="X26" s="188">
        <v>0</v>
      </c>
      <c r="Y26" s="188">
        <v>0</v>
      </c>
      <c r="Z26" s="188">
        <f t="shared" si="1"/>
        <v>797828.09</v>
      </c>
      <c r="AA26" s="191">
        <v>43646</v>
      </c>
      <c r="AB26" s="191"/>
      <c r="AC26" s="191"/>
      <c r="AD26" s="199" t="s">
        <v>548</v>
      </c>
      <c r="AE26" s="186" t="s">
        <v>549</v>
      </c>
      <c r="AF26" s="199" t="s">
        <v>1</v>
      </c>
      <c r="AG26" s="191">
        <v>43647</v>
      </c>
    </row>
    <row r="27" spans="1:35" ht="51">
      <c r="A27" s="183">
        <f t="shared" si="2"/>
        <v>20</v>
      </c>
      <c r="B27" s="185" t="s">
        <v>431</v>
      </c>
      <c r="C27" s="185" t="s">
        <v>550</v>
      </c>
      <c r="D27" s="183">
        <v>4041</v>
      </c>
      <c r="E27" s="183">
        <v>674121</v>
      </c>
      <c r="F27" s="185" t="s">
        <v>551</v>
      </c>
      <c r="G27" s="185" t="s">
        <v>1</v>
      </c>
      <c r="H27" s="185"/>
      <c r="I27" s="185"/>
      <c r="J27" s="185"/>
      <c r="K27" s="201" t="s">
        <v>552</v>
      </c>
      <c r="L27" s="183" t="s">
        <v>527</v>
      </c>
      <c r="M27" s="183" t="s">
        <v>445</v>
      </c>
      <c r="N27" s="183" t="s">
        <v>436</v>
      </c>
      <c r="O27" s="183" t="s">
        <v>528</v>
      </c>
      <c r="P27" s="188">
        <v>6000000</v>
      </c>
      <c r="Q27" s="188">
        <v>0</v>
      </c>
      <c r="R27" s="188">
        <v>6000000</v>
      </c>
      <c r="S27" s="188">
        <v>5248095.96</v>
      </c>
      <c r="T27" s="188">
        <v>0</v>
      </c>
      <c r="U27" s="188">
        <f t="shared" si="0"/>
        <v>5248095.96</v>
      </c>
      <c r="V27" s="188">
        <v>334446.17</v>
      </c>
      <c r="W27" s="188">
        <v>3674487.43</v>
      </c>
      <c r="X27" s="188">
        <v>0</v>
      </c>
      <c r="Y27" s="188">
        <v>0</v>
      </c>
      <c r="Z27" s="188">
        <f t="shared" si="1"/>
        <v>3674487.43</v>
      </c>
      <c r="AA27" s="191">
        <v>43646</v>
      </c>
      <c r="AB27" s="191"/>
      <c r="AC27" s="191"/>
      <c r="AD27" s="199" t="s">
        <v>548</v>
      </c>
      <c r="AE27" s="186" t="s">
        <v>553</v>
      </c>
      <c r="AF27" s="199" t="s">
        <v>1</v>
      </c>
      <c r="AG27" s="191">
        <v>43599</v>
      </c>
      <c r="AH27" s="188"/>
      <c r="AI27" s="188"/>
    </row>
    <row r="28" spans="1:35" ht="90" customHeight="1">
      <c r="A28" s="183">
        <f t="shared" si="2"/>
        <v>21</v>
      </c>
      <c r="B28" s="185" t="s">
        <v>431</v>
      </c>
      <c r="C28" s="185" t="s">
        <v>554</v>
      </c>
      <c r="D28" s="183">
        <v>4043</v>
      </c>
      <c r="E28" s="183">
        <v>674114</v>
      </c>
      <c r="F28" s="185" t="s">
        <v>555</v>
      </c>
      <c r="G28" s="185" t="s">
        <v>1</v>
      </c>
      <c r="H28" s="185"/>
      <c r="I28" s="185"/>
      <c r="J28" s="185"/>
      <c r="K28" s="201" t="s">
        <v>556</v>
      </c>
      <c r="L28" s="183" t="s">
        <v>527</v>
      </c>
      <c r="M28" s="183" t="s">
        <v>445</v>
      </c>
      <c r="N28" s="183" t="s">
        <v>436</v>
      </c>
      <c r="O28" s="183" t="s">
        <v>528</v>
      </c>
      <c r="P28" s="188">
        <v>1292847</v>
      </c>
      <c r="Q28" s="188">
        <v>0</v>
      </c>
      <c r="R28" s="188">
        <v>1292847</v>
      </c>
      <c r="S28" s="188">
        <v>1262676.72</v>
      </c>
      <c r="T28" s="188">
        <v>0</v>
      </c>
      <c r="U28" s="188">
        <f t="shared" si="0"/>
        <v>1262676.72</v>
      </c>
      <c r="V28" s="188">
        <v>98569.56</v>
      </c>
      <c r="W28" s="188">
        <v>846233.8</v>
      </c>
      <c r="X28" s="188">
        <v>0</v>
      </c>
      <c r="Y28" s="188">
        <v>0</v>
      </c>
      <c r="Z28" s="188">
        <f t="shared" si="1"/>
        <v>846233.8</v>
      </c>
      <c r="AA28" s="191">
        <v>43646</v>
      </c>
      <c r="AB28" s="191"/>
      <c r="AC28" s="191"/>
      <c r="AD28" s="199" t="s">
        <v>548</v>
      </c>
      <c r="AE28" s="186" t="s">
        <v>557</v>
      </c>
      <c r="AF28" s="199" t="s">
        <v>1</v>
      </c>
      <c r="AG28" s="191">
        <v>43656</v>
      </c>
    </row>
    <row r="29" spans="1:35" ht="60">
      <c r="A29" s="183">
        <f t="shared" si="2"/>
        <v>22</v>
      </c>
      <c r="B29" s="185" t="s">
        <v>537</v>
      </c>
      <c r="C29" s="185" t="s">
        <v>558</v>
      </c>
      <c r="D29" s="183">
        <v>4025</v>
      </c>
      <c r="E29" s="183">
        <v>759482</v>
      </c>
      <c r="F29" s="185" t="s">
        <v>559</v>
      </c>
      <c r="G29" s="185" t="s">
        <v>560</v>
      </c>
      <c r="H29" s="185" t="s">
        <v>561</v>
      </c>
      <c r="I29" s="185" t="s">
        <v>562</v>
      </c>
      <c r="J29" s="185"/>
      <c r="K29" s="186" t="s">
        <v>563</v>
      </c>
      <c r="L29" s="183" t="s">
        <v>444</v>
      </c>
      <c r="M29" s="183" t="s">
        <v>472</v>
      </c>
      <c r="N29" s="183" t="s">
        <v>436</v>
      </c>
      <c r="O29" s="188" t="s">
        <v>564</v>
      </c>
      <c r="P29" s="188">
        <v>28804271</v>
      </c>
      <c r="Q29" s="188">
        <v>3200474.56</v>
      </c>
      <c r="R29" s="188">
        <v>32004745.559999999</v>
      </c>
      <c r="S29" s="188">
        <v>14804271</v>
      </c>
      <c r="T29" s="188">
        <v>2255355.3199999998</v>
      </c>
      <c r="U29" s="188">
        <f t="shared" si="0"/>
        <v>17059626.32</v>
      </c>
      <c r="V29" s="188">
        <v>831451.53</v>
      </c>
      <c r="W29" s="188">
        <v>12307373.4</v>
      </c>
      <c r="X29" s="188">
        <v>2435445.2799999998</v>
      </c>
      <c r="Y29" s="188">
        <v>0</v>
      </c>
      <c r="Z29" s="188">
        <f t="shared" si="1"/>
        <v>14742818.68</v>
      </c>
      <c r="AA29" s="190">
        <v>44165</v>
      </c>
      <c r="AB29" s="191">
        <f>AA29-30</f>
        <v>44135</v>
      </c>
      <c r="AC29" s="190">
        <f>AA29+30</f>
        <v>44195</v>
      </c>
      <c r="AD29" s="185" t="s">
        <v>565</v>
      </c>
      <c r="AE29" s="186" t="s">
        <v>1</v>
      </c>
      <c r="AF29" s="192" t="s">
        <v>1</v>
      </c>
      <c r="AG29" s="191">
        <v>43675</v>
      </c>
    </row>
    <row r="30" spans="1:35" ht="91.5" customHeight="1">
      <c r="A30" s="183">
        <f t="shared" si="2"/>
        <v>23</v>
      </c>
      <c r="B30" s="185" t="s">
        <v>431</v>
      </c>
      <c r="C30" s="185" t="s">
        <v>566</v>
      </c>
      <c r="D30" s="183">
        <v>2531</v>
      </c>
      <c r="E30" s="183">
        <v>606915</v>
      </c>
      <c r="F30" s="183">
        <v>465</v>
      </c>
      <c r="G30" s="185" t="s">
        <v>1</v>
      </c>
      <c r="H30" s="185"/>
      <c r="I30" s="185"/>
      <c r="J30" s="185"/>
      <c r="K30" s="186" t="s">
        <v>567</v>
      </c>
      <c r="L30" s="183" t="s">
        <v>464</v>
      </c>
      <c r="M30" s="183" t="s">
        <v>445</v>
      </c>
      <c r="N30" s="183" t="s">
        <v>436</v>
      </c>
      <c r="O30" s="190" t="s">
        <v>568</v>
      </c>
      <c r="P30" s="188">
        <v>14945071.210000001</v>
      </c>
      <c r="Q30" s="188">
        <v>3387904.02</v>
      </c>
      <c r="R30" s="188">
        <v>18332975.23</v>
      </c>
      <c r="S30" s="188">
        <v>14943576.699999999</v>
      </c>
      <c r="T30" s="188">
        <v>4426103.6900000004</v>
      </c>
      <c r="U30" s="188">
        <f t="shared" si="0"/>
        <v>19369680.390000001</v>
      </c>
      <c r="V30" s="188">
        <v>2673380.7799999998</v>
      </c>
      <c r="W30" s="188">
        <v>12115226.33</v>
      </c>
      <c r="X30" s="188">
        <v>4426103.6900000004</v>
      </c>
      <c r="Y30" s="188">
        <v>0</v>
      </c>
      <c r="Z30" s="188">
        <f t="shared" si="1"/>
        <v>16541330.02</v>
      </c>
      <c r="AA30" s="190">
        <v>43677</v>
      </c>
      <c r="AB30" s="191"/>
      <c r="AC30" s="190"/>
      <c r="AD30" s="185" t="s">
        <v>548</v>
      </c>
      <c r="AE30" s="186" t="s">
        <v>569</v>
      </c>
      <c r="AF30" s="199" t="s">
        <v>1</v>
      </c>
      <c r="AG30" s="191">
        <v>43656</v>
      </c>
    </row>
    <row r="31" spans="1:35" ht="38.25">
      <c r="A31" s="183">
        <f t="shared" si="2"/>
        <v>24</v>
      </c>
      <c r="B31" s="185" t="s">
        <v>431</v>
      </c>
      <c r="C31" s="185" t="s">
        <v>570</v>
      </c>
      <c r="D31" s="183">
        <v>4046</v>
      </c>
      <c r="E31" s="183">
        <v>673793</v>
      </c>
      <c r="F31" s="185" t="s">
        <v>571</v>
      </c>
      <c r="G31" s="185" t="s">
        <v>1</v>
      </c>
      <c r="H31" s="185"/>
      <c r="I31" s="185"/>
      <c r="J31" s="185"/>
      <c r="K31" s="186" t="s">
        <v>572</v>
      </c>
      <c r="L31" s="183" t="s">
        <v>527</v>
      </c>
      <c r="M31" s="183" t="s">
        <v>445</v>
      </c>
      <c r="N31" s="183" t="s">
        <v>436</v>
      </c>
      <c r="O31" s="183" t="s">
        <v>528</v>
      </c>
      <c r="P31" s="188">
        <v>130047796</v>
      </c>
      <c r="Q31" s="188">
        <v>0</v>
      </c>
      <c r="R31" s="188">
        <v>130047796</v>
      </c>
      <c r="S31" s="188">
        <v>36533605.280000001</v>
      </c>
      <c r="T31" s="188">
        <v>0</v>
      </c>
      <c r="U31" s="188">
        <f t="shared" si="0"/>
        <v>36533605.280000001</v>
      </c>
      <c r="V31" s="188">
        <v>455434.21</v>
      </c>
      <c r="W31" s="188">
        <v>34450889.560000002</v>
      </c>
      <c r="X31" s="188">
        <v>0</v>
      </c>
      <c r="Y31" s="188">
        <v>0</v>
      </c>
      <c r="Z31" s="188">
        <f t="shared" si="1"/>
        <v>34450889.560000002</v>
      </c>
      <c r="AA31" s="190">
        <v>43677</v>
      </c>
      <c r="AB31" s="191"/>
      <c r="AC31" s="190"/>
      <c r="AD31" s="185" t="s">
        <v>565</v>
      </c>
      <c r="AE31" s="186" t="s">
        <v>573</v>
      </c>
      <c r="AF31" s="199" t="s">
        <v>1</v>
      </c>
      <c r="AG31" s="191">
        <v>43656</v>
      </c>
    </row>
    <row r="32" spans="1:35" ht="78" customHeight="1">
      <c r="A32" s="183">
        <f t="shared" si="2"/>
        <v>25</v>
      </c>
      <c r="B32" s="185" t="s">
        <v>431</v>
      </c>
      <c r="C32" s="185" t="s">
        <v>574</v>
      </c>
      <c r="D32" s="183">
        <v>4440</v>
      </c>
      <c r="E32" s="183">
        <v>683202</v>
      </c>
      <c r="F32" s="183">
        <v>1097</v>
      </c>
      <c r="G32" s="185" t="s">
        <v>1</v>
      </c>
      <c r="H32" s="185"/>
      <c r="I32" s="185"/>
      <c r="J32" s="185"/>
      <c r="K32" s="186" t="s">
        <v>575</v>
      </c>
      <c r="L32" s="183" t="s">
        <v>464</v>
      </c>
      <c r="M32" s="183" t="s">
        <v>445</v>
      </c>
      <c r="N32" s="183" t="s">
        <v>436</v>
      </c>
      <c r="O32" s="183" t="s">
        <v>576</v>
      </c>
      <c r="P32" s="188">
        <v>9553852.8399999999</v>
      </c>
      <c r="Q32" s="188">
        <v>0</v>
      </c>
      <c r="R32" s="188">
        <v>9553852.8399999999</v>
      </c>
      <c r="S32" s="188">
        <v>664729.29</v>
      </c>
      <c r="T32" s="188">
        <v>0</v>
      </c>
      <c r="U32" s="188">
        <f t="shared" si="0"/>
        <v>664729.29</v>
      </c>
      <c r="V32" s="188">
        <v>2519.9899999999998</v>
      </c>
      <c r="W32" s="188">
        <v>335933.58</v>
      </c>
      <c r="X32" s="188">
        <v>0</v>
      </c>
      <c r="Y32" s="188">
        <v>0</v>
      </c>
      <c r="Z32" s="188">
        <f t="shared" si="1"/>
        <v>335933.58</v>
      </c>
      <c r="AA32" s="190">
        <v>43677</v>
      </c>
      <c r="AB32" s="191"/>
      <c r="AC32" s="190"/>
      <c r="AD32" s="185" t="s">
        <v>548</v>
      </c>
      <c r="AE32" s="186" t="s">
        <v>577</v>
      </c>
      <c r="AF32" s="199" t="s">
        <v>1</v>
      </c>
      <c r="AG32" s="191">
        <v>43629</v>
      </c>
    </row>
    <row r="33" spans="1:34" ht="106.5" customHeight="1">
      <c r="A33" s="183">
        <f t="shared" si="2"/>
        <v>26</v>
      </c>
      <c r="B33" s="185" t="s">
        <v>431</v>
      </c>
      <c r="C33" s="185" t="s">
        <v>578</v>
      </c>
      <c r="D33" s="183">
        <v>4093</v>
      </c>
      <c r="E33" s="185" t="s">
        <v>1</v>
      </c>
      <c r="F33" s="185" t="s">
        <v>1</v>
      </c>
      <c r="G33" s="185" t="s">
        <v>1</v>
      </c>
      <c r="H33" s="185"/>
      <c r="I33" s="185" t="s">
        <v>579</v>
      </c>
      <c r="J33" s="185"/>
      <c r="K33" s="186" t="s">
        <v>580</v>
      </c>
      <c r="L33" s="183" t="s">
        <v>434</v>
      </c>
      <c r="M33" s="183" t="s">
        <v>445</v>
      </c>
      <c r="N33" s="183" t="s">
        <v>436</v>
      </c>
      <c r="O33" s="183" t="s">
        <v>581</v>
      </c>
      <c r="P33" s="188">
        <v>4763573.8899999997</v>
      </c>
      <c r="Q33" s="188">
        <v>0</v>
      </c>
      <c r="R33" s="188">
        <v>4763573.8899999997</v>
      </c>
      <c r="S33" s="188">
        <v>2381786.94</v>
      </c>
      <c r="T33" s="188">
        <v>0</v>
      </c>
      <c r="U33" s="188">
        <f t="shared" si="0"/>
        <v>2381786.94</v>
      </c>
      <c r="V33" s="188">
        <v>23540.1</v>
      </c>
      <c r="W33" s="188">
        <v>2381786.94</v>
      </c>
      <c r="X33" s="188">
        <v>0</v>
      </c>
      <c r="Y33" s="188">
        <v>0</v>
      </c>
      <c r="Z33" s="188">
        <f t="shared" si="1"/>
        <v>2381786.94</v>
      </c>
      <c r="AA33" s="191">
        <v>44048</v>
      </c>
      <c r="AB33" s="191">
        <f>AA33-60</f>
        <v>43988</v>
      </c>
      <c r="AC33" s="191" t="s">
        <v>582</v>
      </c>
      <c r="AD33" s="199" t="s">
        <v>548</v>
      </c>
      <c r="AE33" s="186" t="s">
        <v>583</v>
      </c>
      <c r="AF33" s="192" t="s">
        <v>584</v>
      </c>
      <c r="AG33" s="191">
        <v>43718</v>
      </c>
    </row>
    <row r="34" spans="1:34" ht="93.75" customHeight="1">
      <c r="A34" s="183">
        <f t="shared" si="2"/>
        <v>27</v>
      </c>
      <c r="B34" s="185" t="s">
        <v>431</v>
      </c>
      <c r="C34" s="185" t="s">
        <v>585</v>
      </c>
      <c r="D34" s="183">
        <v>4012</v>
      </c>
      <c r="E34" s="183">
        <v>673846</v>
      </c>
      <c r="F34" s="185" t="s">
        <v>586</v>
      </c>
      <c r="G34" s="185" t="s">
        <v>1</v>
      </c>
      <c r="H34" s="185"/>
      <c r="I34" s="185"/>
      <c r="J34" s="185"/>
      <c r="K34" s="186" t="s">
        <v>587</v>
      </c>
      <c r="L34" s="185" t="s">
        <v>464</v>
      </c>
      <c r="M34" s="185" t="s">
        <v>445</v>
      </c>
      <c r="N34" s="185" t="s">
        <v>588</v>
      </c>
      <c r="O34" s="190">
        <v>41264</v>
      </c>
      <c r="P34" s="188">
        <v>3610000</v>
      </c>
      <c r="Q34" s="188">
        <v>1665140.88</v>
      </c>
      <c r="R34" s="188">
        <v>5275140.88</v>
      </c>
      <c r="S34" s="188">
        <v>544727.39</v>
      </c>
      <c r="T34" s="188">
        <v>363096.05</v>
      </c>
      <c r="U34" s="188">
        <f t="shared" si="0"/>
        <v>907823.44</v>
      </c>
      <c r="V34" s="188">
        <v>0</v>
      </c>
      <c r="W34" s="188">
        <v>544727.39</v>
      </c>
      <c r="X34" s="188">
        <v>363096.05</v>
      </c>
      <c r="Y34" s="188">
        <v>0</v>
      </c>
      <c r="Z34" s="188">
        <f t="shared" si="1"/>
        <v>907823.44</v>
      </c>
      <c r="AA34" s="190">
        <v>43828</v>
      </c>
      <c r="AB34" s="195">
        <f>AA34-30</f>
        <v>43798</v>
      </c>
      <c r="AC34" s="190">
        <f>AA34+60</f>
        <v>43888</v>
      </c>
      <c r="AD34" s="185" t="s">
        <v>548</v>
      </c>
      <c r="AE34" s="186" t="s">
        <v>589</v>
      </c>
      <c r="AF34" s="199" t="s">
        <v>1</v>
      </c>
      <c r="AG34" s="191">
        <v>43718</v>
      </c>
    </row>
    <row r="35" spans="1:34" ht="77.25" customHeight="1">
      <c r="A35" s="183">
        <f t="shared" si="2"/>
        <v>28</v>
      </c>
      <c r="B35" s="185" t="s">
        <v>431</v>
      </c>
      <c r="C35" s="185" t="s">
        <v>590</v>
      </c>
      <c r="D35" s="183">
        <v>4034</v>
      </c>
      <c r="E35" s="183">
        <v>674998</v>
      </c>
      <c r="F35" s="185" t="s">
        <v>591</v>
      </c>
      <c r="G35" s="185" t="s">
        <v>1</v>
      </c>
      <c r="H35" s="185"/>
      <c r="I35" s="185"/>
      <c r="J35" s="185"/>
      <c r="K35" s="186" t="s">
        <v>592</v>
      </c>
      <c r="L35" s="183" t="s">
        <v>464</v>
      </c>
      <c r="M35" s="183" t="s">
        <v>445</v>
      </c>
      <c r="N35" s="183" t="s">
        <v>436</v>
      </c>
      <c r="O35" s="183" t="s">
        <v>593</v>
      </c>
      <c r="P35" s="188">
        <v>9138861.2599999998</v>
      </c>
      <c r="Q35" s="188">
        <v>154580.1</v>
      </c>
      <c r="R35" s="188">
        <v>9293441.3599999994</v>
      </c>
      <c r="S35" s="188">
        <v>7201383.46</v>
      </c>
      <c r="T35" s="188">
        <v>103580.16</v>
      </c>
      <c r="U35" s="188">
        <f t="shared" si="0"/>
        <v>7304963.6200000001</v>
      </c>
      <c r="V35" s="188">
        <v>188794.82</v>
      </c>
      <c r="W35" s="188">
        <v>6123716.7699999996</v>
      </c>
      <c r="X35" s="188">
        <v>103580.16</v>
      </c>
      <c r="Y35" s="188">
        <v>0</v>
      </c>
      <c r="Z35" s="188">
        <f t="shared" si="1"/>
        <v>6227296.9299999997</v>
      </c>
      <c r="AA35" s="190">
        <v>43707</v>
      </c>
      <c r="AB35" s="191"/>
      <c r="AC35" s="190"/>
      <c r="AD35" s="185" t="s">
        <v>548</v>
      </c>
      <c r="AE35" s="186" t="s">
        <v>594</v>
      </c>
      <c r="AF35" s="199" t="s">
        <v>1</v>
      </c>
      <c r="AG35" s="191">
        <v>43658</v>
      </c>
    </row>
    <row r="36" spans="1:34" ht="63.75" customHeight="1">
      <c r="A36" s="183">
        <f t="shared" si="2"/>
        <v>29</v>
      </c>
      <c r="B36" s="185" t="s">
        <v>431</v>
      </c>
      <c r="C36" s="185" t="s">
        <v>595</v>
      </c>
      <c r="D36" s="183">
        <v>4037</v>
      </c>
      <c r="E36" s="183">
        <v>673791</v>
      </c>
      <c r="F36" s="185" t="s">
        <v>596</v>
      </c>
      <c r="G36" s="185" t="s">
        <v>1</v>
      </c>
      <c r="H36" s="185"/>
      <c r="I36" s="185"/>
      <c r="J36" s="185"/>
      <c r="K36" s="186" t="s">
        <v>597</v>
      </c>
      <c r="L36" s="185" t="s">
        <v>527</v>
      </c>
      <c r="M36" s="183" t="s">
        <v>445</v>
      </c>
      <c r="N36" s="183" t="s">
        <v>436</v>
      </c>
      <c r="O36" s="183" t="s">
        <v>528</v>
      </c>
      <c r="P36" s="188">
        <v>3500000</v>
      </c>
      <c r="Q36" s="188">
        <v>0</v>
      </c>
      <c r="R36" s="188">
        <v>3500000</v>
      </c>
      <c r="S36" s="188">
        <v>1394526.37</v>
      </c>
      <c r="T36" s="188">
        <v>0</v>
      </c>
      <c r="U36" s="188">
        <f t="shared" si="0"/>
        <v>1394526.37</v>
      </c>
      <c r="V36" s="188">
        <v>52143.55</v>
      </c>
      <c r="W36" s="188">
        <v>1394526.37</v>
      </c>
      <c r="X36" s="188">
        <v>0</v>
      </c>
      <c r="Y36" s="188">
        <v>0</v>
      </c>
      <c r="Z36" s="188">
        <f t="shared" si="1"/>
        <v>1394526.37</v>
      </c>
      <c r="AA36" s="190">
        <v>44074</v>
      </c>
      <c r="AB36" s="191"/>
      <c r="AC36" s="190"/>
      <c r="AD36" s="185" t="s">
        <v>548</v>
      </c>
      <c r="AE36" s="186" t="s">
        <v>598</v>
      </c>
      <c r="AF36" s="192" t="s">
        <v>599</v>
      </c>
      <c r="AG36" s="191">
        <v>43697</v>
      </c>
    </row>
    <row r="37" spans="1:34" ht="80.25" customHeight="1">
      <c r="A37" s="183">
        <f t="shared" si="2"/>
        <v>30</v>
      </c>
      <c r="B37" s="185" t="s">
        <v>431</v>
      </c>
      <c r="C37" s="185" t="s">
        <v>600</v>
      </c>
      <c r="D37" s="183">
        <v>4044</v>
      </c>
      <c r="E37" s="183">
        <v>674115</v>
      </c>
      <c r="F37" s="185" t="s">
        <v>601</v>
      </c>
      <c r="G37" s="185" t="s">
        <v>1</v>
      </c>
      <c r="H37" s="185"/>
      <c r="I37" s="185"/>
      <c r="J37" s="185"/>
      <c r="K37" s="186" t="s">
        <v>602</v>
      </c>
      <c r="L37" s="183" t="s">
        <v>527</v>
      </c>
      <c r="M37" s="183" t="s">
        <v>445</v>
      </c>
      <c r="N37" s="183" t="s">
        <v>436</v>
      </c>
      <c r="O37" s="183" t="s">
        <v>528</v>
      </c>
      <c r="P37" s="188">
        <v>6401567</v>
      </c>
      <c r="Q37" s="188">
        <v>0</v>
      </c>
      <c r="R37" s="188">
        <v>6401567</v>
      </c>
      <c r="S37" s="188">
        <v>1313247</v>
      </c>
      <c r="T37" s="188">
        <v>0</v>
      </c>
      <c r="U37" s="188">
        <f t="shared" si="0"/>
        <v>1313247</v>
      </c>
      <c r="V37" s="188">
        <v>83307.649999999994</v>
      </c>
      <c r="W37" s="188">
        <v>8436.84</v>
      </c>
      <c r="X37" s="188">
        <v>0</v>
      </c>
      <c r="Y37" s="188">
        <v>0</v>
      </c>
      <c r="Z37" s="188">
        <f t="shared" si="1"/>
        <v>8436.84</v>
      </c>
      <c r="AA37" s="190">
        <v>43708</v>
      </c>
      <c r="AB37" s="191"/>
      <c r="AC37" s="190"/>
      <c r="AD37" s="185" t="s">
        <v>548</v>
      </c>
      <c r="AE37" s="186" t="s">
        <v>603</v>
      </c>
      <c r="AF37" s="192" t="s">
        <v>604</v>
      </c>
      <c r="AG37" s="191">
        <v>43657</v>
      </c>
    </row>
    <row r="38" spans="1:34" ht="60">
      <c r="A38" s="183">
        <f t="shared" si="2"/>
        <v>31</v>
      </c>
      <c r="B38" s="185" t="s">
        <v>431</v>
      </c>
      <c r="C38" s="185" t="s">
        <v>605</v>
      </c>
      <c r="D38" s="183">
        <v>3853</v>
      </c>
      <c r="E38" s="183">
        <v>668741</v>
      </c>
      <c r="F38" s="185" t="s">
        <v>606</v>
      </c>
      <c r="G38" s="185" t="s">
        <v>1</v>
      </c>
      <c r="H38" s="185" t="s">
        <v>561</v>
      </c>
      <c r="I38" s="185"/>
      <c r="J38" s="185"/>
      <c r="K38" s="186" t="s">
        <v>607</v>
      </c>
      <c r="L38" s="183" t="s">
        <v>464</v>
      </c>
      <c r="M38" s="183" t="s">
        <v>445</v>
      </c>
      <c r="N38" s="183" t="s">
        <v>436</v>
      </c>
      <c r="O38" s="183" t="s">
        <v>465</v>
      </c>
      <c r="P38" s="188">
        <v>18623919.079999998</v>
      </c>
      <c r="Q38" s="188">
        <v>0</v>
      </c>
      <c r="R38" s="188">
        <v>18623919.079999998</v>
      </c>
      <c r="S38" s="188">
        <v>2945046.34</v>
      </c>
      <c r="T38" s="188">
        <v>34060.589999999997</v>
      </c>
      <c r="U38" s="188">
        <f t="shared" si="0"/>
        <v>2979106.9299999997</v>
      </c>
      <c r="V38" s="188">
        <v>45976.29</v>
      </c>
      <c r="W38" s="188">
        <v>2827711.3</v>
      </c>
      <c r="X38" s="188">
        <v>0</v>
      </c>
      <c r="Y38" s="188">
        <v>0</v>
      </c>
      <c r="Z38" s="188">
        <f t="shared" si="1"/>
        <v>2827711.3</v>
      </c>
      <c r="AA38" s="190">
        <v>44074</v>
      </c>
      <c r="AB38" s="191"/>
      <c r="AC38" s="190"/>
      <c r="AD38" s="185" t="s">
        <v>548</v>
      </c>
      <c r="AE38" s="186" t="s">
        <v>608</v>
      </c>
      <c r="AF38" s="192" t="s">
        <v>1</v>
      </c>
      <c r="AG38" s="191">
        <v>43697</v>
      </c>
      <c r="AH38" s="190"/>
    </row>
    <row r="39" spans="1:34" ht="38.25">
      <c r="A39" s="183">
        <f t="shared" si="2"/>
        <v>32</v>
      </c>
      <c r="B39" s="185" t="s">
        <v>431</v>
      </c>
      <c r="C39" s="185" t="s">
        <v>609</v>
      </c>
      <c r="D39" s="183">
        <v>3708</v>
      </c>
      <c r="E39" s="183">
        <v>653527</v>
      </c>
      <c r="F39" s="185" t="s">
        <v>610</v>
      </c>
      <c r="G39" s="185" t="s">
        <v>1</v>
      </c>
      <c r="H39" s="185"/>
      <c r="I39" s="185"/>
      <c r="J39" s="185"/>
      <c r="K39" s="186" t="s">
        <v>611</v>
      </c>
      <c r="L39" s="183" t="s">
        <v>464</v>
      </c>
      <c r="M39" s="183" t="s">
        <v>445</v>
      </c>
      <c r="N39" s="183" t="s">
        <v>436</v>
      </c>
      <c r="O39" s="183" t="s">
        <v>612</v>
      </c>
      <c r="P39" s="188">
        <v>4022656.36</v>
      </c>
      <c r="Q39" s="188">
        <v>738047.44</v>
      </c>
      <c r="R39" s="188">
        <f>P39+Q39</f>
        <v>4760703.8</v>
      </c>
      <c r="S39" s="188">
        <v>2334347.4900000002</v>
      </c>
      <c r="T39" s="188">
        <v>446961.82</v>
      </c>
      <c r="U39" s="188">
        <f t="shared" si="0"/>
        <v>2781309.31</v>
      </c>
      <c r="V39" s="188">
        <v>242692.14</v>
      </c>
      <c r="W39" s="188">
        <v>1862992.03</v>
      </c>
      <c r="X39" s="188">
        <v>446961.82</v>
      </c>
      <c r="Y39" s="188">
        <v>0</v>
      </c>
      <c r="Z39" s="188">
        <f t="shared" si="1"/>
        <v>2309953.85</v>
      </c>
      <c r="AA39" s="190">
        <v>43738</v>
      </c>
      <c r="AB39" s="191"/>
      <c r="AC39" s="190"/>
      <c r="AD39" s="185" t="s">
        <v>548</v>
      </c>
      <c r="AE39" s="186" t="s">
        <v>613</v>
      </c>
      <c r="AF39" s="192" t="s">
        <v>614</v>
      </c>
      <c r="AG39" s="191">
        <v>43658</v>
      </c>
    </row>
    <row r="40" spans="1:34" ht="110.25" customHeight="1">
      <c r="A40" s="183">
        <f t="shared" si="2"/>
        <v>33</v>
      </c>
      <c r="B40" s="185" t="s">
        <v>431</v>
      </c>
      <c r="C40" s="185" t="s">
        <v>615</v>
      </c>
      <c r="D40" s="183">
        <v>3846</v>
      </c>
      <c r="E40" s="183">
        <v>668724</v>
      </c>
      <c r="F40" s="185" t="s">
        <v>616</v>
      </c>
      <c r="G40" s="185" t="s">
        <v>1</v>
      </c>
      <c r="H40" s="185" t="s">
        <v>617</v>
      </c>
      <c r="I40" s="185"/>
      <c r="J40" s="185"/>
      <c r="K40" s="186" t="s">
        <v>618</v>
      </c>
      <c r="L40" s="183" t="s">
        <v>464</v>
      </c>
      <c r="M40" s="183" t="s">
        <v>445</v>
      </c>
      <c r="N40" s="183" t="s">
        <v>436</v>
      </c>
      <c r="O40" s="183" t="s">
        <v>465</v>
      </c>
      <c r="P40" s="188">
        <v>19107595.050000001</v>
      </c>
      <c r="Q40" s="188">
        <v>1997785</v>
      </c>
      <c r="R40" s="188">
        <v>21105380.050000001</v>
      </c>
      <c r="S40" s="188">
        <v>91821.9</v>
      </c>
      <c r="T40" s="188">
        <v>100000</v>
      </c>
      <c r="U40" s="188">
        <f t="shared" si="0"/>
        <v>191821.9</v>
      </c>
      <c r="V40" s="188">
        <v>46606.14</v>
      </c>
      <c r="W40" s="188">
        <v>72943.039999999994</v>
      </c>
      <c r="X40" s="188">
        <v>100000</v>
      </c>
      <c r="Y40" s="188">
        <v>0</v>
      </c>
      <c r="Z40" s="188">
        <f t="shared" si="1"/>
        <v>172943.03999999998</v>
      </c>
      <c r="AA40" s="190">
        <v>43738</v>
      </c>
      <c r="AB40" s="191"/>
      <c r="AC40" s="190"/>
      <c r="AD40" s="185" t="s">
        <v>548</v>
      </c>
      <c r="AE40" s="186" t="s">
        <v>619</v>
      </c>
      <c r="AF40" s="192" t="s">
        <v>1</v>
      </c>
      <c r="AG40" s="191">
        <v>43718</v>
      </c>
    </row>
    <row r="41" spans="1:34" ht="128.25" customHeight="1">
      <c r="A41" s="183">
        <f t="shared" si="2"/>
        <v>34</v>
      </c>
      <c r="B41" s="185" t="s">
        <v>537</v>
      </c>
      <c r="C41" s="185" t="s">
        <v>620</v>
      </c>
      <c r="D41" s="183">
        <v>4178</v>
      </c>
      <c r="E41" s="183">
        <v>792988</v>
      </c>
      <c r="F41" s="185" t="s">
        <v>621</v>
      </c>
      <c r="G41" s="185" t="s">
        <v>540</v>
      </c>
      <c r="H41" s="185"/>
      <c r="I41" s="185" t="s">
        <v>622</v>
      </c>
      <c r="J41" s="185"/>
      <c r="K41" s="186" t="s">
        <v>623</v>
      </c>
      <c r="L41" s="183" t="s">
        <v>444</v>
      </c>
      <c r="M41" s="183" t="s">
        <v>472</v>
      </c>
      <c r="N41" s="183" t="s">
        <v>436</v>
      </c>
      <c r="O41" s="188">
        <v>41638</v>
      </c>
      <c r="P41" s="188">
        <v>3414939.77</v>
      </c>
      <c r="Q41" s="188">
        <v>179733.67</v>
      </c>
      <c r="R41" s="188">
        <v>3594673.44</v>
      </c>
      <c r="S41" s="188">
        <v>2000000</v>
      </c>
      <c r="T41" s="188">
        <v>0</v>
      </c>
      <c r="U41" s="188">
        <f t="shared" si="0"/>
        <v>2000000</v>
      </c>
      <c r="V41" s="188">
        <v>0</v>
      </c>
      <c r="W41" s="188">
        <v>1992038.48</v>
      </c>
      <c r="X41" s="188">
        <v>0</v>
      </c>
      <c r="Y41" s="188">
        <v>0</v>
      </c>
      <c r="Z41" s="188">
        <f t="shared" si="1"/>
        <v>1992038.48</v>
      </c>
      <c r="AA41" s="190">
        <v>43739</v>
      </c>
      <c r="AB41" s="191">
        <f>AA41-30</f>
        <v>43709</v>
      </c>
      <c r="AC41" s="190">
        <f>AA41+60</f>
        <v>43799</v>
      </c>
      <c r="AD41" s="185" t="s">
        <v>548</v>
      </c>
      <c r="AE41" s="186" t="s">
        <v>624</v>
      </c>
      <c r="AF41" s="192" t="s">
        <v>625</v>
      </c>
      <c r="AG41" s="191">
        <v>43658</v>
      </c>
    </row>
    <row r="42" spans="1:34" ht="86.25" customHeight="1">
      <c r="A42" s="183">
        <f t="shared" si="2"/>
        <v>35</v>
      </c>
      <c r="B42" s="185" t="s">
        <v>431</v>
      </c>
      <c r="C42" s="185" t="s">
        <v>626</v>
      </c>
      <c r="D42" s="183">
        <v>3412</v>
      </c>
      <c r="E42" s="183">
        <v>636793</v>
      </c>
      <c r="F42" s="185" t="s">
        <v>1</v>
      </c>
      <c r="G42" s="185" t="s">
        <v>1</v>
      </c>
      <c r="H42" s="185"/>
      <c r="I42" s="185" t="s">
        <v>627</v>
      </c>
      <c r="J42" s="185"/>
      <c r="K42" s="186" t="s">
        <v>628</v>
      </c>
      <c r="L42" s="183" t="s">
        <v>434</v>
      </c>
      <c r="M42" s="183" t="s">
        <v>445</v>
      </c>
      <c r="N42" s="183" t="s">
        <v>472</v>
      </c>
      <c r="O42" s="190">
        <v>39447</v>
      </c>
      <c r="P42" s="188">
        <v>4700000</v>
      </c>
      <c r="Q42" s="188">
        <v>522222</v>
      </c>
      <c r="R42" s="188">
        <v>5222222</v>
      </c>
      <c r="S42" s="188">
        <v>1412870.75</v>
      </c>
      <c r="T42" s="188">
        <v>211975.82</v>
      </c>
      <c r="U42" s="188">
        <f t="shared" si="0"/>
        <v>1624846.57</v>
      </c>
      <c r="V42" s="188">
        <v>75014.44</v>
      </c>
      <c r="W42" s="188">
        <v>1499259.34</v>
      </c>
      <c r="X42" s="188">
        <v>173266.47</v>
      </c>
      <c r="Y42" s="188">
        <v>0</v>
      </c>
      <c r="Z42" s="188">
        <f t="shared" si="1"/>
        <v>1672525.81</v>
      </c>
      <c r="AA42" s="190">
        <v>43739</v>
      </c>
      <c r="AB42" s="191">
        <f>AA42-60</f>
        <v>43679</v>
      </c>
      <c r="AC42" s="187">
        <f>AA42+60</f>
        <v>43799</v>
      </c>
      <c r="AD42" s="185" t="s">
        <v>565</v>
      </c>
      <c r="AE42" s="186" t="s">
        <v>629</v>
      </c>
      <c r="AF42" s="192" t="s">
        <v>630</v>
      </c>
      <c r="AG42" s="191">
        <v>43564</v>
      </c>
    </row>
    <row r="43" spans="1:34" ht="45">
      <c r="A43" s="183">
        <f t="shared" si="2"/>
        <v>36</v>
      </c>
      <c r="B43" s="185" t="s">
        <v>537</v>
      </c>
      <c r="C43" s="185" t="s">
        <v>631</v>
      </c>
      <c r="D43" s="183">
        <v>4251</v>
      </c>
      <c r="E43" s="183">
        <v>779440</v>
      </c>
      <c r="F43" s="185" t="s">
        <v>621</v>
      </c>
      <c r="G43" s="185" t="s">
        <v>540</v>
      </c>
      <c r="H43" s="185"/>
      <c r="I43" s="185" t="s">
        <v>632</v>
      </c>
      <c r="J43" s="185"/>
      <c r="K43" s="186" t="s">
        <v>633</v>
      </c>
      <c r="L43" s="183" t="s">
        <v>444</v>
      </c>
      <c r="M43" s="183" t="s">
        <v>472</v>
      </c>
      <c r="N43" s="183" t="s">
        <v>436</v>
      </c>
      <c r="O43" s="188">
        <v>41274</v>
      </c>
      <c r="P43" s="188">
        <v>1500000</v>
      </c>
      <c r="Q43" s="188">
        <v>203316.33</v>
      </c>
      <c r="R43" s="188">
        <v>1703316.33</v>
      </c>
      <c r="S43" s="188">
        <v>1500000</v>
      </c>
      <c r="T43" s="188">
        <v>203316.33</v>
      </c>
      <c r="U43" s="188">
        <f t="shared" si="0"/>
        <v>1703316.33</v>
      </c>
      <c r="V43" s="188">
        <v>0</v>
      </c>
      <c r="W43" s="188">
        <v>555730.05000000005</v>
      </c>
      <c r="X43" s="188">
        <v>203316.33</v>
      </c>
      <c r="Y43" s="188">
        <v>0</v>
      </c>
      <c r="Z43" s="188">
        <f t="shared" si="1"/>
        <v>759046.38</v>
      </c>
      <c r="AA43" s="190">
        <v>43769</v>
      </c>
      <c r="AB43" s="191">
        <f>AA43-30</f>
        <v>43739</v>
      </c>
      <c r="AC43" s="190">
        <f>AA43+60</f>
        <v>43829</v>
      </c>
      <c r="AD43" s="185" t="s">
        <v>548</v>
      </c>
      <c r="AE43" s="185" t="s">
        <v>634</v>
      </c>
      <c r="AF43" s="199" t="s">
        <v>634</v>
      </c>
      <c r="AG43" s="191">
        <v>43564</v>
      </c>
    </row>
    <row r="44" spans="1:34" ht="71.25" customHeight="1">
      <c r="A44" s="183">
        <f t="shared" si="2"/>
        <v>37</v>
      </c>
      <c r="B44" s="185" t="s">
        <v>431</v>
      </c>
      <c r="C44" s="185" t="s">
        <v>635</v>
      </c>
      <c r="D44" s="183">
        <v>3431</v>
      </c>
      <c r="E44" s="183">
        <v>653086</v>
      </c>
      <c r="F44" s="183">
        <v>467</v>
      </c>
      <c r="G44" s="185" t="s">
        <v>1</v>
      </c>
      <c r="H44" s="185"/>
      <c r="I44" s="185"/>
      <c r="J44" s="185"/>
      <c r="K44" s="186" t="s">
        <v>636</v>
      </c>
      <c r="L44" s="185" t="s">
        <v>464</v>
      </c>
      <c r="M44" s="185" t="s">
        <v>445</v>
      </c>
      <c r="N44" s="185" t="s">
        <v>436</v>
      </c>
      <c r="O44" s="190" t="s">
        <v>637</v>
      </c>
      <c r="P44" s="188">
        <v>70505868.599999994</v>
      </c>
      <c r="Q44" s="188">
        <v>0</v>
      </c>
      <c r="R44" s="188">
        <v>70505868.599999994</v>
      </c>
      <c r="S44" s="188">
        <v>34095737.259999998</v>
      </c>
      <c r="T44" s="188">
        <v>0</v>
      </c>
      <c r="U44" s="188">
        <f t="shared" si="0"/>
        <v>34095737.259999998</v>
      </c>
      <c r="V44" s="188">
        <v>1230523.25</v>
      </c>
      <c r="W44" s="188">
        <v>32530813.329999998</v>
      </c>
      <c r="X44" s="188">
        <v>0</v>
      </c>
      <c r="Y44" s="188">
        <v>0</v>
      </c>
      <c r="Z44" s="188">
        <f t="shared" si="1"/>
        <v>32530813.329999998</v>
      </c>
      <c r="AA44" s="190">
        <v>43790</v>
      </c>
      <c r="AB44" s="191"/>
      <c r="AC44" s="190"/>
      <c r="AD44" s="185" t="s">
        <v>565</v>
      </c>
      <c r="AE44" s="185" t="s">
        <v>638</v>
      </c>
      <c r="AF44" s="199" t="s">
        <v>1</v>
      </c>
      <c r="AG44" s="191">
        <v>43658</v>
      </c>
    </row>
    <row r="45" spans="1:34" ht="84" customHeight="1">
      <c r="A45" s="183">
        <f t="shared" si="2"/>
        <v>38</v>
      </c>
      <c r="B45" s="185" t="s">
        <v>431</v>
      </c>
      <c r="C45" s="185" t="s">
        <v>639</v>
      </c>
      <c r="D45" s="183">
        <v>4047</v>
      </c>
      <c r="E45" s="183">
        <v>673794</v>
      </c>
      <c r="F45" s="185" t="s">
        <v>640</v>
      </c>
      <c r="G45" s="185" t="s">
        <v>1</v>
      </c>
      <c r="H45" s="185"/>
      <c r="I45" s="185"/>
      <c r="J45" s="185"/>
      <c r="K45" s="186" t="s">
        <v>641</v>
      </c>
      <c r="L45" s="183" t="s">
        <v>527</v>
      </c>
      <c r="M45" s="183" t="s">
        <v>445</v>
      </c>
      <c r="N45" s="183" t="s">
        <v>436</v>
      </c>
      <c r="O45" s="183" t="s">
        <v>528</v>
      </c>
      <c r="P45" s="188">
        <v>2420788</v>
      </c>
      <c r="Q45" s="188">
        <v>1154053.3700000001</v>
      </c>
      <c r="R45" s="188">
        <v>3574841.37</v>
      </c>
      <c r="S45" s="188">
        <v>100000</v>
      </c>
      <c r="T45" s="188">
        <v>47672.63</v>
      </c>
      <c r="U45" s="188">
        <f t="shared" si="0"/>
        <v>147672.63</v>
      </c>
      <c r="V45" s="188">
        <v>2366.9699999999998</v>
      </c>
      <c r="W45" s="188">
        <v>100000</v>
      </c>
      <c r="X45" s="188">
        <v>47672.63</v>
      </c>
      <c r="Y45" s="188">
        <v>0</v>
      </c>
      <c r="Z45" s="188">
        <f t="shared" si="1"/>
        <v>147672.63</v>
      </c>
      <c r="AA45" s="190">
        <v>43799</v>
      </c>
      <c r="AB45" s="191"/>
      <c r="AC45" s="190"/>
      <c r="AD45" s="185" t="s">
        <v>565</v>
      </c>
      <c r="AE45" s="185" t="s">
        <v>638</v>
      </c>
      <c r="AF45" s="199" t="s">
        <v>1</v>
      </c>
      <c r="AG45" s="191">
        <v>43564</v>
      </c>
    </row>
    <row r="46" spans="1:34" ht="75">
      <c r="A46" s="183">
        <f t="shared" si="2"/>
        <v>39</v>
      </c>
      <c r="B46" s="185" t="s">
        <v>431</v>
      </c>
      <c r="C46" s="185" t="s">
        <v>642</v>
      </c>
      <c r="D46" s="183">
        <v>4525</v>
      </c>
      <c r="E46" s="185" t="s">
        <v>1</v>
      </c>
      <c r="F46" s="185">
        <v>1329</v>
      </c>
      <c r="G46" s="185" t="s">
        <v>1</v>
      </c>
      <c r="H46" s="185"/>
      <c r="I46" s="185" t="s">
        <v>643</v>
      </c>
      <c r="J46" s="185"/>
      <c r="K46" s="186" t="s">
        <v>644</v>
      </c>
      <c r="L46" s="185" t="s">
        <v>444</v>
      </c>
      <c r="M46" s="185" t="s">
        <v>645</v>
      </c>
      <c r="N46" s="183" t="s">
        <v>436</v>
      </c>
      <c r="O46" s="190">
        <v>42398</v>
      </c>
      <c r="P46" s="188">
        <v>41133152.43</v>
      </c>
      <c r="Q46" s="188">
        <v>0</v>
      </c>
      <c r="R46" s="188">
        <v>41133152.43</v>
      </c>
      <c r="S46" s="188">
        <v>16917860.760000002</v>
      </c>
      <c r="T46" s="188">
        <v>0</v>
      </c>
      <c r="U46" s="188">
        <f t="shared" si="0"/>
        <v>16917860.760000002</v>
      </c>
      <c r="V46" s="188">
        <v>2833.38</v>
      </c>
      <c r="W46" s="188">
        <v>16917860.760000002</v>
      </c>
      <c r="X46" s="188">
        <v>0</v>
      </c>
      <c r="Y46" s="188">
        <v>0</v>
      </c>
      <c r="Z46" s="188">
        <f t="shared" si="1"/>
        <v>16917860.760000002</v>
      </c>
      <c r="AA46" s="190">
        <v>43821</v>
      </c>
      <c r="AB46" s="191">
        <f>AA46-30</f>
        <v>43791</v>
      </c>
      <c r="AC46" s="190">
        <f>AA46+60</f>
        <v>43881</v>
      </c>
      <c r="AD46" s="185" t="s">
        <v>565</v>
      </c>
      <c r="AE46" s="185" t="s">
        <v>638</v>
      </c>
      <c r="AF46" s="199" t="s">
        <v>1</v>
      </c>
      <c r="AG46" s="191">
        <v>43564</v>
      </c>
    </row>
    <row r="47" spans="1:34" ht="76.5" customHeight="1">
      <c r="A47" s="183">
        <f t="shared" si="2"/>
        <v>40</v>
      </c>
      <c r="B47" s="185" t="s">
        <v>431</v>
      </c>
      <c r="C47" s="185" t="s">
        <v>646</v>
      </c>
      <c r="D47" s="183">
        <v>3808</v>
      </c>
      <c r="E47" s="183">
        <v>668655</v>
      </c>
      <c r="F47" s="183">
        <v>662</v>
      </c>
      <c r="G47" s="185" t="s">
        <v>1</v>
      </c>
      <c r="H47" s="185"/>
      <c r="I47" s="185" t="s">
        <v>647</v>
      </c>
      <c r="J47" s="185"/>
      <c r="K47" s="186" t="s">
        <v>648</v>
      </c>
      <c r="L47" s="183" t="s">
        <v>444</v>
      </c>
      <c r="M47" s="183" t="s">
        <v>445</v>
      </c>
      <c r="N47" s="183" t="s">
        <v>436</v>
      </c>
      <c r="O47" s="183" t="s">
        <v>649</v>
      </c>
      <c r="P47" s="188">
        <v>1246763000</v>
      </c>
      <c r="Q47" s="188">
        <v>138592223</v>
      </c>
      <c r="R47" s="188">
        <v>1385355223</v>
      </c>
      <c r="S47" s="188">
        <v>965823841.64999998</v>
      </c>
      <c r="T47" s="188">
        <v>28286488.890000001</v>
      </c>
      <c r="U47" s="188">
        <f t="shared" si="0"/>
        <v>994110330.53999996</v>
      </c>
      <c r="V47" s="188">
        <v>1689981.18</v>
      </c>
      <c r="W47" s="188">
        <v>956819367.61000001</v>
      </c>
      <c r="X47" s="188">
        <v>28286488.890000001</v>
      </c>
      <c r="Y47" s="188">
        <v>0</v>
      </c>
      <c r="Z47" s="188">
        <f t="shared" si="1"/>
        <v>985105856.5</v>
      </c>
      <c r="AA47" s="190">
        <v>43821</v>
      </c>
      <c r="AB47" s="191"/>
      <c r="AC47" s="190">
        <f>AA47+60</f>
        <v>43881</v>
      </c>
      <c r="AD47" s="185" t="s">
        <v>565</v>
      </c>
      <c r="AE47" s="185" t="s">
        <v>638</v>
      </c>
      <c r="AF47" s="199" t="s">
        <v>1</v>
      </c>
      <c r="AG47" s="191">
        <v>43564</v>
      </c>
    </row>
    <row r="48" spans="1:34" ht="90">
      <c r="A48" s="183">
        <f t="shared" si="2"/>
        <v>41</v>
      </c>
      <c r="B48" s="185" t="s">
        <v>431</v>
      </c>
      <c r="C48" s="185" t="s">
        <v>650</v>
      </c>
      <c r="D48" s="183">
        <v>4015</v>
      </c>
      <c r="E48" s="183">
        <v>673809</v>
      </c>
      <c r="F48" s="185" t="s">
        <v>651</v>
      </c>
      <c r="G48" s="185" t="s">
        <v>1</v>
      </c>
      <c r="H48" s="185"/>
      <c r="I48" s="185"/>
      <c r="J48" s="185"/>
      <c r="K48" s="186" t="s">
        <v>652</v>
      </c>
      <c r="L48" s="183" t="s">
        <v>464</v>
      </c>
      <c r="M48" s="183" t="s">
        <v>445</v>
      </c>
      <c r="N48" s="183" t="s">
        <v>653</v>
      </c>
      <c r="O48" s="183" t="s">
        <v>654</v>
      </c>
      <c r="P48" s="188">
        <v>2140000</v>
      </c>
      <c r="Q48" s="188">
        <v>0</v>
      </c>
      <c r="R48" s="188">
        <v>2140000</v>
      </c>
      <c r="S48" s="188">
        <v>1332867.53</v>
      </c>
      <c r="T48" s="188">
        <v>0</v>
      </c>
      <c r="U48" s="188">
        <f t="shared" si="0"/>
        <v>1332867.53</v>
      </c>
      <c r="V48" s="188">
        <v>69401.399999999994</v>
      </c>
      <c r="W48" s="188">
        <v>1118867.53</v>
      </c>
      <c r="X48" s="188">
        <v>0</v>
      </c>
      <c r="Y48" s="188">
        <v>0</v>
      </c>
      <c r="Z48" s="188">
        <f t="shared" si="1"/>
        <v>1118867.53</v>
      </c>
      <c r="AA48" s="190">
        <v>43830</v>
      </c>
      <c r="AB48" s="191">
        <f>AA48-30</f>
        <v>43800</v>
      </c>
      <c r="AC48" s="190">
        <f>AA48+60</f>
        <v>43890</v>
      </c>
      <c r="AD48" s="185" t="s">
        <v>548</v>
      </c>
      <c r="AE48" s="186" t="s">
        <v>655</v>
      </c>
      <c r="AF48" s="192" t="s">
        <v>656</v>
      </c>
      <c r="AG48" s="191">
        <v>43564</v>
      </c>
    </row>
    <row r="49" spans="1:33" ht="171.75" customHeight="1">
      <c r="A49" s="183">
        <f t="shared" si="2"/>
        <v>42</v>
      </c>
      <c r="B49" s="185" t="s">
        <v>431</v>
      </c>
      <c r="C49" s="185" t="s">
        <v>657</v>
      </c>
      <c r="D49" s="183">
        <v>4268</v>
      </c>
      <c r="E49" s="183">
        <v>682686</v>
      </c>
      <c r="F49" s="185" t="s">
        <v>658</v>
      </c>
      <c r="G49" s="185" t="s">
        <v>1</v>
      </c>
      <c r="H49" s="185"/>
      <c r="I49" s="185"/>
      <c r="J49" s="185"/>
      <c r="K49" s="186" t="s">
        <v>659</v>
      </c>
      <c r="L49" s="183" t="s">
        <v>527</v>
      </c>
      <c r="M49" s="183" t="s">
        <v>445</v>
      </c>
      <c r="N49" s="183" t="s">
        <v>472</v>
      </c>
      <c r="O49" s="190">
        <v>41858</v>
      </c>
      <c r="P49" s="188">
        <v>59434175</v>
      </c>
      <c r="Q49" s="188">
        <v>0</v>
      </c>
      <c r="R49" s="188">
        <v>59434175</v>
      </c>
      <c r="S49" s="188">
        <v>396463.45</v>
      </c>
      <c r="T49" s="188">
        <v>0</v>
      </c>
      <c r="U49" s="188">
        <f t="shared" si="0"/>
        <v>396463.45</v>
      </c>
      <c r="V49" s="188">
        <v>12299.81</v>
      </c>
      <c r="W49" s="188">
        <v>367261.82</v>
      </c>
      <c r="X49" s="188">
        <v>0</v>
      </c>
      <c r="Y49" s="188">
        <v>0</v>
      </c>
      <c r="Z49" s="188">
        <f t="shared" si="1"/>
        <v>367261.82</v>
      </c>
      <c r="AA49" s="190">
        <v>43868</v>
      </c>
      <c r="AB49" s="191">
        <f>AA49-30</f>
        <v>43838</v>
      </c>
      <c r="AC49" s="190">
        <f>AA49+60</f>
        <v>43928</v>
      </c>
      <c r="AD49" s="185" t="s">
        <v>548</v>
      </c>
      <c r="AE49" s="186" t="s">
        <v>660</v>
      </c>
      <c r="AF49" s="192" t="s">
        <v>661</v>
      </c>
      <c r="AG49" s="191">
        <v>43564</v>
      </c>
    </row>
    <row r="50" spans="1:33" ht="60">
      <c r="A50" s="183">
        <f t="shared" si="2"/>
        <v>43</v>
      </c>
      <c r="B50" s="185" t="s">
        <v>431</v>
      </c>
      <c r="C50" s="185" t="s">
        <v>662</v>
      </c>
      <c r="D50" s="183">
        <v>4620</v>
      </c>
      <c r="E50" s="185" t="s">
        <v>1</v>
      </c>
      <c r="F50" s="202" t="s">
        <v>437</v>
      </c>
      <c r="G50" s="185" t="s">
        <v>1</v>
      </c>
      <c r="H50" s="185" t="s">
        <v>561</v>
      </c>
      <c r="I50" s="185"/>
      <c r="J50" s="185"/>
      <c r="K50" s="186" t="s">
        <v>663</v>
      </c>
      <c r="L50" s="183" t="s">
        <v>664</v>
      </c>
      <c r="M50" s="183" t="s">
        <v>445</v>
      </c>
      <c r="N50" s="183" t="s">
        <v>436</v>
      </c>
      <c r="O50" s="183" t="s">
        <v>665</v>
      </c>
      <c r="P50" s="188">
        <v>92036046.370000005</v>
      </c>
      <c r="Q50" s="188">
        <v>0</v>
      </c>
      <c r="R50" s="188">
        <v>92036046.370000005</v>
      </c>
      <c r="S50" s="188">
        <v>0</v>
      </c>
      <c r="T50" s="188">
        <v>0</v>
      </c>
      <c r="U50" s="188">
        <f t="shared" si="0"/>
        <v>0</v>
      </c>
      <c r="V50" s="188">
        <v>0</v>
      </c>
      <c r="W50" s="188">
        <v>0</v>
      </c>
      <c r="X50" s="188">
        <v>0</v>
      </c>
      <c r="Y50" s="188">
        <v>0</v>
      </c>
      <c r="Z50" s="188">
        <f t="shared" si="1"/>
        <v>0</v>
      </c>
      <c r="AA50" s="190">
        <v>43892</v>
      </c>
      <c r="AB50" s="191"/>
      <c r="AC50" s="190"/>
      <c r="AD50" s="185" t="s">
        <v>565</v>
      </c>
      <c r="AE50" s="186" t="s">
        <v>666</v>
      </c>
      <c r="AF50" s="192" t="s">
        <v>667</v>
      </c>
      <c r="AG50" s="191">
        <v>43564</v>
      </c>
    </row>
    <row r="51" spans="1:33" ht="60">
      <c r="A51" s="183">
        <f t="shared" si="2"/>
        <v>44</v>
      </c>
      <c r="B51" s="185" t="s">
        <v>431</v>
      </c>
      <c r="C51" s="185" t="s">
        <v>668</v>
      </c>
      <c r="D51" s="183">
        <v>4621</v>
      </c>
      <c r="F51" s="202" t="s">
        <v>437</v>
      </c>
      <c r="G51" s="185" t="s">
        <v>1</v>
      </c>
      <c r="H51" s="185" t="s">
        <v>561</v>
      </c>
      <c r="I51" s="185"/>
      <c r="J51" s="185"/>
      <c r="K51" s="186" t="s">
        <v>669</v>
      </c>
      <c r="L51" s="183" t="s">
        <v>664</v>
      </c>
      <c r="M51" s="183" t="s">
        <v>445</v>
      </c>
      <c r="N51" s="183" t="s">
        <v>436</v>
      </c>
      <c r="O51" s="183" t="s">
        <v>665</v>
      </c>
      <c r="P51" s="188">
        <v>99340144.489999995</v>
      </c>
      <c r="Q51" s="188">
        <v>0</v>
      </c>
      <c r="R51" s="188">
        <v>99340144.489999995</v>
      </c>
      <c r="S51" s="188">
        <v>0</v>
      </c>
      <c r="T51" s="188">
        <v>0</v>
      </c>
      <c r="U51" s="188">
        <f t="shared" si="0"/>
        <v>0</v>
      </c>
      <c r="V51" s="188">
        <v>0</v>
      </c>
      <c r="W51" s="188">
        <v>0</v>
      </c>
      <c r="X51" s="188">
        <v>0</v>
      </c>
      <c r="Y51" s="188">
        <v>0</v>
      </c>
      <c r="Z51" s="188">
        <f t="shared" si="1"/>
        <v>0</v>
      </c>
      <c r="AA51" s="190">
        <v>43893</v>
      </c>
      <c r="AB51" s="191"/>
      <c r="AC51" s="190"/>
      <c r="AD51" s="185" t="s">
        <v>565</v>
      </c>
      <c r="AE51" s="186" t="s">
        <v>666</v>
      </c>
      <c r="AF51" s="192" t="s">
        <v>667</v>
      </c>
      <c r="AG51" s="191">
        <v>43657</v>
      </c>
    </row>
    <row r="52" spans="1:33" ht="60">
      <c r="A52" s="183">
        <f t="shared" si="2"/>
        <v>45</v>
      </c>
      <c r="B52" s="185" t="s">
        <v>431</v>
      </c>
      <c r="C52" s="185" t="s">
        <v>670</v>
      </c>
      <c r="D52" s="183">
        <v>4261</v>
      </c>
      <c r="E52" s="183">
        <v>678051</v>
      </c>
      <c r="F52" s="183">
        <v>1419</v>
      </c>
      <c r="G52" s="185" t="s">
        <v>1</v>
      </c>
      <c r="H52" s="185" t="s">
        <v>561</v>
      </c>
      <c r="I52" s="185"/>
      <c r="J52" s="185"/>
      <c r="K52" s="186" t="s">
        <v>671</v>
      </c>
      <c r="L52" s="183" t="s">
        <v>464</v>
      </c>
      <c r="M52" s="183" t="s">
        <v>445</v>
      </c>
      <c r="N52" s="183" t="s">
        <v>436</v>
      </c>
      <c r="O52" s="183" t="s">
        <v>672</v>
      </c>
      <c r="P52" s="188">
        <v>439284925.16000003</v>
      </c>
      <c r="Q52" s="188">
        <v>0</v>
      </c>
      <c r="R52" s="188">
        <v>439284925.16000003</v>
      </c>
      <c r="S52" s="188">
        <v>20531821.859999999</v>
      </c>
      <c r="T52" s="188">
        <v>0</v>
      </c>
      <c r="U52" s="188">
        <f t="shared" si="0"/>
        <v>20531821.859999999</v>
      </c>
      <c r="V52" s="188">
        <v>893194.9</v>
      </c>
      <c r="W52" s="188">
        <v>1415148.99</v>
      </c>
      <c r="X52" s="188">
        <v>0</v>
      </c>
      <c r="Y52" s="188">
        <v>0</v>
      </c>
      <c r="Z52" s="188">
        <f t="shared" si="1"/>
        <v>1415148.99</v>
      </c>
      <c r="AA52" s="190">
        <v>44012</v>
      </c>
      <c r="AB52" s="191"/>
      <c r="AC52" s="190"/>
      <c r="AD52" s="185" t="s">
        <v>565</v>
      </c>
      <c r="AE52" s="186" t="s">
        <v>666</v>
      </c>
      <c r="AF52" s="192" t="s">
        <v>667</v>
      </c>
      <c r="AG52" s="191">
        <v>43657</v>
      </c>
    </row>
    <row r="53" spans="1:33" ht="45">
      <c r="A53" s="183">
        <f t="shared" si="2"/>
        <v>46</v>
      </c>
      <c r="B53" s="185" t="s">
        <v>431</v>
      </c>
      <c r="C53" s="185" t="s">
        <v>673</v>
      </c>
      <c r="D53" s="183">
        <v>4033</v>
      </c>
      <c r="E53" s="183">
        <v>674999</v>
      </c>
      <c r="F53" s="185" t="s">
        <v>674</v>
      </c>
      <c r="G53" s="185" t="s">
        <v>1</v>
      </c>
      <c r="H53" s="185"/>
      <c r="I53" s="185"/>
      <c r="J53" s="185"/>
      <c r="K53" s="186" t="s">
        <v>675</v>
      </c>
      <c r="L53" s="183" t="s">
        <v>464</v>
      </c>
      <c r="M53" s="183" t="s">
        <v>445</v>
      </c>
      <c r="N53" s="183" t="s">
        <v>436</v>
      </c>
      <c r="O53" s="183" t="s">
        <v>593</v>
      </c>
      <c r="P53" s="188">
        <v>8877563.9100000001</v>
      </c>
      <c r="Q53" s="188">
        <v>1072882.8400000001</v>
      </c>
      <c r="R53" s="188">
        <v>9950446.75</v>
      </c>
      <c r="S53" s="188">
        <v>7577564.1100000003</v>
      </c>
      <c r="T53" s="188">
        <v>618859.18999999994</v>
      </c>
      <c r="U53" s="188">
        <f t="shared" si="0"/>
        <v>8196423.3000000007</v>
      </c>
      <c r="V53" s="188">
        <v>193515.81</v>
      </c>
      <c r="W53" s="188">
        <v>6214294.7300000004</v>
      </c>
      <c r="X53" s="188">
        <v>618859.18999999994</v>
      </c>
      <c r="Y53" s="188">
        <v>0</v>
      </c>
      <c r="Z53" s="188">
        <f t="shared" si="1"/>
        <v>6833153.9199999999</v>
      </c>
      <c r="AA53" s="191">
        <v>44012</v>
      </c>
      <c r="AB53" s="191"/>
      <c r="AC53" s="190"/>
      <c r="AD53" s="185" t="s">
        <v>565</v>
      </c>
      <c r="AE53" s="185" t="s">
        <v>638</v>
      </c>
      <c r="AF53" s="199" t="s">
        <v>1</v>
      </c>
      <c r="AG53" s="191">
        <v>43564</v>
      </c>
    </row>
    <row r="54" spans="1:33" ht="105">
      <c r="A54" s="183">
        <f t="shared" si="2"/>
        <v>47</v>
      </c>
      <c r="B54" s="185" t="s">
        <v>676</v>
      </c>
      <c r="C54" s="185" t="s">
        <v>677</v>
      </c>
      <c r="D54" s="183">
        <v>4693</v>
      </c>
      <c r="E54" s="183">
        <v>871322</v>
      </c>
      <c r="F54" s="202" t="s">
        <v>437</v>
      </c>
      <c r="G54" s="185" t="s">
        <v>540</v>
      </c>
      <c r="H54" s="185"/>
      <c r="I54" s="185" t="s">
        <v>678</v>
      </c>
      <c r="J54" s="185"/>
      <c r="K54" s="186" t="s">
        <v>679</v>
      </c>
      <c r="L54" s="185" t="s">
        <v>680</v>
      </c>
      <c r="M54" s="185" t="s">
        <v>645</v>
      </c>
      <c r="N54" s="183" t="s">
        <v>472</v>
      </c>
      <c r="O54" s="190">
        <v>43286</v>
      </c>
      <c r="P54" s="188">
        <v>3455000</v>
      </c>
      <c r="Q54" s="188">
        <v>961.44</v>
      </c>
      <c r="R54" s="188">
        <v>3455961.44</v>
      </c>
      <c r="S54" s="188">
        <v>3455000</v>
      </c>
      <c r="T54" s="188">
        <v>0</v>
      </c>
      <c r="U54" s="188">
        <f t="shared" si="0"/>
        <v>3455000</v>
      </c>
      <c r="V54" s="188">
        <v>79392.97</v>
      </c>
      <c r="W54" s="188">
        <v>1023960</v>
      </c>
      <c r="X54" s="188">
        <v>0</v>
      </c>
      <c r="Y54" s="188">
        <v>0</v>
      </c>
      <c r="Z54" s="188">
        <f t="shared" si="1"/>
        <v>1023960</v>
      </c>
      <c r="AA54" s="190">
        <v>44018</v>
      </c>
      <c r="AB54" s="191">
        <f>AA54-60</f>
        <v>43958</v>
      </c>
      <c r="AC54" s="190">
        <f>AA54+60</f>
        <v>44078</v>
      </c>
      <c r="AD54" s="185" t="s">
        <v>565</v>
      </c>
      <c r="AE54" s="186" t="s">
        <v>681</v>
      </c>
      <c r="AF54" s="192" t="s">
        <v>1</v>
      </c>
      <c r="AG54" s="191">
        <v>43696</v>
      </c>
    </row>
    <row r="55" spans="1:33" ht="45">
      <c r="A55" s="183">
        <f t="shared" si="2"/>
        <v>48</v>
      </c>
      <c r="B55" s="185" t="s">
        <v>431</v>
      </c>
      <c r="C55" s="185" t="s">
        <v>682</v>
      </c>
      <c r="D55" s="183">
        <v>3850</v>
      </c>
      <c r="E55" s="183">
        <v>668719</v>
      </c>
      <c r="F55" s="185" t="s">
        <v>683</v>
      </c>
      <c r="G55" s="185" t="s">
        <v>1</v>
      </c>
      <c r="H55" s="185"/>
      <c r="I55" s="185"/>
      <c r="J55" s="185"/>
      <c r="K55" s="186" t="s">
        <v>684</v>
      </c>
      <c r="L55" s="183" t="s">
        <v>464</v>
      </c>
      <c r="M55" s="183" t="s">
        <v>445</v>
      </c>
      <c r="N55" s="183" t="s">
        <v>436</v>
      </c>
      <c r="O55" s="183" t="s">
        <v>465</v>
      </c>
      <c r="P55" s="188">
        <v>45280887.439999998</v>
      </c>
      <c r="Q55" s="188">
        <v>0</v>
      </c>
      <c r="R55" s="188">
        <v>45280887.439999998</v>
      </c>
      <c r="S55" s="188">
        <v>6702630.9800000004</v>
      </c>
      <c r="T55" s="188">
        <v>0</v>
      </c>
      <c r="U55" s="188">
        <f t="shared" si="0"/>
        <v>6702630.9800000004</v>
      </c>
      <c r="V55" s="188">
        <v>529760.72</v>
      </c>
      <c r="W55" s="188">
        <v>4438586.6100000003</v>
      </c>
      <c r="X55" s="188">
        <v>0</v>
      </c>
      <c r="Y55" s="188">
        <v>0</v>
      </c>
      <c r="Z55" s="188">
        <f t="shared" si="1"/>
        <v>4438586.6100000003</v>
      </c>
      <c r="AA55" s="190">
        <v>44074</v>
      </c>
      <c r="AB55" s="191"/>
      <c r="AC55" s="190"/>
      <c r="AD55" s="185" t="s">
        <v>565</v>
      </c>
      <c r="AE55" s="185" t="s">
        <v>638</v>
      </c>
      <c r="AF55" s="199" t="s">
        <v>1</v>
      </c>
      <c r="AG55" s="191">
        <v>43564</v>
      </c>
    </row>
    <row r="56" spans="1:33" ht="81" customHeight="1">
      <c r="A56" s="183">
        <f t="shared" si="2"/>
        <v>49</v>
      </c>
      <c r="B56" s="185" t="s">
        <v>431</v>
      </c>
      <c r="C56" s="185" t="s">
        <v>685</v>
      </c>
      <c r="D56" s="183">
        <v>3843</v>
      </c>
      <c r="E56" s="183">
        <v>668736</v>
      </c>
      <c r="F56" s="185" t="s">
        <v>686</v>
      </c>
      <c r="G56" s="185" t="s">
        <v>1</v>
      </c>
      <c r="H56" s="185" t="s">
        <v>561</v>
      </c>
      <c r="I56" s="185"/>
      <c r="J56" s="185"/>
      <c r="K56" s="186" t="s">
        <v>687</v>
      </c>
      <c r="L56" s="183" t="s">
        <v>464</v>
      </c>
      <c r="M56" s="183" t="s">
        <v>445</v>
      </c>
      <c r="N56" s="183" t="s">
        <v>436</v>
      </c>
      <c r="O56" s="183" t="s">
        <v>465</v>
      </c>
      <c r="P56" s="188">
        <v>25326813.239999998</v>
      </c>
      <c r="Q56" s="188">
        <v>1048970.28</v>
      </c>
      <c r="R56" s="188">
        <v>26375783.52</v>
      </c>
      <c r="S56" s="188">
        <v>3493179.55</v>
      </c>
      <c r="T56" s="188">
        <v>101180.95</v>
      </c>
      <c r="U56" s="188">
        <f t="shared" si="0"/>
        <v>3594360.5</v>
      </c>
      <c r="V56" s="188">
        <v>315311.62</v>
      </c>
      <c r="W56" s="188">
        <v>2226838.89</v>
      </c>
      <c r="X56" s="188">
        <v>101180.95</v>
      </c>
      <c r="Y56" s="188">
        <v>0</v>
      </c>
      <c r="Z56" s="188">
        <f t="shared" si="1"/>
        <v>2328019.8400000003</v>
      </c>
      <c r="AA56" s="190">
        <v>44074</v>
      </c>
      <c r="AB56" s="191"/>
      <c r="AC56" s="190"/>
      <c r="AD56" s="185" t="s">
        <v>565</v>
      </c>
      <c r="AE56" s="186" t="s">
        <v>666</v>
      </c>
      <c r="AF56" s="192" t="s">
        <v>667</v>
      </c>
      <c r="AG56" s="191">
        <v>43564</v>
      </c>
    </row>
    <row r="57" spans="1:33" ht="60">
      <c r="A57" s="183">
        <f t="shared" si="2"/>
        <v>50</v>
      </c>
      <c r="B57" s="185" t="s">
        <v>676</v>
      </c>
      <c r="C57" s="185" t="s">
        <v>688</v>
      </c>
      <c r="D57" s="199">
        <v>4736</v>
      </c>
      <c r="E57" s="183">
        <v>845073</v>
      </c>
      <c r="F57" s="202" t="s">
        <v>437</v>
      </c>
      <c r="G57" s="185" t="s">
        <v>540</v>
      </c>
      <c r="H57" s="185" t="s">
        <v>561</v>
      </c>
      <c r="I57" s="203" t="s">
        <v>689</v>
      </c>
      <c r="J57" s="203"/>
      <c r="K57" s="186" t="s">
        <v>690</v>
      </c>
      <c r="L57" s="185" t="s">
        <v>464</v>
      </c>
      <c r="M57" s="185" t="s">
        <v>645</v>
      </c>
      <c r="N57" s="185" t="s">
        <v>436</v>
      </c>
      <c r="O57" s="190">
        <v>43098</v>
      </c>
      <c r="P57" s="188">
        <v>789800</v>
      </c>
      <c r="Q57" s="188">
        <v>10170.52</v>
      </c>
      <c r="R57" s="188">
        <f>P57+Q57</f>
        <v>799970.52</v>
      </c>
      <c r="S57" s="188">
        <v>0</v>
      </c>
      <c r="T57" s="188">
        <v>0</v>
      </c>
      <c r="U57" s="188">
        <f t="shared" si="0"/>
        <v>0</v>
      </c>
      <c r="V57" s="188">
        <v>0</v>
      </c>
      <c r="W57" s="188">
        <v>0</v>
      </c>
      <c r="X57" s="188">
        <v>0</v>
      </c>
      <c r="Y57" s="188">
        <v>0</v>
      </c>
      <c r="Z57" s="188">
        <f t="shared" si="1"/>
        <v>0</v>
      </c>
      <c r="AA57" s="190">
        <v>44194</v>
      </c>
      <c r="AB57" s="191">
        <f>AA57-30</f>
        <v>44164</v>
      </c>
      <c r="AC57" s="190">
        <f>AA57+60</f>
        <v>44254</v>
      </c>
      <c r="AD57" s="185" t="s">
        <v>565</v>
      </c>
      <c r="AE57" s="186" t="s">
        <v>691</v>
      </c>
      <c r="AF57" s="204" t="s">
        <v>692</v>
      </c>
      <c r="AG57" s="191">
        <v>43679</v>
      </c>
    </row>
    <row r="58" spans="1:33" ht="82.5" customHeight="1">
      <c r="A58" s="183">
        <f t="shared" si="2"/>
        <v>51</v>
      </c>
      <c r="B58" s="185" t="s">
        <v>676</v>
      </c>
      <c r="C58" s="184" t="s">
        <v>693</v>
      </c>
      <c r="D58" s="184">
        <v>4737</v>
      </c>
      <c r="E58" s="184">
        <v>875832</v>
      </c>
      <c r="F58" s="184" t="s">
        <v>437</v>
      </c>
      <c r="G58" s="184" t="s">
        <v>540</v>
      </c>
      <c r="H58" s="184" t="s">
        <v>561</v>
      </c>
      <c r="I58" s="184">
        <v>358182018</v>
      </c>
      <c r="J58" s="184"/>
      <c r="K58" s="194" t="s">
        <v>694</v>
      </c>
      <c r="L58" s="185" t="s">
        <v>464</v>
      </c>
      <c r="M58" s="185" t="s">
        <v>645</v>
      </c>
      <c r="N58" s="185" t="s">
        <v>436</v>
      </c>
      <c r="O58" s="190">
        <v>43371</v>
      </c>
      <c r="P58" s="188">
        <v>746666.67</v>
      </c>
      <c r="Q58" s="188">
        <v>60100.63</v>
      </c>
      <c r="R58" s="188">
        <f>SUM(P58:Q58)</f>
        <v>806767.3</v>
      </c>
      <c r="S58" s="188">
        <v>0</v>
      </c>
      <c r="T58" s="188">
        <v>0</v>
      </c>
      <c r="U58" s="188">
        <f t="shared" si="0"/>
        <v>0</v>
      </c>
      <c r="V58" s="188">
        <v>0</v>
      </c>
      <c r="W58" s="188">
        <v>0</v>
      </c>
      <c r="X58" s="188">
        <v>0</v>
      </c>
      <c r="Y58" s="188">
        <v>0</v>
      </c>
      <c r="Z58" s="188">
        <f t="shared" si="1"/>
        <v>0</v>
      </c>
      <c r="AA58" s="195">
        <v>43671</v>
      </c>
      <c r="AB58" s="191">
        <f>AA58-60</f>
        <v>43611</v>
      </c>
      <c r="AC58" s="190">
        <f>AA58+60</f>
        <v>43731</v>
      </c>
      <c r="AD58" s="184" t="s">
        <v>695</v>
      </c>
      <c r="AE58" s="186" t="s">
        <v>696</v>
      </c>
      <c r="AF58" s="192" t="s">
        <v>486</v>
      </c>
      <c r="AG58" s="191">
        <v>43679</v>
      </c>
    </row>
    <row r="59" spans="1:33" ht="22.5" customHeight="1">
      <c r="A59" s="205"/>
      <c r="B59" s="205"/>
      <c r="C59" s="206"/>
      <c r="D59" s="206"/>
      <c r="E59" s="206"/>
      <c r="F59" s="206"/>
      <c r="G59" s="206"/>
      <c r="H59" s="206"/>
      <c r="I59" s="206"/>
      <c r="J59" s="206"/>
      <c r="K59" s="205"/>
      <c r="L59" s="206"/>
      <c r="M59" s="206"/>
      <c r="N59" s="206"/>
      <c r="O59" s="206"/>
      <c r="P59" s="207">
        <f t="shared" ref="P59:Z59" si="3">SUM(P8:P58)</f>
        <v>2931012631.4999995</v>
      </c>
      <c r="Q59" s="207">
        <f t="shared" si="3"/>
        <v>325123394.99999994</v>
      </c>
      <c r="R59" s="207">
        <f t="shared" si="3"/>
        <v>3256136026.5</v>
      </c>
      <c r="S59" s="207">
        <f t="shared" si="3"/>
        <v>1531545093.0099995</v>
      </c>
      <c r="T59" s="207">
        <f t="shared" si="3"/>
        <v>212662315.21999997</v>
      </c>
      <c r="U59" s="207">
        <f t="shared" si="3"/>
        <v>1744207408.2299998</v>
      </c>
      <c r="V59" s="207">
        <f t="shared" si="3"/>
        <v>30105571.139999989</v>
      </c>
      <c r="W59" s="207">
        <f t="shared" si="3"/>
        <v>1478428103.5131907</v>
      </c>
      <c r="X59" s="207">
        <f t="shared" si="3"/>
        <v>214350426.90680903</v>
      </c>
      <c r="Y59" s="207">
        <f t="shared" si="3"/>
        <v>6338607.4399999995</v>
      </c>
      <c r="Z59" s="207">
        <f t="shared" si="3"/>
        <v>1699117137.8599997</v>
      </c>
      <c r="AA59" s="206"/>
      <c r="AB59" s="208"/>
      <c r="AC59" s="206"/>
      <c r="AD59" s="209"/>
      <c r="AE59" s="206"/>
      <c r="AF59" s="210"/>
      <c r="AG59" s="208"/>
    </row>
    <row r="60" spans="1:33" hidden="1">
      <c r="A60" s="183" t="s">
        <v>99</v>
      </c>
      <c r="B60" s="185"/>
      <c r="C60" s="185"/>
      <c r="F60" s="155"/>
      <c r="G60" s="185"/>
      <c r="H60" s="185"/>
      <c r="I60" s="155"/>
      <c r="J60" s="155"/>
      <c r="K60" s="186"/>
      <c r="AD60" s="185"/>
      <c r="AE60" s="186"/>
      <c r="AG60" s="199">
        <f>SUBTOTAL(103,[Atualização])</f>
        <v>51</v>
      </c>
    </row>
    <row r="61" spans="1:33" hidden="1">
      <c r="A61" s="211"/>
      <c r="B61" s="211"/>
      <c r="C61" s="211"/>
      <c r="D61" s="211"/>
      <c r="E61" s="211"/>
      <c r="F61" s="211"/>
      <c r="G61" s="211"/>
      <c r="H61" s="211"/>
      <c r="I61" s="211"/>
      <c r="J61" s="211"/>
      <c r="K61" s="212"/>
      <c r="L61" s="211"/>
      <c r="M61" s="211"/>
      <c r="N61" s="211"/>
      <c r="O61" s="211"/>
      <c r="P61" s="213"/>
      <c r="Q61" s="213"/>
      <c r="R61" s="213"/>
      <c r="S61" s="213"/>
      <c r="T61" s="213"/>
      <c r="U61" s="213"/>
      <c r="V61" s="213"/>
      <c r="W61" s="213"/>
      <c r="X61" s="213"/>
      <c r="Y61" s="213"/>
      <c r="Z61" s="213"/>
      <c r="AA61" s="211"/>
      <c r="AB61" s="214"/>
      <c r="AC61" s="211"/>
      <c r="AD61" s="215"/>
      <c r="AE61" s="211"/>
      <c r="AF61" s="216"/>
    </row>
    <row r="62" spans="1:33">
      <c r="K62" s="217"/>
      <c r="U62" s="188"/>
    </row>
    <row r="63" spans="1:33">
      <c r="K63" s="217"/>
      <c r="U63" s="188"/>
    </row>
    <row r="64" spans="1:33" ht="30.75" customHeight="1">
      <c r="K64" s="217"/>
      <c r="R64" s="190"/>
      <c r="S64" s="190"/>
      <c r="T64" s="190"/>
      <c r="U64" s="218"/>
      <c r="V64" s="190"/>
      <c r="W64" s="190"/>
      <c r="X64" s="190"/>
      <c r="Y64" s="190"/>
      <c r="Z64" s="190"/>
    </row>
    <row r="65" spans="16:26">
      <c r="R65" s="190"/>
      <c r="S65" s="190"/>
      <c r="T65" s="190"/>
      <c r="U65" s="190"/>
      <c r="V65" s="190"/>
      <c r="W65" s="218">
        <f>U37/R37</f>
        <v>0.20514461537307974</v>
      </c>
      <c r="X65" s="190"/>
      <c r="Y65" s="190"/>
      <c r="Z65" s="190"/>
    </row>
    <row r="73" spans="16:26">
      <c r="P73" s="188"/>
      <c r="Q73" s="188"/>
      <c r="R73" s="188"/>
      <c r="S73" s="188"/>
      <c r="T73" s="188"/>
      <c r="U73" s="188"/>
      <c r="V73" s="188"/>
      <c r="W73" s="188"/>
      <c r="X73" s="188"/>
      <c r="Y73" s="188"/>
      <c r="Z73" s="188"/>
    </row>
  </sheetData>
  <mergeCells count="2">
    <mergeCell ref="A1:AE6"/>
    <mergeCell ref="AF1:AG5"/>
  </mergeCells>
  <pageMargins left="0.511811024" right="0.511811024" top="0.78740157499999996" bottom="0.78740157499999996" header="0.31496062000000002" footer="0.31496062000000002"/>
  <drawing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dimension ref="A1:Q60"/>
  <sheetViews>
    <sheetView workbookViewId="0">
      <selection sqref="A1:L5"/>
    </sheetView>
  </sheetViews>
  <sheetFormatPr defaultRowHeight="15"/>
  <cols>
    <col min="1" max="1" width="7.28515625" style="222" customWidth="1"/>
    <col min="2" max="2" width="17.85546875" style="222" customWidth="1"/>
    <col min="3" max="3" width="17.140625" style="222" customWidth="1"/>
    <col min="4" max="4" width="51.140625" style="223" customWidth="1"/>
    <col min="5" max="5" width="14" style="222" customWidth="1"/>
    <col min="6" max="6" width="11.140625" style="222" customWidth="1"/>
    <col min="7" max="7" width="16.5703125" style="222" customWidth="1"/>
    <col min="8" max="10" width="35.7109375" style="222" customWidth="1"/>
    <col min="11" max="11" width="24.7109375" style="222" customWidth="1"/>
    <col min="12" max="12" width="13" style="222" bestFit="1" customWidth="1"/>
    <col min="13" max="14" width="24.7109375" style="222" customWidth="1"/>
    <col min="15" max="15" width="15.7109375" style="222" bestFit="1" customWidth="1"/>
    <col min="16" max="16" width="15.5703125" style="222" bestFit="1" customWidth="1"/>
    <col min="17" max="17" width="16.7109375" style="222" bestFit="1" customWidth="1"/>
    <col min="18" max="16384" width="9.140625" style="222"/>
  </cols>
  <sheetData>
    <row r="1" spans="1:14" s="219" customFormat="1" ht="15" customHeight="1">
      <c r="A1" s="371" t="s">
        <v>875</v>
      </c>
      <c r="B1" s="371"/>
      <c r="C1" s="371"/>
      <c r="D1" s="371"/>
      <c r="E1" s="371"/>
      <c r="F1" s="371"/>
      <c r="G1" s="371"/>
      <c r="H1" s="371"/>
      <c r="I1" s="371"/>
      <c r="J1" s="371"/>
      <c r="K1" s="371"/>
      <c r="L1" s="371"/>
      <c r="M1" s="372"/>
      <c r="N1" s="372"/>
    </row>
    <row r="2" spans="1:14" s="219" customFormat="1" ht="15" customHeight="1">
      <c r="A2" s="371"/>
      <c r="B2" s="371"/>
      <c r="C2" s="371"/>
      <c r="D2" s="371"/>
      <c r="E2" s="371"/>
      <c r="F2" s="371"/>
      <c r="G2" s="371"/>
      <c r="H2" s="371"/>
      <c r="I2" s="371"/>
      <c r="J2" s="371"/>
      <c r="K2" s="371"/>
      <c r="L2" s="371"/>
      <c r="M2" s="372"/>
      <c r="N2" s="372"/>
    </row>
    <row r="3" spans="1:14" s="219" customFormat="1" ht="15" customHeight="1">
      <c r="A3" s="371"/>
      <c r="B3" s="371"/>
      <c r="C3" s="371"/>
      <c r="D3" s="371"/>
      <c r="E3" s="371"/>
      <c r="F3" s="371"/>
      <c r="G3" s="371"/>
      <c r="H3" s="371"/>
      <c r="I3" s="371"/>
      <c r="J3" s="371"/>
      <c r="K3" s="371"/>
      <c r="L3" s="371"/>
      <c r="M3" s="372"/>
      <c r="N3" s="372"/>
    </row>
    <row r="4" spans="1:14" s="219" customFormat="1" ht="15" customHeight="1">
      <c r="A4" s="371"/>
      <c r="B4" s="371"/>
      <c r="C4" s="371"/>
      <c r="D4" s="371"/>
      <c r="E4" s="371"/>
      <c r="F4" s="371"/>
      <c r="G4" s="371"/>
      <c r="H4" s="371"/>
      <c r="I4" s="371"/>
      <c r="J4" s="371"/>
      <c r="K4" s="371"/>
      <c r="L4" s="371"/>
      <c r="M4" s="372"/>
      <c r="N4" s="372"/>
    </row>
    <row r="5" spans="1:14" ht="15" customHeight="1">
      <c r="A5" s="371"/>
      <c r="B5" s="371"/>
      <c r="C5" s="371"/>
      <c r="D5" s="371"/>
      <c r="E5" s="371"/>
      <c r="F5" s="371"/>
      <c r="G5" s="371"/>
      <c r="H5" s="371"/>
      <c r="I5" s="371"/>
      <c r="J5" s="371"/>
      <c r="K5" s="371"/>
      <c r="L5" s="371"/>
      <c r="M5" s="220"/>
      <c r="N5" s="221"/>
    </row>
    <row r="6" spans="1:14" s="237" customFormat="1" ht="24.95" customHeight="1">
      <c r="A6" s="236" t="s">
        <v>402</v>
      </c>
      <c r="B6" s="236" t="s">
        <v>404</v>
      </c>
      <c r="C6" s="236" t="s">
        <v>697</v>
      </c>
      <c r="D6" s="236" t="s">
        <v>105</v>
      </c>
      <c r="E6" s="236" t="s">
        <v>698</v>
      </c>
      <c r="F6" s="236" t="s">
        <v>699</v>
      </c>
      <c r="G6" s="236" t="s">
        <v>412</v>
      </c>
      <c r="H6" s="236" t="s">
        <v>700</v>
      </c>
      <c r="I6" s="236" t="s">
        <v>701</v>
      </c>
      <c r="J6" s="236" t="s">
        <v>702</v>
      </c>
      <c r="K6" s="236" t="s">
        <v>425</v>
      </c>
      <c r="L6" s="236" t="s">
        <v>703</v>
      </c>
      <c r="M6" s="236" t="s">
        <v>69</v>
      </c>
      <c r="N6" s="236" t="s">
        <v>112</v>
      </c>
    </row>
    <row r="7" spans="1:14" ht="45">
      <c r="A7" s="222">
        <v>1</v>
      </c>
      <c r="B7" s="222" t="s">
        <v>704</v>
      </c>
      <c r="C7" s="222">
        <v>2700</v>
      </c>
      <c r="D7" s="223" t="s">
        <v>705</v>
      </c>
      <c r="E7" s="222" t="s">
        <v>664</v>
      </c>
      <c r="F7" s="222" t="s">
        <v>706</v>
      </c>
      <c r="G7" s="222" t="s">
        <v>436</v>
      </c>
      <c r="H7" s="224">
        <v>1350000</v>
      </c>
      <c r="I7" s="224">
        <v>1358270.46</v>
      </c>
      <c r="J7" s="224">
        <v>2708270.46</v>
      </c>
      <c r="K7" s="222" t="s">
        <v>707</v>
      </c>
    </row>
    <row r="8" spans="1:14" ht="30">
      <c r="A8" s="222">
        <f>A7+1</f>
        <v>2</v>
      </c>
      <c r="B8" s="222" t="s">
        <v>708</v>
      </c>
      <c r="C8" s="222">
        <v>2701</v>
      </c>
      <c r="D8" s="223" t="s">
        <v>709</v>
      </c>
      <c r="E8" s="222" t="s">
        <v>664</v>
      </c>
      <c r="F8" s="222" t="s">
        <v>706</v>
      </c>
      <c r="G8" s="222" t="s">
        <v>436</v>
      </c>
      <c r="H8" s="224">
        <v>7831197</v>
      </c>
      <c r="I8" s="224">
        <v>870133</v>
      </c>
      <c r="J8" s="224">
        <v>8701330</v>
      </c>
      <c r="K8" s="222" t="s">
        <v>710</v>
      </c>
      <c r="L8" s="222" t="s">
        <v>711</v>
      </c>
      <c r="M8" s="225">
        <v>42892</v>
      </c>
    </row>
    <row r="9" spans="1:14" ht="45">
      <c r="A9" s="222">
        <f t="shared" ref="A9:A55" si="0">A8+1</f>
        <v>3</v>
      </c>
      <c r="B9" s="222" t="s">
        <v>712</v>
      </c>
      <c r="C9" s="222">
        <v>2702</v>
      </c>
      <c r="D9" s="223" t="s">
        <v>713</v>
      </c>
      <c r="E9" s="222" t="s">
        <v>664</v>
      </c>
      <c r="F9" s="222" t="s">
        <v>706</v>
      </c>
      <c r="G9" s="222" t="s">
        <v>436</v>
      </c>
      <c r="H9" s="224">
        <v>729000</v>
      </c>
      <c r="I9" s="224">
        <v>81000</v>
      </c>
      <c r="J9" s="224">
        <v>810000</v>
      </c>
      <c r="K9" s="222" t="s">
        <v>714</v>
      </c>
      <c r="L9" s="222" t="s">
        <v>715</v>
      </c>
      <c r="M9" s="225">
        <v>43486</v>
      </c>
    </row>
    <row r="10" spans="1:14" ht="30">
      <c r="A10" s="222">
        <f t="shared" si="0"/>
        <v>4</v>
      </c>
      <c r="B10" s="222" t="s">
        <v>716</v>
      </c>
      <c r="C10" s="222">
        <v>2713</v>
      </c>
      <c r="D10" s="223" t="s">
        <v>717</v>
      </c>
      <c r="E10" s="222" t="s">
        <v>664</v>
      </c>
      <c r="F10" s="222" t="s">
        <v>706</v>
      </c>
      <c r="G10" s="222" t="s">
        <v>436</v>
      </c>
      <c r="H10" s="224">
        <v>585687.63</v>
      </c>
      <c r="I10" s="224">
        <v>65076.4</v>
      </c>
      <c r="J10" s="224">
        <v>650764.03</v>
      </c>
      <c r="K10" s="222" t="s">
        <v>718</v>
      </c>
    </row>
    <row r="11" spans="1:14" ht="30">
      <c r="A11" s="222">
        <f t="shared" si="0"/>
        <v>5</v>
      </c>
      <c r="B11" s="222" t="s">
        <v>719</v>
      </c>
      <c r="C11" s="222">
        <v>2716</v>
      </c>
      <c r="D11" s="223" t="s">
        <v>720</v>
      </c>
      <c r="E11" s="222" t="s">
        <v>664</v>
      </c>
      <c r="F11" s="222" t="s">
        <v>706</v>
      </c>
      <c r="G11" s="222" t="s">
        <v>436</v>
      </c>
      <c r="H11" s="224">
        <v>3581248.15</v>
      </c>
      <c r="I11" s="224">
        <v>587868.61</v>
      </c>
      <c r="J11" s="224">
        <v>4169116.76</v>
      </c>
      <c r="K11" s="222" t="s">
        <v>721</v>
      </c>
      <c r="L11" s="222" t="s">
        <v>722</v>
      </c>
      <c r="M11" s="225">
        <v>42892</v>
      </c>
    </row>
    <row r="12" spans="1:14" ht="30">
      <c r="A12" s="222">
        <f t="shared" si="0"/>
        <v>6</v>
      </c>
      <c r="B12" s="222" t="s">
        <v>723</v>
      </c>
      <c r="C12" s="222">
        <v>2718</v>
      </c>
      <c r="D12" s="223" t="s">
        <v>724</v>
      </c>
      <c r="E12" s="222" t="s">
        <v>664</v>
      </c>
      <c r="F12" s="222" t="s">
        <v>706</v>
      </c>
      <c r="G12" s="222" t="s">
        <v>436</v>
      </c>
      <c r="H12" s="224">
        <v>2787951.6</v>
      </c>
      <c r="I12" s="224">
        <v>2218214.5699999998</v>
      </c>
      <c r="J12" s="224">
        <v>5006166.17</v>
      </c>
      <c r="K12" s="222" t="s">
        <v>725</v>
      </c>
    </row>
    <row r="13" spans="1:14" ht="30">
      <c r="A13" s="222">
        <f t="shared" si="0"/>
        <v>7</v>
      </c>
      <c r="B13" s="222" t="s">
        <v>726</v>
      </c>
      <c r="C13" s="222">
        <v>2719</v>
      </c>
      <c r="D13" s="223" t="s">
        <v>727</v>
      </c>
      <c r="E13" s="222" t="s">
        <v>664</v>
      </c>
      <c r="F13" s="222" t="s">
        <v>706</v>
      </c>
      <c r="G13" s="222" t="s">
        <v>436</v>
      </c>
      <c r="H13" s="224">
        <v>5336925.21</v>
      </c>
      <c r="I13" s="224">
        <v>592991.68999999994</v>
      </c>
      <c r="J13" s="224">
        <v>5929916.9000000004</v>
      </c>
      <c r="K13" s="222" t="s">
        <v>728</v>
      </c>
    </row>
    <row r="14" spans="1:14" ht="45">
      <c r="A14" s="222">
        <f t="shared" si="0"/>
        <v>8</v>
      </c>
      <c r="B14" s="222" t="s">
        <v>729</v>
      </c>
      <c r="C14" s="222">
        <v>2729</v>
      </c>
      <c r="D14" s="223" t="s">
        <v>730</v>
      </c>
      <c r="E14" s="222" t="s">
        <v>664</v>
      </c>
      <c r="F14" s="222" t="s">
        <v>706</v>
      </c>
      <c r="G14" s="222" t="s">
        <v>436</v>
      </c>
      <c r="H14" s="224">
        <v>400000</v>
      </c>
      <c r="I14" s="224">
        <v>21052.63</v>
      </c>
      <c r="J14" s="224">
        <v>421052.63</v>
      </c>
      <c r="K14" s="222" t="s">
        <v>731</v>
      </c>
    </row>
    <row r="15" spans="1:14" ht="45">
      <c r="A15" s="222">
        <f t="shared" si="0"/>
        <v>9</v>
      </c>
      <c r="B15" s="222" t="s">
        <v>732</v>
      </c>
      <c r="C15" s="222">
        <v>2734</v>
      </c>
      <c r="D15" s="223" t="s">
        <v>733</v>
      </c>
      <c r="E15" s="222" t="s">
        <v>664</v>
      </c>
      <c r="F15" s="222" t="s">
        <v>706</v>
      </c>
      <c r="G15" s="222" t="s">
        <v>436</v>
      </c>
      <c r="H15" s="224">
        <v>400000</v>
      </c>
      <c r="I15" s="224">
        <v>21052.63</v>
      </c>
      <c r="J15" s="224">
        <v>421052.63</v>
      </c>
      <c r="K15" s="222" t="s">
        <v>528</v>
      </c>
    </row>
    <row r="16" spans="1:14" ht="75">
      <c r="A16" s="222">
        <f t="shared" si="0"/>
        <v>10</v>
      </c>
      <c r="B16" s="222" t="s">
        <v>734</v>
      </c>
      <c r="C16" s="222">
        <v>2737</v>
      </c>
      <c r="D16" s="223" t="s">
        <v>735</v>
      </c>
      <c r="E16" s="222" t="s">
        <v>664</v>
      </c>
      <c r="F16" s="222" t="s">
        <v>706</v>
      </c>
      <c r="G16" s="222" t="s">
        <v>436</v>
      </c>
      <c r="H16" s="224">
        <v>600000</v>
      </c>
      <c r="I16" s="224">
        <v>31578.95</v>
      </c>
      <c r="J16" s="224">
        <v>631578.94999999995</v>
      </c>
      <c r="K16" s="222" t="s">
        <v>736</v>
      </c>
      <c r="L16" s="222" t="s">
        <v>737</v>
      </c>
      <c r="M16" s="225">
        <v>43486</v>
      </c>
    </row>
    <row r="17" spans="1:17" ht="45">
      <c r="A17" s="222">
        <f t="shared" si="0"/>
        <v>11</v>
      </c>
      <c r="B17" s="222" t="s">
        <v>738</v>
      </c>
      <c r="C17" s="222">
        <v>2739</v>
      </c>
      <c r="D17" s="223" t="s">
        <v>739</v>
      </c>
      <c r="E17" s="222" t="s">
        <v>664</v>
      </c>
      <c r="F17" s="222" t="s">
        <v>706</v>
      </c>
      <c r="G17" s="222" t="s">
        <v>436</v>
      </c>
      <c r="H17" s="224">
        <v>7310477</v>
      </c>
      <c r="I17" s="224">
        <v>2177187.83</v>
      </c>
      <c r="J17" s="224">
        <v>9487664.8300000001</v>
      </c>
      <c r="K17" s="222" t="s">
        <v>528</v>
      </c>
    </row>
    <row r="18" spans="1:17" ht="30">
      <c r="A18" s="222">
        <f t="shared" si="0"/>
        <v>12</v>
      </c>
      <c r="B18" s="222" t="s">
        <v>740</v>
      </c>
      <c r="C18" s="222">
        <v>2705</v>
      </c>
      <c r="D18" s="223" t="s">
        <v>741</v>
      </c>
      <c r="E18" s="222" t="s">
        <v>664</v>
      </c>
      <c r="F18" s="222" t="s">
        <v>706</v>
      </c>
      <c r="G18" s="222" t="s">
        <v>436</v>
      </c>
      <c r="H18" s="224">
        <v>1620000</v>
      </c>
      <c r="I18" s="224">
        <v>2206987.65</v>
      </c>
      <c r="J18" s="224">
        <v>3826987.65</v>
      </c>
      <c r="K18" s="222" t="s">
        <v>742</v>
      </c>
    </row>
    <row r="19" spans="1:17" ht="30">
      <c r="A19" s="222">
        <f t="shared" si="0"/>
        <v>13</v>
      </c>
      <c r="B19" s="222" t="s">
        <v>743</v>
      </c>
      <c r="C19" s="222">
        <v>2717</v>
      </c>
      <c r="D19" s="223" t="s">
        <v>744</v>
      </c>
      <c r="E19" s="222" t="s">
        <v>664</v>
      </c>
      <c r="F19" s="222" t="s">
        <v>706</v>
      </c>
      <c r="G19" s="222" t="s">
        <v>436</v>
      </c>
      <c r="H19" s="224">
        <v>2700000</v>
      </c>
      <c r="I19" s="224">
        <v>2038041.2</v>
      </c>
      <c r="J19" s="224">
        <v>4738041.2</v>
      </c>
      <c r="K19" s="222" t="s">
        <v>731</v>
      </c>
    </row>
    <row r="20" spans="1:17" ht="30">
      <c r="A20" s="222">
        <f t="shared" si="0"/>
        <v>14</v>
      </c>
      <c r="B20" s="222" t="s">
        <v>745</v>
      </c>
      <c r="C20" s="222">
        <v>2720</v>
      </c>
      <c r="D20" s="223" t="s">
        <v>746</v>
      </c>
      <c r="E20" s="222" t="s">
        <v>664</v>
      </c>
      <c r="F20" s="222" t="s">
        <v>706</v>
      </c>
      <c r="G20" s="223" t="s">
        <v>747</v>
      </c>
      <c r="H20" s="224">
        <v>1403444.52</v>
      </c>
      <c r="I20" s="224">
        <v>923824.5</v>
      </c>
      <c r="J20" s="224">
        <v>2327269.02</v>
      </c>
      <c r="K20" s="222" t="s">
        <v>728</v>
      </c>
      <c r="L20" s="222" t="s">
        <v>748</v>
      </c>
      <c r="M20" s="225">
        <v>43486</v>
      </c>
    </row>
    <row r="21" spans="1:17" ht="30">
      <c r="A21" s="222">
        <f t="shared" si="0"/>
        <v>15</v>
      </c>
      <c r="B21" s="222" t="s">
        <v>749</v>
      </c>
      <c r="C21" s="222">
        <v>2722</v>
      </c>
      <c r="D21" s="223" t="s">
        <v>750</v>
      </c>
      <c r="E21" s="222" t="s">
        <v>664</v>
      </c>
      <c r="F21" s="222" t="s">
        <v>706</v>
      </c>
      <c r="G21" s="222" t="s">
        <v>436</v>
      </c>
      <c r="H21" s="224">
        <v>2619018</v>
      </c>
      <c r="I21" s="224">
        <v>1213324.49</v>
      </c>
      <c r="J21" s="224">
        <v>3832342.49</v>
      </c>
      <c r="K21" s="222" t="s">
        <v>751</v>
      </c>
      <c r="L21" s="222" t="s">
        <v>752</v>
      </c>
      <c r="M21" s="225">
        <v>43209</v>
      </c>
      <c r="N21" s="225">
        <v>43208</v>
      </c>
      <c r="O21" s="226">
        <v>2619018</v>
      </c>
      <c r="P21" s="226">
        <v>1168942.3799999999</v>
      </c>
      <c r="Q21" s="226">
        <f>O21+P21</f>
        <v>3787960.38</v>
      </c>
    </row>
    <row r="22" spans="1:17">
      <c r="A22" s="222">
        <f t="shared" si="0"/>
        <v>16</v>
      </c>
      <c r="B22" s="222" t="s">
        <v>753</v>
      </c>
      <c r="C22" s="222">
        <v>2724</v>
      </c>
      <c r="D22" s="223" t="s">
        <v>754</v>
      </c>
      <c r="E22" s="222" t="s">
        <v>664</v>
      </c>
      <c r="F22" s="222" t="s">
        <v>706</v>
      </c>
      <c r="G22" s="222" t="s">
        <v>436</v>
      </c>
      <c r="H22" s="224">
        <v>2433161.7000000002</v>
      </c>
      <c r="I22" s="224">
        <v>361448.21</v>
      </c>
      <c r="J22" s="224">
        <v>2794609.91</v>
      </c>
      <c r="K22" s="222" t="s">
        <v>755</v>
      </c>
      <c r="L22" s="222" t="s">
        <v>756</v>
      </c>
      <c r="M22" s="225">
        <v>43486</v>
      </c>
      <c r="N22" s="225">
        <v>43321</v>
      </c>
    </row>
    <row r="23" spans="1:17" ht="30">
      <c r="A23" s="222">
        <f t="shared" si="0"/>
        <v>17</v>
      </c>
      <c r="B23" s="222" t="s">
        <v>757</v>
      </c>
      <c r="C23" s="222">
        <v>2742</v>
      </c>
      <c r="D23" s="223" t="s">
        <v>758</v>
      </c>
      <c r="E23" s="222" t="s">
        <v>664</v>
      </c>
      <c r="F23" s="222" t="s">
        <v>706</v>
      </c>
      <c r="G23" s="222" t="s">
        <v>436</v>
      </c>
      <c r="H23" s="224">
        <v>2800000</v>
      </c>
      <c r="I23" s="224">
        <v>2636326.88</v>
      </c>
      <c r="J23" s="224">
        <v>5436326.8799999999</v>
      </c>
      <c r="K23" s="222" t="s">
        <v>759</v>
      </c>
      <c r="L23" s="222" t="s">
        <v>760</v>
      </c>
      <c r="M23" s="225">
        <v>42570</v>
      </c>
    </row>
    <row r="24" spans="1:17" ht="30">
      <c r="A24" s="222">
        <f t="shared" si="0"/>
        <v>18</v>
      </c>
      <c r="B24" s="222" t="s">
        <v>761</v>
      </c>
      <c r="C24" s="222">
        <v>2743</v>
      </c>
      <c r="D24" s="223" t="s">
        <v>762</v>
      </c>
      <c r="E24" s="222" t="s">
        <v>664</v>
      </c>
      <c r="F24" s="222" t="s">
        <v>706</v>
      </c>
      <c r="G24" s="222" t="s">
        <v>436</v>
      </c>
      <c r="H24" s="224">
        <v>5950000</v>
      </c>
      <c r="I24" s="224">
        <v>1050000</v>
      </c>
      <c r="J24" s="224">
        <v>7000000</v>
      </c>
      <c r="K24" s="222" t="s">
        <v>763</v>
      </c>
    </row>
    <row r="25" spans="1:17" ht="30">
      <c r="A25" s="222">
        <f t="shared" si="0"/>
        <v>19</v>
      </c>
      <c r="B25" s="222" t="s">
        <v>764</v>
      </c>
      <c r="C25" s="222">
        <v>2706</v>
      </c>
      <c r="D25" s="223" t="s">
        <v>765</v>
      </c>
      <c r="E25" s="222" t="s">
        <v>664</v>
      </c>
      <c r="F25" s="222" t="s">
        <v>706</v>
      </c>
      <c r="G25" s="222" t="s">
        <v>436</v>
      </c>
      <c r="H25" s="224">
        <v>5060367.9000000004</v>
      </c>
      <c r="I25" s="224">
        <v>5856848.5300000003</v>
      </c>
      <c r="J25" s="224">
        <v>10917216.43</v>
      </c>
      <c r="K25" s="222" t="s">
        <v>766</v>
      </c>
      <c r="L25" s="222" t="s">
        <v>767</v>
      </c>
      <c r="M25" s="225">
        <v>43486</v>
      </c>
    </row>
    <row r="26" spans="1:17" ht="30">
      <c r="A26" s="222">
        <f t="shared" si="0"/>
        <v>20</v>
      </c>
      <c r="B26" s="222" t="s">
        <v>768</v>
      </c>
      <c r="C26" s="222">
        <v>2708</v>
      </c>
      <c r="D26" s="223" t="s">
        <v>769</v>
      </c>
      <c r="E26" s="222" t="s">
        <v>664</v>
      </c>
      <c r="F26" s="222" t="s">
        <v>706</v>
      </c>
      <c r="G26" s="222" t="s">
        <v>436</v>
      </c>
      <c r="H26" s="224">
        <v>6676023.5999999996</v>
      </c>
      <c r="I26" s="224">
        <v>3758723.74</v>
      </c>
      <c r="J26" s="224">
        <v>10434747.34</v>
      </c>
      <c r="K26" s="222" t="s">
        <v>731</v>
      </c>
    </row>
    <row r="27" spans="1:17" ht="30">
      <c r="A27" s="222">
        <f t="shared" si="0"/>
        <v>21</v>
      </c>
      <c r="B27" s="222" t="s">
        <v>770</v>
      </c>
      <c r="C27" s="222">
        <v>2709</v>
      </c>
      <c r="D27" s="223" t="s">
        <v>771</v>
      </c>
      <c r="E27" s="222" t="s">
        <v>664</v>
      </c>
      <c r="F27" s="222" t="s">
        <v>706</v>
      </c>
      <c r="G27" s="222" t="s">
        <v>436</v>
      </c>
      <c r="H27" s="224">
        <v>1800000</v>
      </c>
      <c r="I27" s="224">
        <v>200000</v>
      </c>
      <c r="J27" s="224">
        <v>2000000</v>
      </c>
      <c r="K27" s="222" t="s">
        <v>751</v>
      </c>
    </row>
    <row r="28" spans="1:17" ht="30">
      <c r="A28" s="222">
        <f t="shared" si="0"/>
        <v>22</v>
      </c>
      <c r="B28" s="222" t="s">
        <v>772</v>
      </c>
      <c r="C28" s="222">
        <v>2710</v>
      </c>
      <c r="D28" s="223" t="s">
        <v>773</v>
      </c>
      <c r="E28" s="222" t="s">
        <v>664</v>
      </c>
      <c r="F28" s="222" t="s">
        <v>706</v>
      </c>
      <c r="G28" s="222" t="s">
        <v>436</v>
      </c>
      <c r="H28" s="224">
        <v>11072165.35</v>
      </c>
      <c r="I28" s="224">
        <v>8275005.7800000003</v>
      </c>
      <c r="J28" s="224">
        <v>19347171.129999999</v>
      </c>
      <c r="K28" s="222" t="s">
        <v>736</v>
      </c>
    </row>
    <row r="29" spans="1:17" ht="30">
      <c r="A29" s="222">
        <f t="shared" si="0"/>
        <v>23</v>
      </c>
      <c r="B29" s="222" t="s">
        <v>774</v>
      </c>
      <c r="C29" s="222">
        <v>2712</v>
      </c>
      <c r="D29" s="223" t="s">
        <v>775</v>
      </c>
      <c r="E29" s="222" t="s">
        <v>664</v>
      </c>
      <c r="F29" s="222" t="s">
        <v>706</v>
      </c>
      <c r="G29" s="222" t="s">
        <v>436</v>
      </c>
      <c r="H29" s="224">
        <v>1538793</v>
      </c>
      <c r="I29" s="224">
        <v>170977</v>
      </c>
      <c r="J29" s="224">
        <v>1709770</v>
      </c>
      <c r="K29" s="222" t="s">
        <v>736</v>
      </c>
      <c r="L29" s="222" t="s">
        <v>776</v>
      </c>
      <c r="M29" s="225">
        <v>43490</v>
      </c>
    </row>
    <row r="30" spans="1:17" ht="30">
      <c r="A30" s="222">
        <f t="shared" si="0"/>
        <v>24</v>
      </c>
      <c r="B30" s="222" t="s">
        <v>777</v>
      </c>
      <c r="C30" s="222">
        <v>2714</v>
      </c>
      <c r="D30" s="223" t="s">
        <v>778</v>
      </c>
      <c r="E30" s="222" t="s">
        <v>664</v>
      </c>
      <c r="F30" s="222" t="s">
        <v>706</v>
      </c>
      <c r="G30" s="222" t="s">
        <v>436</v>
      </c>
      <c r="H30" s="224">
        <v>919722.81</v>
      </c>
      <c r="I30" s="224">
        <v>102191.42</v>
      </c>
      <c r="J30" s="224">
        <v>1021914.23</v>
      </c>
      <c r="K30" s="222" t="s">
        <v>779</v>
      </c>
      <c r="L30" s="222" t="s">
        <v>780</v>
      </c>
      <c r="M30" s="225">
        <v>43490</v>
      </c>
    </row>
    <row r="31" spans="1:17">
      <c r="A31" s="222">
        <f t="shared" si="0"/>
        <v>25</v>
      </c>
      <c r="B31" s="222" t="s">
        <v>781</v>
      </c>
      <c r="C31" s="222">
        <v>2721</v>
      </c>
      <c r="D31" s="223" t="s">
        <v>782</v>
      </c>
      <c r="E31" s="222" t="s">
        <v>664</v>
      </c>
      <c r="F31" s="222" t="s">
        <v>706</v>
      </c>
      <c r="G31" s="222" t="s">
        <v>436</v>
      </c>
      <c r="H31" s="224">
        <v>4459447.66</v>
      </c>
      <c r="I31" s="224">
        <v>686159.91</v>
      </c>
      <c r="J31" s="224">
        <v>5145607.57</v>
      </c>
      <c r="K31" s="222" t="s">
        <v>783</v>
      </c>
    </row>
    <row r="32" spans="1:17">
      <c r="A32" s="222">
        <f t="shared" si="0"/>
        <v>26</v>
      </c>
      <c r="B32" s="222" t="s">
        <v>784</v>
      </c>
      <c r="C32" s="222">
        <v>2725</v>
      </c>
      <c r="D32" s="223" t="s">
        <v>785</v>
      </c>
      <c r="E32" s="222" t="s">
        <v>664</v>
      </c>
      <c r="F32" s="222" t="s">
        <v>706</v>
      </c>
      <c r="G32" s="222" t="s">
        <v>436</v>
      </c>
      <c r="H32" s="224">
        <v>27866224.190000001</v>
      </c>
      <c r="I32" s="224">
        <v>3709265.9199999999</v>
      </c>
      <c r="J32" s="224">
        <v>31575490.109999999</v>
      </c>
      <c r="K32" s="222" t="s">
        <v>786</v>
      </c>
      <c r="L32" s="222" t="s">
        <v>787</v>
      </c>
      <c r="M32" s="225">
        <v>42892</v>
      </c>
      <c r="N32" s="227">
        <v>41961</v>
      </c>
    </row>
    <row r="33" spans="1:17" ht="30">
      <c r="A33" s="222">
        <f t="shared" si="0"/>
        <v>27</v>
      </c>
      <c r="B33" s="222" t="s">
        <v>788</v>
      </c>
      <c r="C33" s="222">
        <v>2726</v>
      </c>
      <c r="D33" s="223" t="s">
        <v>789</v>
      </c>
      <c r="E33" s="222" t="s">
        <v>664</v>
      </c>
      <c r="F33" s="222" t="s">
        <v>706</v>
      </c>
      <c r="G33" s="223" t="s">
        <v>747</v>
      </c>
      <c r="H33" s="224">
        <v>48432860.100000001</v>
      </c>
      <c r="I33" s="224">
        <v>5381428.9000000004</v>
      </c>
      <c r="J33" s="224">
        <v>53814289</v>
      </c>
      <c r="K33" s="222" t="s">
        <v>576</v>
      </c>
      <c r="L33" s="222" t="s">
        <v>790</v>
      </c>
      <c r="M33" s="225">
        <v>42921</v>
      </c>
      <c r="N33" s="225">
        <v>42692</v>
      </c>
    </row>
    <row r="34" spans="1:17" ht="60">
      <c r="A34" s="222">
        <f t="shared" si="0"/>
        <v>28</v>
      </c>
      <c r="B34" s="222" t="s">
        <v>791</v>
      </c>
      <c r="C34" s="222">
        <v>2731</v>
      </c>
      <c r="D34" s="223" t="s">
        <v>792</v>
      </c>
      <c r="E34" s="222" t="s">
        <v>664</v>
      </c>
      <c r="F34" s="222" t="s">
        <v>706</v>
      </c>
      <c r="G34" s="222" t="s">
        <v>436</v>
      </c>
      <c r="H34" s="224">
        <v>500000</v>
      </c>
      <c r="I34" s="224">
        <v>98297.83</v>
      </c>
      <c r="J34" s="224">
        <v>598297.82999999996</v>
      </c>
      <c r="K34" s="222" t="s">
        <v>528</v>
      </c>
      <c r="L34" s="222" t="s">
        <v>793</v>
      </c>
      <c r="M34" s="225">
        <v>42892</v>
      </c>
    </row>
    <row r="35" spans="1:17" ht="60">
      <c r="A35" s="222">
        <f t="shared" si="0"/>
        <v>29</v>
      </c>
      <c r="B35" s="222" t="s">
        <v>794</v>
      </c>
      <c r="C35" s="222">
        <v>2733</v>
      </c>
      <c r="D35" s="223" t="s">
        <v>795</v>
      </c>
      <c r="E35" s="222" t="s">
        <v>664</v>
      </c>
      <c r="F35" s="222" t="s">
        <v>706</v>
      </c>
      <c r="G35" s="222" t="s">
        <v>436</v>
      </c>
      <c r="H35" s="224">
        <v>600000</v>
      </c>
      <c r="I35" s="224">
        <v>31578.95</v>
      </c>
      <c r="J35" s="224">
        <v>631578.94999999995</v>
      </c>
      <c r="K35" s="222" t="s">
        <v>796</v>
      </c>
    </row>
    <row r="36" spans="1:17" ht="60">
      <c r="A36" s="222">
        <f t="shared" si="0"/>
        <v>30</v>
      </c>
      <c r="B36" s="222" t="s">
        <v>797</v>
      </c>
      <c r="C36" s="222">
        <v>2736</v>
      </c>
      <c r="D36" s="223" t="s">
        <v>798</v>
      </c>
      <c r="E36" s="222" t="s">
        <v>664</v>
      </c>
      <c r="F36" s="222" t="s">
        <v>706</v>
      </c>
      <c r="G36" s="222" t="s">
        <v>436</v>
      </c>
      <c r="H36" s="224">
        <v>600000</v>
      </c>
      <c r="I36" s="224">
        <v>244619.36</v>
      </c>
      <c r="J36" s="224">
        <v>844619.36</v>
      </c>
      <c r="K36" s="222" t="s">
        <v>731</v>
      </c>
    </row>
    <row r="37" spans="1:17" ht="30">
      <c r="A37" s="222">
        <f t="shared" si="0"/>
        <v>31</v>
      </c>
      <c r="B37" s="222" t="s">
        <v>799</v>
      </c>
      <c r="C37" s="222">
        <v>2756</v>
      </c>
      <c r="D37" s="223" t="s">
        <v>800</v>
      </c>
      <c r="E37" s="222" t="s">
        <v>664</v>
      </c>
      <c r="F37" s="222" t="s">
        <v>706</v>
      </c>
      <c r="G37" s="222" t="s">
        <v>436</v>
      </c>
      <c r="H37" s="224">
        <v>19623523.18</v>
      </c>
      <c r="I37" s="224">
        <v>2180391.4700000002</v>
      </c>
      <c r="J37" s="224">
        <v>21803914.649999999</v>
      </c>
      <c r="K37" s="222" t="s">
        <v>801</v>
      </c>
      <c r="L37" s="222" t="s">
        <v>802</v>
      </c>
      <c r="M37" s="225">
        <v>42892</v>
      </c>
    </row>
    <row r="38" spans="1:17" ht="30">
      <c r="A38" s="222">
        <f t="shared" si="0"/>
        <v>32</v>
      </c>
      <c r="B38" s="222" t="s">
        <v>803</v>
      </c>
      <c r="C38" s="222">
        <v>2753</v>
      </c>
      <c r="D38" s="223" t="s">
        <v>804</v>
      </c>
      <c r="E38" s="222" t="s">
        <v>664</v>
      </c>
      <c r="F38" s="222" t="s">
        <v>706</v>
      </c>
      <c r="G38" s="222" t="s">
        <v>436</v>
      </c>
      <c r="H38" s="224">
        <v>125100000</v>
      </c>
      <c r="I38" s="224">
        <v>13900000</v>
      </c>
      <c r="J38" s="224">
        <v>139000000</v>
      </c>
      <c r="K38" s="222" t="s">
        <v>805</v>
      </c>
    </row>
    <row r="39" spans="1:17" ht="30">
      <c r="A39" s="222">
        <f t="shared" si="0"/>
        <v>33</v>
      </c>
      <c r="B39" s="222" t="s">
        <v>806</v>
      </c>
      <c r="C39" s="222">
        <v>2755</v>
      </c>
      <c r="D39" s="223" t="s">
        <v>807</v>
      </c>
      <c r="E39" s="222" t="s">
        <v>664</v>
      </c>
      <c r="F39" s="222" t="s">
        <v>706</v>
      </c>
      <c r="G39" s="222" t="s">
        <v>436</v>
      </c>
      <c r="H39" s="224">
        <v>45047805.079999998</v>
      </c>
      <c r="I39" s="224">
        <v>5005311.68</v>
      </c>
      <c r="J39" s="224">
        <v>50053116.759999998</v>
      </c>
      <c r="K39" s="222" t="s">
        <v>808</v>
      </c>
    </row>
    <row r="40" spans="1:17" ht="30">
      <c r="A40" s="222">
        <f t="shared" si="0"/>
        <v>34</v>
      </c>
      <c r="B40" s="222" t="s">
        <v>809</v>
      </c>
      <c r="C40" s="222">
        <v>2752</v>
      </c>
      <c r="D40" s="223" t="s">
        <v>810</v>
      </c>
      <c r="E40" s="222" t="s">
        <v>664</v>
      </c>
      <c r="F40" s="222" t="s">
        <v>706</v>
      </c>
      <c r="G40" s="222" t="s">
        <v>436</v>
      </c>
      <c r="H40" s="224">
        <v>4691606.3099999996</v>
      </c>
      <c r="I40" s="224">
        <v>331137.09999999998</v>
      </c>
      <c r="J40" s="224">
        <v>5022743.41</v>
      </c>
      <c r="K40" s="222" t="s">
        <v>576</v>
      </c>
    </row>
    <row r="41" spans="1:17" ht="30">
      <c r="A41" s="222">
        <f t="shared" si="0"/>
        <v>35</v>
      </c>
      <c r="B41" s="222" t="s">
        <v>811</v>
      </c>
      <c r="C41" s="222">
        <v>2754</v>
      </c>
      <c r="D41" s="223" t="s">
        <v>812</v>
      </c>
      <c r="E41" s="222" t="s">
        <v>664</v>
      </c>
      <c r="F41" s="222" t="s">
        <v>706</v>
      </c>
      <c r="G41" s="222" t="s">
        <v>436</v>
      </c>
      <c r="H41" s="224">
        <v>16000000</v>
      </c>
      <c r="I41" s="224">
        <v>2605566.81</v>
      </c>
      <c r="J41" s="224">
        <f>H41+I41</f>
        <v>18605566.809999999</v>
      </c>
      <c r="K41" s="222" t="s">
        <v>813</v>
      </c>
    </row>
    <row r="42" spans="1:17" ht="30">
      <c r="A42" s="222">
        <f t="shared" si="0"/>
        <v>36</v>
      </c>
      <c r="B42" s="222" t="s">
        <v>814</v>
      </c>
      <c r="C42" s="222">
        <v>2715</v>
      </c>
      <c r="D42" s="223" t="s">
        <v>815</v>
      </c>
      <c r="E42" s="222" t="s">
        <v>664</v>
      </c>
      <c r="F42" s="222" t="s">
        <v>706</v>
      </c>
      <c r="G42" s="222" t="s">
        <v>436</v>
      </c>
      <c r="H42" s="224">
        <v>518125.5</v>
      </c>
      <c r="I42" s="224">
        <v>57569.5</v>
      </c>
      <c r="J42" s="224">
        <v>575695</v>
      </c>
      <c r="K42" s="222" t="s">
        <v>816</v>
      </c>
    </row>
    <row r="43" spans="1:17" ht="90">
      <c r="A43" s="222">
        <f t="shared" si="0"/>
        <v>37</v>
      </c>
      <c r="B43" s="222" t="s">
        <v>817</v>
      </c>
      <c r="C43" s="222">
        <v>2825</v>
      </c>
      <c r="D43" s="223" t="s">
        <v>818</v>
      </c>
      <c r="E43" s="222" t="s">
        <v>664</v>
      </c>
      <c r="F43" s="222" t="s">
        <v>819</v>
      </c>
      <c r="G43" s="223" t="s">
        <v>820</v>
      </c>
      <c r="H43" s="224">
        <v>50486509.049999997</v>
      </c>
      <c r="I43" s="224">
        <v>5609612.1200000001</v>
      </c>
      <c r="J43" s="224">
        <v>56096121.170000002</v>
      </c>
      <c r="K43" s="222" t="s">
        <v>821</v>
      </c>
    </row>
    <row r="44" spans="1:17" ht="90">
      <c r="A44" s="222">
        <f t="shared" si="0"/>
        <v>38</v>
      </c>
      <c r="B44" s="222" t="s">
        <v>822</v>
      </c>
      <c r="C44" s="222">
        <v>2821</v>
      </c>
      <c r="D44" s="223" t="s">
        <v>823</v>
      </c>
      <c r="E44" s="222" t="s">
        <v>664</v>
      </c>
      <c r="F44" s="222" t="s">
        <v>706</v>
      </c>
      <c r="G44" s="223" t="s">
        <v>824</v>
      </c>
      <c r="H44" s="224">
        <v>7834385.4500000002</v>
      </c>
      <c r="I44" s="224">
        <v>870487.3</v>
      </c>
      <c r="J44" s="224">
        <v>8704872.75</v>
      </c>
      <c r="K44" s="222" t="s">
        <v>825</v>
      </c>
    </row>
    <row r="45" spans="1:17" ht="90">
      <c r="A45" s="222">
        <f t="shared" si="0"/>
        <v>39</v>
      </c>
      <c r="B45" s="222" t="s">
        <v>826</v>
      </c>
      <c r="C45" s="222">
        <v>2822</v>
      </c>
      <c r="D45" s="223" t="s">
        <v>827</v>
      </c>
      <c r="E45" s="222" t="s">
        <v>664</v>
      </c>
      <c r="F45" s="222" t="s">
        <v>706</v>
      </c>
      <c r="G45" s="223" t="s">
        <v>747</v>
      </c>
      <c r="H45" s="224">
        <v>10207310.4</v>
      </c>
      <c r="I45" s="224">
        <v>1661456.37</v>
      </c>
      <c r="J45" s="224">
        <v>11868766.77</v>
      </c>
      <c r="K45" s="222" t="s">
        <v>828</v>
      </c>
    </row>
    <row r="46" spans="1:17" ht="90">
      <c r="A46" s="222">
        <f t="shared" si="0"/>
        <v>40</v>
      </c>
      <c r="B46" s="222" t="s">
        <v>829</v>
      </c>
      <c r="C46" s="222">
        <v>2824</v>
      </c>
      <c r="D46" s="223" t="s">
        <v>830</v>
      </c>
      <c r="E46" s="222" t="s">
        <v>664</v>
      </c>
      <c r="F46" s="222" t="s">
        <v>706</v>
      </c>
      <c r="G46" s="223" t="s">
        <v>747</v>
      </c>
      <c r="H46" s="224">
        <v>83182066.079999998</v>
      </c>
      <c r="I46" s="224">
        <v>18839872.780000001</v>
      </c>
      <c r="J46" s="224">
        <f>H46+I46</f>
        <v>102021938.86</v>
      </c>
      <c r="K46" s="222" t="s">
        <v>821</v>
      </c>
    </row>
    <row r="47" spans="1:17" ht="90">
      <c r="A47" s="222">
        <f t="shared" si="0"/>
        <v>41</v>
      </c>
      <c r="B47" s="222" t="s">
        <v>831</v>
      </c>
      <c r="C47" s="222">
        <v>2826</v>
      </c>
      <c r="D47" s="223" t="s">
        <v>832</v>
      </c>
      <c r="E47" s="222" t="s">
        <v>664</v>
      </c>
      <c r="F47" s="222" t="s">
        <v>706</v>
      </c>
      <c r="G47" s="223" t="s">
        <v>747</v>
      </c>
      <c r="H47" s="224">
        <v>2565000</v>
      </c>
      <c r="I47" s="224">
        <v>187821.47</v>
      </c>
      <c r="J47" s="224">
        <v>2752821.47</v>
      </c>
      <c r="K47" s="222" t="s">
        <v>833</v>
      </c>
    </row>
    <row r="48" spans="1:17" ht="90">
      <c r="A48" s="222">
        <f t="shared" si="0"/>
        <v>42</v>
      </c>
      <c r="B48" s="222" t="s">
        <v>834</v>
      </c>
      <c r="C48" s="222">
        <v>2823</v>
      </c>
      <c r="D48" s="223" t="s">
        <v>835</v>
      </c>
      <c r="E48" s="222" t="s">
        <v>664</v>
      </c>
      <c r="F48" s="222" t="s">
        <v>706</v>
      </c>
      <c r="G48" s="223" t="s">
        <v>836</v>
      </c>
      <c r="H48" s="224">
        <v>8625079.7899999991</v>
      </c>
      <c r="I48" s="224">
        <v>958342.2</v>
      </c>
      <c r="J48" s="224">
        <v>9583421.9900000002</v>
      </c>
      <c r="K48" s="222" t="s">
        <v>837</v>
      </c>
      <c r="L48" s="222" t="s">
        <v>838</v>
      </c>
      <c r="M48" s="225">
        <v>43486</v>
      </c>
      <c r="N48" s="225">
        <v>43301</v>
      </c>
      <c r="O48" s="226">
        <v>8523254.1799999997</v>
      </c>
      <c r="P48" s="226">
        <v>947028.23</v>
      </c>
      <c r="Q48" s="226">
        <f>O48+P48</f>
        <v>9470282.4100000001</v>
      </c>
    </row>
    <row r="49" spans="1:15" ht="90">
      <c r="A49" s="222">
        <f t="shared" si="0"/>
        <v>43</v>
      </c>
      <c r="B49" s="222" t="s">
        <v>839</v>
      </c>
      <c r="C49" s="222">
        <v>2820</v>
      </c>
      <c r="D49" s="223" t="s">
        <v>840</v>
      </c>
      <c r="E49" s="222" t="s">
        <v>664</v>
      </c>
      <c r="F49" s="222" t="s">
        <v>706</v>
      </c>
      <c r="G49" s="223" t="s">
        <v>841</v>
      </c>
      <c r="H49" s="224">
        <v>29511001.829999998</v>
      </c>
      <c r="I49" s="224">
        <v>3279000.21</v>
      </c>
      <c r="J49" s="224">
        <v>32790002.039999999</v>
      </c>
      <c r="K49" s="222" t="s">
        <v>828</v>
      </c>
    </row>
    <row r="50" spans="1:15" ht="30">
      <c r="A50" s="222">
        <f t="shared" si="0"/>
        <v>44</v>
      </c>
      <c r="B50" s="222" t="s">
        <v>842</v>
      </c>
      <c r="C50" s="222">
        <v>2844</v>
      </c>
      <c r="D50" s="223" t="s">
        <v>843</v>
      </c>
      <c r="E50" s="222" t="s">
        <v>664</v>
      </c>
      <c r="F50" s="222" t="s">
        <v>819</v>
      </c>
      <c r="G50" s="223" t="s">
        <v>844</v>
      </c>
      <c r="H50" s="224">
        <v>8562401.1500000004</v>
      </c>
      <c r="I50" s="224">
        <v>3649730.38</v>
      </c>
      <c r="J50" s="224">
        <f>H50+I50</f>
        <v>12212131.530000001</v>
      </c>
      <c r="K50" s="222" t="s">
        <v>766</v>
      </c>
    </row>
    <row r="51" spans="1:15" ht="75">
      <c r="A51" s="222">
        <f t="shared" si="0"/>
        <v>45</v>
      </c>
      <c r="B51" s="222" t="s">
        <v>845</v>
      </c>
      <c r="C51" s="222">
        <v>2843</v>
      </c>
      <c r="D51" s="223" t="s">
        <v>846</v>
      </c>
      <c r="E51" s="222" t="s">
        <v>664</v>
      </c>
      <c r="F51" s="222" t="s">
        <v>819</v>
      </c>
      <c r="G51" s="223" t="s">
        <v>847</v>
      </c>
      <c r="H51" s="224">
        <v>26958804.52</v>
      </c>
      <c r="I51" s="224">
        <v>1418884.45</v>
      </c>
      <c r="J51" s="224">
        <v>28377688.969999999</v>
      </c>
      <c r="K51" s="222" t="s">
        <v>751</v>
      </c>
      <c r="L51" s="228"/>
      <c r="N51" s="228"/>
      <c r="O51" s="228" t="s">
        <v>848</v>
      </c>
    </row>
    <row r="52" spans="1:15" ht="30">
      <c r="A52" s="222">
        <f t="shared" si="0"/>
        <v>46</v>
      </c>
      <c r="B52" s="222" t="s">
        <v>849</v>
      </c>
      <c r="C52" s="222">
        <v>2845</v>
      </c>
      <c r="D52" s="223" t="s">
        <v>850</v>
      </c>
      <c r="E52" s="222" t="s">
        <v>664</v>
      </c>
      <c r="F52" s="222" t="s">
        <v>819</v>
      </c>
      <c r="G52" s="223" t="s">
        <v>851</v>
      </c>
      <c r="H52" s="224">
        <v>3186900.92</v>
      </c>
      <c r="I52" s="224">
        <v>354100.1</v>
      </c>
      <c r="J52" s="224">
        <v>3541001.02</v>
      </c>
      <c r="K52" s="222" t="s">
        <v>833</v>
      </c>
    </row>
    <row r="53" spans="1:15" ht="30">
      <c r="A53" s="222">
        <f t="shared" si="0"/>
        <v>47</v>
      </c>
      <c r="B53" s="222" t="s">
        <v>852</v>
      </c>
      <c r="C53" s="222">
        <v>2848</v>
      </c>
      <c r="D53" s="223" t="s">
        <v>853</v>
      </c>
      <c r="E53" s="222" t="s">
        <v>664</v>
      </c>
      <c r="F53" s="222" t="s">
        <v>819</v>
      </c>
      <c r="G53" s="222" t="s">
        <v>436</v>
      </c>
      <c r="H53" s="224">
        <v>24140589.109999999</v>
      </c>
      <c r="I53" s="224">
        <v>9424328.0500000007</v>
      </c>
      <c r="J53" s="224">
        <v>33564917.159999996</v>
      </c>
      <c r="K53" s="222" t="s">
        <v>854</v>
      </c>
    </row>
    <row r="54" spans="1:15" ht="45">
      <c r="A54" s="222">
        <f t="shared" si="0"/>
        <v>48</v>
      </c>
      <c r="B54" s="222" t="s">
        <v>855</v>
      </c>
      <c r="D54" s="223" t="s">
        <v>856</v>
      </c>
      <c r="E54" s="222" t="s">
        <v>664</v>
      </c>
      <c r="F54" s="222" t="s">
        <v>1</v>
      </c>
      <c r="G54" s="222" t="s">
        <v>1</v>
      </c>
      <c r="H54" s="224">
        <v>515991.46</v>
      </c>
      <c r="I54" s="224">
        <v>190704.69</v>
      </c>
      <c r="J54" s="224">
        <f>SUM(H54:I54)</f>
        <v>706696.15</v>
      </c>
      <c r="K54" s="229">
        <v>42887</v>
      </c>
      <c r="L54" s="222" t="s">
        <v>857</v>
      </c>
      <c r="M54" s="225">
        <v>42892</v>
      </c>
    </row>
    <row r="55" spans="1:15" ht="30">
      <c r="A55" s="222">
        <f t="shared" si="0"/>
        <v>49</v>
      </c>
      <c r="B55" s="222" t="s">
        <v>858</v>
      </c>
      <c r="D55" s="223" t="s">
        <v>859</v>
      </c>
      <c r="E55" s="222" t="s">
        <v>664</v>
      </c>
      <c r="F55" s="222" t="s">
        <v>1</v>
      </c>
      <c r="G55" s="222" t="s">
        <v>1</v>
      </c>
      <c r="H55" s="224">
        <v>1644731</v>
      </c>
      <c r="I55" s="224">
        <v>182748</v>
      </c>
      <c r="J55" s="224">
        <f>H55+I55</f>
        <v>1827479</v>
      </c>
      <c r="K55" s="229">
        <v>43586</v>
      </c>
      <c r="L55" s="222" t="s">
        <v>860</v>
      </c>
      <c r="M55" s="225">
        <v>43564</v>
      </c>
      <c r="O55" s="228" t="s">
        <v>861</v>
      </c>
    </row>
    <row r="56" spans="1:15">
      <c r="A56" s="230"/>
      <c r="B56" s="230"/>
      <c r="C56" s="230"/>
      <c r="D56" s="231"/>
      <c r="E56" s="230"/>
      <c r="F56" s="230"/>
      <c r="G56" s="230"/>
      <c r="H56" s="232">
        <f>SUM(H7:H55)</f>
        <v>628365546.25</v>
      </c>
      <c r="I56" s="232">
        <f>SUM(I7:I55)</f>
        <v>117676541.71999998</v>
      </c>
      <c r="J56" s="232">
        <f>SUM(J7:J55)</f>
        <v>746042087.97000003</v>
      </c>
      <c r="K56" s="230"/>
      <c r="L56" s="230"/>
      <c r="M56" s="230"/>
      <c r="N56" s="230"/>
    </row>
    <row r="57" spans="1:15">
      <c r="H57" s="233"/>
      <c r="I57" s="233"/>
      <c r="J57" s="233"/>
    </row>
    <row r="58" spans="1:15">
      <c r="B58" s="222" t="s">
        <v>862</v>
      </c>
      <c r="D58" s="223" t="s">
        <v>863</v>
      </c>
      <c r="H58" s="226">
        <v>12347439.42</v>
      </c>
      <c r="I58" s="226">
        <v>6229777.4400000004</v>
      </c>
      <c r="J58" s="226">
        <f>SUM(H58:I58)</f>
        <v>18577216.859999999</v>
      </c>
    </row>
    <row r="60" spans="1:15">
      <c r="H60" s="224">
        <v>628365546.25</v>
      </c>
      <c r="I60" s="224">
        <v>117676541.72</v>
      </c>
      <c r="J60" s="224">
        <v>746042087.97000003</v>
      </c>
    </row>
  </sheetData>
  <mergeCells count="2">
    <mergeCell ref="A1:L5"/>
    <mergeCell ref="M1:N4"/>
  </mergeCells>
  <pageMargins left="0.511811024" right="0.511811024" top="0.78740157499999996" bottom="0.78740157499999996" header="0.31496062000000002" footer="0.31496062000000002"/>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17</vt:i4>
      </vt:variant>
      <vt:variant>
        <vt:lpstr>Intervalos nomeados</vt:lpstr>
      </vt:variant>
      <vt:variant>
        <vt:i4>2</vt:i4>
      </vt:variant>
    </vt:vector>
  </HeadingPairs>
  <TitlesOfParts>
    <vt:vector size="19" baseType="lpstr">
      <vt:lpstr>Item 2</vt:lpstr>
      <vt:lpstr>Item 4</vt:lpstr>
      <vt:lpstr>Item 5</vt:lpstr>
      <vt:lpstr>Item 8</vt:lpstr>
      <vt:lpstr>Item 9</vt:lpstr>
      <vt:lpstr>CONVÊNIOS DE DESPESA - SET</vt:lpstr>
      <vt:lpstr>CONVÊNIOS DE RECEITA - SET</vt:lpstr>
      <vt:lpstr>CONVÊNIOS DE RECEITA - SERH</vt:lpstr>
      <vt:lpstr>CONTRATOS DE FINANCIAMENTO</vt:lpstr>
      <vt:lpstr>Item 25</vt:lpstr>
      <vt:lpstr>Item 262728</vt:lpstr>
      <vt:lpstr>Item 30</vt:lpstr>
      <vt:lpstr>Item 31 - Modelo I</vt:lpstr>
      <vt:lpstr>Item 31 - Modelo II</vt:lpstr>
      <vt:lpstr>Item 33</vt:lpstr>
      <vt:lpstr>Plan1</vt:lpstr>
      <vt:lpstr>CONVÊNIOS DE DESPESA - SERH</vt:lpstr>
      <vt:lpstr>'CONVÊNIOS DE DESPESA - SET'!Titulos_de_impressao</vt:lpstr>
      <vt:lpstr>'CONVÊNIOS DE RECEITA - SET'!Titulos_de_impressao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Marcia Lemos</dc:creator>
  <cp:lastModifiedBy>Leila Virginia Souza</cp:lastModifiedBy>
  <cp:lastPrinted>2019-03-27T12:47:03Z</cp:lastPrinted>
  <dcterms:created xsi:type="dcterms:W3CDTF">2019-02-28T19:02:57Z</dcterms:created>
  <dcterms:modified xsi:type="dcterms:W3CDTF">2022-11-07T18:26:21Z</dcterms:modified>
</cp:coreProperties>
</file>