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0" tabRatio="500"/>
  </bookViews>
  <sheets>
    <sheet name="Convênios SECID" sheetId="1" r:id="rId1"/>
    <sheet name="Plan1" sheetId="2" r:id="rId2"/>
  </sheets>
  <definedNames>
    <definedName name="_xlnm._FilterDatabase" localSheetId="0" hidden="1">'Convênios SECID'!$B$6:$K$49</definedName>
    <definedName name="_xlnm.Print_Area" localSheetId="0">'Convênios SECID'!$A$1:$K$40</definedName>
    <definedName name="_xlnm.Print_Titles" localSheetId="0">'Convênios SECID'!$5:$6</definedName>
  </definedNames>
  <calcPr calcId="12451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D34" i="2"/>
  <c r="D33"/>
  <c r="D32"/>
  <c r="D31"/>
  <c r="D30"/>
  <c r="D29"/>
  <c r="D28"/>
  <c r="D27"/>
  <c r="D26"/>
  <c r="D25"/>
  <c r="D24"/>
  <c r="D23"/>
  <c r="D22"/>
  <c r="D21"/>
  <c r="D20"/>
  <c r="D19"/>
  <c r="D18"/>
  <c r="D17"/>
  <c r="D16"/>
  <c r="D15"/>
  <c r="D14"/>
  <c r="D13"/>
  <c r="D12"/>
  <c r="D11"/>
  <c r="D10"/>
  <c r="D9"/>
  <c r="D8"/>
  <c r="D7"/>
  <c r="D6"/>
  <c r="D5"/>
  <c r="K49" i="1"/>
  <c r="K48"/>
  <c r="K47"/>
  <c r="K46"/>
  <c r="K45"/>
  <c r="K44"/>
  <c r="K43"/>
  <c r="K42"/>
  <c r="K41"/>
  <c r="K40"/>
  <c r="K39"/>
  <c r="K38"/>
  <c r="K37"/>
  <c r="K36"/>
  <c r="K35"/>
  <c r="K34"/>
  <c r="K33"/>
  <c r="K32"/>
  <c r="K31"/>
  <c r="K30"/>
  <c r="K29"/>
  <c r="K28"/>
  <c r="K27"/>
  <c r="K26"/>
  <c r="K25"/>
  <c r="K24"/>
  <c r="K23"/>
  <c r="K22"/>
  <c r="K21"/>
  <c r="K20"/>
  <c r="K18"/>
  <c r="K17"/>
  <c r="K16"/>
  <c r="K15"/>
  <c r="K14"/>
  <c r="K13"/>
  <c r="K12"/>
  <c r="K11"/>
  <c r="K10"/>
  <c r="K9"/>
  <c r="K8"/>
  <c r="K7"/>
</calcChain>
</file>

<file path=xl/sharedStrings.xml><?xml version="1.0" encoding="utf-8"?>
<sst xmlns="http://schemas.openxmlformats.org/spreadsheetml/2006/main" count="264" uniqueCount="197">
  <si>
    <t>-</t>
  </si>
  <si>
    <t>Coordenadoria de Convênios-Cconv/GEAJU/SECID</t>
  </si>
  <si>
    <t>Transferência Voluntárias mediante Convênios</t>
  </si>
  <si>
    <t>Convênio/Nº Ano</t>
  </si>
  <si>
    <t>Convenente</t>
  </si>
  <si>
    <t>Data da Celebração</t>
  </si>
  <si>
    <t>PUBLICAÇÃO</t>
  </si>
  <si>
    <t>Valor total previsto</t>
  </si>
  <si>
    <t>Objeto</t>
  </si>
  <si>
    <t>Termo Aditivo</t>
  </si>
  <si>
    <t>Vigência</t>
  </si>
  <si>
    <t>Nome</t>
  </si>
  <si>
    <t>Concedente</t>
  </si>
  <si>
    <t>Convenente (contrapartida)</t>
  </si>
  <si>
    <t>Início</t>
  </si>
  <si>
    <t>Fim</t>
  </si>
  <si>
    <t>1</t>
  </si>
  <si>
    <t>005/2018</t>
  </si>
  <si>
    <t>ABREU E LIMA</t>
  </si>
  <si>
    <t>obras de reforma e ampliação do mercado público do Município de Abreu e Lima/PE</t>
  </si>
  <si>
    <t>X</t>
  </si>
  <si>
    <t>9º</t>
  </si>
  <si>
    <t>3</t>
  </si>
  <si>
    <t>001/2018</t>
  </si>
  <si>
    <t>AFRÂNIO</t>
  </si>
  <si>
    <t>pavimentação em intertravadonas ruas: Djalma Siqueira Campos, Tertolino Rodrigues Coelho, Rua 01, Travessa A, Travessa B, Zé Miguel, Rua 18, Petrolina Ramos Cavalcanti, Rua 03no Município de Afrânio/PE</t>
  </si>
  <si>
    <t>AGRESTINA</t>
  </si>
  <si>
    <t>6</t>
  </si>
  <si>
    <t>005/2016</t>
  </si>
  <si>
    <t>Requalificação da Academia das Cidades do Município de Agrestina/PE</t>
  </si>
  <si>
    <t>DOE nº 178 de 25/09/2018</t>
  </si>
  <si>
    <t>18º</t>
  </si>
  <si>
    <t>10</t>
  </si>
  <si>
    <t>012/2018</t>
  </si>
  <si>
    <t>ALAGOINHA</t>
  </si>
  <si>
    <t>construção de uma praça no Distrito de Perpétuo Socorro, no Município de Alagoinha/PE</t>
  </si>
  <si>
    <t>11</t>
  </si>
  <si>
    <t>004/2016</t>
  </si>
  <si>
    <t>ARAÇOIABA</t>
  </si>
  <si>
    <t>Pavimentação da Av. Mal. Nilton Cavalcante no Município de Araçoiaba/PE</t>
  </si>
  <si>
    <t>4º</t>
  </si>
  <si>
    <t>DOE nº 140, de 01/08/2018</t>
  </si>
  <si>
    <t>12</t>
  </si>
  <si>
    <t>015/2014</t>
  </si>
  <si>
    <t>ARCOVERDE</t>
  </si>
  <si>
    <t>Pavimentação em paralelepípedos graníticos da 3ª Etapa de Acesso ao CEDEC.</t>
  </si>
  <si>
    <t>8º</t>
  </si>
  <si>
    <t>DOE nº  121 de 04/07/2018</t>
  </si>
  <si>
    <t>7º</t>
  </si>
  <si>
    <t>14</t>
  </si>
  <si>
    <t>017/2014</t>
  </si>
  <si>
    <t>Pavimentação em paralelepípedos graníticos e sinalização nas vias: Rua Luiza de Lira Rabelo, Rua Cícero Monteiro de Melo, Rua Esmeraldino Pires, Trav. Félix Pascoal, Trav. E. Miranda, Trav. Gonçalves Maia, Rua Gonçalves Maia, 1ª Trav. Senador Salgado Filho, 1ª Trav. Padre Anchieta, Rua Eugênio G. de Souza, Rua 28 de Fevereiro, 2ª Trav. Almirante Tamandaré, Rua Ulisses Brito, 1ª Trav. Ulisses Brito, 2ª Trav. Ulisses Brito, 3ª Trav. Ulisses Brito, 4ª Trav. Ulisses Brito, e Antônio de Moura Cavalcante, todas no Bairro São Cristóvão.</t>
  </si>
  <si>
    <t>DOE nº  150 de 15/08/2018</t>
  </si>
  <si>
    <t>15</t>
  </si>
  <si>
    <t>018/2014</t>
  </si>
  <si>
    <t>Pavimentação em paralelepípedos graníticos e sinalização nas ruas: Airton Senna, Natali Souza Freitas, Alípio Pacheco Luna, Joaquim Tenório Cavalcante e Santa Luzia.</t>
  </si>
  <si>
    <t>019/2014</t>
  </si>
  <si>
    <t>Pavimentação em paralelepípedos graníticos e sinalização nas ruas: Cuba, Argentina, El Salvador, Chile, Uruguai, Venezuela, México, Paraguai, 1 de Março, 24 de Agosto, das Orquídeas, 5 de Janeiro, 5 de Julho, 14 de Outubro, Manoel Coelho Pereira, Doutor Leonardo Arcoverde, José Carlos Monteiro Amorim, Trav. José Carlos de Monteiro Amorim, Arcelino de Brito, Trav. 10 de Julho, Trav. Antônio Soares Tota e Trav. 15 de Janeiro.</t>
  </si>
  <si>
    <t>DOE nº 107 de 12/06/2018</t>
  </si>
  <si>
    <t>16</t>
  </si>
  <si>
    <t>013/2018</t>
  </si>
  <si>
    <t>BARREIROS</t>
  </si>
  <si>
    <t>implantação de um parque, no Município de Barreiros/PE</t>
  </si>
  <si>
    <t>002/2017</t>
  </si>
  <si>
    <t>BREJINHO</t>
  </si>
  <si>
    <t>Revitalização da Praça Jacira Marques com a construção de uma quadra society, no Município de Brejinho/PE</t>
  </si>
  <si>
    <t>1º</t>
  </si>
  <si>
    <t>DOE nº 104 de 07/06/2018</t>
  </si>
  <si>
    <t>19</t>
  </si>
  <si>
    <t>014/2018</t>
  </si>
  <si>
    <t>BREJO DA MADRE DE DEUS</t>
  </si>
  <si>
    <t>pavimentação em paralelepípedos em diversas ruas no Distrito São Domingos, no Município de Brejo da Madre de Deus/PE</t>
  </si>
  <si>
    <t>20</t>
  </si>
  <si>
    <t>005/2013</t>
  </si>
  <si>
    <t>CAMARAGIBE
FUNDAÇÃO AVSI
AVSI NORDESTE</t>
  </si>
  <si>
    <t>Fundação AVSI € 52.257,00
União Européia
€ 532.339,00
AVSI NE
€ 47.896,00</t>
  </si>
  <si>
    <t>cooperação técnica e financeira com vistas à implementação do Camaragibe Melhor - Projeto de Redução da Pobreza em Intervenções de Desenvolvimento Urbano Integrado, no Município de Camaragibe, em conformidade com o Formulário de Apresentação do Pedido, submetido e aprovado pela União Europeia, que passa a fazer parte deste instrumento, independente da sua transcrição, doravante denominado de Plano de Trabalho.</t>
  </si>
  <si>
    <t>4º
e
5º (relocação recursos)</t>
  </si>
  <si>
    <t>DOE nº 16 de 24/01/2018
DOE nº 55 de 24/03/2018</t>
  </si>
  <si>
    <t>15º</t>
  </si>
  <si>
    <t>24</t>
  </si>
  <si>
    <t>022/2012</t>
  </si>
  <si>
    <t>IBIRAJUBA</t>
  </si>
  <si>
    <t>Pavimentação em paralelepípedos nas Ruas Avenida Fausto Rodrigues e Ruas Projetadas, Franciso Pedro da Silva, Vinte de Novembro e das Palmeiras, no Município de Ibirajuba/PE</t>
  </si>
  <si>
    <t>20º</t>
  </si>
  <si>
    <t>26</t>
  </si>
  <si>
    <t>003/2016</t>
  </si>
  <si>
    <t>INGAZEIRA</t>
  </si>
  <si>
    <t>Construção de pavimento em paralelepípedos graníticos na Rua Nivonaldo Quirino-1 e complemento das ruas Padre Adelmo, Olegário Lino de Morais e Vila São José, na sede do Município de Ingazeira/PE</t>
  </si>
  <si>
    <t>DOE nº 121 de 04/07/2018</t>
  </si>
  <si>
    <t>27</t>
  </si>
  <si>
    <t>006/2016</t>
  </si>
  <si>
    <t>Construção de pavimento em paralelepípedos graníticos nas Ruas projetadas 1 e 2 no Distrito de Santa Rosa</t>
  </si>
  <si>
    <t>2 º</t>
  </si>
  <si>
    <t>DOE nº 102 de 05/06/2018</t>
  </si>
  <si>
    <t>28</t>
  </si>
  <si>
    <t>006/2018</t>
  </si>
  <si>
    <t>construção de praças no canteiro central das Ruas Aurélio Quincas e São Sebastião, no Bairro Vila São José, no Município de Ingazeira/PE</t>
  </si>
  <si>
    <t>29</t>
  </si>
  <si>
    <t>023/2014</t>
  </si>
  <si>
    <t>Construção de pavimentação em paralelepípedos graníticos na Rua Padre Adelmo</t>
  </si>
  <si>
    <t>30</t>
  </si>
  <si>
    <t>024/2014</t>
  </si>
  <si>
    <t>Construção de pavimentação em paralelepípedos graníticos na Rua Aurélio Quincas, Travessas Aurélio Quincas, Nivonaldo Quirino e Vila São José</t>
  </si>
  <si>
    <t>31</t>
  </si>
  <si>
    <t>037/2014</t>
  </si>
  <si>
    <t>Pavimentação em paralelepípedo granítico na Rua Projetada 1, no Conjunto Habitacional Governador Miguel Arraes de Alencar</t>
  </si>
  <si>
    <t>Construção da Academia das Cidades</t>
  </si>
  <si>
    <t>5º</t>
  </si>
  <si>
    <t>33</t>
  </si>
  <si>
    <t>001/2017</t>
  </si>
  <si>
    <t>ITAPETIM</t>
  </si>
  <si>
    <t>Requalificação dos canteiros entre a Vila Poeta Vital Leite e a Avenida Clistenes Leal, no Município de Itapetim/PE</t>
  </si>
  <si>
    <t>12º</t>
  </si>
  <si>
    <t>35</t>
  </si>
  <si>
    <t>026/2014</t>
  </si>
  <si>
    <t>JUREMA</t>
  </si>
  <si>
    <t>Pavimentação em paralelepípedos graníticos nas ruas: Projetada 5, Projetada 6, Projetada 7 e Projetada 8</t>
  </si>
  <si>
    <t>13º</t>
  </si>
  <si>
    <t>36</t>
  </si>
  <si>
    <t>027/2014</t>
  </si>
  <si>
    <t>Pavimentação em paralelepípedos graníticos na Rua Projetada 4, na sede do Município e nas ruas: Da Fábrica e Júlio Carlos de Melo, no Distrito de Queimadas</t>
  </si>
  <si>
    <t>37</t>
  </si>
  <si>
    <t>028/2014</t>
  </si>
  <si>
    <t>Pavimentação em paralelepípedos graníticos na Rua Getúlio Vargas, na sede do Município, e na Rua Projetada, no Distrito de Queimadas</t>
  </si>
  <si>
    <t>38</t>
  </si>
  <si>
    <t>018/2018</t>
  </si>
  <si>
    <t>LAGOA GRANDE</t>
  </si>
  <si>
    <t>construção da sede do Município de Lagoa Grande</t>
  </si>
  <si>
    <t>39</t>
  </si>
  <si>
    <t>020/2012</t>
  </si>
  <si>
    <t>LIMOEIRO</t>
  </si>
  <si>
    <t>Drenagem das Ruas diversas.</t>
  </si>
  <si>
    <t>DOE nº 139 de 31/07/2018</t>
  </si>
  <si>
    <t>42</t>
  </si>
  <si>
    <t>010/2018</t>
  </si>
  <si>
    <t>NAZARÉ DA MATA</t>
  </si>
  <si>
    <t>ampliação e reforma do terminal rodoviário, no Município de Nazaré da Mata/PE</t>
  </si>
  <si>
    <t>43</t>
  </si>
  <si>
    <t>006/2013</t>
  </si>
  <si>
    <t>OLINDA</t>
  </si>
  <si>
    <t>Dotar o município de um sistema de coleta, transporte e destino final dos resíduos RCD de pequenos geradores com a implantação de pequenas unidades de recebimento de volumes limitados a 2,00m³/gerador/dia de resíduos inertes provenientes de pequenas construções/reformas, bem como de material reciclável, móveis e utensílios em desuso, todos considerados resíduos volumosos.</t>
  </si>
  <si>
    <t>10º</t>
  </si>
  <si>
    <t>DOE nº 157, de 24/08/2018</t>
  </si>
  <si>
    <t>44</t>
  </si>
  <si>
    <t>008/2018</t>
  </si>
  <si>
    <t>execução de microdrenagem na Av. Presidente Kennedy, no bairro de Peixeinhos, no trecho entre a II Perimetral e a Avenida Brasília, no Município de Olinda</t>
  </si>
  <si>
    <t>45</t>
  </si>
  <si>
    <t>016/2012</t>
  </si>
  <si>
    <t>Pavimentação e drenagem da Rua Jatauba.</t>
  </si>
  <si>
    <t>46</t>
  </si>
  <si>
    <t>018/2012</t>
  </si>
  <si>
    <t>Pavimentação e drenagem das Ruas.</t>
  </si>
  <si>
    <t>48</t>
  </si>
  <si>
    <t>043/2011</t>
  </si>
  <si>
    <t>PANELAS</t>
  </si>
  <si>
    <t>14º</t>
  </si>
  <si>
    <t>DOE nº 168 de 11/09/2018</t>
  </si>
  <si>
    <t>PAULISTA</t>
  </si>
  <si>
    <t>51</t>
  </si>
  <si>
    <t>004/2014</t>
  </si>
  <si>
    <t>Obras de Pavimentação de 20 (vinte) ruas: Rua Padre Anchieta (Vila Torres Galvão); Rua Djalma Dutra (Janga); Travessa Flor de Lis (Engenho Maranguape); Rua 123 (Jardim Paulista); Rua 93 (Jardim Paulista); Rua 85 (Jardim Maranguape II); Rua Guaratinga (Engenho Maranguape); Rua C05, C06, C07 e C08 (Mirueira); Rua 86 (Maranguape II); Rua 94 (Maranguape II); Avenida D (Maranguape II); Rua Vila da Resistência (Arthur Lundgreen II); Rua Ribeiro (Arthur Lundgreen II); Rua Lagoa do Gatos (Arthur Lundgreen I); Rua Jaboatão (Arthur Lundgreen I); Rua Honorato Fernandes Paes (Janga) e Rua 86 (Jardim Paulista Baixo), todas no município de Paulista/PE</t>
  </si>
  <si>
    <t>DOE nº 080 de 03/05/2018</t>
  </si>
  <si>
    <t>52</t>
  </si>
  <si>
    <t>004/2018</t>
  </si>
  <si>
    <t>PEDRA</t>
  </si>
  <si>
    <t>pavimentação emparalelepípedos graníticos nas Ruas: Rua Hermes de Siqueira Cavalcante, Rua Projetada, Rua Edilene Bezerra, Rua Joventina Diniz C. de Almeida, Rua Cícero Leite de Oliveira, Rua Celina de Brito Freitas, Travessa José Carlos M. Barros, Rua José Carlos M. Barros, Rua A, Rua B, Rua Francisco Leal, Rua Manoel Rafael Tenório, Rua Vila Nova, Rua Cel. Antônio Albuquerque, Rua 05, Rua Comércio-volta e Rua Comércio-ida, no Distrito de Santo Antônio, no Município de Pedra/PE</t>
  </si>
  <si>
    <t>011/2018</t>
  </si>
  <si>
    <t>RECIFE</t>
  </si>
  <si>
    <t>requalificação da Praça Otávio de Freitas, Derby, na cidade de Recife/PE</t>
  </si>
  <si>
    <t>024/2018</t>
  </si>
  <si>
    <t>SALGADINHO</t>
  </si>
  <si>
    <t>pavimentação em paralelepípedos em diversas ruas, no Bairro Mãe Rainha, no Município de Salgadinho/PE</t>
  </si>
  <si>
    <t>025/2012</t>
  </si>
  <si>
    <t>SÃO VICENTE FERRER</t>
  </si>
  <si>
    <t>Pavimentação e drenagem em paralelepípedos da Ruas projetadas 1 e 2.</t>
  </si>
  <si>
    <t>031/2014</t>
  </si>
  <si>
    <t>Pavimentação em paralelepípedos graníticos drenagem e sinalização do acesso ao Distrito de Chã dos Esquecidos</t>
  </si>
  <si>
    <t>003/2018</t>
  </si>
  <si>
    <t>TORITAMA</t>
  </si>
  <si>
    <t>pavimentação em paralelepípedos graníticos nos Bairros: Centro/COHAB, Moriá e Areal, nas Ruas: Lexsandro Rodrigues Bernardino, Rua Professor Josenildo José de Lima, Rua Honorina Celestina de Lourdes, Av. Ulisses Tavares da Silva, Rua Joaquim José da Silva, 3ª Travessa Pio X, 2ª Travessa Pio X, Rua Projetada, Rua Estelina Anunciada Tavares, Rua Janilson João dos Santos, Rua José Valdeci Torres, Rua Rosena Maria da Conceição, Rua José Roberto Soares, Rua Eusebio Florentino Danda, Rua Amalia Florentino Danda de Araújo, Rua Francisco Vicente Ferreira, Avenida Tereza Gonsalves de Oliveira, Rua Augusto de Oliveira Cordeiro, Rua Abilio Manoel da Silva, Rua Ernestina Maria Clemente, Rua José Braz da Silva, Rua Maria Minervina da Silva, Rua Pedro Angelo da Silva, Rua José Miguel de Oliveira, no Município de Toritama/PE</t>
  </si>
  <si>
    <t>004/2017</t>
  </si>
  <si>
    <t>TRIUNFO</t>
  </si>
  <si>
    <t>Pavimentação com paralelepípedos graníticos nas ruas projetadas A, B, C, 1 e 2 no distrito de Canaã no Município de Triunfo</t>
  </si>
  <si>
    <t>013/2013</t>
  </si>
  <si>
    <t>VICÊNCIA</t>
  </si>
  <si>
    <t>Construção do muro na área de ampliação do cemitério municipal.</t>
  </si>
  <si>
    <t>DOE nº 132 de 20/07/2018</t>
  </si>
  <si>
    <t>014/2013</t>
  </si>
  <si>
    <t>Pavimentação em paralelepípedo granítico da Rua Projetada do Loteamento Cromácio.</t>
  </si>
  <si>
    <t>036/2014</t>
  </si>
  <si>
    <t>XEXÉU</t>
  </si>
  <si>
    <t>Construção da Praça Miguel Arraes de Alencar</t>
  </si>
  <si>
    <t>DOE nº 146 de 09/08/2018</t>
  </si>
  <si>
    <t>25º</t>
  </si>
  <si>
    <t>DOE nº 197 de 23/10/2018</t>
  </si>
  <si>
    <t>DOE nº 195 de 19/10/2018</t>
  </si>
</sst>
</file>

<file path=xl/styles.xml><?xml version="1.0" encoding="utf-8"?>
<styleSheet xmlns="http://schemas.openxmlformats.org/spreadsheetml/2006/main">
  <numFmts count="6">
    <numFmt numFmtId="164" formatCode="d/mmm;@"/>
    <numFmt numFmtId="165" formatCode="d/m/yyyy"/>
    <numFmt numFmtId="166" formatCode="&quot;R$ &quot;#,##0.00"/>
    <numFmt numFmtId="167" formatCode="00000"/>
    <numFmt numFmtId="168" formatCode="[$€-2]\ #,##0.00"/>
    <numFmt numFmtId="169" formatCode="_-* #,##0.00_-;\-* #,##0.00_-;_-* \-??_-;_-@_-"/>
  </numFmts>
  <fonts count="12">
    <font>
      <sz val="11"/>
      <color rgb="FF000000"/>
      <name val="Calibri"/>
      <family val="2"/>
      <charset val="1"/>
    </font>
    <font>
      <b/>
      <sz val="18"/>
      <color rgb="FF000000"/>
      <name val="Calibri"/>
      <family val="2"/>
      <charset val="1"/>
    </font>
    <font>
      <b/>
      <sz val="11"/>
      <color rgb="FF000000"/>
      <name val="Calibri"/>
      <family val="2"/>
      <charset val="1"/>
    </font>
    <font>
      <b/>
      <sz val="11"/>
      <color rgb="FFFFFFFF"/>
      <name val="Calibri"/>
      <family val="2"/>
      <charset val="1"/>
    </font>
    <font>
      <sz val="11"/>
      <color rgb="FFFFFFFF"/>
      <name val="Calibri"/>
      <family val="2"/>
      <charset val="1"/>
    </font>
    <font>
      <sz val="11"/>
      <name val="Calibri"/>
      <family val="2"/>
      <charset val="1"/>
    </font>
    <font>
      <sz val="7"/>
      <color rgb="FF000000"/>
      <name val="Calibri"/>
      <family val="2"/>
      <charset val="1"/>
    </font>
    <font>
      <sz val="10"/>
      <color rgb="FF000000"/>
      <name val="Calibri"/>
      <family val="2"/>
      <charset val="1"/>
    </font>
    <font>
      <sz val="8"/>
      <color rgb="FF000000"/>
      <name val="Calibri"/>
      <family val="2"/>
      <charset val="1"/>
    </font>
    <font>
      <sz val="9"/>
      <color rgb="FF000000"/>
      <name val="Calibri"/>
      <family val="2"/>
      <charset val="1"/>
    </font>
    <font>
      <sz val="7"/>
      <name val="Calibri"/>
      <family val="2"/>
      <charset val="1"/>
    </font>
    <font>
      <sz val="11"/>
      <color rgb="FF000000"/>
      <name val="Calibri"/>
      <family val="2"/>
      <charset val="1"/>
    </font>
  </fonts>
  <fills count="6">
    <fill>
      <patternFill patternType="none"/>
    </fill>
    <fill>
      <patternFill patternType="gray125"/>
    </fill>
    <fill>
      <patternFill patternType="solid">
        <fgColor rgb="FFFFFFFF"/>
        <bgColor rgb="FFFFFFCC"/>
      </patternFill>
    </fill>
    <fill>
      <patternFill patternType="solid">
        <fgColor rgb="FF00B050"/>
        <bgColor rgb="FF008080"/>
      </patternFill>
    </fill>
    <fill>
      <patternFill patternType="solid">
        <fgColor rgb="FF17375E"/>
        <bgColor rgb="FF333333"/>
      </patternFill>
    </fill>
    <fill>
      <patternFill patternType="solid">
        <fgColor rgb="FFDCE6F2"/>
        <bgColor rgb="FFCCFFFF"/>
      </patternFill>
    </fill>
  </fills>
  <borders count="10">
    <border>
      <left/>
      <right/>
      <top/>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
      <left style="thin">
        <color rgb="FFFFFFFF"/>
      </left>
      <right style="thin">
        <color rgb="FFFFFFFF"/>
      </right>
      <top/>
      <bottom style="medium">
        <color rgb="FFFFFFFF"/>
      </bottom>
      <diagonal/>
    </border>
    <border>
      <left style="thin">
        <color rgb="FFFFFFFF"/>
      </left>
      <right style="thin">
        <color rgb="FFFFFFFF"/>
      </right>
      <top/>
      <bottom/>
      <diagonal/>
    </border>
    <border>
      <left style="thin">
        <color rgb="FFFFFFFF"/>
      </left>
      <right style="thin">
        <color rgb="FFFFFFFF"/>
      </right>
      <top style="thin">
        <color rgb="FFFFFFFF"/>
      </top>
      <bottom style="thin">
        <color rgb="FFFFFFFF"/>
      </bottom>
      <diagonal/>
    </border>
    <border>
      <left style="thin">
        <color rgb="FFFFFFFF"/>
      </left>
      <right/>
      <top/>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s>
  <cellStyleXfs count="3">
    <xf numFmtId="0" fontId="0" fillId="0" borderId="0"/>
    <xf numFmtId="169" fontId="11" fillId="0" borderId="0" applyBorder="0" applyProtection="0"/>
    <xf numFmtId="164" fontId="11" fillId="0" borderId="0"/>
  </cellStyleXfs>
  <cellXfs count="59">
    <xf numFmtId="0" fontId="0" fillId="0" borderId="0" xfId="0"/>
    <xf numFmtId="164" fontId="0" fillId="0" borderId="0" xfId="2" applyFont="1" applyAlignment="1">
      <alignment vertical="center"/>
    </xf>
    <xf numFmtId="49" fontId="0" fillId="0" borderId="0" xfId="2" applyNumberFormat="1" applyFont="1" applyAlignment="1">
      <alignment horizontal="center" vertical="center"/>
    </xf>
    <xf numFmtId="164" fontId="0" fillId="0" borderId="0" xfId="2" applyFont="1" applyAlignment="1">
      <alignment horizontal="center" vertical="center"/>
    </xf>
    <xf numFmtId="165" fontId="0" fillId="0" borderId="0" xfId="2" applyNumberFormat="1" applyFont="1" applyAlignment="1">
      <alignment horizontal="center" vertical="center"/>
    </xf>
    <xf numFmtId="166" fontId="0" fillId="0" borderId="0" xfId="2" applyNumberFormat="1" applyFont="1" applyAlignment="1">
      <alignment horizontal="center" vertical="center"/>
    </xf>
    <xf numFmtId="166" fontId="0" fillId="0" borderId="0" xfId="2" applyNumberFormat="1" applyFont="1"/>
    <xf numFmtId="164" fontId="0" fillId="0" borderId="0" xfId="2" applyFont="1"/>
    <xf numFmtId="49" fontId="1" fillId="2" borderId="0" xfId="2" applyNumberFormat="1" applyFont="1" applyFill="1" applyAlignment="1">
      <alignment horizontal="center" vertical="center"/>
    </xf>
    <xf numFmtId="164" fontId="0" fillId="2" borderId="0" xfId="2" applyFont="1" applyFill="1" applyAlignment="1">
      <alignment horizontal="center" vertical="center"/>
    </xf>
    <xf numFmtId="165" fontId="0" fillId="2" borderId="0" xfId="2" applyNumberFormat="1" applyFont="1" applyFill="1" applyAlignment="1">
      <alignment horizontal="center" vertical="center"/>
    </xf>
    <xf numFmtId="166" fontId="0" fillId="2" borderId="0" xfId="2" applyNumberFormat="1" applyFont="1" applyFill="1" applyAlignment="1">
      <alignment horizontal="center" vertical="center"/>
    </xf>
    <xf numFmtId="166" fontId="1" fillId="2" borderId="0" xfId="2" applyNumberFormat="1" applyFont="1" applyFill="1"/>
    <xf numFmtId="49" fontId="0" fillId="2" borderId="0" xfId="2" applyNumberFormat="1" applyFont="1" applyFill="1" applyAlignment="1">
      <alignment horizontal="center" vertical="center"/>
    </xf>
    <xf numFmtId="164" fontId="3" fillId="4" borderId="1" xfId="2" applyFont="1" applyFill="1" applyBorder="1" applyAlignment="1">
      <alignment horizontal="center" vertical="center"/>
    </xf>
    <xf numFmtId="166" fontId="3" fillId="4" borderId="4" xfId="2" applyNumberFormat="1" applyFont="1" applyFill="1" applyBorder="1" applyAlignment="1">
      <alignment horizontal="center" vertical="center"/>
    </xf>
    <xf numFmtId="166" fontId="3" fillId="4" borderId="6" xfId="2" applyNumberFormat="1" applyFont="1" applyFill="1" applyBorder="1" applyAlignment="1">
      <alignment horizontal="center" vertical="center" wrapText="1"/>
    </xf>
    <xf numFmtId="165" fontId="3" fillId="4" borderId="1" xfId="2" applyNumberFormat="1" applyFont="1" applyFill="1" applyBorder="1" applyAlignment="1">
      <alignment horizontal="center" vertical="center"/>
    </xf>
    <xf numFmtId="49" fontId="0" fillId="0" borderId="0" xfId="2" applyNumberFormat="1" applyFont="1" applyAlignment="1">
      <alignment vertical="center"/>
    </xf>
    <xf numFmtId="49" fontId="0" fillId="5" borderId="7" xfId="2" applyNumberFormat="1" applyFont="1" applyFill="1" applyBorder="1" applyAlignment="1">
      <alignment horizontal="center" vertical="center" wrapText="1"/>
    </xf>
    <xf numFmtId="164" fontId="0" fillId="5" borderId="8" xfId="2" applyFont="1" applyFill="1" applyBorder="1" applyAlignment="1">
      <alignment horizontal="left" vertical="center" wrapText="1"/>
    </xf>
    <xf numFmtId="164" fontId="0" fillId="5" borderId="8" xfId="2" applyFont="1" applyFill="1" applyBorder="1" applyAlignment="1">
      <alignment horizontal="center" vertical="center" wrapText="1"/>
    </xf>
    <xf numFmtId="165" fontId="0" fillId="5" borderId="8" xfId="2" applyNumberFormat="1" applyFont="1" applyFill="1" applyBorder="1" applyAlignment="1">
      <alignment horizontal="center" vertical="center" wrapText="1"/>
    </xf>
    <xf numFmtId="166" fontId="0" fillId="5" borderId="8" xfId="2" applyNumberFormat="1" applyFont="1" applyFill="1" applyBorder="1" applyAlignment="1">
      <alignment horizontal="center" vertical="center" wrapText="1"/>
    </xf>
    <xf numFmtId="49" fontId="2" fillId="5" borderId="8" xfId="2" applyNumberFormat="1" applyFont="1" applyFill="1" applyBorder="1" applyAlignment="1">
      <alignment horizontal="center" vertical="center" wrapText="1"/>
    </xf>
    <xf numFmtId="165" fontId="2" fillId="5" borderId="8" xfId="2" applyNumberFormat="1" applyFont="1" applyFill="1" applyBorder="1" applyAlignment="1">
      <alignment horizontal="center" vertical="center" wrapText="1"/>
    </xf>
    <xf numFmtId="165" fontId="2" fillId="3" borderId="8" xfId="2" applyNumberFormat="1" applyFont="1" applyFill="1" applyBorder="1" applyAlignment="1">
      <alignment horizontal="center" vertical="center" wrapText="1"/>
    </xf>
    <xf numFmtId="49" fontId="0" fillId="5" borderId="8" xfId="2" applyNumberFormat="1" applyFont="1" applyFill="1" applyBorder="1" applyAlignment="1">
      <alignment horizontal="center" vertical="center" wrapText="1"/>
    </xf>
    <xf numFmtId="167" fontId="0" fillId="5" borderId="8" xfId="2" applyNumberFormat="1" applyFont="1" applyFill="1" applyBorder="1" applyAlignment="1">
      <alignment horizontal="center" vertical="center" wrapText="1"/>
    </xf>
    <xf numFmtId="165" fontId="0" fillId="5" borderId="8" xfId="0" applyNumberFormat="1" applyFont="1" applyFill="1" applyBorder="1" applyAlignment="1">
      <alignment horizontal="center" vertical="center" wrapText="1"/>
    </xf>
    <xf numFmtId="166" fontId="0" fillId="5" borderId="8" xfId="0" applyNumberFormat="1" applyFont="1" applyFill="1" applyBorder="1" applyAlignment="1">
      <alignment horizontal="center" vertical="center" wrapText="1"/>
    </xf>
    <xf numFmtId="0" fontId="5" fillId="5" borderId="8" xfId="0" applyFont="1" applyFill="1" applyBorder="1" applyAlignment="1">
      <alignment horizontal="center" vertical="center" wrapText="1"/>
    </xf>
    <xf numFmtId="165" fontId="5" fillId="5" borderId="8" xfId="0" applyNumberFormat="1" applyFont="1" applyFill="1" applyBorder="1" applyAlignment="1">
      <alignment horizontal="center" vertical="center" wrapText="1"/>
    </xf>
    <xf numFmtId="166" fontId="5" fillId="5" borderId="8" xfId="0" applyNumberFormat="1" applyFont="1" applyFill="1" applyBorder="1" applyAlignment="1">
      <alignment horizontal="center" vertical="center"/>
    </xf>
    <xf numFmtId="166" fontId="5" fillId="5" borderId="8" xfId="0" applyNumberFormat="1" applyFont="1" applyFill="1" applyBorder="1" applyAlignment="1">
      <alignment horizontal="center" vertical="center" wrapText="1"/>
    </xf>
    <xf numFmtId="167" fontId="0" fillId="5" borderId="9" xfId="2" applyNumberFormat="1" applyFont="1" applyFill="1" applyBorder="1" applyAlignment="1">
      <alignment horizontal="center" vertical="center" wrapText="1"/>
    </xf>
    <xf numFmtId="0" fontId="0" fillId="5" borderId="8" xfId="0" applyFont="1" applyFill="1" applyBorder="1" applyAlignment="1">
      <alignment horizontal="center" vertical="center" wrapText="1"/>
    </xf>
    <xf numFmtId="167" fontId="7" fillId="5" borderId="8" xfId="2" applyNumberFormat="1" applyFont="1" applyFill="1" applyBorder="1" applyAlignment="1">
      <alignment horizontal="center" vertical="center" wrapText="1"/>
    </xf>
    <xf numFmtId="167" fontId="9" fillId="5" borderId="8" xfId="2" applyNumberFormat="1" applyFont="1" applyFill="1" applyBorder="1" applyAlignment="1">
      <alignment horizontal="center" vertical="center" wrapText="1"/>
    </xf>
    <xf numFmtId="49" fontId="0" fillId="2" borderId="0" xfId="2" applyNumberFormat="1" applyFont="1" applyFill="1" applyAlignment="1">
      <alignment vertical="center"/>
    </xf>
    <xf numFmtId="0" fontId="10" fillId="5" borderId="8" xfId="0" applyFont="1" applyFill="1" applyBorder="1" applyAlignment="1">
      <alignment horizontal="center" vertical="center" wrapText="1"/>
    </xf>
    <xf numFmtId="168" fontId="0" fillId="5" borderId="8" xfId="2" applyNumberFormat="1" applyFont="1" applyFill="1" applyBorder="1" applyAlignment="1">
      <alignment horizontal="center" vertical="center" wrapText="1"/>
    </xf>
    <xf numFmtId="165" fontId="0" fillId="5" borderId="8" xfId="0" applyNumberFormat="1" applyFill="1" applyBorder="1" applyAlignment="1">
      <alignment vertical="center"/>
    </xf>
    <xf numFmtId="165" fontId="2" fillId="3" borderId="8" xfId="0" applyNumberFormat="1" applyFont="1" applyFill="1" applyBorder="1" applyAlignment="1">
      <alignment horizontal="center" vertical="center"/>
    </xf>
    <xf numFmtId="0" fontId="0" fillId="5" borderId="9" xfId="0" applyFont="1" applyFill="1" applyBorder="1" applyAlignment="1">
      <alignment horizontal="center" vertical="center"/>
    </xf>
    <xf numFmtId="165" fontId="0" fillId="5" borderId="8" xfId="0" applyNumberFormat="1" applyFont="1" applyFill="1" applyBorder="1" applyAlignment="1">
      <alignment horizontal="center" vertical="center"/>
    </xf>
    <xf numFmtId="166" fontId="0" fillId="5" borderId="8" xfId="1" applyNumberFormat="1" applyFont="1" applyFill="1" applyBorder="1" applyAlignment="1" applyProtection="1">
      <alignment horizontal="center" vertical="center"/>
    </xf>
    <xf numFmtId="49" fontId="0" fillId="5" borderId="9" xfId="2" applyNumberFormat="1" applyFont="1" applyFill="1" applyBorder="1" applyAlignment="1">
      <alignment horizontal="center" vertical="center" wrapText="1"/>
    </xf>
    <xf numFmtId="167" fontId="8" fillId="5" borderId="8" xfId="2" applyNumberFormat="1" applyFont="1" applyFill="1" applyBorder="1" applyAlignment="1">
      <alignment horizontal="center" vertical="center" wrapText="1"/>
    </xf>
    <xf numFmtId="167" fontId="6" fillId="5" borderId="8" xfId="2" applyNumberFormat="1" applyFont="1" applyFill="1" applyBorder="1" applyAlignment="1">
      <alignment horizontal="center" vertical="center" wrapText="1"/>
    </xf>
    <xf numFmtId="165" fontId="0" fillId="0" borderId="0" xfId="0" applyNumberFormat="1"/>
    <xf numFmtId="164" fontId="3" fillId="4" borderId="2" xfId="2" applyFont="1" applyFill="1" applyBorder="1" applyAlignment="1">
      <alignment horizontal="center" vertical="center"/>
    </xf>
    <xf numFmtId="165" fontId="3" fillId="4" borderId="3" xfId="2" applyNumberFormat="1" applyFont="1" applyFill="1" applyBorder="1" applyAlignment="1">
      <alignment horizontal="center" vertical="center" wrapText="1"/>
    </xf>
    <xf numFmtId="165" fontId="3" fillId="4" borderId="5" xfId="2" applyNumberFormat="1" applyFont="1" applyFill="1" applyBorder="1" applyAlignment="1">
      <alignment horizontal="center" vertical="center"/>
    </xf>
    <xf numFmtId="49" fontId="3" fillId="4" borderId="1" xfId="2" applyNumberFormat="1" applyFont="1" applyFill="1" applyBorder="1" applyAlignment="1">
      <alignment horizontal="center" vertical="center" wrapText="1"/>
    </xf>
    <xf numFmtId="165" fontId="3" fillId="4" borderId="1" xfId="2" applyNumberFormat="1" applyFont="1" applyFill="1" applyBorder="1" applyAlignment="1">
      <alignment horizontal="center" vertical="center" wrapText="1"/>
    </xf>
    <xf numFmtId="166" fontId="3" fillId="4" borderId="2" xfId="2" applyNumberFormat="1" applyFont="1" applyFill="1" applyBorder="1" applyAlignment="1">
      <alignment horizontal="center" vertical="center"/>
    </xf>
    <xf numFmtId="164" fontId="4" fillId="4" borderId="1" xfId="2" applyFont="1" applyFill="1" applyBorder="1" applyAlignment="1">
      <alignment horizontal="center" vertical="center"/>
    </xf>
    <xf numFmtId="49" fontId="3" fillId="4" borderId="4" xfId="2" applyNumberFormat="1" applyFont="1" applyFill="1" applyBorder="1" applyAlignment="1">
      <alignment horizontal="center" vertical="center" wrapText="1"/>
    </xf>
  </cellXfs>
  <cellStyles count="3">
    <cellStyle name="Normal" xfId="0" builtinId="0"/>
    <cellStyle name="Separador de milhares" xfId="1" builtinId="3"/>
    <cellStyle name="Texto Explicativo" xfId="2" builtinId="53" customBuiltin="1"/>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95B3D7"/>
      <rgbColor rgb="FFFF99CC"/>
      <rgbColor rgb="FFCC99FF"/>
      <rgbColor rgb="FFFCD5B5"/>
      <rgbColor rgb="FF3366FF"/>
      <rgbColor rgb="FF33CCCC"/>
      <rgbColor rgb="FF99CC00"/>
      <rgbColor rgb="FFFFCC00"/>
      <rgbColor rgb="FFFF9900"/>
      <rgbColor rgb="FFE46C0A"/>
      <rgbColor rgb="FF376092"/>
      <rgbColor rgb="FFA6A6A6"/>
      <rgbColor rgb="FF17375E"/>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495361</xdr:colOff>
      <xdr:row>0</xdr:row>
      <xdr:rowOff>133200</xdr:rowOff>
    </xdr:from>
    <xdr:to>
      <xdr:col>3</xdr:col>
      <xdr:colOff>390526</xdr:colOff>
      <xdr:row>3</xdr:row>
      <xdr:rowOff>114120</xdr:rowOff>
    </xdr:to>
    <xdr:pic>
      <xdr:nvPicPr>
        <xdr:cNvPr id="2" name="Imagem 0"/>
        <xdr:cNvPicPr/>
      </xdr:nvPicPr>
      <xdr:blipFill>
        <a:blip xmlns:r="http://schemas.openxmlformats.org/officeDocument/2006/relationships" r:embed="rId1"/>
        <a:stretch/>
      </xdr:blipFill>
      <xdr:spPr>
        <a:xfrm>
          <a:off x="695386" y="133200"/>
          <a:ext cx="2171640" cy="761970"/>
        </a:xfrm>
        <a:prstGeom prst="rect">
          <a:avLst/>
        </a:prstGeom>
        <a:ln w="9360">
          <a:noFill/>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KP49"/>
  <sheetViews>
    <sheetView showGridLines="0" tabSelected="1" workbookViewId="0">
      <pane ySplit="6" topLeftCell="A34" activePane="bottomLeft" state="frozen"/>
      <selection activeCell="M1" sqref="M1"/>
      <selection pane="bottomLeft"/>
    </sheetView>
  </sheetViews>
  <sheetFormatPr defaultRowHeight="15"/>
  <cols>
    <col min="1" max="1" width="4.5703125" style="1" customWidth="1"/>
    <col min="2" max="2" width="16.85546875" style="2" bestFit="1" customWidth="1"/>
    <col min="3" max="3" width="17.28515625" style="3" customWidth="1"/>
    <col min="4" max="4" width="13.42578125" style="4" customWidth="1"/>
    <col min="5" max="5" width="15.5703125" style="5" customWidth="1"/>
    <col min="6" max="6" width="16.28515625" style="6" customWidth="1"/>
    <col min="7" max="7" width="35.140625" style="3" customWidth="1"/>
    <col min="8" max="8" width="7.5703125" style="2" customWidth="1"/>
    <col min="9" max="9" width="16" style="2" customWidth="1"/>
    <col min="10" max="11" width="12.140625" style="4" customWidth="1"/>
    <col min="12" max="978" width="8.85546875" style="7" customWidth="1"/>
  </cols>
  <sheetData>
    <row r="1" spans="1:11">
      <c r="C1" s="3" t="s">
        <v>0</v>
      </c>
    </row>
    <row r="2" spans="1:11" ht="23.25">
      <c r="B2" s="8"/>
      <c r="C2" s="9"/>
      <c r="D2" s="10"/>
      <c r="E2" s="11"/>
      <c r="F2" s="12" t="s">
        <v>1</v>
      </c>
      <c r="G2" s="9"/>
      <c r="H2" s="13"/>
      <c r="I2" s="13"/>
      <c r="J2" s="10"/>
      <c r="K2" s="10"/>
    </row>
    <row r="3" spans="1:11" ht="23.25">
      <c r="B3" s="8"/>
      <c r="C3" s="9"/>
      <c r="D3" s="10"/>
      <c r="E3" s="11"/>
      <c r="F3" s="12" t="s">
        <v>2</v>
      </c>
      <c r="G3" s="9"/>
      <c r="H3" s="13"/>
      <c r="I3" s="13"/>
      <c r="J3" s="10"/>
      <c r="K3" s="10"/>
    </row>
    <row r="4" spans="1:11" ht="23.25">
      <c r="B4" s="8"/>
      <c r="C4" s="9"/>
      <c r="D4" s="10"/>
      <c r="E4" s="11"/>
      <c r="F4" s="12"/>
      <c r="G4" s="9"/>
      <c r="H4" s="13"/>
      <c r="I4" s="13"/>
      <c r="J4" s="10"/>
      <c r="K4" s="10"/>
    </row>
    <row r="5" spans="1:11" ht="15.75" customHeight="1" thickBot="1">
      <c r="B5" s="54" t="s">
        <v>3</v>
      </c>
      <c r="C5" s="51" t="s">
        <v>4</v>
      </c>
      <c r="D5" s="55" t="s">
        <v>5</v>
      </c>
      <c r="E5" s="56" t="s">
        <v>7</v>
      </c>
      <c r="F5" s="56"/>
      <c r="G5" s="57" t="s">
        <v>8</v>
      </c>
      <c r="H5" s="58" t="s">
        <v>9</v>
      </c>
      <c r="I5" s="52" t="s">
        <v>6</v>
      </c>
      <c r="J5" s="53" t="s">
        <v>10</v>
      </c>
      <c r="K5" s="53"/>
    </row>
    <row r="6" spans="1:11" ht="30.75" thickBot="1">
      <c r="B6" s="54"/>
      <c r="C6" s="14" t="s">
        <v>11</v>
      </c>
      <c r="D6" s="55"/>
      <c r="E6" s="15" t="s">
        <v>12</v>
      </c>
      <c r="F6" s="16" t="s">
        <v>13</v>
      </c>
      <c r="G6" s="57"/>
      <c r="H6" s="58"/>
      <c r="I6" s="52"/>
      <c r="J6" s="17" t="s">
        <v>14</v>
      </c>
      <c r="K6" s="17" t="s">
        <v>15</v>
      </c>
    </row>
    <row r="7" spans="1:11" ht="45.75" thickBot="1">
      <c r="A7" s="18" t="s">
        <v>16</v>
      </c>
      <c r="B7" s="19" t="s">
        <v>17</v>
      </c>
      <c r="C7" s="20" t="s">
        <v>18</v>
      </c>
      <c r="D7" s="22">
        <v>43217</v>
      </c>
      <c r="E7" s="23">
        <v>2500000</v>
      </c>
      <c r="F7" s="23">
        <v>200000</v>
      </c>
      <c r="G7" s="21" t="s">
        <v>19</v>
      </c>
      <c r="H7" s="24" t="s">
        <v>20</v>
      </c>
      <c r="I7" s="24" t="s">
        <v>20</v>
      </c>
      <c r="J7" s="25">
        <v>43217</v>
      </c>
      <c r="K7" s="26">
        <f>J7+360</f>
        <v>43577</v>
      </c>
    </row>
    <row r="8" spans="1:11" ht="90.75" thickBot="1">
      <c r="A8" s="18" t="s">
        <v>22</v>
      </c>
      <c r="B8" s="27" t="s">
        <v>23</v>
      </c>
      <c r="C8" s="21" t="s">
        <v>24</v>
      </c>
      <c r="D8" s="22">
        <v>43217</v>
      </c>
      <c r="E8" s="23">
        <v>835248.73</v>
      </c>
      <c r="F8" s="23">
        <v>17045.89</v>
      </c>
      <c r="G8" s="28" t="s">
        <v>25</v>
      </c>
      <c r="H8" s="24" t="s">
        <v>20</v>
      </c>
      <c r="I8" s="24" t="s">
        <v>20</v>
      </c>
      <c r="J8" s="25">
        <v>43217</v>
      </c>
      <c r="K8" s="26">
        <f>J8+360</f>
        <v>43577</v>
      </c>
    </row>
    <row r="9" spans="1:11" ht="45.75" thickBot="1">
      <c r="A9" s="18" t="s">
        <v>27</v>
      </c>
      <c r="B9" s="31" t="s">
        <v>28</v>
      </c>
      <c r="C9" s="31" t="s">
        <v>26</v>
      </c>
      <c r="D9" s="32">
        <v>42551</v>
      </c>
      <c r="E9" s="33">
        <v>224000</v>
      </c>
      <c r="F9" s="34">
        <v>124843.99</v>
      </c>
      <c r="G9" s="35" t="s">
        <v>29</v>
      </c>
      <c r="H9" s="24" t="s">
        <v>21</v>
      </c>
      <c r="I9" s="25" t="s">
        <v>30</v>
      </c>
      <c r="J9" s="25">
        <v>43369</v>
      </c>
      <c r="K9" s="26">
        <f>J9+90</f>
        <v>43459</v>
      </c>
    </row>
    <row r="10" spans="1:11" ht="45.75" thickBot="1">
      <c r="A10" s="18" t="s">
        <v>32</v>
      </c>
      <c r="B10" s="27" t="s">
        <v>33</v>
      </c>
      <c r="C10" s="21" t="s">
        <v>34</v>
      </c>
      <c r="D10" s="22">
        <v>43217</v>
      </c>
      <c r="E10" s="23">
        <v>490000</v>
      </c>
      <c r="F10" s="23">
        <v>10000</v>
      </c>
      <c r="G10" s="21" t="s">
        <v>35</v>
      </c>
      <c r="H10" s="24" t="s">
        <v>20</v>
      </c>
      <c r="I10" s="24" t="s">
        <v>20</v>
      </c>
      <c r="J10" s="25">
        <v>43217</v>
      </c>
      <c r="K10" s="26">
        <f>J10+360</f>
        <v>43577</v>
      </c>
    </row>
    <row r="11" spans="1:11" ht="45.75" thickBot="1">
      <c r="A11" s="18" t="s">
        <v>36</v>
      </c>
      <c r="B11" s="31" t="s">
        <v>37</v>
      </c>
      <c r="C11" s="31" t="s">
        <v>38</v>
      </c>
      <c r="D11" s="32"/>
      <c r="E11" s="34">
        <v>1253129.58</v>
      </c>
      <c r="F11" s="34">
        <v>25574.07</v>
      </c>
      <c r="G11" s="28" t="s">
        <v>39</v>
      </c>
      <c r="H11" s="24" t="s">
        <v>40</v>
      </c>
      <c r="I11" s="24" t="s">
        <v>41</v>
      </c>
      <c r="J11" s="25">
        <v>43275</v>
      </c>
      <c r="K11" s="26">
        <f>J11+180</f>
        <v>43455</v>
      </c>
    </row>
    <row r="12" spans="1:11" ht="45.75" thickBot="1">
      <c r="A12" s="18" t="s">
        <v>42</v>
      </c>
      <c r="B12" s="27" t="s">
        <v>43</v>
      </c>
      <c r="C12" s="31" t="s">
        <v>44</v>
      </c>
      <c r="D12" s="32">
        <v>41822</v>
      </c>
      <c r="E12" s="34">
        <v>200000</v>
      </c>
      <c r="F12" s="34">
        <v>13384.65</v>
      </c>
      <c r="G12" s="31" t="s">
        <v>45</v>
      </c>
      <c r="H12" s="24" t="s">
        <v>46</v>
      </c>
      <c r="I12" s="24" t="s">
        <v>47</v>
      </c>
      <c r="J12" s="25">
        <v>43263</v>
      </c>
      <c r="K12" s="26">
        <f>J12+180</f>
        <v>43443</v>
      </c>
    </row>
    <row r="13" spans="1:11" ht="81.75" thickBot="1">
      <c r="A13" s="39" t="s">
        <v>49</v>
      </c>
      <c r="B13" s="27" t="s">
        <v>50</v>
      </c>
      <c r="C13" s="31" t="s">
        <v>44</v>
      </c>
      <c r="D13" s="32">
        <v>41821</v>
      </c>
      <c r="E13" s="34">
        <v>2681417.2799999998</v>
      </c>
      <c r="F13" s="34">
        <v>249274.9</v>
      </c>
      <c r="G13" s="40" t="s">
        <v>51</v>
      </c>
      <c r="H13" s="24" t="s">
        <v>48</v>
      </c>
      <c r="I13" s="24" t="s">
        <v>52</v>
      </c>
      <c r="J13" s="25">
        <v>43294</v>
      </c>
      <c r="K13" s="26">
        <f>J13+210</f>
        <v>43504</v>
      </c>
    </row>
    <row r="14" spans="1:11" ht="75.75" thickBot="1">
      <c r="A14" s="18" t="s">
        <v>53</v>
      </c>
      <c r="B14" s="27" t="s">
        <v>54</v>
      </c>
      <c r="C14" s="31" t="s">
        <v>44</v>
      </c>
      <c r="D14" s="32">
        <v>41821</v>
      </c>
      <c r="E14" s="34">
        <v>735535.66</v>
      </c>
      <c r="F14" s="34">
        <v>38979.449999999997</v>
      </c>
      <c r="G14" s="31" t="s">
        <v>55</v>
      </c>
      <c r="H14" s="24" t="s">
        <v>46</v>
      </c>
      <c r="I14" s="24" t="s">
        <v>52</v>
      </c>
      <c r="J14" s="25">
        <v>43294</v>
      </c>
      <c r="K14" s="26">
        <f>J14+180</f>
        <v>43474</v>
      </c>
    </row>
    <row r="15" spans="1:11" ht="195.75" thickBot="1">
      <c r="A15" s="18"/>
      <c r="B15" s="27" t="s">
        <v>56</v>
      </c>
      <c r="C15" s="31" t="s">
        <v>44</v>
      </c>
      <c r="D15" s="32">
        <v>41821</v>
      </c>
      <c r="E15" s="34">
        <v>2790745.73</v>
      </c>
      <c r="F15" s="34">
        <v>157675.72</v>
      </c>
      <c r="G15" s="31" t="s">
        <v>57</v>
      </c>
      <c r="H15" s="24" t="s">
        <v>46</v>
      </c>
      <c r="I15" s="24" t="s">
        <v>58</v>
      </c>
      <c r="J15" s="25">
        <v>43263</v>
      </c>
      <c r="K15" s="26">
        <f>J15+180</f>
        <v>43443</v>
      </c>
    </row>
    <row r="16" spans="1:11" ht="86.25" customHeight="1" thickBot="1">
      <c r="A16" s="18" t="s">
        <v>59</v>
      </c>
      <c r="B16" s="27" t="s">
        <v>60</v>
      </c>
      <c r="C16" s="21" t="s">
        <v>61</v>
      </c>
      <c r="D16" s="22">
        <v>43217</v>
      </c>
      <c r="E16" s="23">
        <v>1374190.12</v>
      </c>
      <c r="F16" s="23">
        <v>28044.7</v>
      </c>
      <c r="G16" s="21" t="s">
        <v>62</v>
      </c>
      <c r="H16" s="24" t="s">
        <v>20</v>
      </c>
      <c r="I16" s="24" t="s">
        <v>20</v>
      </c>
      <c r="J16" s="25">
        <v>43217</v>
      </c>
      <c r="K16" s="26">
        <f>J16+245</f>
        <v>43462</v>
      </c>
    </row>
    <row r="17" spans="1:11" ht="144.75" customHeight="1" thickBot="1">
      <c r="A17" s="18"/>
      <c r="B17" s="27" t="s">
        <v>63</v>
      </c>
      <c r="C17" s="21" t="s">
        <v>64</v>
      </c>
      <c r="D17" s="22">
        <v>43070</v>
      </c>
      <c r="E17" s="23">
        <v>100000</v>
      </c>
      <c r="F17" s="23">
        <v>51518.52</v>
      </c>
      <c r="G17" s="28" t="s">
        <v>65</v>
      </c>
      <c r="H17" s="24" t="s">
        <v>66</v>
      </c>
      <c r="I17" s="24" t="s">
        <v>67</v>
      </c>
      <c r="J17" s="25">
        <v>43281</v>
      </c>
      <c r="K17" s="26">
        <f>J17+210</f>
        <v>43491</v>
      </c>
    </row>
    <row r="18" spans="1:11" ht="60.75" thickBot="1">
      <c r="A18" s="39" t="s">
        <v>68</v>
      </c>
      <c r="B18" s="27" t="s">
        <v>69</v>
      </c>
      <c r="C18" s="21" t="s">
        <v>70</v>
      </c>
      <c r="D18" s="22">
        <v>43217</v>
      </c>
      <c r="E18" s="23">
        <v>1425000</v>
      </c>
      <c r="F18" s="23">
        <v>75000</v>
      </c>
      <c r="G18" s="21" t="s">
        <v>71</v>
      </c>
      <c r="H18" s="24" t="s">
        <v>20</v>
      </c>
      <c r="I18" s="24" t="s">
        <v>20</v>
      </c>
      <c r="J18" s="25">
        <v>43217</v>
      </c>
      <c r="K18" s="26">
        <f>J18+360</f>
        <v>43577</v>
      </c>
    </row>
    <row r="19" spans="1:11" ht="153.75" thickBot="1">
      <c r="A19" s="18" t="s">
        <v>72</v>
      </c>
      <c r="B19" s="27" t="s">
        <v>73</v>
      </c>
      <c r="C19" s="21" t="s">
        <v>74</v>
      </c>
      <c r="D19" s="22">
        <v>41306</v>
      </c>
      <c r="E19" s="23" t="s">
        <v>75</v>
      </c>
      <c r="F19" s="41">
        <v>150000</v>
      </c>
      <c r="G19" s="37" t="s">
        <v>76</v>
      </c>
      <c r="H19" s="24" t="s">
        <v>77</v>
      </c>
      <c r="I19" s="24" t="s">
        <v>78</v>
      </c>
      <c r="J19" s="25">
        <v>43101</v>
      </c>
      <c r="K19" s="26">
        <v>43465</v>
      </c>
    </row>
    <row r="20" spans="1:11" ht="90.75" thickBot="1">
      <c r="A20" s="18" t="s">
        <v>80</v>
      </c>
      <c r="B20" s="27" t="s">
        <v>81</v>
      </c>
      <c r="C20" s="21" t="s">
        <v>82</v>
      </c>
      <c r="D20" s="22">
        <v>41094</v>
      </c>
      <c r="E20" s="23">
        <v>90000</v>
      </c>
      <c r="F20" s="23">
        <v>19827.439999999999</v>
      </c>
      <c r="G20" s="21" t="s">
        <v>83</v>
      </c>
      <c r="H20" s="24" t="s">
        <v>84</v>
      </c>
      <c r="I20" s="24" t="s">
        <v>30</v>
      </c>
      <c r="J20" s="25">
        <v>43370</v>
      </c>
      <c r="K20" s="26">
        <f>J20+120</f>
        <v>43490</v>
      </c>
    </row>
    <row r="21" spans="1:11" ht="90.75" thickBot="1">
      <c r="A21" s="18" t="s">
        <v>85</v>
      </c>
      <c r="B21" s="31" t="s">
        <v>86</v>
      </c>
      <c r="C21" s="31" t="s">
        <v>87</v>
      </c>
      <c r="D21" s="32">
        <v>42514</v>
      </c>
      <c r="E21" s="34">
        <v>140000</v>
      </c>
      <c r="F21" s="34">
        <v>4208.7</v>
      </c>
      <c r="G21" s="28" t="s">
        <v>88</v>
      </c>
      <c r="H21" s="24" t="s">
        <v>40</v>
      </c>
      <c r="I21" s="24" t="s">
        <v>89</v>
      </c>
      <c r="J21" s="25">
        <v>43275</v>
      </c>
      <c r="K21" s="26">
        <f>J21+180</f>
        <v>43455</v>
      </c>
    </row>
    <row r="22" spans="1:11" ht="60.75" thickBot="1">
      <c r="A22" s="18" t="s">
        <v>90</v>
      </c>
      <c r="B22" s="31" t="s">
        <v>91</v>
      </c>
      <c r="C22" s="31" t="s">
        <v>87</v>
      </c>
      <c r="D22" s="32">
        <v>42632</v>
      </c>
      <c r="E22" s="33">
        <v>140000</v>
      </c>
      <c r="F22" s="34">
        <v>9033.83</v>
      </c>
      <c r="G22" s="28" t="s">
        <v>92</v>
      </c>
      <c r="H22" s="24" t="s">
        <v>93</v>
      </c>
      <c r="I22" s="24" t="s">
        <v>94</v>
      </c>
      <c r="J22" s="25">
        <v>43256</v>
      </c>
      <c r="K22" s="26">
        <f>J22+180</f>
        <v>43436</v>
      </c>
    </row>
    <row r="23" spans="1:11" ht="92.25" customHeight="1" thickBot="1">
      <c r="A23" s="18" t="s">
        <v>95</v>
      </c>
      <c r="B23" s="27" t="s">
        <v>96</v>
      </c>
      <c r="C23" s="21" t="s">
        <v>87</v>
      </c>
      <c r="D23" s="22">
        <v>43217</v>
      </c>
      <c r="E23" s="23">
        <v>294000</v>
      </c>
      <c r="F23" s="23">
        <v>6000</v>
      </c>
      <c r="G23" s="21" t="s">
        <v>97</v>
      </c>
      <c r="H23" s="24" t="s">
        <v>20</v>
      </c>
      <c r="I23" s="24" t="s">
        <v>20</v>
      </c>
      <c r="J23" s="25">
        <v>43217</v>
      </c>
      <c r="K23" s="26">
        <f>J23+360</f>
        <v>43577</v>
      </c>
    </row>
    <row r="24" spans="1:11" ht="45.75" thickBot="1">
      <c r="A24" s="18" t="s">
        <v>98</v>
      </c>
      <c r="B24" s="27" t="s">
        <v>99</v>
      </c>
      <c r="C24" s="21" t="s">
        <v>87</v>
      </c>
      <c r="D24" s="22">
        <v>41815</v>
      </c>
      <c r="E24" s="23">
        <v>125000</v>
      </c>
      <c r="F24" s="23">
        <v>16197.01</v>
      </c>
      <c r="G24" s="28" t="s">
        <v>100</v>
      </c>
      <c r="H24" s="24" t="s">
        <v>46</v>
      </c>
      <c r="I24" s="24" t="s">
        <v>58</v>
      </c>
      <c r="J24" s="25">
        <v>43263</v>
      </c>
      <c r="K24" s="26">
        <f>J24+180</f>
        <v>43443</v>
      </c>
    </row>
    <row r="25" spans="1:11" ht="75.75" thickBot="1">
      <c r="A25" s="18" t="s">
        <v>101</v>
      </c>
      <c r="B25" s="27" t="s">
        <v>102</v>
      </c>
      <c r="C25" s="21" t="s">
        <v>87</v>
      </c>
      <c r="D25" s="22">
        <v>41815</v>
      </c>
      <c r="E25" s="23">
        <v>134900</v>
      </c>
      <c r="F25" s="23">
        <v>14096.48</v>
      </c>
      <c r="G25" s="28" t="s">
        <v>103</v>
      </c>
      <c r="H25" s="24" t="s">
        <v>46</v>
      </c>
      <c r="I25" s="24" t="s">
        <v>58</v>
      </c>
      <c r="J25" s="25">
        <v>43263</v>
      </c>
      <c r="K25" s="26">
        <f>J25+180</f>
        <v>43443</v>
      </c>
    </row>
    <row r="26" spans="1:11" ht="60.75" thickBot="1">
      <c r="A26" s="18" t="s">
        <v>104</v>
      </c>
      <c r="B26" s="27" t="s">
        <v>105</v>
      </c>
      <c r="C26" s="21" t="s">
        <v>87</v>
      </c>
      <c r="D26" s="22">
        <v>41823</v>
      </c>
      <c r="E26" s="23">
        <v>140000</v>
      </c>
      <c r="F26" s="23">
        <v>9623.57</v>
      </c>
      <c r="G26" s="28" t="s">
        <v>106</v>
      </c>
      <c r="H26" s="24" t="s">
        <v>46</v>
      </c>
      <c r="I26" s="24" t="s">
        <v>58</v>
      </c>
      <c r="J26" s="25">
        <v>43263</v>
      </c>
      <c r="K26" s="26">
        <f>J26+180</f>
        <v>43443</v>
      </c>
    </row>
    <row r="27" spans="1:11" ht="111" customHeight="1" thickBot="1">
      <c r="A27" s="18" t="s">
        <v>109</v>
      </c>
      <c r="B27" s="27" t="s">
        <v>110</v>
      </c>
      <c r="C27" s="21" t="s">
        <v>111</v>
      </c>
      <c r="D27" s="22">
        <v>43070</v>
      </c>
      <c r="E27" s="23">
        <v>100000</v>
      </c>
      <c r="F27" s="23">
        <v>54960.35</v>
      </c>
      <c r="G27" s="28" t="s">
        <v>112</v>
      </c>
      <c r="H27" s="24" t="s">
        <v>66</v>
      </c>
      <c r="I27" s="24" t="s">
        <v>89</v>
      </c>
      <c r="J27" s="25">
        <v>43281</v>
      </c>
      <c r="K27" s="26">
        <f>J27+210</f>
        <v>43491</v>
      </c>
    </row>
    <row r="28" spans="1:11" ht="45.75" thickBot="1">
      <c r="A28" s="18" t="s">
        <v>114</v>
      </c>
      <c r="B28" s="27" t="s">
        <v>115</v>
      </c>
      <c r="C28" s="21" t="s">
        <v>116</v>
      </c>
      <c r="D28" s="22">
        <v>41821</v>
      </c>
      <c r="E28" s="23">
        <v>199680</v>
      </c>
      <c r="F28" s="23">
        <v>34259.910000000003</v>
      </c>
      <c r="G28" s="28" t="s">
        <v>117</v>
      </c>
      <c r="H28" s="24" t="s">
        <v>118</v>
      </c>
      <c r="I28" s="24" t="s">
        <v>30</v>
      </c>
      <c r="J28" s="25">
        <v>43384</v>
      </c>
      <c r="K28" s="26">
        <f>J28+120</f>
        <v>43504</v>
      </c>
    </row>
    <row r="29" spans="1:11" ht="75.75" thickBot="1">
      <c r="A29" s="18" t="s">
        <v>119</v>
      </c>
      <c r="B29" s="27" t="s">
        <v>120</v>
      </c>
      <c r="C29" s="21" t="s">
        <v>116</v>
      </c>
      <c r="D29" s="22">
        <v>41821</v>
      </c>
      <c r="E29" s="23">
        <v>199000</v>
      </c>
      <c r="F29" s="23">
        <v>33121.46</v>
      </c>
      <c r="G29" s="28" t="s">
        <v>121</v>
      </c>
      <c r="H29" s="24" t="s">
        <v>118</v>
      </c>
      <c r="I29" s="24" t="s">
        <v>30</v>
      </c>
      <c r="J29" s="25">
        <v>43384</v>
      </c>
      <c r="K29" s="26">
        <f>J29+120</f>
        <v>43504</v>
      </c>
    </row>
    <row r="30" spans="1:11" ht="60.75" thickBot="1">
      <c r="A30" s="18" t="s">
        <v>122</v>
      </c>
      <c r="B30" s="27" t="s">
        <v>123</v>
      </c>
      <c r="C30" s="21" t="s">
        <v>116</v>
      </c>
      <c r="D30" s="22">
        <v>41821</v>
      </c>
      <c r="E30" s="23">
        <v>199400</v>
      </c>
      <c r="F30" s="23">
        <v>6075.69</v>
      </c>
      <c r="G30" s="28" t="s">
        <v>124</v>
      </c>
      <c r="H30" s="24" t="s">
        <v>118</v>
      </c>
      <c r="I30" s="24" t="s">
        <v>30</v>
      </c>
      <c r="J30" s="25">
        <v>43384</v>
      </c>
      <c r="K30" s="26">
        <f>J30+120</f>
        <v>43504</v>
      </c>
    </row>
    <row r="31" spans="1:11" ht="30.75" thickBot="1">
      <c r="A31" s="18" t="s">
        <v>125</v>
      </c>
      <c r="B31" s="27" t="s">
        <v>126</v>
      </c>
      <c r="C31" s="21" t="s">
        <v>127</v>
      </c>
      <c r="D31" s="22">
        <v>43217</v>
      </c>
      <c r="E31" s="23">
        <v>1049580</v>
      </c>
      <c r="F31" s="23">
        <v>21420</v>
      </c>
      <c r="G31" s="21" t="s">
        <v>128</v>
      </c>
      <c r="H31" s="24" t="s">
        <v>20</v>
      </c>
      <c r="I31" s="24" t="s">
        <v>20</v>
      </c>
      <c r="J31" s="25">
        <v>43217</v>
      </c>
      <c r="K31" s="26">
        <f>J31+360</f>
        <v>43577</v>
      </c>
    </row>
    <row r="32" spans="1:11" ht="122.25" customHeight="1" thickBot="1">
      <c r="A32" s="18" t="s">
        <v>129</v>
      </c>
      <c r="B32" s="27" t="s">
        <v>130</v>
      </c>
      <c r="C32" s="21" t="s">
        <v>131</v>
      </c>
      <c r="D32" s="22">
        <v>41095</v>
      </c>
      <c r="E32" s="23">
        <v>699995.14</v>
      </c>
      <c r="F32" s="23">
        <v>73736.639999999999</v>
      </c>
      <c r="G32" s="21" t="s">
        <v>132</v>
      </c>
      <c r="H32" s="24" t="s">
        <v>194</v>
      </c>
      <c r="I32" s="24" t="s">
        <v>195</v>
      </c>
      <c r="J32" s="42">
        <v>43393</v>
      </c>
      <c r="K32" s="43">
        <f>J32+120</f>
        <v>43513</v>
      </c>
    </row>
    <row r="33" spans="1:11" ht="45.75" thickBot="1">
      <c r="A33" s="18" t="s">
        <v>134</v>
      </c>
      <c r="B33" s="27" t="s">
        <v>135</v>
      </c>
      <c r="C33" s="21" t="s">
        <v>136</v>
      </c>
      <c r="D33" s="22">
        <v>43217</v>
      </c>
      <c r="E33" s="23">
        <v>980000</v>
      </c>
      <c r="F33" s="23">
        <v>20000</v>
      </c>
      <c r="G33" s="21" t="s">
        <v>137</v>
      </c>
      <c r="H33" s="24" t="s">
        <v>20</v>
      </c>
      <c r="I33" s="24" t="s">
        <v>20</v>
      </c>
      <c r="J33" s="25">
        <v>43217</v>
      </c>
      <c r="K33" s="26">
        <f>J33+360</f>
        <v>43577</v>
      </c>
    </row>
    <row r="34" spans="1:11" ht="66.75" customHeight="1" thickBot="1">
      <c r="A34" s="18" t="s">
        <v>138</v>
      </c>
      <c r="B34" s="27" t="s">
        <v>139</v>
      </c>
      <c r="C34" s="21" t="s">
        <v>140</v>
      </c>
      <c r="D34" s="22">
        <v>41520</v>
      </c>
      <c r="E34" s="23">
        <v>180000</v>
      </c>
      <c r="F34" s="23">
        <v>18000</v>
      </c>
      <c r="G34" s="28" t="s">
        <v>141</v>
      </c>
      <c r="H34" s="24" t="s">
        <v>142</v>
      </c>
      <c r="I34" s="24" t="s">
        <v>143</v>
      </c>
      <c r="J34" s="25">
        <v>43335</v>
      </c>
      <c r="K34" s="26">
        <f>J34+180</f>
        <v>43515</v>
      </c>
    </row>
    <row r="35" spans="1:11" ht="75.75" thickBot="1">
      <c r="A35" s="18" t="s">
        <v>144</v>
      </c>
      <c r="B35" s="27" t="s">
        <v>145</v>
      </c>
      <c r="C35" s="21" t="s">
        <v>140</v>
      </c>
      <c r="D35" s="22">
        <v>43220</v>
      </c>
      <c r="E35" s="23">
        <v>514269.07</v>
      </c>
      <c r="F35" s="23">
        <v>57141.01</v>
      </c>
      <c r="G35" s="21" t="s">
        <v>146</v>
      </c>
      <c r="H35" s="24" t="s">
        <v>20</v>
      </c>
      <c r="I35" s="24" t="s">
        <v>20</v>
      </c>
      <c r="J35" s="25">
        <v>43220</v>
      </c>
      <c r="K35" s="26">
        <f>J35+360</f>
        <v>43580</v>
      </c>
    </row>
    <row r="36" spans="1:11" ht="30.75" thickBot="1">
      <c r="A36" s="18" t="s">
        <v>147</v>
      </c>
      <c r="B36" s="27" t="s">
        <v>148</v>
      </c>
      <c r="C36" s="21" t="s">
        <v>140</v>
      </c>
      <c r="D36" s="22">
        <v>41093</v>
      </c>
      <c r="E36" s="23">
        <v>291232.49</v>
      </c>
      <c r="F36" s="23">
        <v>32359.17</v>
      </c>
      <c r="G36" s="21" t="s">
        <v>149</v>
      </c>
      <c r="H36" s="24" t="s">
        <v>113</v>
      </c>
      <c r="I36" s="24" t="s">
        <v>94</v>
      </c>
      <c r="J36" s="25">
        <v>43252</v>
      </c>
      <c r="K36" s="26">
        <f>J36+180</f>
        <v>43432</v>
      </c>
    </row>
    <row r="37" spans="1:11" ht="30.75" thickBot="1">
      <c r="A37" s="18" t="s">
        <v>150</v>
      </c>
      <c r="B37" s="27" t="s">
        <v>151</v>
      </c>
      <c r="C37" s="21" t="s">
        <v>140</v>
      </c>
      <c r="D37" s="22">
        <v>41120</v>
      </c>
      <c r="E37" s="23">
        <v>551429.05000000005</v>
      </c>
      <c r="F37" s="23">
        <v>61269.9</v>
      </c>
      <c r="G37" s="21" t="s">
        <v>152</v>
      </c>
      <c r="H37" s="24" t="s">
        <v>79</v>
      </c>
      <c r="I37" s="24" t="s">
        <v>196</v>
      </c>
      <c r="J37" s="25">
        <v>43371</v>
      </c>
      <c r="K37" s="26">
        <f>J37+150</f>
        <v>43521</v>
      </c>
    </row>
    <row r="38" spans="1:11" ht="83.25" customHeight="1" thickBot="1">
      <c r="A38" s="18" t="s">
        <v>153</v>
      </c>
      <c r="B38" s="44" t="s">
        <v>154</v>
      </c>
      <c r="C38" s="36" t="s">
        <v>155</v>
      </c>
      <c r="D38" s="45">
        <v>40896</v>
      </c>
      <c r="E38" s="46">
        <v>505005.98</v>
      </c>
      <c r="F38" s="46">
        <v>56111.77</v>
      </c>
      <c r="G38" s="21" t="s">
        <v>107</v>
      </c>
      <c r="H38" s="24" t="s">
        <v>156</v>
      </c>
      <c r="I38" s="22" t="s">
        <v>157</v>
      </c>
      <c r="J38" s="25">
        <v>43330</v>
      </c>
      <c r="K38" s="26">
        <f>J38+180</f>
        <v>43510</v>
      </c>
    </row>
    <row r="39" spans="1:11" ht="122.25" customHeight="1" thickBot="1">
      <c r="A39" s="18" t="s">
        <v>159</v>
      </c>
      <c r="B39" s="47" t="s">
        <v>160</v>
      </c>
      <c r="C39" s="31" t="s">
        <v>158</v>
      </c>
      <c r="D39" s="32">
        <v>41729</v>
      </c>
      <c r="E39" s="34">
        <v>7314473.9500000002</v>
      </c>
      <c r="F39" s="34">
        <v>812719.33</v>
      </c>
      <c r="G39" s="38" t="s">
        <v>161</v>
      </c>
      <c r="H39" s="24" t="s">
        <v>108</v>
      </c>
      <c r="I39" s="24" t="s">
        <v>162</v>
      </c>
      <c r="J39" s="25">
        <v>43224</v>
      </c>
      <c r="K39" s="26">
        <f>J39+300</f>
        <v>43524</v>
      </c>
    </row>
    <row r="40" spans="1:11" ht="119.25" customHeight="1" thickBot="1">
      <c r="A40" s="18" t="s">
        <v>163</v>
      </c>
      <c r="B40" s="47" t="s">
        <v>164</v>
      </c>
      <c r="C40" s="21" t="s">
        <v>165</v>
      </c>
      <c r="D40" s="22">
        <v>43217</v>
      </c>
      <c r="E40" s="23">
        <v>980000</v>
      </c>
      <c r="F40" s="23">
        <v>20000</v>
      </c>
      <c r="G40" s="48" t="s">
        <v>166</v>
      </c>
      <c r="H40" s="24" t="s">
        <v>20</v>
      </c>
      <c r="I40" s="24" t="s">
        <v>20</v>
      </c>
      <c r="J40" s="25">
        <v>43217</v>
      </c>
      <c r="K40" s="26">
        <f>J40+245</f>
        <v>43462</v>
      </c>
    </row>
    <row r="41" spans="1:11" ht="45.75" thickBot="1">
      <c r="B41" s="27" t="s">
        <v>167</v>
      </c>
      <c r="C41" s="21" t="s">
        <v>168</v>
      </c>
      <c r="D41" s="22">
        <v>43217</v>
      </c>
      <c r="E41" s="23">
        <v>961794.41</v>
      </c>
      <c r="F41" s="23">
        <v>106866.05</v>
      </c>
      <c r="G41" s="21" t="s">
        <v>169</v>
      </c>
      <c r="H41" s="24" t="s">
        <v>20</v>
      </c>
      <c r="I41" s="24" t="s">
        <v>20</v>
      </c>
      <c r="J41" s="25">
        <v>43217</v>
      </c>
      <c r="K41" s="26">
        <f>J41+245</f>
        <v>43462</v>
      </c>
    </row>
    <row r="42" spans="1:11" ht="60.75" thickBot="1">
      <c r="B42" s="27" t="s">
        <v>170</v>
      </c>
      <c r="C42" s="21" t="s">
        <v>171</v>
      </c>
      <c r="D42" s="22">
        <v>43217</v>
      </c>
      <c r="E42" s="23">
        <v>637000</v>
      </c>
      <c r="F42" s="23">
        <v>13000</v>
      </c>
      <c r="G42" s="21" t="s">
        <v>172</v>
      </c>
      <c r="H42" s="24" t="s">
        <v>20</v>
      </c>
      <c r="I42" s="24" t="s">
        <v>20</v>
      </c>
      <c r="J42" s="25">
        <v>43220</v>
      </c>
      <c r="K42" s="26">
        <f>J42+360</f>
        <v>43580</v>
      </c>
    </row>
    <row r="43" spans="1:11" ht="45.75" thickBot="1">
      <c r="B43" s="27" t="s">
        <v>173</v>
      </c>
      <c r="C43" s="21" t="s">
        <v>174</v>
      </c>
      <c r="D43" s="22">
        <v>41094</v>
      </c>
      <c r="E43" s="23">
        <v>130110.48</v>
      </c>
      <c r="F43" s="23">
        <v>13011.05</v>
      </c>
      <c r="G43" s="21" t="s">
        <v>175</v>
      </c>
      <c r="H43" s="24" t="s">
        <v>31</v>
      </c>
      <c r="I43" s="24" t="s">
        <v>157</v>
      </c>
      <c r="J43" s="25">
        <v>43344</v>
      </c>
      <c r="K43" s="26">
        <f>J43+120</f>
        <v>43464</v>
      </c>
    </row>
    <row r="44" spans="1:11" ht="60.75" thickBot="1">
      <c r="B44" s="27" t="s">
        <v>176</v>
      </c>
      <c r="C44" s="21" t="s">
        <v>174</v>
      </c>
      <c r="D44" s="22">
        <v>41822</v>
      </c>
      <c r="E44" s="23">
        <v>170000</v>
      </c>
      <c r="F44" s="23">
        <v>15859.86</v>
      </c>
      <c r="G44" s="28" t="s">
        <v>177</v>
      </c>
      <c r="H44" s="24" t="s">
        <v>113</v>
      </c>
      <c r="I44" s="24" t="s">
        <v>157</v>
      </c>
      <c r="J44" s="25">
        <v>43375</v>
      </c>
      <c r="K44" s="26">
        <f>J44+120</f>
        <v>43495</v>
      </c>
    </row>
    <row r="45" spans="1:11" ht="126.75" thickBot="1">
      <c r="B45" s="27" t="s">
        <v>178</v>
      </c>
      <c r="C45" s="21" t="s">
        <v>179</v>
      </c>
      <c r="D45" s="22">
        <v>43217</v>
      </c>
      <c r="E45" s="23">
        <v>1511810</v>
      </c>
      <c r="F45" s="23">
        <v>30853</v>
      </c>
      <c r="G45" s="49" t="s">
        <v>180</v>
      </c>
      <c r="H45" s="24" t="s">
        <v>20</v>
      </c>
      <c r="I45" s="24" t="s">
        <v>20</v>
      </c>
      <c r="J45" s="25">
        <v>43217</v>
      </c>
      <c r="K45" s="26">
        <f>J45+245</f>
        <v>43462</v>
      </c>
    </row>
    <row r="46" spans="1:11" ht="60.75" thickBot="1">
      <c r="B46" s="27" t="s">
        <v>181</v>
      </c>
      <c r="C46" s="21" t="s">
        <v>182</v>
      </c>
      <c r="D46" s="22">
        <v>43097</v>
      </c>
      <c r="E46" s="23">
        <v>197469.83</v>
      </c>
      <c r="F46" s="23">
        <v>39902.25</v>
      </c>
      <c r="G46" s="28" t="s">
        <v>183</v>
      </c>
      <c r="H46" s="24" t="s">
        <v>66</v>
      </c>
      <c r="I46" s="24" t="s">
        <v>133</v>
      </c>
      <c r="J46" s="25">
        <v>43308</v>
      </c>
      <c r="K46" s="26">
        <f>J46+210</f>
        <v>43518</v>
      </c>
    </row>
    <row r="47" spans="1:11" ht="30.75" thickBot="1">
      <c r="B47" s="27" t="s">
        <v>184</v>
      </c>
      <c r="C47" s="21" t="s">
        <v>185</v>
      </c>
      <c r="D47" s="22">
        <v>41591</v>
      </c>
      <c r="E47" s="23">
        <v>50000</v>
      </c>
      <c r="F47" s="23">
        <v>9967.2900000000009</v>
      </c>
      <c r="G47" s="28" t="s">
        <v>186</v>
      </c>
      <c r="H47" s="24" t="s">
        <v>156</v>
      </c>
      <c r="I47" s="24" t="s">
        <v>187</v>
      </c>
      <c r="J47" s="25">
        <v>43283</v>
      </c>
      <c r="K47" s="26">
        <f>J47+120</f>
        <v>43403</v>
      </c>
    </row>
    <row r="48" spans="1:11" ht="45.75" thickBot="1">
      <c r="B48" s="27" t="s">
        <v>188</v>
      </c>
      <c r="C48" s="21" t="s">
        <v>185</v>
      </c>
      <c r="D48" s="29">
        <v>41591</v>
      </c>
      <c r="E48" s="30">
        <v>70000</v>
      </c>
      <c r="F48" s="30">
        <v>12128.07</v>
      </c>
      <c r="G48" s="28" t="s">
        <v>189</v>
      </c>
      <c r="H48" s="24" t="s">
        <v>156</v>
      </c>
      <c r="I48" s="24" t="s">
        <v>187</v>
      </c>
      <c r="J48" s="25">
        <v>43290</v>
      </c>
      <c r="K48" s="26">
        <f>J48+120</f>
        <v>43410</v>
      </c>
    </row>
    <row r="49" spans="2:11" ht="30.75" thickBot="1">
      <c r="B49" s="27" t="s">
        <v>190</v>
      </c>
      <c r="C49" s="21" t="s">
        <v>191</v>
      </c>
      <c r="D49" s="22">
        <v>41823</v>
      </c>
      <c r="E49" s="23">
        <v>189535.78</v>
      </c>
      <c r="F49" s="23">
        <v>3868.08</v>
      </c>
      <c r="G49" s="28" t="s">
        <v>192</v>
      </c>
      <c r="H49" s="24" t="s">
        <v>79</v>
      </c>
      <c r="I49" s="24" t="s">
        <v>193</v>
      </c>
      <c r="J49" s="25">
        <v>43317</v>
      </c>
      <c r="K49" s="26">
        <f>J49+90</f>
        <v>43407</v>
      </c>
    </row>
  </sheetData>
  <autoFilter ref="B6:K49"/>
  <mergeCells count="7">
    <mergeCell ref="I5:I6"/>
    <mergeCell ref="J5:K5"/>
    <mergeCell ref="B5:B6"/>
    <mergeCell ref="D5:D6"/>
    <mergeCell ref="E5:F5"/>
    <mergeCell ref="G5:G6"/>
    <mergeCell ref="H5:H6"/>
  </mergeCells>
  <printOptions horizontalCentered="1"/>
  <pageMargins left="0.51180555555555496" right="0.51180555555555496" top="0.78749999999999998" bottom="0.78749999999999998" header="0.51180555555555496" footer="0.31527777777777799"/>
  <pageSetup paperSize="9" scale="40" firstPageNumber="0" orientation="portrait" horizontalDpi="300" verticalDpi="300" r:id="rId1"/>
  <headerFooter>
    <oddFooter>&amp;L&amp;A&amp;CPágina &amp;P de &amp;N&amp;R&amp;D</oddFooter>
  </headerFooter>
  <drawing r:id="rId2"/>
</worksheet>
</file>

<file path=xl/worksheets/sheet2.xml><?xml version="1.0" encoding="utf-8"?>
<worksheet xmlns="http://schemas.openxmlformats.org/spreadsheetml/2006/main" xmlns:r="http://schemas.openxmlformats.org/officeDocument/2006/relationships">
  <dimension ref="C1:L34"/>
  <sheetViews>
    <sheetView topLeftCell="A11" workbookViewId="0">
      <selection activeCell="C35" sqref="C35"/>
    </sheetView>
  </sheetViews>
  <sheetFormatPr defaultRowHeight="15"/>
  <cols>
    <col min="1" max="2" width="10.7109375" customWidth="1"/>
    <col min="3" max="3" width="13.42578125" customWidth="1"/>
    <col min="4" max="4" width="18.7109375" customWidth="1"/>
    <col min="5" max="5" width="12.7109375" customWidth="1"/>
    <col min="6" max="13" width="10.7109375" customWidth="1"/>
    <col min="14" max="1025" width="8.7109375" customWidth="1"/>
  </cols>
  <sheetData>
    <row r="1" spans="3:12">
      <c r="F1" s="50"/>
      <c r="G1" s="50"/>
      <c r="I1" s="50"/>
      <c r="J1" s="50"/>
    </row>
    <row r="2" spans="3:12">
      <c r="F2" s="50"/>
      <c r="G2" s="50"/>
      <c r="I2" s="50"/>
      <c r="J2" s="50"/>
    </row>
    <row r="3" spans="3:12">
      <c r="F3" s="50"/>
      <c r="G3" s="50"/>
      <c r="I3" s="50"/>
      <c r="J3" s="50"/>
    </row>
    <row r="4" spans="3:12">
      <c r="F4" s="50"/>
      <c r="G4" s="50"/>
      <c r="I4" s="50"/>
      <c r="J4" s="50"/>
    </row>
    <row r="5" spans="3:12">
      <c r="C5" s="50">
        <v>43294</v>
      </c>
      <c r="D5" s="50">
        <f>C5+180</f>
        <v>43474</v>
      </c>
      <c r="F5" s="50"/>
      <c r="G5" s="50"/>
      <c r="I5" s="50"/>
      <c r="J5" s="50"/>
    </row>
    <row r="6" spans="3:12">
      <c r="C6" s="50">
        <v>43263</v>
      </c>
      <c r="D6" s="50">
        <f>C6+180</f>
        <v>43443</v>
      </c>
      <c r="F6" s="50"/>
      <c r="G6" s="50"/>
      <c r="I6" s="50"/>
      <c r="J6" s="50"/>
    </row>
    <row r="7" spans="3:12">
      <c r="C7" s="50">
        <v>43278</v>
      </c>
      <c r="D7" s="50">
        <f>C7+90</f>
        <v>43368</v>
      </c>
      <c r="F7" s="50"/>
      <c r="G7" s="50"/>
      <c r="I7" s="50"/>
      <c r="J7" s="50"/>
    </row>
    <row r="8" spans="3:12">
      <c r="C8" s="50">
        <v>43210</v>
      </c>
      <c r="D8" s="50">
        <f>C8+180</f>
        <v>43390</v>
      </c>
      <c r="F8" s="50"/>
      <c r="G8" s="50"/>
      <c r="I8" s="50"/>
      <c r="J8" s="50"/>
    </row>
    <row r="9" spans="3:12">
      <c r="C9" s="50">
        <v>43294</v>
      </c>
      <c r="D9" s="50">
        <f>C9+210</f>
        <v>43504</v>
      </c>
      <c r="F9" s="50"/>
      <c r="G9" s="50"/>
      <c r="I9" s="50"/>
      <c r="J9" s="50"/>
    </row>
    <row r="10" spans="3:12">
      <c r="C10" s="50">
        <v>43308</v>
      </c>
      <c r="D10" s="50">
        <f>C10+210</f>
        <v>43518</v>
      </c>
      <c r="F10" s="50"/>
      <c r="G10" s="50"/>
      <c r="I10" s="50"/>
      <c r="J10" s="50"/>
    </row>
    <row r="11" spans="3:12">
      <c r="C11" s="50">
        <v>43283</v>
      </c>
      <c r="D11" s="50">
        <f>C11+120</f>
        <v>43403</v>
      </c>
      <c r="F11" s="50"/>
      <c r="G11" s="50"/>
      <c r="I11" s="50"/>
      <c r="J11" s="50"/>
    </row>
    <row r="12" spans="3:12">
      <c r="C12" s="50">
        <v>43290</v>
      </c>
      <c r="D12" s="50">
        <f>C12+120</f>
        <v>43410</v>
      </c>
      <c r="G12" s="50"/>
    </row>
    <row r="13" spans="3:12">
      <c r="C13" s="50">
        <v>43312</v>
      </c>
      <c r="D13" s="50">
        <f>C13+90</f>
        <v>43402</v>
      </c>
    </row>
    <row r="14" spans="3:12">
      <c r="C14" s="50">
        <v>43335</v>
      </c>
      <c r="D14" s="50">
        <f>C14+180</f>
        <v>43515</v>
      </c>
    </row>
    <row r="15" spans="3:12">
      <c r="C15" s="50">
        <v>43137</v>
      </c>
      <c r="D15" s="50">
        <f>C15+90</f>
        <v>43227</v>
      </c>
      <c r="K15" s="50"/>
      <c r="L15" s="50"/>
    </row>
    <row r="16" spans="3:12">
      <c r="C16" s="50">
        <v>43317</v>
      </c>
      <c r="D16" s="50">
        <f>C16+90</f>
        <v>43407</v>
      </c>
      <c r="F16" s="50"/>
      <c r="G16" s="50"/>
      <c r="K16" s="50"/>
      <c r="L16" s="50"/>
    </row>
    <row r="17" spans="3:12">
      <c r="C17" s="50">
        <v>43273</v>
      </c>
      <c r="D17" s="50">
        <f>C17+20</f>
        <v>43293</v>
      </c>
      <c r="F17" s="50"/>
      <c r="G17" s="50"/>
      <c r="K17" s="50"/>
      <c r="L17" s="50"/>
    </row>
    <row r="18" spans="3:12">
      <c r="C18" s="50">
        <v>43371</v>
      </c>
      <c r="D18" s="50">
        <f>C18+150</f>
        <v>43521</v>
      </c>
      <c r="F18" s="50"/>
      <c r="G18" s="50"/>
      <c r="K18" s="50"/>
      <c r="L18" s="50"/>
    </row>
    <row r="19" spans="3:12">
      <c r="C19" s="50">
        <v>43344</v>
      </c>
      <c r="D19" s="50">
        <f>C19+150</f>
        <v>43494</v>
      </c>
      <c r="F19" s="50"/>
      <c r="G19" s="50"/>
      <c r="K19" s="50"/>
      <c r="L19" s="50"/>
    </row>
    <row r="20" spans="3:12">
      <c r="C20" s="50">
        <v>43369</v>
      </c>
      <c r="D20" s="50">
        <f>C20+90</f>
        <v>43459</v>
      </c>
      <c r="F20" s="50"/>
      <c r="G20" s="50"/>
      <c r="I20" s="50"/>
      <c r="J20" s="50"/>
      <c r="K20" s="50"/>
      <c r="L20" s="50"/>
    </row>
    <row r="21" spans="3:12">
      <c r="C21" s="50">
        <v>43344</v>
      </c>
      <c r="D21" s="50">
        <f>C21+120</f>
        <v>43464</v>
      </c>
      <c r="F21" s="50"/>
      <c r="G21" s="50"/>
      <c r="I21" s="50"/>
      <c r="J21" s="50"/>
      <c r="K21" s="50"/>
      <c r="L21" s="50"/>
    </row>
    <row r="22" spans="3:12">
      <c r="C22" s="50">
        <v>43375</v>
      </c>
      <c r="D22" s="50">
        <f>C22+120</f>
        <v>43495</v>
      </c>
      <c r="I22" s="50"/>
      <c r="K22" s="50"/>
      <c r="L22" s="50"/>
    </row>
    <row r="23" spans="3:12">
      <c r="C23" s="50">
        <v>43330</v>
      </c>
      <c r="D23" s="50">
        <f>C23+180</f>
        <v>43510</v>
      </c>
      <c r="F23" s="50"/>
      <c r="G23" s="50"/>
    </row>
    <row r="24" spans="3:12">
      <c r="C24" s="50">
        <v>43370</v>
      </c>
      <c r="D24" s="50">
        <f>C24+120</f>
        <v>43490</v>
      </c>
      <c r="F24" s="50"/>
      <c r="G24" s="50"/>
    </row>
    <row r="25" spans="3:12">
      <c r="C25" s="50">
        <v>43384</v>
      </c>
      <c r="D25" s="50">
        <f>C25+120</f>
        <v>43504</v>
      </c>
    </row>
    <row r="26" spans="3:12">
      <c r="C26" s="50">
        <v>43235</v>
      </c>
      <c r="D26" s="50">
        <f>C26+180</f>
        <v>43415</v>
      </c>
    </row>
    <row r="27" spans="3:12">
      <c r="C27" s="50">
        <v>43433</v>
      </c>
      <c r="D27" s="50">
        <f>C27+180</f>
        <v>43613</v>
      </c>
    </row>
    <row r="28" spans="3:12">
      <c r="C28" s="50">
        <v>43235</v>
      </c>
      <c r="D28" s="50">
        <f>C28+180</f>
        <v>43415</v>
      </c>
    </row>
    <row r="29" spans="3:12">
      <c r="C29" s="50">
        <v>43404</v>
      </c>
      <c r="D29" s="50">
        <f>C29+120</f>
        <v>43524</v>
      </c>
    </row>
    <row r="30" spans="3:12">
      <c r="C30" s="50">
        <v>43411</v>
      </c>
      <c r="D30" s="50">
        <f>C30+120</f>
        <v>43531</v>
      </c>
    </row>
    <row r="31" spans="3:12">
      <c r="C31" s="50">
        <v>43391</v>
      </c>
      <c r="D31" s="50">
        <f>C31+180</f>
        <v>43571</v>
      </c>
    </row>
    <row r="32" spans="3:12">
      <c r="C32" s="50">
        <v>42551</v>
      </c>
      <c r="D32" s="50">
        <f>C32+180</f>
        <v>42731</v>
      </c>
    </row>
    <row r="33" spans="3:4">
      <c r="C33" s="50">
        <v>42732</v>
      </c>
      <c r="D33" s="50">
        <f>C33+180</f>
        <v>42912</v>
      </c>
    </row>
    <row r="34" spans="3:4">
      <c r="C34" s="50">
        <v>43382</v>
      </c>
      <c r="D34" s="50">
        <f>C34+330</f>
        <v>43712</v>
      </c>
    </row>
  </sheetData>
  <pageMargins left="0.51180555555555496" right="0.51180555555555496" top="0.78749999999999998" bottom="0.78749999999999998"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16</TotalTime>
  <Application>LibreOffice/6.0.4.2$Windows_X86_64 LibreOffice_project/9b0d9b32d5dcda91d2f1a96dc04c645c450872bf</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Convênios SECID</vt:lpstr>
      <vt:lpstr>Plan1</vt:lpstr>
      <vt:lpstr>'Convênios SECID'!Area_de_impressao</vt:lpstr>
      <vt:lpstr>'Convênios SECID'!Titulos_de_impressao</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elisabeth.santos</dc:creator>
  <cp:lastModifiedBy>andre.brasileiro</cp:lastModifiedBy>
  <cp:revision>1</cp:revision>
  <cp:lastPrinted>2018-10-29T18:23:54Z</cp:lastPrinted>
  <dcterms:created xsi:type="dcterms:W3CDTF">2016-01-20T17:49:01Z</dcterms:created>
  <dcterms:modified xsi:type="dcterms:W3CDTF">2018-10-30T17:00:24Z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mpany">
    <vt:lpwstr>HP</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