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EstaPasta_de_trabalho" defaultThemeVersion="124226"/>
  <bookViews>
    <workbookView xWindow="240" yWindow="45" windowWidth="19440" windowHeight="7995"/>
  </bookViews>
  <sheets>
    <sheet name="Convênios SECID" sheetId="5" r:id="rId1"/>
    <sheet name="Plan1" sheetId="6" r:id="rId2"/>
    <sheet name="Plan2" sheetId="7" r:id="rId3"/>
    <sheet name="Plan3" sheetId="8" r:id="rId4"/>
    <sheet name="Plan4" sheetId="9" r:id="rId5"/>
    <sheet name="Plan5" sheetId="10" r:id="rId6"/>
  </sheets>
  <definedNames>
    <definedName name="_xlnm._FilterDatabase" localSheetId="0" hidden="1">'Convênios SECID'!$B$6:$AJ$60</definedName>
    <definedName name="_xlnm.Print_Area" localSheetId="0">'Convênios SECID'!$A$1:$X$60</definedName>
    <definedName name="_xlnm.Print_Titles" localSheetId="0">'Convênios SECID'!$5:$6</definedName>
  </definedNames>
  <calcPr calcId="124519"/>
</workbook>
</file>

<file path=xl/calcChain.xml><?xml version="1.0" encoding="utf-8"?>
<calcChain xmlns="http://schemas.openxmlformats.org/spreadsheetml/2006/main">
  <c r="B1" i="10"/>
  <c r="B1" i="9"/>
  <c r="B1" i="8"/>
  <c r="B1" i="7"/>
  <c r="D35" i="6"/>
  <c r="D34"/>
  <c r="O31" i="5"/>
  <c r="K37" i="6"/>
  <c r="K36"/>
  <c r="J35"/>
  <c r="J34"/>
  <c r="F25"/>
  <c r="G41"/>
  <c r="G40"/>
  <c r="G39"/>
  <c r="G38"/>
  <c r="G37"/>
  <c r="O36" i="5" l="1"/>
  <c r="O35"/>
  <c r="O34"/>
  <c r="O25"/>
  <c r="C18" i="6"/>
  <c r="D40"/>
  <c r="D39"/>
  <c r="D38"/>
  <c r="D37"/>
  <c r="D36"/>
  <c r="G29"/>
  <c r="G32"/>
  <c r="F24"/>
  <c r="E20" l="1"/>
  <c r="D28" l="1"/>
  <c r="D27"/>
  <c r="F18" l="1"/>
  <c r="F17"/>
  <c r="F16"/>
  <c r="D12"/>
  <c r="D11"/>
  <c r="D8"/>
  <c r="D7"/>
  <c r="C17"/>
  <c r="C16"/>
  <c r="P31" i="5"/>
  <c r="B1" i="6" l="1"/>
  <c r="O11" i="5" l="1"/>
  <c r="P30"/>
  <c r="O30"/>
  <c r="P10"/>
  <c r="P9"/>
  <c r="O29"/>
  <c r="O60"/>
  <c r="O57"/>
  <c r="O56"/>
  <c r="O21"/>
  <c r="O55"/>
  <c r="P55" s="1"/>
  <c r="P36"/>
  <c r="P35"/>
  <c r="P34"/>
  <c r="O28"/>
  <c r="O27"/>
  <c r="P27" s="1"/>
  <c r="O51"/>
  <c r="P28" l="1"/>
  <c r="P49"/>
  <c r="P29"/>
  <c r="P14"/>
  <c r="P21"/>
  <c r="P11"/>
  <c r="O39"/>
  <c r="P39" s="1"/>
  <c r="O19"/>
  <c r="P19" s="1"/>
  <c r="O18"/>
  <c r="O17"/>
  <c r="O16"/>
  <c r="O15"/>
  <c r="O38"/>
  <c r="O52"/>
  <c r="O47"/>
  <c r="P47" s="1"/>
  <c r="P46"/>
  <c r="P15" l="1"/>
  <c r="P52"/>
  <c r="P17"/>
  <c r="P38"/>
  <c r="P18"/>
  <c r="P16"/>
  <c r="O45" l="1"/>
  <c r="P45" s="1"/>
  <c r="O7" l="1"/>
  <c r="P20"/>
  <c r="O20"/>
  <c r="O42"/>
  <c r="P22"/>
  <c r="P50" s="1"/>
  <c r="O50"/>
  <c r="P43" s="1"/>
  <c r="O43"/>
  <c r="O54"/>
  <c r="P25"/>
  <c r="P33" s="1"/>
  <c r="O33"/>
  <c r="O37"/>
  <c r="P37" s="1"/>
  <c r="O41"/>
  <c r="P41" s="1"/>
  <c r="P26"/>
  <c r="P40" s="1"/>
  <c r="O40"/>
  <c r="P13"/>
  <c r="P54" l="1"/>
  <c r="P42"/>
  <c r="O8"/>
  <c r="O24"/>
  <c r="P24" l="1"/>
  <c r="P8"/>
  <c r="P23"/>
  <c r="O44" l="1"/>
  <c r="P44" l="1"/>
  <c r="O48"/>
  <c r="O53"/>
  <c r="O12"/>
  <c r="P48" l="1"/>
</calcChain>
</file>

<file path=xl/sharedStrings.xml><?xml version="1.0" encoding="utf-8"?>
<sst xmlns="http://schemas.openxmlformats.org/spreadsheetml/2006/main" count="970" uniqueCount="553">
  <si>
    <t>Convênio/Nº Ano</t>
  </si>
  <si>
    <t>Convenente</t>
  </si>
  <si>
    <t>Nome</t>
  </si>
  <si>
    <t>CNPJ</t>
  </si>
  <si>
    <t>Data da Celebração</t>
  </si>
  <si>
    <t>Valor total previsto</t>
  </si>
  <si>
    <t>Concedente</t>
  </si>
  <si>
    <t>Convenente (contrapartida)</t>
  </si>
  <si>
    <t>Objeto</t>
  </si>
  <si>
    <t>Parcelas liberadas</t>
  </si>
  <si>
    <t>Nº</t>
  </si>
  <si>
    <t>Data</t>
  </si>
  <si>
    <t>Valor</t>
  </si>
  <si>
    <t>Data Final</t>
  </si>
  <si>
    <t>Data PC</t>
  </si>
  <si>
    <t>Situação da Parcela</t>
  </si>
  <si>
    <t>Contatos Município</t>
  </si>
  <si>
    <t>Termo Aditivo</t>
  </si>
  <si>
    <t>Vigência</t>
  </si>
  <si>
    <t>Início</t>
  </si>
  <si>
    <t>Fim</t>
  </si>
  <si>
    <t>Gestor SECID do Convênio (Portaria)</t>
  </si>
  <si>
    <t>053/2009</t>
  </si>
  <si>
    <t>10.183.929/0001-57</t>
  </si>
  <si>
    <t>Prazo para enviar pedido de aditivo (prazo/acréscimo)</t>
  </si>
  <si>
    <t>Prazo para enviar Prestação Contas</t>
  </si>
  <si>
    <t>R$ 459.198,98 + R$ 130.000,00</t>
  </si>
  <si>
    <t>R$ 51.022,11 + 
R$ 14.444,00</t>
  </si>
  <si>
    <t>Implantação da Academia das Cidades</t>
  </si>
  <si>
    <t>PC PARCIAL REGULAR</t>
  </si>
  <si>
    <t>Status da Prestão de Contas</t>
  </si>
  <si>
    <t>074/2009</t>
  </si>
  <si>
    <t>10.146.371/0001-30</t>
  </si>
  <si>
    <t>13º</t>
  </si>
  <si>
    <t>Providências/Diligências</t>
  </si>
  <si>
    <t>036/2010</t>
  </si>
  <si>
    <t>10.106.235/0001-16</t>
  </si>
  <si>
    <t>2/3</t>
  </si>
  <si>
    <t>3ª PARCELA TRANSFERIDA EM 15/08/2016 COM BASE NO PARECER GJUR Nº 036/2014</t>
  </si>
  <si>
    <t>6º</t>
  </si>
  <si>
    <t>2/5</t>
  </si>
  <si>
    <t>056/2011</t>
  </si>
  <si>
    <t>10.273.548/0001-69</t>
  </si>
  <si>
    <t>Execução de obras de escadaria, contenção de encostas e drenagem, nas ruas: Faustino Feitosa, Cassimiro Alves de Lima, 1º, 2º e 3º Travessa da Cerveja, na comunidade do Alto da Cadeia</t>
  </si>
  <si>
    <t>4/4</t>
  </si>
  <si>
    <t>PC FINAL COM PENDÊNCIAS</t>
  </si>
  <si>
    <t>Pendência</t>
  </si>
  <si>
    <t>Ioneide (988642055) Prefeitura (36871151)</t>
  </si>
  <si>
    <t>15º</t>
  </si>
  <si>
    <t>055/2011</t>
  </si>
  <si>
    <t>Execução de obras de escadaria, contenção de encostas e drenagem, nas ruas: Paulo Guerra, Rua J, Maria da Glória, Largo da Emancipação e Travessa Luiz Braga, na comunidade do alto Santa Terezinha</t>
  </si>
  <si>
    <t>043/2011</t>
  </si>
  <si>
    <t>10.215.176/0001-14</t>
  </si>
  <si>
    <t>Construção da Academia das Cidades</t>
  </si>
  <si>
    <t>2/6</t>
  </si>
  <si>
    <t>10º</t>
  </si>
  <si>
    <t>061/2011</t>
  </si>
  <si>
    <t>10.091.494/0001-10</t>
  </si>
  <si>
    <t>Pavimentação  e sinalização das Ruas Major de Barros Lima, Laura Alves Ribeiro, Projetada 01, projetada 02 e Rua Delvino Sobrinho</t>
  </si>
  <si>
    <t>Márcia (993484411 / 37441103) email: marciahcs@hotmail.com</t>
  </si>
  <si>
    <t>004/2012</t>
  </si>
  <si>
    <t>Construção Praça do Diatrito Agrovila Liberal.</t>
  </si>
  <si>
    <t>11º</t>
  </si>
  <si>
    <t>2</t>
  </si>
  <si>
    <t>011/2012</t>
  </si>
  <si>
    <t>10.150.050/0001-09</t>
  </si>
  <si>
    <t>5º</t>
  </si>
  <si>
    <t>017/2012</t>
  </si>
  <si>
    <t>09.680.315/0001-00</t>
  </si>
  <si>
    <t>Construção de Pavimentação em paralelepípedos das Ruas: Valdir Pessoa, da Saudade, Ayrton Senna e Tancredo Neves, no bairro do Pilar.</t>
  </si>
  <si>
    <t>3/6</t>
  </si>
  <si>
    <t>PC PARCIAL IRREGULAR</t>
  </si>
  <si>
    <t>João Batista (982331509)</t>
  </si>
  <si>
    <t>021/2012</t>
  </si>
  <si>
    <t>10.140.978/0001-02</t>
  </si>
  <si>
    <t>Construção da Praça Paulo Filho.</t>
  </si>
  <si>
    <t>1/2</t>
  </si>
  <si>
    <t>022/2012</t>
  </si>
  <si>
    <t>11.256.062/0001-85</t>
  </si>
  <si>
    <t>3/4</t>
  </si>
  <si>
    <t>05/07/2012</t>
  </si>
  <si>
    <t>037/2012</t>
  </si>
  <si>
    <t>10.294.254/0001-13</t>
  </si>
  <si>
    <t>Pavimentação em paralelepípedos com meio fio na Rua de acesso a Caiçaras Trecho 2 e na Rua do Antigo Matadouro.</t>
  </si>
  <si>
    <t>1/3</t>
  </si>
  <si>
    <t>016/2012</t>
  </si>
  <si>
    <t>10.404.184/0001-09</t>
  </si>
  <si>
    <t>Pavimentação e drenagem da Rua Jatauba.</t>
  </si>
  <si>
    <t>9º</t>
  </si>
  <si>
    <t>018/2012</t>
  </si>
  <si>
    <t>Pavimentação e drenagem das Ruas.</t>
  </si>
  <si>
    <t>020/2012</t>
  </si>
  <si>
    <t>11.097.292/0001-49</t>
  </si>
  <si>
    <t>Drenagem das Ruas diversas.</t>
  </si>
  <si>
    <t>049/2012</t>
  </si>
  <si>
    <t>10.565.000/0001-92</t>
  </si>
  <si>
    <t>Const. e Drenagem b. Dois Unidos</t>
  </si>
  <si>
    <t>1/4.</t>
  </si>
  <si>
    <t>006/2013</t>
  </si>
  <si>
    <t>Dotar o município de um sistema de coleta, transporte e destino final dos resíduos RCD de pequenos geradores com a implantação de pequenas unidades de recebimento de volumes limitados a 2,00m³/gerador/dia de resíduos inertes provenientes de pequenas construções/reformas, bem como de material reciclável, móveis e utensílios em desuso, todos considerados resíduos volumosos.</t>
  </si>
  <si>
    <t>1/4</t>
  </si>
  <si>
    <t>008/2013</t>
  </si>
  <si>
    <t>10.113.728/0001-8</t>
  </si>
  <si>
    <t>Revitalização e Requalificação da Orla Fluvial no Município.</t>
  </si>
  <si>
    <t>NÃO PRESTOU CONTA FINAL</t>
  </si>
  <si>
    <t>Prefeito Gustavo Caribé (999521991); Prefeitura (87.38761316 ; 38761190)</t>
  </si>
  <si>
    <t>013/2013</t>
  </si>
  <si>
    <t>10.168.235/0001-40</t>
  </si>
  <si>
    <t>Construção do muro na área de ampliação do cemitério municipal.</t>
  </si>
  <si>
    <t>Secretária de Administração Edinisa (998143232)</t>
  </si>
  <si>
    <t>7º</t>
  </si>
  <si>
    <t>014/2013</t>
  </si>
  <si>
    <t>Pavimentação em paralelepípedo granítico da Rua Projetada do Loteamento Cromácio.</t>
  </si>
  <si>
    <t>021/2013</t>
  </si>
  <si>
    <t>10.346.096/0001-06</t>
  </si>
  <si>
    <t>Pavimentação das Ruas José Barbosa da Silva e Ana Queiroz Viana</t>
  </si>
  <si>
    <t>008/2014</t>
  </si>
  <si>
    <t>11.361.730/0001-34</t>
  </si>
  <si>
    <t>014/2014</t>
  </si>
  <si>
    <t>11.097.375/0001-38</t>
  </si>
  <si>
    <t>3</t>
  </si>
  <si>
    <t>Prefeitura: (36491150; 36491115) Sr. Agnaldo Barbosa: (988019007)</t>
  </si>
  <si>
    <t>Pavimentação da Rua da Academia das Cidades, Travessa 1, 1ª Travessa Antonio da Cunha Cavalcanti e Travessa 2, bairro de Machadinhos, Município de Machados/PE</t>
  </si>
  <si>
    <t>020/2014</t>
  </si>
  <si>
    <t>Recuperação da Iluminação Pública da Via Principal do Município de Machados/PE</t>
  </si>
  <si>
    <t>022/2014</t>
  </si>
  <si>
    <t>11.044.906/0001-24</t>
  </si>
  <si>
    <t>Pavimentação em paralelepípedos graníticos no Sítio das Moças, no Município de Sanharó/PE</t>
  </si>
  <si>
    <t>Prefeitura: (87.38361156 ; 38361171; 38361429 ; 38361148) César: (87.991739698)</t>
  </si>
  <si>
    <t>032/2014</t>
  </si>
  <si>
    <t>11.358.173/0001-00</t>
  </si>
  <si>
    <t>Pavimentação em paralelepípedos graníticos das Ruas Osório José da Silva (centro) e Vila dos Martins, que compõem o Sistema Viário do Município de Brejinho/PE</t>
  </si>
  <si>
    <t>4º e 5º</t>
  </si>
  <si>
    <t>036/2014</t>
  </si>
  <si>
    <t>12.888.547/0001-48</t>
  </si>
  <si>
    <t>Construção da Praça Miguel Arraes de Alencar</t>
  </si>
  <si>
    <t>2/3.</t>
  </si>
  <si>
    <t>001/2014</t>
  </si>
  <si>
    <t>04.474.819/0001-41</t>
  </si>
  <si>
    <t>Obras de Requalificação do Complexo do Mercado de Paratibe, envolvendo a Construção do Novo Mercado, Construção do Patio da Feira Livre, Construção da Praça e Construção do Estacionamento, no município de Paulista/PE</t>
  </si>
  <si>
    <t>2º</t>
  </si>
  <si>
    <t>Obras de Pavimentação de 06 (seis) ruas: Rua 63 (Maranguape II); Rua do Campo (Jaguarana); Rua Parnamirim, 1º e 2º Travessa da Rua Parnamirim (Arthur Lundgreen I); Rua Paralela ao Canal, transversal a PE-22, Riacho de Prata (Maranguape II); Rua Estados Unidos (Pau Amarelo); Transversais da Avenida E (Maranguape II) e Construção de uma Praça – Rua São Bernardo (Jaguarana), todas no município de Paulista/PE</t>
  </si>
  <si>
    <t>002/2014</t>
  </si>
  <si>
    <t>004/2014</t>
  </si>
  <si>
    <t>Obras de Pavimentação de 20 (vinte) ruas: Rua Padre Anchieta (Vila Torres Galvão); Rua Djalma Dutra (Janga); Travessa Flor de Lis (Engenho Maranguape); Rua 123 (Jardim Paulista); Rua 93 (Jardim Paulista); Rua 85 (Jardim Maranguape II); Rua Guaratinga (Engenho Maranguape); Rua C05, C06, C07 e C08 (Mirueira); Rua 86 (Maranguape II); Rua 94 (Maranguape II); Avenida D (Maranguape II); Rua Vila da Resistência (Arthur Lundgreen II); Rua Ribeiro (Arthur Lundgreen II); Rua Lagoa do Gatos (Arthur Lundgreen I); Rua Jaboatão (Arthur Lundgreen I); Rua Honorato Fernandes Paes (Janga) e Rua 86 (Jardim Paulista Baixo), todas no município de Paulista/PE</t>
  </si>
  <si>
    <t>015/2014</t>
  </si>
  <si>
    <t>10.105.955/0001-67</t>
  </si>
  <si>
    <t>Pavimentação em paralelepípedos graníticos da 3ª Etapa de Acesso ao CEDEC.</t>
  </si>
  <si>
    <t>016/2014</t>
  </si>
  <si>
    <t>Construção da Praça da Rodoviária.</t>
  </si>
  <si>
    <t>017/2014</t>
  </si>
  <si>
    <t>Pavimentação em paralelepípedos graníticos e sinalização nas vias: Rua Luiza de Lira Rabelo, Rua Cícero Monteiro de Melo, Rua Esmeraldino Pires, Trav. Félix Pascoal, Trav. E. Miranda, Trav. Gonçalves Maia, Rua Gonçalves Maia, 1ª Trav. Senador Salgado Filho, 1ª Trav. Padre Anchieta, Rua Eugênio G. de Souza, Rua 28 de Fevereiro, 2ª Trav. Almirante Tamandaré, Rua Ulisses Brito, 1ª Trav. Ulisses Brito, 2ª Trav. Ulisses Brito, 3ª Trav. Ulisses Brito, 4ª Trav. Ulisses Brito, e Antônio de Moura Cavalcante, todas no Bairro São Cristóvão.</t>
  </si>
  <si>
    <t>018/2014</t>
  </si>
  <si>
    <t>Pavimentação em paralelepípedos graníticos e sinalização nas ruas: Airton Senna, Natali Souza Freitas, Alípio Pacheco Luna, Joaquim Tenório Cavalcante e Santa Luzia.</t>
  </si>
  <si>
    <t>019/2014</t>
  </si>
  <si>
    <t>Pavimentação em paralelepípedos graníticos e sinalização nas ruas: Cuba, Argentina, El Salvador, Chile, Uruguai, Venezuela, México, Paraguai, 1 de Março, 24 de Agosto, das Orquídeas, 5 de Janeiro, 5 de Julho, 14 de Outubro, Manoel Coelho Pereira, Doutor Leonardo Arcoverde, José Carlos Monteiro Amorim, Trav. José Carlos de Monteiro Amorim, Arcelino de Brito, Trav. 10 de Julho, Trav. Antônio Soares Tota e Trav. 15 de Janeiro.</t>
  </si>
  <si>
    <t>023/2014</t>
  </si>
  <si>
    <t>10.347.888/0001-97</t>
  </si>
  <si>
    <t>1/3.</t>
  </si>
  <si>
    <t>024/2014</t>
  </si>
  <si>
    <t>Construção de pavimentação em paralelepípedos graníticos na Rua Aurélio Quincas, Travessas Aurélio Quincas, Nivonaldo Quirino e Vila São José</t>
  </si>
  <si>
    <t>026/2014</t>
  </si>
  <si>
    <t>10.141.489/0001-75</t>
  </si>
  <si>
    <t>Pavimentação em paralelepípedos graníticos nas ruas: Projetada 5, Projetada 6, Projetada 7 e Projetada 8</t>
  </si>
  <si>
    <t>Pavimentação em paralelepípedos graníticos na Rua Projetada 4, na sede do Município e nas ruas: Da Fábrica e Júlio Carlos de Melo, no Distrito de Queimadas</t>
  </si>
  <si>
    <t>Pavimentação em paralelepípedos graníticos na Rua Getúlio Vargas, na sede do Município, e na Rua Projetada, no Distrito de Queimadas</t>
  </si>
  <si>
    <t>027/2014</t>
  </si>
  <si>
    <t>028/2014</t>
  </si>
  <si>
    <t>031/2014</t>
  </si>
  <si>
    <t>11.361.896/0001-50</t>
  </si>
  <si>
    <t>Pavimentação em paralelepípedos graníticos drenagem e sinalização do acesso ao Distrito de Chã dos Esquecidos</t>
  </si>
  <si>
    <t>025/2012</t>
  </si>
  <si>
    <t>Pavimentação e drenagem em paralelepípedos da Ruas projetadas 1 e 2.</t>
  </si>
  <si>
    <t>2/4</t>
  </si>
  <si>
    <t>037/2014</t>
  </si>
  <si>
    <t>035/2014</t>
  </si>
  <si>
    <t>11.358.124/0001-60</t>
  </si>
  <si>
    <t>Pavimentação em paralelepípedo nas Ruas Maria José Leite de Aragão e Ulisses Pereira</t>
  </si>
  <si>
    <t>1/2.</t>
  </si>
  <si>
    <t>Pavimentação em paralelepípedo granítico na Rua Projetada 1, no Conjunto Habitacional Governador Miguel Arraes de Alencar</t>
  </si>
  <si>
    <t>033/2014</t>
  </si>
  <si>
    <t>034/2014</t>
  </si>
  <si>
    <t>35.445.527/0001-04</t>
  </si>
  <si>
    <t>Construção de calçamento em paralelepípedos e meio-fio nas Ruas Projetadas I, II e III, no Conjunto Habitacional Antônio Marques</t>
  </si>
  <si>
    <t>Pavimentação em paralelepípedo nas Ruas Manoel Tunu da Costa, Vereador Antônio Lopes, Francisca Pastora e Travessa Izídio Pereira</t>
  </si>
  <si>
    <t>004/2016</t>
  </si>
  <si>
    <t>01.613.860/0001-63</t>
  </si>
  <si>
    <t>005/2016</t>
  </si>
  <si>
    <t>Pavimentação da Av. Mal. Nilton Cavalcante no Município de Araçoiaba/PE</t>
  </si>
  <si>
    <t>Requalificação da Academia das Cidades do Município de Agrestina/PE</t>
  </si>
  <si>
    <t>001/2016</t>
  </si>
  <si>
    <t>002/2016</t>
  </si>
  <si>
    <t>003/2016</t>
  </si>
  <si>
    <t>Construção da Praça do Ipiranga, localizada na Zona Urbana do Município de Agrestina/PE</t>
  </si>
  <si>
    <t>Reforma da Praça José Manoel da Silva</t>
  </si>
  <si>
    <t>Construção de pavimento em paralelepípedos graníticos na Rua Nivonaldo Quirino-1 e complemento das ruas Padre Adelmo, Olegário Lino de Morais e Vila São José, na sede do Município de Ingazeira/PE</t>
  </si>
  <si>
    <t>1/1</t>
  </si>
  <si>
    <t>006/2016</t>
  </si>
  <si>
    <t>Construção de pavimento em paralelepípedos graníticos nas Ruas projetadas 1 e 2 no Distrito de Santa Rosa</t>
  </si>
  <si>
    <t>2/2</t>
  </si>
  <si>
    <t>Prefeitura: 36491150 / 36491115
Gerente Convênios Agnaldo Barbosa: 98801.9007 / 99668.2929
agnaldoabarbosa@bol.com.br
agnaldoabarbosa@gmail.com</t>
  </si>
  <si>
    <t>Martha Victoria Domingues Ferraz - Email: marthavictoria@recife.pe.gov.br
Telefone: 9.9942.6552 / 3355.5145</t>
  </si>
  <si>
    <t>Solange Lima - Chefe do Departamento do Convênio 
Fone: 3429-6435
solbotelho@hotmail.com</t>
  </si>
  <si>
    <t>3º
e
4º (readeq.)</t>
  </si>
  <si>
    <t>Miguel Melo - Secretário de Administração
(87) 98835-3602
miguelmmsantos@hotmail.com</t>
  </si>
  <si>
    <t>Construção de pavimentação em paralelepípedos graníticos na Rua Padre Adelmo</t>
  </si>
  <si>
    <t>Ana Gama</t>
  </si>
  <si>
    <t>VISTO PGE</t>
  </si>
  <si>
    <t>PUBLICAÇÃO</t>
  </si>
  <si>
    <t>NÃO</t>
  </si>
  <si>
    <t>N/A</t>
  </si>
  <si>
    <t>Francisco Primo</t>
  </si>
  <si>
    <t>DOE nº 84 de 10/05/2016</t>
  </si>
  <si>
    <t>SIM</t>
  </si>
  <si>
    <t>SIM
Parecer nº 301/2016 - AP
SAJ 2016.02.3911</t>
  </si>
  <si>
    <t>DOE nº 119 de 30/06/2016</t>
  </si>
  <si>
    <t>NÃO
Decreto nº 34.365 de 10/12/2009 da época</t>
  </si>
  <si>
    <t>Obrigação do Município</t>
  </si>
  <si>
    <t>DOE de 02/04/2014</t>
  </si>
  <si>
    <t>SIM
Visto Circunstanciado nº 089/2014</t>
  </si>
  <si>
    <t>DOE nº 197 de 20/10/2016</t>
  </si>
  <si>
    <t>Gustavo Cruz
Engenheiro Civil
Matrícula 328.703-3</t>
  </si>
  <si>
    <t>DOE de 02/07/2014</t>
  </si>
  <si>
    <t>Francisco Primo
Engenheiro
Matrícula 244.487-9</t>
  </si>
  <si>
    <t xml:space="preserve">DOE nº 223 de 01/12/2016 </t>
  </si>
  <si>
    <t>DOE nº 107 de 10/06/2016</t>
  </si>
  <si>
    <t>DOE de 27/12/2013</t>
  </si>
  <si>
    <t>DOE de 26/06/2014</t>
  </si>
  <si>
    <t>DOE de 04/07/2014</t>
  </si>
  <si>
    <t>DOE nº 126 de 09/07/2016</t>
  </si>
  <si>
    <t>DOE de 03/07/2014</t>
  </si>
  <si>
    <t>08/03/2017: Expedido o Ofício 065/2017-GEAJU/SECID
Consta o Ofício 166/2016 da Prefeitura SIGEPE 7803414-0/2016 protocolado na SECID em 02/12/16,  com Josefa.</t>
  </si>
  <si>
    <t>PC FINAL</t>
  </si>
  <si>
    <t>DOE de 30/05/2014</t>
  </si>
  <si>
    <t>DOE de 16/05/2014</t>
  </si>
  <si>
    <t>DOE de 11/04/2014</t>
  </si>
  <si>
    <t>DOE de 20/06/2014</t>
  </si>
  <si>
    <t>Reforma das praças do centro do Município.</t>
  </si>
  <si>
    <t>DOE de 26/10/2013</t>
  </si>
  <si>
    <t>DOE de
22/11/2013</t>
  </si>
  <si>
    <t>DOE de 22/11/2013</t>
  </si>
  <si>
    <t>DOE de 10/09/2013</t>
  </si>
  <si>
    <t>DOE de 05/07/2012 pela prefeitura</t>
  </si>
  <si>
    <t>DOE de 19/04/2013 pela prefeitura</t>
  </si>
  <si>
    <t>publicado pela Prefeitura</t>
  </si>
  <si>
    <t>DOE de 01/07/2010 pela Prefeitura</t>
  </si>
  <si>
    <t>100% CONCLUÍDA</t>
  </si>
  <si>
    <t>Francisco Primo Engenheiro</t>
  </si>
  <si>
    <t>NÃO
Decreto nº 33.727 de 03/08/2009 da época</t>
  </si>
  <si>
    <t>1</t>
  </si>
  <si>
    <t>4</t>
  </si>
  <si>
    <t>5</t>
  </si>
  <si>
    <t>6</t>
  </si>
  <si>
    <t>7</t>
  </si>
  <si>
    <t>8</t>
  </si>
  <si>
    <t>9</t>
  </si>
  <si>
    <t>10</t>
  </si>
  <si>
    <t>11</t>
  </si>
  <si>
    <t>12</t>
  </si>
  <si>
    <t>13</t>
  </si>
  <si>
    <t>14</t>
  </si>
  <si>
    <t>15</t>
  </si>
  <si>
    <t>16</t>
  </si>
  <si>
    <t>17</t>
  </si>
  <si>
    <t>18</t>
  </si>
  <si>
    <t>19</t>
  </si>
  <si>
    <t>20</t>
  </si>
  <si>
    <t>21</t>
  </si>
  <si>
    <t>22</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</si>
  <si>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</si>
  <si>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</si>
  <si>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</si>
  <si>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</si>
  <si>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</si>
  <si>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</si>
  <si>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</si>
  <si>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</si>
  <si>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</si>
  <si>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</si>
  <si>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</si>
  <si>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</si>
  <si>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</si>
  <si>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</si>
  <si>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</si>
  <si>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</si>
  <si>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</si>
  <si>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</si>
  <si>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</si>
  <si>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</si>
  <si>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</si>
  <si>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</si>
  <si>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</si>
  <si>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</si>
  <si>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</si>
  <si>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</si>
  <si>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</si>
  <si>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</si>
  <si>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</si>
  <si>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</si>
  <si>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PC PARCIAL 3 COM PENDÊNCIAS</t>
  </si>
  <si>
    <t>Walter - Controle Interno da Prefeitura
81 3757-1177 / 3757-1158
Email walterjr_2006@hotmail.com
Marinho 81 8127-0030</t>
  </si>
  <si>
    <t>STATUS e % da Obra</t>
  </si>
  <si>
    <t>Data da última Vistoria</t>
  </si>
  <si>
    <t>Kleber (999680131)
Alberto Contador 9.9992-4531 81 3637-1721 escritório</t>
  </si>
  <si>
    <t>Em 18/04/2017, encontrada pasta com etiqueta escrita à mão com a descrição: "Convênios 021/2012 025/2012 obs.: refazer pastas. Providenciado abertura de novas pastas para cada convênio, contendo apenas os 7º e 8º TA's do Conv 021/2012 e 6º, 7º e 10º TA's do Conv 025/2012.</t>
  </si>
  <si>
    <t>81 3744-1103 gabinete.agrestina@hotmail.com
Danúbia - secretário do prefeito
email novo gabprefeito@agrestina.pe.gov.br
Márcia - Romildo Vieira</t>
  </si>
  <si>
    <t>005/2013</t>
  </si>
  <si>
    <t>08.260.663/0001-57
04.186.644/0001-77
08.929.748/0001-85</t>
  </si>
  <si>
    <t>cooperação técnica e financeira com vistas à implementação do Camaragibe Melhor - Projeto de Redução da Pobreza em Intervenções de Desenvolvimento Urbano Integrado, no Município de Camaragibe, em conformidade com o Formulário de Apresentação do Pedido, submetido e aprovado pela União Europeia, que passa a fazer parte deste instrumento, independente da sua transcrição, doravante denominado de Plano de Trabalho.</t>
  </si>
  <si>
    <t>Fundação AVSI € 52.257,00
União Européia
€ 532.339,00
AVSI NE
€ 47.896,00</t>
  </si>
  <si>
    <t>DOE nº 75 de 25/04/2017</t>
  </si>
  <si>
    <t>81 3744-1103 gabinete.agrestina@hotmail.com
Danúbia - secretário do prefeito
email novo gabprefeito@agrestina.pe.gov.br
Márcia 9348-4411 email: marciahcs@hotmail.com</t>
  </si>
  <si>
    <t>DOE nº 77 de 27/04/2017</t>
  </si>
  <si>
    <t>Alessandra - 9.9218-3557
alphaconsultoria@outlook.com.br</t>
  </si>
  <si>
    <t>COFIN ATUALIZAR</t>
  </si>
  <si>
    <t>SEPRES ATUALIZAR</t>
  </si>
  <si>
    <t>marciacarneirosilva@gmail.com</t>
  </si>
  <si>
    <t>Agnaldo (87.988377201)
Prefeitura (87) 3795.1156
Adnaldo Secretário Adm. (87) 98837.7201
adnaldoinacio@hotmail.com
Sec Transportes Antonio - 87 98858-7678</t>
  </si>
  <si>
    <t>DOE Nº 84 de 09/05/2017</t>
  </si>
  <si>
    <t>DOE nº 87 de 12/05/2017</t>
  </si>
  <si>
    <t>12º</t>
  </si>
  <si>
    <t>DOE nº 89 de 16/05/2017</t>
  </si>
  <si>
    <t>Klemenson Murilo Silva de Freitas - 3543-8775
Elias - Infraestrutura eliasvm@uol.com.br
Prefeitura 3543-8079 email 
sec.infra.gov@gmail.com
prefeitura_aracoiaba@ig.com.br</t>
  </si>
  <si>
    <t>convenios.pma2016@gmail.com(Lucivania)</t>
  </si>
  <si>
    <t>87 98847-0304 - Sandro - Prefeito.
reginaldogfirmino@hotmail.com
administracao@ibirajuba.pe.gov.br
87 3794-1130</t>
  </si>
  <si>
    <t>81 3744-1103 gabinete.agrestina@hotmail.com
Márcia -81  99348-4411
Thiago Prefeito - 81 99302-0012
Igor Engenheiro - 87 99677-0527</t>
  </si>
  <si>
    <t>21º</t>
  </si>
  <si>
    <t>18º</t>
  </si>
  <si>
    <t>DOE nº 105 de 07/06/2017</t>
  </si>
  <si>
    <t>DOE nº 110 de 14/06/2017</t>
  </si>
  <si>
    <t>Ana Bianchi 81 99602.1296</t>
  </si>
  <si>
    <t>4º</t>
  </si>
  <si>
    <t>DOE nº 115 de 21/06/2017</t>
  </si>
  <si>
    <t>Wellington Machado Bezerra
Assessor/Contratado
(83) 9 9933-9212 (TIM) 
wpriska@gmail.com
(999358491 / 081 3656.1156)        email: pmorobo@hotmail.com</t>
  </si>
  <si>
    <t>Valderez - 3487-9428
sein.paulista.pe@gmail.com</t>
  </si>
  <si>
    <t>DOE nº 126 de 07/07/2017</t>
  </si>
  <si>
    <t>DOE nº 132 de 15/07/2017</t>
  </si>
  <si>
    <t>DOE nº , de 19/07/2017</t>
  </si>
  <si>
    <t xml:space="preserve">Prefeito josé Genaldi (87.999642027) email: ferreirazumba@hotmail.com
Cleodon (Assessor do Prefeito) (81) 99838-5510 email crlconsultoriaeprojetos@gmail.com
87 3784-1146 - Miriana </t>
  </si>
  <si>
    <t>PC 3 EM ANÁLISE, EM 28/07/2017</t>
  </si>
  <si>
    <t>ANÁLISE PRESTAÇÃO DE CONTAS DA 3ª PARCELA. (COFIN)</t>
  </si>
  <si>
    <t>PC 3 APTA</t>
  </si>
  <si>
    <t>PC FINAL COM PENDÊNCIAS, EM 28/07/2017</t>
  </si>
  <si>
    <t>OBRA CONCLUÍDA EM MAIO/2016</t>
  </si>
  <si>
    <t>CONCLUÍDA</t>
  </si>
  <si>
    <t>4/5</t>
  </si>
  <si>
    <t>PC 4 Falta Prestar Contas EM 28/07/2017</t>
  </si>
  <si>
    <t>PC FINAL (falta prestar contas), em 28/07/17</t>
  </si>
  <si>
    <t>PC 1 FALTA PRESTAR CONTAS</t>
  </si>
  <si>
    <t>PC FINAL PENDENTE</t>
  </si>
  <si>
    <t>3/3</t>
  </si>
  <si>
    <t>PRESTOU CONTAS FINAL</t>
  </si>
  <si>
    <t>PC 1 APTA</t>
  </si>
  <si>
    <t>4/6</t>
  </si>
  <si>
    <t>PC 4 APTA</t>
  </si>
  <si>
    <t>PC 2 APTA</t>
  </si>
  <si>
    <t>FALTA PRESTAR CONTAS FINAL</t>
  </si>
  <si>
    <t>XXXX</t>
  </si>
  <si>
    <t xml:space="preserve">ENCERRADO
PC's: 000199375 00200651: EM 23/05/2017 </t>
  </si>
  <si>
    <t>Em 18/11/2016 Prefeitura protocolou o Ofício 112/2016 PC FINAL SIGEPE 7803261-0/2016.</t>
  </si>
  <si>
    <t>PC 1 APTA
PC 2 (Pagamento parcial da parcela)</t>
  </si>
  <si>
    <t>PC 3 (FALTA PRESTAR CONTA)</t>
  </si>
  <si>
    <t>PC 2 (FALTA PRESTAR CONTA)</t>
  </si>
  <si>
    <t>PC 2 FALTA PRESTAR CONTAS</t>
  </si>
  <si>
    <t>x</t>
  </si>
  <si>
    <t>PC 2 EM ANÁLISE</t>
  </si>
  <si>
    <t>CONV 014/2013 VICENCIA</t>
  </si>
  <si>
    <t>CONV 013/2013 VICENCIA</t>
  </si>
  <si>
    <t>ÁGUA PRETA CONV 004/2012</t>
  </si>
  <si>
    <t>São João 074/2009</t>
  </si>
  <si>
    <t>Janaína - Setor de Convênios 
(81) 99781-9800
jannalyma@hotmail.com</t>
  </si>
  <si>
    <t>Miguel</t>
  </si>
  <si>
    <t>email: jonasrm11@hotmail.com
87 3854-8261 / 8267 - Jacilene
pmquixaba@ig.com.br
Aristófanes
Valter Barreto (Sec. Saneamento da Pref Recife - 3355-1905 / 99287-0269 - chefe gab do deputado Alberto Feitosa)</t>
  </si>
  <si>
    <t>Prefeito Armando Souto (999137569)                        
Marcos Souto (996015663)
Novo Prefeito 2017 Eduardo Coutinho
telefone 81 3681-1827
3681-1010</t>
  </si>
  <si>
    <t>Transferência Voluntárias mediante Convênios</t>
  </si>
  <si>
    <t>OBRA PARALISADA</t>
  </si>
  <si>
    <t>PARALISADA EXECUTADO 50%</t>
  </si>
  <si>
    <t>ABRIL/2017</t>
  </si>
  <si>
    <t>17/04/2017, Ligação do Contador contratado pela Prefeitura Alberto, consultando sobre algum aditivo para assinatura. Orientado tratar com o fiscal da obra. Josefa informou que foi liberado em setembro/2016 uma parcela</t>
  </si>
  <si>
    <t>CONCLUÍDA 100%</t>
  </si>
  <si>
    <t>PARALISADA</t>
  </si>
  <si>
    <t>MAIO/2017</t>
  </si>
  <si>
    <t>2016</t>
  </si>
  <si>
    <t>SEAICAP ATUALIZAR</t>
  </si>
  <si>
    <t>2º e 3º (Redução contraprtidaestadual)</t>
  </si>
  <si>
    <t>PC FINAL À ANALISAR PELA COFIN</t>
  </si>
  <si>
    <t>Análise PRESTAÇÃO DE CONTAS FINAL (COFIN)</t>
  </si>
  <si>
    <t>Cleyton (87.991569661)   Prefeitura (87.38501156) emai: pmbrejinho@hotmail.com
Jurídico</t>
  </si>
  <si>
    <t>Zonaide (99252.4244 / 3681.8160)
email gabinetexexeu@hotmail.com</t>
  </si>
  <si>
    <t>Xexéu</t>
  </si>
  <si>
    <r>
      <t xml:space="preserve">Em 16/02/2017, Ofício nº 036/2017 Pref Brejinho (Sigepe 7800539-5/2017) encaminhando a Prestação de Contas Final do Convênio. Providenciado a CI nº 116/2017-Gjur para SUGEST. Consta também o Ofício 160/2016 da Prefeitura SIGEPE 7803081-0/2016 protocolado na SECID em 27/10/16 com Josefa.
</t>
    </r>
    <r>
      <rPr>
        <b/>
        <sz val="9"/>
        <color rgb="FF000000"/>
        <rFont val="Calibri"/>
        <family val="2"/>
      </rPr>
      <t>23/03/2017, PC FINAL NA COFIN COM JOSEFA.</t>
    </r>
    <r>
      <rPr>
        <sz val="9"/>
        <color rgb="FF000000"/>
        <rFont val="Calibri"/>
        <family val="2"/>
      </rPr>
      <t xml:space="preserve"> Foi solicitado à SEPRES junto a Dagoberto e Fiscal Obra visita in loco para regularizar situação, uma vez que a Prefeitura não utilizou o recurso da Concedente na totalidade de acordo com o 5º TA de readequação de projeto, constando valores distintos na PC FINAL.
22/08/2017, após notificação CCONV/GEAJU, Ofício nº 300/2017-GEAJU/SUGES, Prefeitura de Brejinho protocolou o </t>
    </r>
    <r>
      <rPr>
        <b/>
        <sz val="9"/>
        <color rgb="FF000000"/>
        <rFont val="Calibri"/>
        <family val="2"/>
      </rPr>
      <t>Ofício nº 175/2017 (Doc 167/2017 SIGEPE 7802685-0/2017)</t>
    </r>
    <r>
      <rPr>
        <sz val="9"/>
        <color rgb="FF000000"/>
        <rFont val="Calibri"/>
        <family val="2"/>
      </rPr>
      <t xml:space="preserve"> encaminhando a Certidão Positiva com efeitos de Negativa de Débitos relativos aos Tributos Federais e à Dívida Ativa da União da empresa MASA Engenharia e Construções Ltda., para instruir o processo prestação de contas final do convênio.</t>
    </r>
  </si>
  <si>
    <r>
      <rPr>
        <b/>
        <sz val="10"/>
        <color rgb="FF000000"/>
        <rFont val="Calibri"/>
        <family val="2"/>
      </rPr>
      <t>10/08/2017</t>
    </r>
    <r>
      <rPr>
        <sz val="10"/>
        <color rgb="FF000000"/>
        <rFont val="Calibri"/>
        <family val="2"/>
      </rPr>
      <t xml:space="preserve">, Prefeitura Ofício/GAPRE nº 303/2017 Doc 159/2017 Cconv SIGEPE 7802521-7/2017, em resposta ao Ofício nº 266/2017-GEAJU, sobre renovação do Convênio. Informa que apresentou a Prestação de contas final, as obras foram concluídas com recursos municipais para o trecho 2. Encaminhado a SEPRES para vistoria in loco, parecer técnico e termo de insperação, com cópia para SUGES.
</t>
    </r>
    <r>
      <rPr>
        <b/>
        <sz val="10"/>
        <color rgb="FF000000"/>
        <rFont val="Calibri"/>
        <family val="2"/>
      </rPr>
      <t>22/08/2017:</t>
    </r>
    <r>
      <rPr>
        <sz val="10"/>
        <color rgb="FF000000"/>
        <rFont val="Calibri"/>
        <family val="2"/>
      </rPr>
      <t xml:space="preserve"> Ofício/GAPRE nº 303/2017 Doc 159/2017 Cconv SIGEPE 7802521-7/2017 retornou com o Parecer Técnico nº 059/2017, emitido pelo Engenheiro Sandro, data da vistoria 25/07/2017, confirmando que a obra foi concluída. Encaminhado à SUGES para conhecimento e registro no efisco do status do convênio em análise de prestação de contas final, conforme art. 32 do Decreto nº 39.376/2013.</t>
    </r>
  </si>
  <si>
    <t>8º</t>
  </si>
  <si>
    <t>DOE nº 156 de 18/08/2017</t>
  </si>
  <si>
    <t>PARALISADA
70%</t>
  </si>
  <si>
    <t>14º
15º</t>
  </si>
  <si>
    <t>DOE nº 81 de 04/05/2017
DOE nº 162 de 26/08/2017</t>
  </si>
  <si>
    <t>50%
PARALISADA</t>
  </si>
  <si>
    <t xml:space="preserve">Secretária de Administração Edinisa (998143232)
Alisson Setor de coordenador de controladoria do Município
controladoriapmv@gmail.com
81 9791-2753
3641-1441
3641-1699 / 1773/1400
</t>
  </si>
  <si>
    <t>SANTA MARIA DO CAMBUCÁ 008/2014</t>
  </si>
  <si>
    <t>DATADO 01/06/2017</t>
  </si>
  <si>
    <t>DATADO 01/09/2017</t>
  </si>
  <si>
    <t>DATADO 01/11/2017</t>
  </si>
  <si>
    <t>51% 
OBRA PARALISADA</t>
  </si>
  <si>
    <t>Agnaldo (87.988377201)
Prefeitura (87) 3795.1156
Adnaldo Secretário Adm. (87) 98837.7201
adnaldoinacio@hotmail.com
Sec Transportes Antonio - 87 98858-7678</t>
  </si>
  <si>
    <t>JUREMA</t>
  </si>
  <si>
    <t>Em 18/04/2017, encontrada pasta com etiqueta escrita à mão com a descrição: "Convênios 021/2012 025/2012 obs.: refazer pastas. Providenciado abertura de novas pastas para cada convênio, contendo apenas os 7º e 8º TA's do Conv 021/2012 e 6º, 7º e 10º TA's do Conv 025/2012.
28/08/2017: Ofício GAB JUPI nº 149/2017 SIGEPE 7801859-2/2017, Prefeitura de Jupi apresentou prestação de contas final, mesmo faltando receber 1 parcela. Documentação na COFIN Zeza
19/09/2017 - Ligação de Jeremias em retorno ao email de notificação, informa que entregará pessoalmente o ofício de prorrogação de prazo.</t>
  </si>
  <si>
    <t>JUPI</t>
  </si>
  <si>
    <t xml:space="preserve">Jeremias Cabral Secretário de Agricultura - gp.pmj@hotmail.com
87 3779-1464
3779-1137
87 99985-5994
</t>
  </si>
  <si>
    <t>40%
EM ANDAMENTO</t>
  </si>
  <si>
    <t>100% 
CONCLUÍDA</t>
  </si>
  <si>
    <r>
      <rPr>
        <b/>
        <sz val="9"/>
        <color rgb="FF000000"/>
        <rFont val="Calibri"/>
        <family val="2"/>
      </rPr>
      <t>Em 17/02/2017</t>
    </r>
    <r>
      <rPr>
        <sz val="9"/>
        <color rgb="FF000000"/>
        <rFont val="Calibri"/>
        <family val="2"/>
      </rPr>
      <t xml:space="preserve">, email da Prefeitura - Martha, informando que 5º termo aditivo - alteração de cpartida, se encontra na Prefeitura para assinatura do Prefeito, e posterior retorno para envio a SECID, a fim de concluir as assinaturas e proceder com uma única publicação, contendo os dois termos aditivos no DOE.
</t>
    </r>
    <r>
      <rPr>
        <b/>
        <sz val="9"/>
        <color rgb="FF000000"/>
        <rFont val="Calibri"/>
        <family val="2"/>
      </rPr>
      <t xml:space="preserve">Em 23/02/2017, </t>
    </r>
    <r>
      <rPr>
        <sz val="9"/>
        <color rgb="FF000000"/>
        <rFont val="Calibri"/>
        <family val="2"/>
      </rPr>
      <t xml:space="preserve">expedido o Ofício nº 057/2017-GJUR para pref com 01 via do 4º TA.
</t>
    </r>
    <r>
      <rPr>
        <b/>
        <sz val="9"/>
        <color rgb="FF000000"/>
        <rFont val="Calibri"/>
        <family val="2"/>
      </rPr>
      <t>04/04/2017</t>
    </r>
    <r>
      <rPr>
        <sz val="9"/>
        <color rgb="FF000000"/>
        <rFont val="Calibri"/>
        <family val="2"/>
      </rPr>
      <t xml:space="preserve">, enviado email para Dr. fernando solicitando gestão junto a prefeitura para devolução do 5º TA e respesctiva publicações.
</t>
    </r>
    <r>
      <rPr>
        <b/>
        <sz val="9"/>
        <color rgb="FF000000"/>
        <rFont val="Calibri"/>
        <family val="2"/>
      </rPr>
      <t>20/09/2017 - Prefeitura notificada por meio do Ofício nº 091/2017-GEAJU/GAB.</t>
    </r>
  </si>
  <si>
    <t>DOE nº 178 de 21/09/2017</t>
  </si>
  <si>
    <t>08/03/2017: Expedido o Ofício 065/2017-GEAJU/SECID
7803416-2/2016</t>
  </si>
  <si>
    <t>Domingos (991535304)
Secretário José - Prefeitura (81) 3655.1223
Romildo - Convênios - 99107.1234
Alessandra - prefeitura</t>
  </si>
  <si>
    <r>
      <rPr>
        <b/>
        <sz val="11"/>
        <color rgb="FF000000"/>
        <rFont val="Calibri"/>
        <family val="2"/>
      </rPr>
      <t xml:space="preserve">Prefeito Eduardo Coutinho (81) 99913-3399                   </t>
    </r>
    <r>
      <rPr>
        <sz val="11"/>
        <color rgb="FF000000"/>
        <rFont val="Calibri"/>
        <family val="2"/>
      </rPr>
      <t xml:space="preserve">
Marcos Souto (996015663)
</t>
    </r>
    <r>
      <rPr>
        <b/>
        <sz val="11"/>
        <color rgb="FF000000"/>
        <rFont val="Calibri"/>
        <family val="2"/>
      </rPr>
      <t xml:space="preserve">Everton (81) 98367083 </t>
    </r>
    <r>
      <rPr>
        <sz val="11"/>
        <color rgb="FF000000"/>
        <rFont val="Calibri"/>
        <family val="2"/>
      </rPr>
      <t xml:space="preserve">
Anderson Assessor Adm de projetos- 81 9836-7083 - 81 3681-1827
tomalvess@gmail.com</t>
    </r>
  </si>
  <si>
    <t>17º</t>
  </si>
  <si>
    <t>DOE nº 185 de 30/09/2017</t>
  </si>
  <si>
    <t>Coordenadoria de Convênios-Cconv/GEAJU/SECID</t>
  </si>
  <si>
    <t>João Figueiredo (996960017 / 996662333)          email: joaofigueiredo55@gmail.com
Pref (81) 3691-1156 / 1133/ 1144
(81) 99797-0668 / 99757-0200
Lucimário (81) 98910-0789</t>
  </si>
  <si>
    <t>4º (Prazo) e 5º (valor)</t>
  </si>
  <si>
    <t>DOE nº 174 de 15/09/2017</t>
  </si>
  <si>
    <t>22º</t>
  </si>
  <si>
    <t>DOE nº 190 de 07/10/2017</t>
  </si>
  <si>
    <t>DOE nº 191 de 10/10/2017</t>
  </si>
  <si>
    <t>09/10/2017 - Ligação de Marcia da Prefeitura, responsável pela PC Final, consultando sobre prazo para entrega da documentação de PC Final
13/10/2017 - Expedida CI nº 579/2017-GEAJU para SUGES encaminhando Termos de Inspeção de conclusão da obra.</t>
  </si>
  <si>
    <t>57%
PARALISADA</t>
  </si>
  <si>
    <t>20/09/2017 - Prefeitura notificada acerca da necessidade de envio da PC Final. Email cobrando em 19/10/2017.</t>
  </si>
  <si>
    <t>95%
EM ANDAMENTO</t>
  </si>
  <si>
    <t>Pavimentação em paralelepípedos nas Ruas Avenida Fausto Rodrigues e Ruas Projetadas, Franciso Pedro da Silva, Vinte de Novembro e das Palmeiras, no Município de Ibirajuba/PE</t>
  </si>
  <si>
    <t>SÃO JOÃO</t>
  </si>
  <si>
    <t>PRETOLÂNDIA</t>
  </si>
  <si>
    <t>PANELAS</t>
  </si>
  <si>
    <t>CORTÊS</t>
  </si>
  <si>
    <t>AGRESTINA</t>
  </si>
  <si>
    <t>ÁGUA PRETA</t>
  </si>
  <si>
    <t>ITAMBÉ</t>
  </si>
  <si>
    <t>OLINDA</t>
  </si>
  <si>
    <t>ILHA DE ITAMARACÁ</t>
  </si>
  <si>
    <t>LIMOEIRO</t>
  </si>
  <si>
    <t>IBIRAJUBA</t>
  </si>
  <si>
    <t>SÃO VICENTE FERRER</t>
  </si>
  <si>
    <t>OROBÓ</t>
  </si>
  <si>
    <t>RECIFE</t>
  </si>
  <si>
    <t>CAMARAGIBE
FUNDAÇÃO AVSI
AVSI NORDESTE</t>
  </si>
  <si>
    <t>BELÉM DE SÃO FRANCISCO</t>
  </si>
  <si>
    <t>VICÊNCIA</t>
  </si>
  <si>
    <t>AFOGADOS DA INGAZEIRA</t>
  </si>
  <si>
    <t>PAULISTA</t>
  </si>
  <si>
    <t>SANTA MARIA DO CAMBUCÁ</t>
  </si>
  <si>
    <t>MACHADOS</t>
  </si>
  <si>
    <t>ARCOVERDE</t>
  </si>
  <si>
    <t>SANHARÓ</t>
  </si>
  <si>
    <t>INGAZEIRA</t>
  </si>
  <si>
    <t>BREJINHO</t>
  </si>
  <si>
    <t>QUIXABA</t>
  </si>
  <si>
    <t>TUPARETAMA</t>
  </si>
  <si>
    <t>XEXÉU</t>
  </si>
  <si>
    <t>ARAÇOIABA</t>
  </si>
  <si>
    <t>85% 
OBRA PARALISADA</t>
  </si>
  <si>
    <t>70% 
EM ANDAMENTO</t>
  </si>
  <si>
    <t>70% EM ANDAMENTO</t>
  </si>
  <si>
    <t>75%
EM ANDAMENTO</t>
  </si>
  <si>
    <t>60%
EM ANDAMENTO</t>
  </si>
  <si>
    <t>40%
OBRA PARALISADA</t>
  </si>
  <si>
    <t>A INICIAR</t>
  </si>
  <si>
    <t>14º</t>
  </si>
  <si>
    <t>DOE nº 199 de 21/10/2017</t>
  </si>
  <si>
    <t>PC FINAL ENCAMINHADA SCGE 24/10/2017</t>
  </si>
  <si>
    <t>CONVÊNIO ENCERRADO - PC FINAL CONCLUÍDA ANÁLISE COFIN EM 24/10/2017 E ENCAMINHA PELO EFISCO À SCGE.</t>
  </si>
  <si>
    <t>Horácio (87.999932494)   Prefeitura (87.38382954)
Cesar Henrique - 87 99954-0455 - Assessor
cesarquidude@hotmail.com</t>
  </si>
  <si>
    <t>R$ 447.814,94 + R$ 406.588,10</t>
  </si>
  <si>
    <t>30/60/2017
23/10/2017</t>
  </si>
  <si>
    <t xml:space="preserve">Email: solbotelho@hotmail.com - Fone: 3429-6435
Convênios/Contabilidade/SEFAD/PMO
Secretaria de Obras - Simone Luchese - 3439-5410 / 3439-5527
Convênios - Cláudia peregrino - 3305.1013
99314.9646
claudiaperegrino@gmail.com  
</t>
  </si>
  <si>
    <t>Email: solbotelho@hotmail.com - Fone: 3429-6435
Convênios/Contabilidade/SEFAD/PMO
Secretaria de Obras - Simone Luchese - 3439-5410 / 3439-5527
Convênios - Cláudia peregrino - 3305.1013
99314.9646
claudiaperegrino@gmail.com
Vera 
vera.santosfragoso@gmail.com</t>
  </si>
  <si>
    <r>
      <t xml:space="preserve">20/10/2017 - Prefeitura está licitando a obra.
</t>
    </r>
    <r>
      <rPr>
        <b/>
        <sz val="11"/>
        <color rgb="FF000000"/>
        <rFont val="Calibri"/>
        <family val="2"/>
      </rPr>
      <t xml:space="preserve">25/10/2017 - </t>
    </r>
    <r>
      <rPr>
        <sz val="11"/>
        <color rgb="FF000000"/>
        <rFont val="Calibri"/>
        <family val="2"/>
      </rPr>
      <t>Expedido Ofício nº 388/2017-GEAJU alertando sobre proximidade do término da vigência, enviado por email também.</t>
    </r>
  </si>
  <si>
    <r>
      <rPr>
        <b/>
        <sz val="11"/>
        <color rgb="FF000000"/>
        <rFont val="Calibri"/>
        <family val="2"/>
      </rPr>
      <t>15/08/2017:</t>
    </r>
    <r>
      <rPr>
        <sz val="11"/>
        <color rgb="FF000000"/>
        <rFont val="Calibri"/>
        <family val="2"/>
      </rPr>
      <t xml:space="preserve"> Convênio com status de "suspenso" para análise da PC Final, apresentada pela Prefeitura em 05/01/2017, Ofício nº 62/2017. Providenciado a CI nº 451/2017-GEAJU para SEPRES.</t>
    </r>
  </si>
  <si>
    <r>
      <rPr>
        <b/>
        <sz val="11"/>
        <color rgb="FF000000"/>
        <rFont val="Calibri"/>
        <family val="2"/>
      </rPr>
      <t>19/10/2017</t>
    </r>
    <r>
      <rPr>
        <sz val="11"/>
        <color rgb="FF000000"/>
        <rFont val="Calibri"/>
        <family val="2"/>
      </rPr>
      <t xml:space="preserve"> - Enviado email para prefeitura alertando da proximidade do término da vigência, conforme comunicado por meio do Ofício nº 246/2017-GEAJU . Informado que caso da obra já ter sido concluída e todas as parcelas já foram repassadas, alertamos para necessidade dessa Prefeitura apresentar a prestação de contas final até o término da vigência do termo, para conclusão do convênio, conforme dispõe o art. 32 do Decreto Estadual nº 39.376/2013. </t>
    </r>
    <r>
      <rPr>
        <b/>
        <sz val="11"/>
        <color rgb="FF000000"/>
        <rFont val="Calibri"/>
        <family val="2"/>
      </rPr>
      <t>Retorno de Valderez informando que está providenciando a PC Final.</t>
    </r>
  </si>
  <si>
    <t>11º
12º</t>
  </si>
  <si>
    <t>11/07/2017
09/11/2017</t>
  </si>
  <si>
    <t>08/11/2017
09/03/2018</t>
  </si>
  <si>
    <t>01/11/2017
02/03/2018</t>
  </si>
  <si>
    <t>04/07/2017
02/11/2017</t>
  </si>
  <si>
    <t>DOE nº 205 de 31/10/2017</t>
  </si>
  <si>
    <t>DOE nº 160 de 24/08/2017
DOE nº 205 de 31/10/2017</t>
  </si>
  <si>
    <t>16º</t>
  </si>
  <si>
    <t>19/10/2017 - Email enviado a prefeitura alertando para proximidade do término da vigência, conforme comunicado no Ofício 322/2017-GEAJU/SECID.</t>
  </si>
  <si>
    <t>25/10/2017: Repasse da última parcela - PF 9178 solicitada em 22/08/2017 no valor de R$ 63.179,00 referente a 3ª parcela (em analise pela SEFAZ)</t>
  </si>
  <si>
    <t>Repasse de 2ª e 3ª parcelas</t>
  </si>
  <si>
    <t>Repasse de 2ª, 3ª e 4ª parcelas</t>
  </si>
  <si>
    <t>ANÁLISE DA PC FINAL - COFIN</t>
  </si>
  <si>
    <t>Obra paralisada. Solicitada lastreamento da 2ª parcela no valor de R$ 56.666,67 em 26/05/2017</t>
  </si>
  <si>
    <t>Obra paralisada. Solicitada lastreamento da 3ª parcela no valor de R$ 35.623,63 em 26/05/2017</t>
  </si>
  <si>
    <r>
      <rPr>
        <sz val="8"/>
        <color rgb="FF000000"/>
        <rFont val="Calibri"/>
        <family val="2"/>
      </rPr>
      <t xml:space="preserve">Em </t>
    </r>
    <r>
      <rPr>
        <b/>
        <sz val="8"/>
        <color rgb="FF000000"/>
        <rFont val="Calibri"/>
        <family val="2"/>
      </rPr>
      <t xml:space="preserve">15/02/2017, </t>
    </r>
    <r>
      <rPr>
        <sz val="8"/>
        <color rgb="FF000000"/>
        <rFont val="Calibri"/>
        <family val="2"/>
      </rPr>
      <t>enviado email ao Assessor Cleodon, informando para vir retirar o 13º TA, apresentar os pedidos de prorrogações retroativos e cópia de todas as publicações no DOE.
Em</t>
    </r>
    <r>
      <rPr>
        <b/>
        <sz val="8"/>
        <color rgb="FF000000"/>
        <rFont val="Calibri"/>
        <family val="2"/>
      </rPr>
      <t xml:space="preserve"> 21/02/2017</t>
    </r>
    <r>
      <rPr>
        <sz val="8"/>
        <color rgb="FF000000"/>
        <rFont val="Calibri"/>
        <family val="2"/>
      </rPr>
      <t xml:space="preserve">, Enviado o Ofício nº 038/2017-GEAJU com o 13º TA. Aguardando resposta com envio da publicação.
</t>
    </r>
    <r>
      <rPr>
        <b/>
        <sz val="8"/>
        <color rgb="FF000000"/>
        <rFont val="Calibri"/>
        <family val="2"/>
      </rPr>
      <t xml:space="preserve">01/08/2017: </t>
    </r>
    <r>
      <rPr>
        <sz val="8"/>
        <color rgb="FF000000"/>
        <rFont val="Calibri"/>
        <family val="2"/>
      </rPr>
      <t>Cleodon entregou 01 Ofício para aditivo de 2016. Rebeca e Francisco Primo aguardando Prefeitura entregar os Ofícios 2017 com Planos de Trabalhos corrigidos.
29/09/2017 - Aguardando a Prefeitura devolver os aditivos assinados (Sr. Cleodon)</t>
    </r>
  </si>
  <si>
    <t>Liberada PF 9723 autorizada em 15/09/2017 no valor de R$ 43.502,55 referente a 2ª e 3ª  parcela</t>
  </si>
  <si>
    <t>Formalização e publicação do 5º T.A. de Valor
Não apresentou prestação de contas da 1ª parcela</t>
  </si>
  <si>
    <t>23%
EM ANDAMENTO</t>
  </si>
  <si>
    <t>PD 1018 em 06/10/2017 no valor de R$ 71.000,00 referente a 2ª parcela</t>
  </si>
  <si>
    <r>
      <t xml:space="preserve">04/05/2017, ligação de Valter Barreto (Sec. Saneamento da Pref Recife - 3355-1905 / 99287-0269 - chefe gab do deputado Alberto Feitosa), sobre existência de alguma pendência do convênio. Informado que a CConv/SECID aguarda a prefeitura enviar as 4 vias assinadas do 5º TA, não existe pendências financeiras, a prefeitura tem a receber ainda a 2ª parcela de R$ 71.000,00.
</t>
    </r>
    <r>
      <rPr>
        <b/>
        <sz val="9"/>
        <color rgb="FF000000"/>
        <rFont val="Calibri"/>
        <family val="2"/>
      </rPr>
      <t>19/10/2017 - Enviado email para Pref. alertando término da vigência do Convênio de Cooperação Técnica e Financeira nº 033/2014, conforme comunicado no Ofício 277/2017-GEAJU/SECID</t>
    </r>
  </si>
  <si>
    <t>Pendente prestação de contas da 2ª parcela</t>
  </si>
  <si>
    <t>PC 1 (FALTA PRESTAR CONTA)</t>
  </si>
  <si>
    <t xml:space="preserve"> Pendente repasse de parte da 2ª parcela e a 3ª parcela no valor de R$ 2.389.737,03 (a lastrear desde 14/02/17)</t>
  </si>
  <si>
    <t>PC FINAL EM ANÁLISE COFIN</t>
  </si>
  <si>
    <t>Repasse da 5º parcela
Solicitado lastreamento da 5ª parcela no valor de R$ 43.039,38 em 11/08/2017</t>
  </si>
  <si>
    <r>
      <t xml:space="preserve">24/10/2017 - Em trâmite na CCONV/GEAJU o 13º T.A. de prazo. Enviado por email para prefeitura. Aguardando retorno
</t>
    </r>
    <r>
      <rPr>
        <b/>
        <sz val="11"/>
        <color rgb="FF000000"/>
        <rFont val="Calibri"/>
        <family val="2"/>
      </rPr>
      <t>30/10/2017 - 13º TA Prazo</t>
    </r>
    <r>
      <rPr>
        <sz val="11"/>
        <color rgb="FF000000"/>
        <rFont val="Calibri"/>
        <family val="2"/>
      </rPr>
      <t xml:space="preserve"> na CCONV/GEAJU devolvido pela Prefeitura assinado. Coletado assinaturas da SEPRES. Aguardando para ser publicado, digitalizado, distribuído e arquivado.</t>
    </r>
  </si>
  <si>
    <t>PC 4 Falta prestar contas - Repasse da 5ª e 6ª parcelas 
Solicitado lastreamento da 5ª e 6ª parcela no valor de R$ 56.145,80 em 11/08/2017</t>
  </si>
  <si>
    <r>
      <t xml:space="preserve">24/10/2017 - Em trâmite na CCONV/GEAJU o 11º T.A. de prazo. Enviado por email para prefeitura. Aguardando retorno
</t>
    </r>
    <r>
      <rPr>
        <b/>
        <sz val="11"/>
        <color rgb="FF000000"/>
        <rFont val="Calibri"/>
        <family val="2"/>
      </rPr>
      <t xml:space="preserve">27/10/2017 </t>
    </r>
    <r>
      <rPr>
        <sz val="11"/>
        <color rgb="FF000000"/>
        <rFont val="Calibri"/>
        <family val="2"/>
      </rPr>
      <t xml:space="preserve">- Ofício 2811/GAB/SO/2017 Pref. Olinda devolvendo 04 vias dos 11º e 13º TA's de prazo e solicitando repasse das parcelas dos convênios. Aditivos foram encaminhados para assinatura da SEPRES e o Ofício original (Doc 209/2017 cconv sigepe 7803498-3/2017) despachado para a SUGES/COFIN para providencias quanto ao repasse das parcelas restantes.
</t>
    </r>
    <r>
      <rPr>
        <b/>
        <sz val="11"/>
        <color rgb="FF000000"/>
        <rFont val="Calibri"/>
        <family val="2"/>
      </rPr>
      <t>30/10/2017 - 11º TA Prazo na CCONV/GEAJU</t>
    </r>
    <r>
      <rPr>
        <sz val="11"/>
        <color rgb="FF000000"/>
        <rFont val="Calibri"/>
        <family val="2"/>
      </rPr>
      <t xml:space="preserve"> devolvido pela Prefeitura assinado. Coletado assinaturas da SEPRES. Aguardando para ser publicado, digitalizado, distribuído e arquivado.</t>
    </r>
  </si>
  <si>
    <t>Sandro Ribeiro Engenheiro Civil matr. 376.673-0</t>
  </si>
  <si>
    <t>65%
PARALISADA</t>
  </si>
  <si>
    <t>Obra paralisada. 
PD 1022 em 09/10/2017 no valor de R$ 48.695,30</t>
  </si>
  <si>
    <t>31/07/2014, ligação de Agnaldo informando que até 04/08/2017 encaminhará os ofícios de prorrogação.
04/08/2017, Prefeitura entregou Ofício com prestação de contas final. CONVÊNIO PARA SER ENCERRADO.</t>
  </si>
  <si>
    <t>41%
PARALISADA</t>
  </si>
  <si>
    <t>OBRA PARALISADA - Pendente repasse da ultima parcela</t>
  </si>
  <si>
    <t>Obra paralisada. PF 9672 autorizada em 15/09/2017 no valor de R$ 99.700,00</t>
  </si>
  <si>
    <t>Obra paralisada. PF 9672 autorizada em 15/09/2017 no valor de R$ 99.500,00</t>
  </si>
  <si>
    <t>Obra paralisada. PF 9672 autorizada em 15/09/2017 no valor de R$ 99.840,00</t>
  </si>
  <si>
    <t>Em analise prestação de contas da 1ª parcela - COFIN</t>
  </si>
  <si>
    <t>PC EM ANÁLISE (COFIN)</t>
  </si>
  <si>
    <t>Obra a ser iniciada (EM LICITAÇÃO NA PREF.)- PC 1 Falta prestar conta</t>
  </si>
  <si>
    <t>REPASSE DA 2ª PARCELA - OBRA PARALISADA
Liberada PF 9714 autorizada em 15/09/2017 no valor de R$ 70.000,00 referente a 2ª parcela</t>
  </si>
  <si>
    <t>Repasse DA 2ª PARCELA - OBRA CONCLUÍDA
Liberada PF 9688 autorizada em 15/09/2017 no valor de R$ 95.000,00 referente a 2ª e 3ª parcela</t>
  </si>
  <si>
    <t>Repasse DA 2ª PARCELA - OBRA CONCLUÍDA
 Liberada PF 9714 autorizada em 15/09/2017 no valor de R$ 103.650,00 referente a 2ª, 3ª e 4ª parcela</t>
  </si>
  <si>
    <t>RepaSSE DA 2ª PARCELA - OBRA CONCLUÍDA
Liberada PF 9714 autorizada em 15/09/2017 no valor de R$ 70.000,00 referente a 2ª parcela</t>
  </si>
  <si>
    <t>Prestação de Contas PC 3 com pendência - COFIN</t>
  </si>
  <si>
    <t>PC 3 COM PENDÊNCIA- COFIN</t>
  </si>
  <si>
    <t>ANÁLISE DA PC 3 COFIN
SolicitadO lastreamento da 4ª parcela no valor de R$ 22.500,00 em 29/09/2017</t>
  </si>
  <si>
    <t>PC 3 À ANALISAR NA COFIN</t>
  </si>
  <si>
    <t>Ana Gama - SEAICAP</t>
  </si>
  <si>
    <r>
      <t xml:space="preserve">19/06/2017, portador da AVSI retirou 04 vias vistadas e retificadas do 3º T.A. para assinaturas. Aguardando devolução para conclusão da formalização.
10/08/2017: Enviado para publicação no DOE.
</t>
    </r>
    <r>
      <rPr>
        <b/>
        <sz val="9"/>
        <color rgb="FF000000"/>
        <rFont val="Calibri"/>
        <family val="2"/>
      </rPr>
      <t>31/10/2017 - Contato telefônico com Ana Gama, ciente do término da vigência em 31/12/2017. Irá solicitar nova porrogação de prazo junto a AVSI</t>
    </r>
  </si>
  <si>
    <t>PC FINAL COM PENDÊNCIAS (COFIN)</t>
  </si>
  <si>
    <t>PC FINAL COM PENDÊNCIAS - COFIN</t>
  </si>
  <si>
    <t>PREFEITURA NÃO APRESENTOU PRESTAÇÃO DE CONTAS FINAL</t>
  </si>
  <si>
    <t xml:space="preserve">Repasse saldo da 2ª Parcela e total 3º Parcela - R$ 416.485,10
PF 9337 autorizada em 15/09/2017 no valor de R$ 416.485,10 referente 3ª parcela e parte da 2ª parcela </t>
  </si>
  <si>
    <t>80%
EM ANDAMENTO</t>
  </si>
  <si>
    <t>PREFEITURA DEVE Apresentar a PRESTAÇÃO DE CONTAS FINAL - ART. 32 DECRETO 39.376</t>
  </si>
  <si>
    <t>Obra paralisada. Atender determinação da PGE. PD 815 em 16/08/2017 no valor de R$ 406.588,10 referente a 2ª parcela e a PF 9658 autorizada em 15/09/2017 no valor de R$ 398.726,54 referente a 3ª e 4ª parcela</t>
  </si>
  <si>
    <t xml:space="preserve"> 25/10/2017 - Expedido Ofício nº 389/2017-GEAJU alertando sobre proximidade do término da vigência, enviado por email também.</t>
  </si>
  <si>
    <t>PC FINAL PENDENTE- COFIN</t>
  </si>
  <si>
    <r>
      <rPr>
        <b/>
        <sz val="11"/>
        <color rgb="FF000000"/>
        <rFont val="Calibri"/>
        <family val="2"/>
      </rPr>
      <t>25/10/2017</t>
    </r>
    <r>
      <rPr>
        <sz val="11"/>
        <color rgb="FF000000"/>
        <rFont val="Calibri"/>
        <family val="2"/>
      </rPr>
      <t xml:space="preserve"> - Enviado email para prefeitura alertando sobre proximidade da vigência do convênio em 26/12, conforme comunicado por meio do Ofício nº 356/2017-GEAJU. 
</t>
    </r>
    <r>
      <rPr>
        <b/>
        <sz val="11"/>
        <color rgb="FF000000"/>
        <rFont val="Calibri"/>
        <family val="2"/>
      </rPr>
      <t xml:space="preserve">25/10/2017 </t>
    </r>
    <r>
      <rPr>
        <sz val="11"/>
        <color rgb="FF000000"/>
        <rFont val="Calibri"/>
        <family val="2"/>
      </rPr>
      <t>- SEPRES (João e Francisco Primo) recebeu o Prefeito Thiago, para tratar sobre a liberação da 2ª e 3ª parcelas e dar prioridade na análise da PC 1 Parcial que se encontra na COFIN. Foi discutido também o encerramento do Convênio 061/2011, cuja obra se encontra paralisada e a construtora não tem interesse em retormar. O Prefeito sugeriu a realização de supressão de meta no Plano de Trabalho, para excluir a última rua que seria pavimentada, renunciando a última parcela a ser repassada, uma vez que não será suficiente para licitar o remanescente da obra. Foi tratado com a COFIN Eduardo Financeiro, que se compremeteu a dar celeridade/prioridade nas análises das PC's de Agrestina e o Prefeito ficou de enviar o ofício solicitando a redução de metas. (OBS.: Foi dado ciência a Dr. Carlos e Dra. Juliana)</t>
    </r>
  </si>
  <si>
    <t>PC 1 (protocolada em 15/09/2017) à analisar pela COFIN</t>
  </si>
  <si>
    <t>COFIN ANALISAR PC 1 - PF 9681 autorizada em 15/09/2017 no valor de R$ 149.026,28</t>
  </si>
  <si>
    <t>PREFEITURA DEVE APRESENTAR PC FINAL - ART. 32 DECRETO 39.376</t>
  </si>
  <si>
    <t>PC 4 (em análise COFIN)</t>
  </si>
  <si>
    <r>
      <t xml:space="preserve">Apresentou prestação de contas da 4ª parcela em 24/08/17, em analise na COFIN. </t>
    </r>
    <r>
      <rPr>
        <b/>
        <sz val="11"/>
        <color rgb="FF000000"/>
        <rFont val="Calibri"/>
        <family val="2"/>
      </rPr>
      <t>Obra paralisada por falta de repasse de recurso</t>
    </r>
  </si>
  <si>
    <r>
      <t xml:space="preserve">16/10/2017 - Ofício 320/2017-Pref Ingazeira solicitação prorrogação por mais 180 dias. 7803240-6/2017 Doc 199/2017. Providenciado Check List e minuta 3º T.A.
</t>
    </r>
    <r>
      <rPr>
        <b/>
        <sz val="9"/>
        <color rgb="FF000000"/>
        <rFont val="Calibri"/>
        <family val="2"/>
      </rPr>
      <t>01/11/2017 -  Documentação do 3º T.A. Prazo na CCONV devidamente elaborado e assinado pelo Prefeito, encaminhado assinatura da SEPRES. Aguardar dezembro para enviar para publicação e posterior digitalização, distribuição e arquivo.</t>
    </r>
  </si>
  <si>
    <r>
      <t xml:space="preserve">16/10/2017 - ofício 315/2017-Pref Ingazeira solicitação prorrogação por mais 180 dias. 7803235-1/2017 Doc 196/2017. Providenciado Check List e minuta 7º T.A.
</t>
    </r>
    <r>
      <rPr>
        <b/>
        <sz val="9"/>
        <color rgb="FF000000"/>
        <rFont val="Calibri"/>
        <family val="2"/>
      </rPr>
      <t xml:space="preserve">
01/11/2017 -  Documentação do 3º T.A. Prazo na CCONV devidamente elaborado e assinado pelo Prefeito, encaminhado assinatura da SEPRES. Aguardar dezembro para enviar para publicação e posterior digitalização, distribuição e arquivo.</t>
    </r>
  </si>
  <si>
    <r>
      <t xml:space="preserve">16/10/2017 - ofício 317/2017-Pref Ingazeira solicitação prorrogação por mais 180 dias. 7803239-5/2017 Doc 198/2017. Providenciado Check List e minuta 7º T.A.
</t>
    </r>
    <r>
      <rPr>
        <b/>
        <sz val="9"/>
        <color rgb="FF000000"/>
        <rFont val="Calibri"/>
        <family val="2"/>
      </rPr>
      <t>01/11/2017 -  Documentação do 3º T.A. Prazo na CCONV devidamente elaborado e assinado pelo Prefeito, encaminhado assinatura da SEPRES. Aguardar dezembro para enviar para publicação e posterior digitalização, distribuição e arquivo.</t>
    </r>
  </si>
  <si>
    <r>
      <t xml:space="preserve">16/10/2017 - ofício 316/2017-Pref Ingazeira solicitação prorrogação por mais 180 dias. 7803237-3/2017 Doc 197/2017. Providenciado Check List e minuta 7º T.A.
</t>
    </r>
    <r>
      <rPr>
        <b/>
        <sz val="9"/>
        <color rgb="FF000000"/>
        <rFont val="Calibri"/>
        <family val="2"/>
      </rPr>
      <t>01/11/2017 -  Documentação do 3º T.A. Prazo na CCONV devidamente elaborado e assinado pelo Prefeito, encaminhado assinatura da SEPRES. Aguardar dezembro para enviar para publicação e posterior digitalização, distribuição e arquivo.</t>
    </r>
  </si>
  <si>
    <t xml:space="preserve">  </t>
  </si>
  <si>
    <t>14º 15º e 16º</t>
  </si>
  <si>
    <t>24/10/2016  22/04/2017 16/10/2017</t>
  </si>
  <si>
    <t>DOE de 17/11/2017</t>
  </si>
  <si>
    <t>DOE nº 215 de 17/11/2017</t>
  </si>
</sst>
</file>

<file path=xl/styles.xml><?xml version="1.0" encoding="utf-8"?>
<styleSheet xmlns="http://schemas.openxmlformats.org/spreadsheetml/2006/main">
  <numFmts count="6">
    <numFmt numFmtId="43" formatCode="_-* #,##0.00_-;\-* #,##0.00_-;_-* &quot;-&quot;??_-;_-@_-"/>
    <numFmt numFmtId="164" formatCode="[$-416]d/mmm;@"/>
    <numFmt numFmtId="165" formatCode="&quot;R$&quot;\ #,##0.00"/>
    <numFmt numFmtId="166" formatCode="00000"/>
    <numFmt numFmtId="167" formatCode="&quot;R$&quot;\ #,##0"/>
    <numFmt numFmtId="168" formatCode="[$€-2]\ #,##0.00"/>
  </numFmts>
  <fonts count="23">
    <font>
      <sz val="11"/>
      <color theme="1"/>
      <name val="Calibri"/>
      <family val="2"/>
      <scheme val="minor"/>
    </font>
    <font>
      <sz val="11"/>
      <color theme="1"/>
      <name val="Calibri"/>
      <family val="2"/>
      <scheme val="minor"/>
    </font>
    <font>
      <b/>
      <sz val="11"/>
      <color theme="0"/>
      <name val="Calibri"/>
      <family val="2"/>
      <scheme val="minor"/>
    </font>
    <font>
      <b/>
      <sz val="11"/>
      <color rgb="FF000000"/>
      <name val="Calibri"/>
      <family val="2"/>
    </font>
    <font>
      <b/>
      <sz val="18"/>
      <color theme="1"/>
      <name val="Calibri"/>
      <family val="2"/>
      <scheme val="minor"/>
    </font>
    <font>
      <sz val="10"/>
      <color theme="1"/>
      <name val="Calibri"/>
      <family val="2"/>
      <scheme val="minor"/>
    </font>
    <font>
      <sz val="11"/>
      <color rgb="FF000000"/>
      <name val="Calibri"/>
      <family val="2"/>
    </font>
    <font>
      <sz val="10"/>
      <color rgb="FF000000"/>
      <name val="Calibri"/>
      <family val="2"/>
    </font>
    <font>
      <sz val="11"/>
      <name val="Calibri"/>
      <family val="2"/>
      <scheme val="minor"/>
    </font>
    <font>
      <sz val="11"/>
      <color rgb="FF000000"/>
      <name val="Calibri"/>
      <family val="2"/>
      <scheme val="minor"/>
    </font>
    <font>
      <sz val="11"/>
      <color theme="0"/>
      <name val="Calibri"/>
      <family val="2"/>
      <scheme val="minor"/>
    </font>
    <font>
      <sz val="9"/>
      <color rgb="FF000000"/>
      <name val="Calibri"/>
      <family val="2"/>
    </font>
    <font>
      <b/>
      <sz val="9"/>
      <color rgb="FF000000"/>
      <name val="Calibri"/>
      <family val="2"/>
    </font>
    <font>
      <sz val="8"/>
      <color rgb="FF000000"/>
      <name val="Calibri"/>
      <family val="2"/>
    </font>
    <font>
      <b/>
      <sz val="11"/>
      <color rgb="FF000000"/>
      <name val="Calibri"/>
      <family val="2"/>
      <scheme val="minor"/>
    </font>
    <font>
      <sz val="9"/>
      <name val="Calibri"/>
      <family val="2"/>
      <scheme val="minor"/>
    </font>
    <font>
      <b/>
      <sz val="11"/>
      <name val="Calibri"/>
      <family val="2"/>
      <scheme val="minor"/>
    </font>
    <font>
      <u/>
      <sz val="11"/>
      <color theme="10"/>
      <name val="Calibri"/>
      <family val="2"/>
    </font>
    <font>
      <b/>
      <sz val="11"/>
      <color theme="1"/>
      <name val="Calibri"/>
      <family val="2"/>
      <scheme val="minor"/>
    </font>
    <font>
      <b/>
      <sz val="12"/>
      <color rgb="FF000000"/>
      <name val="Calibri"/>
      <family val="2"/>
    </font>
    <font>
      <b/>
      <sz val="8"/>
      <color rgb="FF000000"/>
      <name val="Calibri"/>
      <family val="2"/>
    </font>
    <font>
      <b/>
      <sz val="10"/>
      <color rgb="FF000000"/>
      <name val="Calibri"/>
      <family val="2"/>
    </font>
    <font>
      <sz val="11"/>
      <name val="Calibri"/>
      <family val="2"/>
    </font>
  </fonts>
  <fills count="13">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99"/>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rgb="FF00B0F0"/>
        <bgColor indexed="64"/>
      </patternFill>
    </fill>
  </fills>
  <borders count="12">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rgb="FFFFFFFF"/>
      </left>
      <right style="medium">
        <color rgb="FFFFFFFF"/>
      </right>
      <top style="medium">
        <color rgb="FFFFFFFF"/>
      </top>
      <bottom style="medium">
        <color rgb="FFFFFFFF"/>
      </bottom>
      <diagonal/>
    </border>
    <border>
      <left style="thin">
        <color theme="0"/>
      </left>
      <right/>
      <top style="thin">
        <color theme="0"/>
      </top>
      <bottom style="thin">
        <color theme="0"/>
      </bottom>
      <diagonal/>
    </border>
    <border>
      <left style="medium">
        <color rgb="FFFFFFFF"/>
      </left>
      <right style="medium">
        <color rgb="FFFFFFFF"/>
      </right>
      <top style="medium">
        <color rgb="FFFFFFFF"/>
      </top>
      <bottom/>
      <diagonal/>
    </border>
    <border>
      <left style="thin">
        <color theme="0"/>
      </left>
      <right style="thin">
        <color theme="0"/>
      </right>
      <top/>
      <bottom style="medium">
        <color rgb="FFFFFFFF"/>
      </bottom>
      <diagonal/>
    </border>
    <border>
      <left style="thin">
        <color theme="0"/>
      </left>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thin">
        <color theme="0"/>
      </left>
      <right style="thin">
        <color theme="0"/>
      </right>
      <top/>
      <bottom/>
      <diagonal/>
    </border>
  </borders>
  <cellStyleXfs count="4">
    <xf numFmtId="0" fontId="0" fillId="0" borderId="0"/>
    <xf numFmtId="164" fontId="1" fillId="0" borderId="0"/>
    <xf numFmtId="43" fontId="1" fillId="0" borderId="0" applyFont="0" applyFill="0" applyBorder="0" applyAlignment="0" applyProtection="0"/>
    <xf numFmtId="0" fontId="17" fillId="0" borderId="0" applyNumberFormat="0" applyFill="0" applyBorder="0" applyAlignment="0" applyProtection="0">
      <alignment vertical="top"/>
      <protection locked="0"/>
    </xf>
  </cellStyleXfs>
  <cellXfs count="186">
    <xf numFmtId="0" fontId="0" fillId="0" borderId="0" xfId="0"/>
    <xf numFmtId="164" fontId="0" fillId="0" borderId="0" xfId="1" applyFont="1"/>
    <xf numFmtId="164" fontId="3" fillId="0" borderId="0" xfId="1" applyNumberFormat="1" applyFont="1" applyFill="1" applyBorder="1" applyAlignment="1">
      <alignment horizontal="center" vertical="center" wrapText="1"/>
    </xf>
    <xf numFmtId="164" fontId="0" fillId="0" borderId="0" xfId="1" applyFont="1" applyFill="1" applyBorder="1"/>
    <xf numFmtId="164" fontId="5" fillId="0" borderId="2" xfId="1" applyFont="1" applyFill="1" applyBorder="1"/>
    <xf numFmtId="164" fontId="5" fillId="0" borderId="2" xfId="1" applyFont="1" applyFill="1" applyBorder="1" applyAlignment="1">
      <alignment wrapText="1"/>
    </xf>
    <xf numFmtId="164" fontId="2" fillId="0" borderId="3" xfId="1" applyFont="1" applyFill="1" applyBorder="1" applyAlignment="1"/>
    <xf numFmtId="164" fontId="2" fillId="0" borderId="5" xfId="1" applyFont="1" applyFill="1" applyBorder="1" applyAlignment="1"/>
    <xf numFmtId="164" fontId="0" fillId="0" borderId="0" xfId="1" applyFont="1" applyFill="1"/>
    <xf numFmtId="49" fontId="4" fillId="2" borderId="0" xfId="1" applyNumberFormat="1" applyFont="1" applyFill="1" applyAlignment="1">
      <alignment horizontal="center" vertical="center"/>
    </xf>
    <xf numFmtId="164" fontId="0" fillId="2" borderId="0" xfId="1" applyFont="1" applyFill="1" applyAlignment="1">
      <alignment horizontal="center" vertical="center"/>
    </xf>
    <xf numFmtId="49" fontId="0" fillId="2" borderId="0" xfId="1" applyNumberFormat="1" applyFont="1" applyFill="1" applyAlignment="1">
      <alignment horizontal="center" vertical="center"/>
    </xf>
    <xf numFmtId="49" fontId="0" fillId="0" borderId="0" xfId="1" applyNumberFormat="1" applyFont="1" applyAlignment="1">
      <alignment horizontal="center" vertical="center"/>
    </xf>
    <xf numFmtId="164" fontId="0" fillId="0" borderId="0" xfId="1" applyFont="1" applyAlignment="1">
      <alignment horizontal="center" vertical="center"/>
    </xf>
    <xf numFmtId="14" fontId="0" fillId="2" borderId="0" xfId="1" applyNumberFormat="1" applyFont="1" applyFill="1" applyAlignment="1">
      <alignment horizontal="center" vertical="center"/>
    </xf>
    <xf numFmtId="14" fontId="0" fillId="0" borderId="0" xfId="1" applyNumberFormat="1" applyFont="1" applyAlignment="1">
      <alignment horizontal="center" vertical="center"/>
    </xf>
    <xf numFmtId="165" fontId="0" fillId="2" borderId="0" xfId="1" applyNumberFormat="1" applyFont="1" applyFill="1" applyAlignment="1">
      <alignment horizontal="center" vertical="center"/>
    </xf>
    <xf numFmtId="165" fontId="0" fillId="0" borderId="0" xfId="1" applyNumberFormat="1" applyFont="1" applyAlignment="1">
      <alignment horizontal="center" vertical="center"/>
    </xf>
    <xf numFmtId="14" fontId="1" fillId="0" borderId="0" xfId="1" applyNumberFormat="1" applyFont="1" applyAlignment="1">
      <alignment horizontal="center" vertical="center"/>
    </xf>
    <xf numFmtId="164" fontId="1" fillId="0" borderId="0" xfId="1" applyFont="1" applyAlignment="1">
      <alignment horizontal="center" vertical="center"/>
    </xf>
    <xf numFmtId="165" fontId="1" fillId="0" borderId="0" xfId="1" applyNumberFormat="1" applyFont="1" applyAlignment="1">
      <alignment horizontal="center" vertical="center"/>
    </xf>
    <xf numFmtId="49" fontId="1" fillId="0" borderId="0" xfId="1" applyNumberFormat="1" applyFont="1" applyAlignment="1">
      <alignment horizontal="center" vertical="center"/>
    </xf>
    <xf numFmtId="165" fontId="4" fillId="2" borderId="0" xfId="1" applyNumberFormat="1" applyFont="1" applyFill="1"/>
    <xf numFmtId="165" fontId="0" fillId="2" borderId="0" xfId="1" applyNumberFormat="1" applyFont="1" applyFill="1"/>
    <xf numFmtId="165" fontId="0" fillId="0" borderId="0" xfId="1" applyNumberFormat="1" applyFont="1"/>
    <xf numFmtId="164" fontId="1" fillId="2" borderId="0" xfId="1" applyFont="1" applyFill="1" applyAlignment="1">
      <alignment horizontal="center" vertical="center"/>
    </xf>
    <xf numFmtId="14" fontId="3" fillId="3" borderId="4" xfId="1" applyNumberFormat="1" applyFont="1" applyFill="1" applyBorder="1" applyAlignment="1">
      <alignment horizontal="center" vertical="center" wrapText="1"/>
    </xf>
    <xf numFmtId="164" fontId="3" fillId="0" borderId="6" xfId="1" applyNumberFormat="1" applyFont="1" applyFill="1" applyBorder="1" applyAlignment="1">
      <alignment horizontal="center" vertical="center" wrapText="1"/>
    </xf>
    <xf numFmtId="164" fontId="3" fillId="0" borderId="4" xfId="1" applyNumberFormat="1" applyFont="1" applyFill="1" applyBorder="1" applyAlignment="1">
      <alignment horizontal="center" vertical="center" wrapText="1"/>
    </xf>
    <xf numFmtId="14" fontId="14" fillId="3" borderId="4" xfId="1" applyNumberFormat="1" applyFont="1" applyFill="1" applyBorder="1" applyAlignment="1">
      <alignment horizontal="center" vertical="center" wrapText="1"/>
    </xf>
    <xf numFmtId="14" fontId="9" fillId="4" borderId="4" xfId="1" applyNumberFormat="1" applyFont="1" applyFill="1" applyBorder="1" applyAlignment="1">
      <alignment horizontal="center" vertical="center" wrapText="1"/>
    </xf>
    <xf numFmtId="14" fontId="6" fillId="4" borderId="4" xfId="1" applyNumberFormat="1" applyFont="1" applyFill="1" applyBorder="1" applyAlignment="1">
      <alignment horizontal="center" vertical="center" wrapText="1"/>
    </xf>
    <xf numFmtId="164" fontId="0" fillId="0" borderId="0" xfId="1" applyFont="1" applyAlignment="1">
      <alignment vertical="center"/>
    </xf>
    <xf numFmtId="49" fontId="0" fillId="0" borderId="0" xfId="1" applyNumberFormat="1" applyFont="1" applyAlignment="1">
      <alignment vertical="center"/>
    </xf>
    <xf numFmtId="14" fontId="0" fillId="0" borderId="0" xfId="0" applyNumberFormat="1"/>
    <xf numFmtId="14" fontId="3" fillId="5" borderId="4" xfId="1" applyNumberFormat="1" applyFont="1" applyFill="1" applyBorder="1" applyAlignment="1">
      <alignment horizontal="center" vertical="center" wrapText="1"/>
    </xf>
    <xf numFmtId="164" fontId="3" fillId="6" borderId="4" xfId="1" applyNumberFormat="1" applyFont="1" applyFill="1" applyBorder="1" applyAlignment="1">
      <alignment horizontal="center" vertical="center" wrapText="1"/>
    </xf>
    <xf numFmtId="164" fontId="3" fillId="3" borderId="4" xfId="1" applyNumberFormat="1" applyFont="1" applyFill="1" applyBorder="1" applyAlignment="1">
      <alignment horizontal="center" vertical="center" wrapText="1"/>
    </xf>
    <xf numFmtId="14" fontId="18" fillId="3" borderId="4" xfId="0" applyNumberFormat="1" applyFont="1" applyFill="1" applyBorder="1" applyAlignment="1">
      <alignment horizontal="center" vertical="center"/>
    </xf>
    <xf numFmtId="14" fontId="3" fillId="6" borderId="4" xfId="1" applyNumberFormat="1" applyFont="1" applyFill="1" applyBorder="1" applyAlignment="1">
      <alignment horizontal="center" vertical="center" wrapText="1"/>
    </xf>
    <xf numFmtId="164" fontId="0" fillId="2" borderId="0" xfId="1" applyFont="1" applyFill="1"/>
    <xf numFmtId="49" fontId="6" fillId="7" borderId="4" xfId="1" applyNumberFormat="1" applyFont="1" applyFill="1" applyBorder="1" applyAlignment="1">
      <alignment horizontal="center" vertical="center" wrapText="1"/>
    </xf>
    <xf numFmtId="164" fontId="6" fillId="7" borderId="4" xfId="1" applyNumberFormat="1" applyFont="1" applyFill="1" applyBorder="1" applyAlignment="1">
      <alignment horizontal="center" vertical="center" wrapText="1"/>
    </xf>
    <xf numFmtId="14" fontId="6" fillId="7" borderId="4" xfId="1" applyNumberFormat="1" applyFont="1" applyFill="1" applyBorder="1" applyAlignment="1">
      <alignment horizontal="center" vertical="center" wrapText="1"/>
    </xf>
    <xf numFmtId="165" fontId="6" fillId="7" borderId="4" xfId="1" applyNumberFormat="1" applyFont="1" applyFill="1" applyBorder="1" applyAlignment="1">
      <alignment horizontal="center" vertical="center" wrapText="1"/>
    </xf>
    <xf numFmtId="166" fontId="6" fillId="7" borderId="4" xfId="1" applyNumberFormat="1" applyFont="1" applyFill="1" applyBorder="1" applyAlignment="1">
      <alignment horizontal="center" vertical="center" wrapText="1"/>
    </xf>
    <xf numFmtId="49" fontId="3" fillId="7" borderId="4" xfId="1" applyNumberFormat="1" applyFont="1" applyFill="1" applyBorder="1" applyAlignment="1">
      <alignment horizontal="center" vertical="center" wrapText="1"/>
    </xf>
    <xf numFmtId="14" fontId="3" fillId="7" borderId="4" xfId="1" applyNumberFormat="1" applyFont="1" applyFill="1" applyBorder="1" applyAlignment="1">
      <alignment horizontal="center" vertical="center" wrapText="1"/>
    </xf>
    <xf numFmtId="14" fontId="9" fillId="7" borderId="4" xfId="1"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14" fontId="8" fillId="7" borderId="4" xfId="0" applyNumberFormat="1" applyFont="1" applyFill="1" applyBorder="1" applyAlignment="1">
      <alignment horizontal="center" vertical="center" wrapText="1"/>
    </xf>
    <xf numFmtId="165" fontId="8" fillId="7" borderId="4" xfId="0" applyNumberFormat="1" applyFont="1" applyFill="1" applyBorder="1" applyAlignment="1">
      <alignment horizontal="center" vertical="center" wrapText="1"/>
    </xf>
    <xf numFmtId="164" fontId="3" fillId="7" borderId="4" xfId="1" applyNumberFormat="1" applyFont="1" applyFill="1" applyBorder="1" applyAlignment="1">
      <alignment horizontal="center" vertical="center" wrapText="1"/>
    </xf>
    <xf numFmtId="0" fontId="18" fillId="0" borderId="0" xfId="0" applyFont="1"/>
    <xf numFmtId="49" fontId="3" fillId="3" borderId="4" xfId="1" applyNumberFormat="1" applyFont="1" applyFill="1" applyBorder="1" applyAlignment="1">
      <alignment horizontal="center" vertical="center" wrapText="1"/>
    </xf>
    <xf numFmtId="49" fontId="0" fillId="2" borderId="0" xfId="1" applyNumberFormat="1" applyFont="1" applyFill="1" applyAlignment="1">
      <alignment vertical="center"/>
    </xf>
    <xf numFmtId="14" fontId="3" fillId="7" borderId="4" xfId="1" quotePrefix="1" applyNumberFormat="1" applyFont="1" applyFill="1" applyBorder="1" applyAlignment="1">
      <alignment horizontal="center" vertical="center" wrapText="1"/>
    </xf>
    <xf numFmtId="49" fontId="3" fillId="6" borderId="4" xfId="1" applyNumberFormat="1" applyFont="1" applyFill="1" applyBorder="1" applyAlignment="1">
      <alignment horizontal="center" vertical="center" wrapText="1"/>
    </xf>
    <xf numFmtId="14" fontId="14" fillId="5" borderId="4" xfId="1" applyNumberFormat="1" applyFont="1" applyFill="1" applyBorder="1" applyAlignment="1">
      <alignment horizontal="center" vertical="center" wrapText="1"/>
    </xf>
    <xf numFmtId="49" fontId="6" fillId="8" borderId="9" xfId="1" applyNumberFormat="1" applyFont="1" applyFill="1" applyBorder="1" applyAlignment="1">
      <alignment horizontal="center" vertical="center" wrapText="1"/>
    </xf>
    <xf numFmtId="164" fontId="6" fillId="8" borderId="4" xfId="1" applyNumberFormat="1" applyFont="1" applyFill="1" applyBorder="1" applyAlignment="1">
      <alignment horizontal="center" vertical="center" wrapText="1"/>
    </xf>
    <xf numFmtId="14" fontId="6" fillId="8" borderId="4" xfId="1" applyNumberFormat="1" applyFont="1" applyFill="1" applyBorder="1" applyAlignment="1">
      <alignment horizontal="center" vertical="center" wrapText="1"/>
    </xf>
    <xf numFmtId="14" fontId="0" fillId="8" borderId="4" xfId="0" applyNumberFormat="1" applyFill="1" applyBorder="1" applyAlignment="1">
      <alignment horizontal="center" vertical="center" wrapText="1"/>
    </xf>
    <xf numFmtId="165" fontId="6" fillId="8" borderId="4" xfId="1" applyNumberFormat="1" applyFont="1" applyFill="1" applyBorder="1" applyAlignment="1">
      <alignment horizontal="center" vertical="center" wrapText="1"/>
    </xf>
    <xf numFmtId="49" fontId="3" fillId="8" borderId="4" xfId="1" applyNumberFormat="1" applyFont="1" applyFill="1" applyBorder="1" applyAlignment="1">
      <alignment horizontal="center" vertical="center" wrapText="1"/>
    </xf>
    <xf numFmtId="14" fontId="3" fillId="8" borderId="4" xfId="1" applyNumberFormat="1" applyFont="1" applyFill="1" applyBorder="1" applyAlignment="1">
      <alignment horizontal="center" vertical="center" wrapText="1"/>
    </xf>
    <xf numFmtId="49" fontId="6" fillId="8" borderId="4" xfId="1" applyNumberFormat="1" applyFont="1" applyFill="1" applyBorder="1" applyAlignment="1">
      <alignment horizontal="center" vertical="center" wrapText="1"/>
    </xf>
    <xf numFmtId="0" fontId="0" fillId="8" borderId="4" xfId="0" applyFont="1" applyFill="1" applyBorder="1" applyAlignment="1">
      <alignment horizontal="center" vertical="center"/>
    </xf>
    <xf numFmtId="0" fontId="0" fillId="8" borderId="4" xfId="0" applyFill="1" applyBorder="1" applyAlignment="1">
      <alignment horizontal="center" vertical="center" wrapText="1"/>
    </xf>
    <xf numFmtId="14" fontId="0" fillId="8" borderId="4" xfId="0" applyNumberFormat="1" applyFont="1" applyFill="1" applyBorder="1" applyAlignment="1">
      <alignment horizontal="center" vertical="center"/>
    </xf>
    <xf numFmtId="165" fontId="0" fillId="8" borderId="4" xfId="2" applyNumberFormat="1" applyFont="1" applyFill="1" applyBorder="1" applyAlignment="1">
      <alignment horizontal="center" vertical="center"/>
    </xf>
    <xf numFmtId="0" fontId="0" fillId="8" borderId="4" xfId="0" applyFill="1" applyBorder="1" applyAlignment="1">
      <alignment horizontal="center" vertical="center"/>
    </xf>
    <xf numFmtId="14" fontId="0" fillId="8" borderId="4" xfId="0" applyNumberFormat="1" applyFill="1" applyBorder="1" applyAlignment="1">
      <alignment horizontal="center" vertical="center"/>
    </xf>
    <xf numFmtId="164" fontId="6" fillId="8" borderId="10" xfId="1" applyNumberFormat="1" applyFont="1" applyFill="1" applyBorder="1" applyAlignment="1">
      <alignment horizontal="center" vertical="center" wrapText="1"/>
    </xf>
    <xf numFmtId="0" fontId="8" fillId="8" borderId="4" xfId="0" applyFont="1" applyFill="1" applyBorder="1" applyAlignment="1">
      <alignment horizontal="center" vertical="center"/>
    </xf>
    <xf numFmtId="0" fontId="8" fillId="8" borderId="4" xfId="0" applyFont="1" applyFill="1" applyBorder="1" applyAlignment="1">
      <alignment horizontal="center" vertical="center" wrapText="1"/>
    </xf>
    <xf numFmtId="14" fontId="8" fillId="8" borderId="4" xfId="0" applyNumberFormat="1" applyFont="1" applyFill="1" applyBorder="1" applyAlignment="1">
      <alignment horizontal="center" vertical="center"/>
    </xf>
    <xf numFmtId="165" fontId="8" fillId="8" borderId="4" xfId="2" applyNumberFormat="1" applyFont="1" applyFill="1" applyBorder="1" applyAlignment="1">
      <alignment horizontal="center" vertical="center"/>
    </xf>
    <xf numFmtId="49" fontId="0" fillId="8" borderId="4" xfId="1" applyNumberFormat="1" applyFont="1" applyFill="1" applyBorder="1" applyAlignment="1">
      <alignment horizontal="center" vertical="center"/>
    </xf>
    <xf numFmtId="165" fontId="0" fillId="8" borderId="4" xfId="1" applyNumberFormat="1" applyFont="1" applyFill="1" applyBorder="1" applyAlignment="1">
      <alignment horizontal="center" vertical="center" wrapText="1"/>
    </xf>
    <xf numFmtId="14" fontId="0" fillId="8" borderId="4" xfId="0" applyNumberFormat="1" applyFill="1" applyBorder="1" applyAlignment="1">
      <alignment vertical="center"/>
    </xf>
    <xf numFmtId="168" fontId="6" fillId="8" borderId="4" xfId="1" applyNumberFormat="1" applyFont="1" applyFill="1" applyBorder="1" applyAlignment="1">
      <alignment horizontal="center" vertical="center" wrapText="1"/>
    </xf>
    <xf numFmtId="166" fontId="7" fillId="8" borderId="4" xfId="1" applyNumberFormat="1" applyFont="1" applyFill="1" applyBorder="1" applyAlignment="1">
      <alignment horizontal="center" vertical="center" wrapText="1"/>
    </xf>
    <xf numFmtId="166" fontId="6" fillId="8" borderId="4" xfId="1" applyNumberFormat="1" applyFont="1" applyFill="1" applyBorder="1" applyAlignment="1">
      <alignment horizontal="center" vertical="center" wrapText="1"/>
    </xf>
    <xf numFmtId="14" fontId="0" fillId="8" borderId="4" xfId="0" applyNumberFormat="1" applyFont="1" applyFill="1" applyBorder="1" applyAlignment="1">
      <alignment horizontal="center" vertical="center" wrapText="1"/>
    </xf>
    <xf numFmtId="165" fontId="0" fillId="8" borderId="4" xfId="0" applyNumberFormat="1" applyFont="1" applyFill="1" applyBorder="1" applyAlignment="1">
      <alignment horizontal="center" vertical="center" wrapText="1"/>
    </xf>
    <xf numFmtId="14" fontId="8" fillId="8" borderId="4" xfId="0" applyNumberFormat="1" applyFont="1" applyFill="1" applyBorder="1" applyAlignment="1">
      <alignment horizontal="center" vertical="center" wrapText="1"/>
    </xf>
    <xf numFmtId="165" fontId="8" fillId="8" borderId="4" xfId="0" applyNumberFormat="1" applyFont="1" applyFill="1" applyBorder="1" applyAlignment="1">
      <alignment horizontal="center" vertical="center" wrapText="1"/>
    </xf>
    <xf numFmtId="166" fontId="11" fillId="8" borderId="4" xfId="1" applyNumberFormat="1" applyFont="1" applyFill="1" applyBorder="1" applyAlignment="1">
      <alignment horizontal="center" vertical="center" wrapText="1"/>
    </xf>
    <xf numFmtId="0" fontId="0" fillId="8" borderId="4" xfId="0" applyFont="1" applyFill="1" applyBorder="1" applyAlignment="1">
      <alignment horizontal="center" vertical="center" wrapText="1"/>
    </xf>
    <xf numFmtId="49" fontId="14" fillId="8" borderId="4" xfId="1" applyNumberFormat="1" applyFont="1" applyFill="1" applyBorder="1" applyAlignment="1">
      <alignment horizontal="center" vertical="center" wrapText="1"/>
    </xf>
    <xf numFmtId="49" fontId="9" fillId="8" borderId="4" xfId="1" applyNumberFormat="1" applyFont="1" applyFill="1" applyBorder="1" applyAlignment="1">
      <alignment horizontal="center" vertical="center" wrapText="1"/>
    </xf>
    <xf numFmtId="14" fontId="14" fillId="8" borderId="4" xfId="1" applyNumberFormat="1" applyFont="1" applyFill="1" applyBorder="1" applyAlignment="1">
      <alignment horizontal="center" vertical="center" wrapText="1"/>
    </xf>
    <xf numFmtId="0" fontId="15" fillId="8" borderId="4" xfId="0" applyFont="1" applyFill="1" applyBorder="1" applyAlignment="1">
      <alignment horizontal="center" vertical="center" wrapText="1"/>
    </xf>
    <xf numFmtId="165" fontId="8" fillId="8" borderId="4" xfId="0" applyNumberFormat="1" applyFont="1" applyFill="1" applyBorder="1" applyAlignment="1">
      <alignment horizontal="center" vertical="center"/>
    </xf>
    <xf numFmtId="0" fontId="9" fillId="8" borderId="4" xfId="0" applyFont="1" applyFill="1" applyBorder="1" applyAlignment="1">
      <alignment horizontal="center" vertical="center"/>
    </xf>
    <xf numFmtId="0" fontId="9" fillId="8" borderId="4" xfId="0" applyFont="1" applyFill="1" applyBorder="1" applyAlignment="1">
      <alignment horizontal="center" vertical="center" wrapText="1"/>
    </xf>
    <xf numFmtId="14" fontId="9" fillId="8" borderId="4" xfId="1" applyNumberFormat="1" applyFont="1" applyFill="1" applyBorder="1" applyAlignment="1">
      <alignment horizontal="center" vertical="center" wrapText="1"/>
    </xf>
    <xf numFmtId="49" fontId="1" fillId="8" borderId="4" xfId="0" applyNumberFormat="1" applyFont="1" applyFill="1" applyBorder="1" applyAlignment="1">
      <alignment horizontal="center" vertical="center" wrapText="1"/>
    </xf>
    <xf numFmtId="14" fontId="1" fillId="8" borderId="4" xfId="0" applyNumberFormat="1" applyFont="1" applyFill="1" applyBorder="1" applyAlignment="1">
      <alignment horizontal="center" vertical="center" wrapText="1"/>
    </xf>
    <xf numFmtId="165" fontId="1" fillId="8" borderId="4" xfId="0" applyNumberFormat="1" applyFont="1" applyFill="1" applyBorder="1" applyAlignment="1">
      <alignment horizontal="center" vertical="center" wrapText="1"/>
    </xf>
    <xf numFmtId="164" fontId="3" fillId="8" borderId="4" xfId="1" applyNumberFormat="1" applyFont="1" applyFill="1" applyBorder="1" applyAlignment="1">
      <alignment horizontal="center" vertical="center" wrapText="1"/>
    </xf>
    <xf numFmtId="164" fontId="13" fillId="8" borderId="4" xfId="1" applyNumberFormat="1" applyFont="1" applyFill="1" applyBorder="1" applyAlignment="1">
      <alignment horizontal="center" vertical="center" wrapText="1"/>
    </xf>
    <xf numFmtId="164" fontId="7" fillId="8" borderId="4" xfId="1" applyNumberFormat="1" applyFont="1" applyFill="1" applyBorder="1" applyAlignment="1">
      <alignment horizontal="center" vertical="center" wrapText="1"/>
    </xf>
    <xf numFmtId="164" fontId="6" fillId="8" borderId="4" xfId="1" applyNumberFormat="1" applyFont="1" applyFill="1" applyBorder="1" applyAlignment="1">
      <alignment horizontal="justify" vertical="top" wrapText="1"/>
    </xf>
    <xf numFmtId="166" fontId="13" fillId="8" borderId="4" xfId="1" applyNumberFormat="1" applyFont="1" applyFill="1" applyBorder="1" applyAlignment="1">
      <alignment horizontal="center" vertical="center" wrapText="1"/>
    </xf>
    <xf numFmtId="164" fontId="11" fillId="8" borderId="4" xfId="1" applyNumberFormat="1" applyFont="1" applyFill="1" applyBorder="1" applyAlignment="1">
      <alignment horizontal="center" vertical="center" wrapText="1"/>
    </xf>
    <xf numFmtId="164" fontId="17" fillId="8" borderId="4" xfId="3" applyNumberFormat="1" applyFill="1" applyBorder="1" applyAlignment="1" applyProtection="1">
      <alignment horizontal="center" vertical="center" wrapText="1"/>
    </xf>
    <xf numFmtId="14" fontId="3" fillId="9" borderId="4" xfId="1" applyNumberFormat="1" applyFont="1" applyFill="1" applyBorder="1" applyAlignment="1">
      <alignment horizontal="center" vertical="center" wrapText="1"/>
    </xf>
    <xf numFmtId="49" fontId="6" fillId="9" borderId="4" xfId="1" applyNumberFormat="1" applyFont="1" applyFill="1" applyBorder="1" applyAlignment="1">
      <alignment horizontal="center" vertical="center" wrapText="1"/>
    </xf>
    <xf numFmtId="14" fontId="6" fillId="9" borderId="4" xfId="1" applyNumberFormat="1" applyFont="1" applyFill="1" applyBorder="1" applyAlignment="1">
      <alignment horizontal="center" vertical="center" wrapText="1"/>
    </xf>
    <xf numFmtId="165" fontId="6" fillId="9" borderId="4" xfId="1" applyNumberFormat="1" applyFont="1" applyFill="1" applyBorder="1" applyAlignment="1">
      <alignment horizontal="center" vertical="center" wrapText="1"/>
    </xf>
    <xf numFmtId="164" fontId="6" fillId="9" borderId="4" xfId="1" applyNumberFormat="1" applyFont="1" applyFill="1" applyBorder="1" applyAlignment="1">
      <alignment horizontal="center" vertical="center" wrapText="1"/>
    </xf>
    <xf numFmtId="164" fontId="3" fillId="9" borderId="4" xfId="1" applyNumberFormat="1" applyFont="1" applyFill="1" applyBorder="1" applyAlignment="1">
      <alignment horizontal="center" vertical="center" wrapText="1"/>
    </xf>
    <xf numFmtId="49" fontId="0" fillId="9" borderId="4" xfId="0" applyNumberFormat="1" applyFill="1" applyBorder="1" applyAlignment="1">
      <alignment horizontal="center" vertical="center"/>
    </xf>
    <xf numFmtId="14" fontId="0" fillId="9" borderId="4" xfId="0" applyNumberFormat="1" applyFont="1" applyFill="1" applyBorder="1" applyAlignment="1">
      <alignment horizontal="center" vertical="center"/>
    </xf>
    <xf numFmtId="165" fontId="0" fillId="9" borderId="4" xfId="2" applyNumberFormat="1" applyFont="1" applyFill="1" applyBorder="1" applyAlignment="1">
      <alignment horizontal="center" vertical="center"/>
    </xf>
    <xf numFmtId="14" fontId="9" fillId="9" borderId="4" xfId="1" applyNumberFormat="1" applyFont="1" applyFill="1" applyBorder="1" applyAlignment="1">
      <alignment horizontal="center" vertical="center" wrapText="1"/>
    </xf>
    <xf numFmtId="49" fontId="8" fillId="9" borderId="4" xfId="0" applyNumberFormat="1" applyFont="1" applyFill="1" applyBorder="1" applyAlignment="1">
      <alignment horizontal="center" vertical="center"/>
    </xf>
    <xf numFmtId="14" fontId="8" fillId="9" borderId="4" xfId="0" applyNumberFormat="1" applyFont="1" applyFill="1" applyBorder="1" applyAlignment="1">
      <alignment horizontal="center" vertical="center"/>
    </xf>
    <xf numFmtId="165" fontId="8" fillId="9" borderId="4" xfId="2" applyNumberFormat="1" applyFont="1" applyFill="1" applyBorder="1" applyAlignment="1">
      <alignment horizontal="center" vertical="center"/>
    </xf>
    <xf numFmtId="49" fontId="9" fillId="9" borderId="4" xfId="1" applyNumberFormat="1" applyFont="1" applyFill="1" applyBorder="1" applyAlignment="1">
      <alignment horizontal="center" vertical="center" wrapText="1"/>
    </xf>
    <xf numFmtId="165" fontId="9" fillId="9" borderId="4" xfId="1" applyNumberFormat="1" applyFont="1" applyFill="1" applyBorder="1" applyAlignment="1">
      <alignment horizontal="center" vertical="center" wrapText="1"/>
    </xf>
    <xf numFmtId="14" fontId="8" fillId="9" borderId="4" xfId="0" quotePrefix="1" applyNumberFormat="1" applyFont="1" applyFill="1" applyBorder="1" applyAlignment="1">
      <alignment horizontal="center" vertical="center"/>
    </xf>
    <xf numFmtId="16" fontId="8" fillId="9" borderId="4" xfId="0" applyNumberFormat="1" applyFont="1" applyFill="1" applyBorder="1" applyAlignment="1">
      <alignment horizontal="center" vertical="center"/>
    </xf>
    <xf numFmtId="165" fontId="8" fillId="9" borderId="4" xfId="0" applyNumberFormat="1" applyFont="1" applyFill="1" applyBorder="1" applyAlignment="1">
      <alignment horizontal="center" vertical="center"/>
    </xf>
    <xf numFmtId="49" fontId="1" fillId="9" borderId="4" xfId="0" applyNumberFormat="1" applyFont="1" applyFill="1" applyBorder="1" applyAlignment="1">
      <alignment horizontal="center" vertical="center" wrapText="1"/>
    </xf>
    <xf numFmtId="14" fontId="1" fillId="9" borderId="4" xfId="0" applyNumberFormat="1" applyFont="1" applyFill="1" applyBorder="1" applyAlignment="1">
      <alignment horizontal="center" vertical="center" wrapText="1"/>
    </xf>
    <xf numFmtId="165" fontId="1" fillId="9" borderId="4" xfId="0" applyNumberFormat="1" applyFont="1" applyFill="1" applyBorder="1" applyAlignment="1">
      <alignment horizontal="center" vertical="center" wrapText="1"/>
    </xf>
    <xf numFmtId="49" fontId="0" fillId="9" borderId="4" xfId="0" applyNumberFormat="1" applyFill="1" applyBorder="1" applyAlignment="1">
      <alignment horizontal="center" vertical="center" wrapText="1"/>
    </xf>
    <xf numFmtId="14" fontId="0" fillId="9" borderId="4" xfId="0" applyNumberFormat="1" applyFont="1" applyFill="1" applyBorder="1" applyAlignment="1">
      <alignment horizontal="center" vertical="center" wrapText="1"/>
    </xf>
    <xf numFmtId="165" fontId="0" fillId="9" borderId="4" xfId="0" applyNumberFormat="1" applyFont="1" applyFill="1" applyBorder="1" applyAlignment="1">
      <alignment horizontal="center" vertical="center" wrapText="1"/>
    </xf>
    <xf numFmtId="49" fontId="0" fillId="9" borderId="4" xfId="0" applyNumberFormat="1" applyFont="1" applyFill="1" applyBorder="1" applyAlignment="1">
      <alignment horizontal="center" vertical="center" wrapText="1"/>
    </xf>
    <xf numFmtId="49" fontId="8" fillId="9" borderId="4" xfId="0" applyNumberFormat="1" applyFont="1" applyFill="1" applyBorder="1" applyAlignment="1">
      <alignment horizontal="center" vertical="center" wrapText="1"/>
    </xf>
    <xf numFmtId="14" fontId="8" fillId="9" borderId="4" xfId="0" applyNumberFormat="1" applyFont="1" applyFill="1" applyBorder="1" applyAlignment="1">
      <alignment horizontal="center" vertical="center" wrapText="1"/>
    </xf>
    <xf numFmtId="165" fontId="8" fillId="9" borderId="4" xfId="0" applyNumberFormat="1" applyFont="1" applyFill="1" applyBorder="1" applyAlignment="1">
      <alignment horizontal="center" vertical="center" wrapText="1"/>
    </xf>
    <xf numFmtId="0" fontId="0" fillId="9" borderId="4" xfId="0" applyFont="1" applyFill="1" applyBorder="1" applyAlignment="1">
      <alignment horizontal="center" vertical="center" wrapText="1"/>
    </xf>
    <xf numFmtId="167" fontId="8" fillId="9" borderId="4" xfId="0" applyNumberFormat="1" applyFont="1" applyFill="1" applyBorder="1" applyAlignment="1">
      <alignment horizontal="center" vertical="center" wrapText="1"/>
    </xf>
    <xf numFmtId="16" fontId="8" fillId="9" borderId="4" xfId="0" applyNumberFormat="1" applyFont="1" applyFill="1" applyBorder="1" applyAlignment="1">
      <alignment horizontal="center" vertical="center" wrapText="1"/>
    </xf>
    <xf numFmtId="14" fontId="14" fillId="9" borderId="4" xfId="1" applyNumberFormat="1" applyFont="1" applyFill="1" applyBorder="1" applyAlignment="1">
      <alignment horizontal="center" vertical="center" wrapText="1"/>
    </xf>
    <xf numFmtId="49" fontId="16" fillId="9" borderId="4" xfId="0" applyNumberFormat="1" applyFont="1" applyFill="1" applyBorder="1" applyAlignment="1">
      <alignment horizontal="center" vertical="center" wrapText="1"/>
    </xf>
    <xf numFmtId="14" fontId="16" fillId="9" borderId="4" xfId="0" applyNumberFormat="1" applyFont="1" applyFill="1" applyBorder="1" applyAlignment="1">
      <alignment horizontal="center" vertical="center" wrapText="1"/>
    </xf>
    <xf numFmtId="165" fontId="16" fillId="9" borderId="4" xfId="0" applyNumberFormat="1" applyFont="1" applyFill="1" applyBorder="1" applyAlignment="1">
      <alignment horizontal="center" vertical="center" wrapText="1"/>
    </xf>
    <xf numFmtId="0" fontId="8" fillId="9" borderId="4" xfId="0" applyFont="1" applyFill="1" applyBorder="1" applyAlignment="1">
      <alignment horizontal="center" vertical="center"/>
    </xf>
    <xf numFmtId="164" fontId="2" fillId="10" borderId="1" xfId="1" applyFont="1" applyFill="1" applyBorder="1" applyAlignment="1">
      <alignment horizontal="center" vertical="center"/>
    </xf>
    <xf numFmtId="165" fontId="2" fillId="10" borderId="11" xfId="1" applyNumberFormat="1" applyFont="1" applyFill="1" applyBorder="1" applyAlignment="1">
      <alignment horizontal="center" vertical="center"/>
    </xf>
    <xf numFmtId="165" fontId="2" fillId="10" borderId="8" xfId="1" applyNumberFormat="1" applyFont="1" applyFill="1" applyBorder="1" applyAlignment="1">
      <alignment horizontal="center" vertical="center" wrapText="1"/>
    </xf>
    <xf numFmtId="14" fontId="2" fillId="10" borderId="1" xfId="1" applyNumberFormat="1" applyFont="1" applyFill="1" applyBorder="1" applyAlignment="1">
      <alignment horizontal="center" vertical="center"/>
    </xf>
    <xf numFmtId="164" fontId="2" fillId="11" borderId="1" xfId="1" applyFont="1" applyFill="1" applyBorder="1" applyAlignment="1">
      <alignment horizontal="center" vertical="center"/>
    </xf>
    <xf numFmtId="14" fontId="2" fillId="11" borderId="1" xfId="1" applyNumberFormat="1" applyFont="1" applyFill="1" applyBorder="1" applyAlignment="1">
      <alignment horizontal="center" vertical="center"/>
    </xf>
    <xf numFmtId="49" fontId="2" fillId="11" borderId="1" xfId="1" applyNumberFormat="1" applyFont="1" applyFill="1" applyBorder="1" applyAlignment="1">
      <alignment horizontal="center" vertical="center"/>
    </xf>
    <xf numFmtId="165" fontId="2" fillId="11" borderId="1" xfId="1" applyNumberFormat="1" applyFont="1" applyFill="1" applyBorder="1" applyAlignment="1">
      <alignment horizontal="center" vertical="center"/>
    </xf>
    <xf numFmtId="49" fontId="6" fillId="8" borderId="10" xfId="1" applyNumberFormat="1" applyFont="1" applyFill="1" applyBorder="1" applyAlignment="1">
      <alignment horizontal="center" vertical="center" wrapText="1"/>
    </xf>
    <xf numFmtId="14" fontId="8" fillId="8" borderId="9" xfId="0" applyNumberFormat="1" applyFont="1" applyFill="1" applyBorder="1" applyAlignment="1">
      <alignment horizontal="center" vertical="center" wrapText="1"/>
    </xf>
    <xf numFmtId="166" fontId="6" fillId="8" borderId="10" xfId="1" applyNumberFormat="1" applyFont="1" applyFill="1" applyBorder="1" applyAlignment="1">
      <alignment horizontal="center" vertical="center" wrapText="1"/>
    </xf>
    <xf numFmtId="164" fontId="5" fillId="0" borderId="0" xfId="1" applyFont="1" applyFill="1"/>
    <xf numFmtId="164" fontId="0" fillId="0" borderId="2" xfId="1" applyFont="1" applyBorder="1"/>
    <xf numFmtId="164" fontId="5" fillId="0" borderId="0" xfId="1" applyFont="1" applyFill="1" applyAlignment="1">
      <alignment wrapText="1"/>
    </xf>
    <xf numFmtId="166" fontId="22" fillId="8" borderId="4" xfId="3" applyNumberFormat="1" applyFont="1" applyFill="1" applyBorder="1" applyAlignment="1" applyProtection="1">
      <alignment horizontal="center" vertical="center" wrapText="1"/>
    </xf>
    <xf numFmtId="166" fontId="3" fillId="8" borderId="4" xfId="1" applyNumberFormat="1" applyFont="1" applyFill="1" applyBorder="1" applyAlignment="1">
      <alignment horizontal="center" vertical="center" wrapText="1"/>
    </xf>
    <xf numFmtId="164" fontId="22" fillId="8" borderId="4" xfId="1" applyNumberFormat="1" applyFont="1" applyFill="1" applyBorder="1" applyAlignment="1">
      <alignment horizontal="center" vertical="center" wrapText="1"/>
    </xf>
    <xf numFmtId="164" fontId="3" fillId="12" borderId="4" xfId="1" applyNumberFormat="1" applyFont="1" applyFill="1" applyBorder="1" applyAlignment="1">
      <alignment horizontal="center" vertical="center" wrapText="1"/>
    </xf>
    <xf numFmtId="164" fontId="3" fillId="4" borderId="4" xfId="1" applyNumberFormat="1" applyFont="1" applyFill="1" applyBorder="1" applyAlignment="1">
      <alignment horizontal="center" vertical="center" wrapText="1"/>
    </xf>
    <xf numFmtId="164" fontId="6" fillId="6" borderId="4" xfId="1" applyNumberFormat="1" applyFont="1" applyFill="1" applyBorder="1" applyAlignment="1">
      <alignment horizontal="center" vertical="center" wrapText="1"/>
    </xf>
    <xf numFmtId="166" fontId="19" fillId="8" borderId="4" xfId="1" applyNumberFormat="1" applyFont="1" applyFill="1" applyBorder="1" applyAlignment="1">
      <alignment horizontal="center" vertical="center" wrapText="1"/>
    </xf>
    <xf numFmtId="164" fontId="2" fillId="10" borderId="1" xfId="1" applyFont="1" applyFill="1" applyBorder="1" applyAlignment="1">
      <alignment horizontal="center" vertical="center" wrapText="1"/>
    </xf>
    <xf numFmtId="164" fontId="2" fillId="10" borderId="7" xfId="1" applyFont="1" applyFill="1" applyBorder="1" applyAlignment="1">
      <alignment horizontal="center" vertical="center" wrapText="1"/>
    </xf>
    <xf numFmtId="49" fontId="2" fillId="10" borderId="1" xfId="1" applyNumberFormat="1" applyFont="1" applyFill="1" applyBorder="1" applyAlignment="1">
      <alignment horizontal="center" vertical="center" wrapText="1"/>
    </xf>
    <xf numFmtId="49" fontId="2" fillId="10" borderId="11" xfId="1" applyNumberFormat="1" applyFont="1" applyFill="1" applyBorder="1" applyAlignment="1">
      <alignment horizontal="center" vertical="center" wrapText="1"/>
    </xf>
    <xf numFmtId="14" fontId="2" fillId="10" borderId="2" xfId="1" applyNumberFormat="1" applyFont="1" applyFill="1" applyBorder="1" applyAlignment="1">
      <alignment horizontal="center" vertical="center"/>
    </xf>
    <xf numFmtId="14" fontId="16" fillId="4" borderId="1" xfId="1" applyNumberFormat="1" applyFont="1" applyFill="1" applyBorder="1" applyAlignment="1">
      <alignment horizontal="center" vertical="center" wrapText="1"/>
    </xf>
    <xf numFmtId="14" fontId="16" fillId="4" borderId="11" xfId="1" applyNumberFormat="1" applyFont="1" applyFill="1" applyBorder="1" applyAlignment="1">
      <alignment horizontal="center" vertical="center" wrapText="1"/>
    </xf>
    <xf numFmtId="14" fontId="2" fillId="11" borderId="1" xfId="1" applyNumberFormat="1" applyFont="1" applyFill="1" applyBorder="1" applyAlignment="1">
      <alignment horizontal="center" vertical="center" wrapText="1"/>
    </xf>
    <xf numFmtId="14" fontId="2" fillId="11" borderId="11" xfId="1" applyNumberFormat="1" applyFont="1" applyFill="1" applyBorder="1" applyAlignment="1">
      <alignment horizontal="center" vertical="center" wrapText="1"/>
    </xf>
    <xf numFmtId="164" fontId="2" fillId="11" borderId="1" xfId="1" applyFont="1" applyFill="1" applyBorder="1" applyAlignment="1">
      <alignment horizontal="center" vertical="center" wrapText="1"/>
    </xf>
    <xf numFmtId="164" fontId="2" fillId="11" borderId="11" xfId="1" applyFont="1" applyFill="1" applyBorder="1" applyAlignment="1">
      <alignment horizontal="center" vertical="center" wrapText="1"/>
    </xf>
    <xf numFmtId="14" fontId="2" fillId="10" borderId="1" xfId="1" applyNumberFormat="1" applyFont="1" applyFill="1" applyBorder="1" applyAlignment="1">
      <alignment horizontal="center" vertical="center" wrapText="1"/>
    </xf>
    <xf numFmtId="14" fontId="2" fillId="10" borderId="7" xfId="1" applyNumberFormat="1" applyFont="1" applyFill="1" applyBorder="1" applyAlignment="1">
      <alignment horizontal="center" vertical="center" wrapText="1"/>
    </xf>
    <xf numFmtId="164" fontId="2" fillId="11" borderId="2" xfId="1" applyFont="1" applyFill="1" applyBorder="1" applyAlignment="1">
      <alignment horizontal="center" vertical="center"/>
    </xf>
    <xf numFmtId="14" fontId="2" fillId="10" borderId="11" xfId="1" applyNumberFormat="1" applyFont="1" applyFill="1" applyBorder="1" applyAlignment="1">
      <alignment horizontal="center" vertical="center" wrapText="1"/>
    </xf>
    <xf numFmtId="49" fontId="2" fillId="10" borderId="2" xfId="1" applyNumberFormat="1" applyFont="1" applyFill="1" applyBorder="1" applyAlignment="1">
      <alignment horizontal="center" vertical="center" wrapText="1"/>
    </xf>
    <xf numFmtId="164" fontId="2" fillId="10" borderId="2" xfId="1" applyFont="1" applyFill="1" applyBorder="1" applyAlignment="1">
      <alignment horizontal="center" vertical="center"/>
    </xf>
    <xf numFmtId="165" fontId="2" fillId="10" borderId="5" xfId="1" applyNumberFormat="1" applyFont="1" applyFill="1" applyBorder="1" applyAlignment="1">
      <alignment horizontal="center" vertical="center"/>
    </xf>
    <xf numFmtId="165" fontId="2" fillId="10" borderId="3" xfId="1" applyNumberFormat="1" applyFont="1" applyFill="1" applyBorder="1" applyAlignment="1">
      <alignment horizontal="center" vertical="center"/>
    </xf>
    <xf numFmtId="164" fontId="10" fillId="10" borderId="1" xfId="1" applyFont="1" applyFill="1" applyBorder="1" applyAlignment="1">
      <alignment horizontal="center" vertical="center"/>
    </xf>
    <xf numFmtId="164" fontId="10" fillId="10" borderId="11" xfId="1" applyFont="1" applyFill="1" applyBorder="1" applyAlignment="1">
      <alignment horizontal="center" vertical="center"/>
    </xf>
  </cellXfs>
  <cellStyles count="4">
    <cellStyle name="Hyperlink" xfId="3" builtinId="8"/>
    <cellStyle name="Normal" xfId="0" builtinId="0"/>
    <cellStyle name="Normal 2" xfId="1"/>
    <cellStyle name="Separador de milhares" xfId="2" builtinId="3"/>
  </cellStyles>
  <dxfs count="0"/>
  <tableStyles count="0" defaultTableStyle="TableStyleMedium9" defaultPivotStyle="PivotStyleLight16"/>
  <colors>
    <mruColors>
      <color rgb="FFFFFF99"/>
      <color rgb="FFD2360C"/>
      <color rgb="FFFFFF66"/>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476250</xdr:colOff>
      <xdr:row>0</xdr:row>
      <xdr:rowOff>66675</xdr:rowOff>
    </xdr:from>
    <xdr:to>
      <xdr:col>5</xdr:col>
      <xdr:colOff>228601</xdr:colOff>
      <xdr:row>3</xdr:row>
      <xdr:rowOff>171371</xdr:rowOff>
    </xdr:to>
    <xdr:pic>
      <xdr:nvPicPr>
        <xdr:cNvPr id="3" name="Imagem 1" descr="T:\Manual da Marca - novo conceito\Marca Horizontal - Secretaria Vertical\JPG\Secretaria das Cidades-2.jpg"/>
        <xdr:cNvPicPr>
          <a:picLocks noChangeAspect="1" noChangeArrowheads="1"/>
        </xdr:cNvPicPr>
      </xdr:nvPicPr>
      <xdr:blipFill>
        <a:blip xmlns:r="http://schemas.openxmlformats.org/officeDocument/2006/relationships" r:embed="rId1"/>
        <a:srcRect/>
        <a:stretch>
          <a:fillRect/>
        </a:stretch>
      </xdr:blipFill>
      <xdr:spPr bwMode="auto">
        <a:xfrm>
          <a:off x="1933575" y="66675"/>
          <a:ext cx="2628901" cy="8857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venios.pma2016@gmail.com(Lucivania)" TargetMode="External"/><Relationship Id="rId1" Type="http://schemas.openxmlformats.org/officeDocument/2006/relationships/hyperlink" Target="mailto:marciacarneirosilva@g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Plan2">
    <pageSetUpPr autoPageBreaks="0"/>
  </sheetPr>
  <dimension ref="A2:AJ96"/>
  <sheetViews>
    <sheetView showGridLines="0" tabSelected="1" workbookViewId="0">
      <pane ySplit="6" topLeftCell="A7" activePane="bottomLeft" state="frozen"/>
      <selection pane="bottomLeft" activeCell="A7" sqref="A7"/>
    </sheetView>
  </sheetViews>
  <sheetFormatPr defaultColWidth="8.85546875" defaultRowHeight="15"/>
  <cols>
    <col min="1" max="1" width="3" style="32" customWidth="1"/>
    <col min="2" max="2" width="9.42578125" style="12" customWidth="1"/>
    <col min="3" max="3" width="13.28515625" style="13" customWidth="1"/>
    <col min="4" max="4" width="19.28515625" style="13" customWidth="1"/>
    <col min="5" max="5" width="10.5703125" style="15" customWidth="1"/>
    <col min="6" max="6" width="12.5703125" style="15" customWidth="1"/>
    <col min="7" max="7" width="10.5703125" style="15" customWidth="1"/>
    <col min="8" max="8" width="16.28515625" style="17" bestFit="1" customWidth="1"/>
    <col min="9" max="9" width="15.28515625" style="24" customWidth="1"/>
    <col min="10" max="10" width="35.140625" style="19" customWidth="1"/>
    <col min="11" max="11" width="7.5703125" style="12" customWidth="1"/>
    <col min="12" max="12" width="16" style="12" customWidth="1"/>
    <col min="13" max="13" width="9.7109375" style="12" customWidth="1"/>
    <col min="14" max="15" width="12.140625" style="15" customWidth="1"/>
    <col min="16" max="17" width="17" style="15" customWidth="1"/>
    <col min="18" max="18" width="5.7109375" style="12" customWidth="1"/>
    <col min="19" max="19" width="11.85546875" style="15" customWidth="1"/>
    <col min="20" max="20" width="14.42578125" style="17" bestFit="1" customWidth="1"/>
    <col min="21" max="22" width="11.85546875" style="15" customWidth="1"/>
    <col min="23" max="23" width="17.7109375" style="13" customWidth="1"/>
    <col min="24" max="24" width="11.85546875" style="13" customWidth="1"/>
    <col min="25" max="26" width="14" style="13" customWidth="1"/>
    <col min="27" max="27" width="18" style="13" customWidth="1"/>
    <col min="28" max="28" width="31.7109375" style="13" customWidth="1"/>
    <col min="29" max="29" width="65.140625" style="13" customWidth="1"/>
    <col min="30" max="30" width="35.140625" style="13" customWidth="1"/>
    <col min="31" max="31" width="4.28515625" style="1" customWidth="1"/>
    <col min="32" max="32" width="3.42578125" style="1" customWidth="1"/>
    <col min="33" max="33" width="11.140625" style="1" customWidth="1"/>
    <col min="34" max="34" width="8.85546875" style="1"/>
    <col min="35" max="35" width="33.85546875" style="1" bestFit="1" customWidth="1"/>
    <col min="36" max="36" width="14.85546875" style="1" customWidth="1"/>
    <col min="37" max="16384" width="8.85546875" style="1"/>
  </cols>
  <sheetData>
    <row r="2" spans="1:36" ht="23.25">
      <c r="B2" s="9"/>
      <c r="C2" s="10"/>
      <c r="D2" s="10"/>
      <c r="E2" s="14"/>
      <c r="F2" s="14"/>
      <c r="G2" s="14"/>
      <c r="H2" s="16"/>
      <c r="I2" s="22" t="s">
        <v>418</v>
      </c>
      <c r="J2" s="25"/>
      <c r="K2" s="11"/>
      <c r="L2" s="11"/>
      <c r="M2" s="11"/>
      <c r="N2" s="14"/>
      <c r="O2" s="14"/>
      <c r="P2" s="14"/>
      <c r="Q2" s="14"/>
      <c r="R2" s="11"/>
      <c r="S2" s="14"/>
      <c r="T2" s="16"/>
      <c r="U2" s="14"/>
      <c r="V2" s="14"/>
      <c r="W2" s="10"/>
      <c r="X2" s="10"/>
      <c r="Y2" s="10"/>
      <c r="Z2" s="10"/>
      <c r="AA2" s="10"/>
      <c r="AB2" s="10"/>
      <c r="AC2" s="10"/>
      <c r="AD2" s="10"/>
    </row>
    <row r="3" spans="1:36" ht="23.25">
      <c r="B3" s="9"/>
      <c r="C3" s="10"/>
      <c r="D3" s="10"/>
      <c r="E3" s="14"/>
      <c r="F3" s="14"/>
      <c r="G3" s="14"/>
      <c r="H3" s="16"/>
      <c r="I3" s="22" t="s">
        <v>374</v>
      </c>
      <c r="J3" s="25"/>
      <c r="K3" s="11"/>
      <c r="L3" s="11"/>
      <c r="M3" s="11"/>
      <c r="N3" s="14"/>
      <c r="O3" s="14"/>
      <c r="P3" s="14"/>
      <c r="Q3" s="14"/>
      <c r="R3" s="11"/>
      <c r="S3" s="14"/>
      <c r="T3" s="16"/>
      <c r="U3" s="14"/>
      <c r="V3" s="14"/>
      <c r="W3" s="10"/>
      <c r="X3" s="10"/>
      <c r="Y3" s="10"/>
      <c r="Z3" s="10"/>
      <c r="AA3" s="10"/>
      <c r="AB3" s="10"/>
      <c r="AC3" s="10"/>
      <c r="AD3" s="10"/>
    </row>
    <row r="4" spans="1:36">
      <c r="B4" s="11"/>
      <c r="C4" s="10"/>
      <c r="D4" s="10"/>
      <c r="E4" s="14"/>
      <c r="F4" s="14"/>
      <c r="G4" s="14"/>
      <c r="H4" s="16"/>
      <c r="I4" s="23"/>
      <c r="J4" s="25"/>
      <c r="K4" s="11"/>
      <c r="L4" s="11"/>
      <c r="M4" s="11"/>
      <c r="N4" s="14"/>
      <c r="O4" s="14"/>
      <c r="P4" s="14"/>
      <c r="Q4" s="14"/>
      <c r="R4" s="11"/>
      <c r="S4" s="14"/>
      <c r="T4" s="16"/>
      <c r="U4" s="14"/>
      <c r="V4" s="14"/>
      <c r="W4" s="10"/>
      <c r="X4" s="10"/>
      <c r="Y4" s="10"/>
      <c r="Z4" s="10"/>
      <c r="AA4" s="10"/>
      <c r="AB4" s="10"/>
      <c r="AC4" s="10"/>
      <c r="AD4" s="10"/>
    </row>
    <row r="5" spans="1:36" ht="15.75" customHeight="1">
      <c r="B5" s="180" t="s">
        <v>0</v>
      </c>
      <c r="C5" s="181" t="s">
        <v>1</v>
      </c>
      <c r="D5" s="181"/>
      <c r="E5" s="176" t="s">
        <v>4</v>
      </c>
      <c r="F5" s="176" t="s">
        <v>208</v>
      </c>
      <c r="G5" s="176" t="s">
        <v>207</v>
      </c>
      <c r="H5" s="182" t="s">
        <v>5</v>
      </c>
      <c r="I5" s="183"/>
      <c r="J5" s="184" t="s">
        <v>8</v>
      </c>
      <c r="K5" s="167" t="s">
        <v>17</v>
      </c>
      <c r="L5" s="176" t="s">
        <v>208</v>
      </c>
      <c r="M5" s="176" t="s">
        <v>207</v>
      </c>
      <c r="N5" s="169" t="s">
        <v>18</v>
      </c>
      <c r="O5" s="169"/>
      <c r="P5" s="170" t="s">
        <v>24</v>
      </c>
      <c r="Q5" s="172" t="s">
        <v>25</v>
      </c>
      <c r="R5" s="178" t="s">
        <v>9</v>
      </c>
      <c r="S5" s="178"/>
      <c r="T5" s="178"/>
      <c r="U5" s="178"/>
      <c r="V5" s="178"/>
      <c r="W5" s="178"/>
      <c r="X5" s="174" t="s">
        <v>30</v>
      </c>
      <c r="Y5" s="165" t="s">
        <v>301</v>
      </c>
      <c r="Z5" s="165" t="s">
        <v>302</v>
      </c>
      <c r="AA5" s="165" t="s">
        <v>21</v>
      </c>
      <c r="AB5" s="165" t="s">
        <v>46</v>
      </c>
      <c r="AC5" s="165" t="s">
        <v>34</v>
      </c>
      <c r="AD5" s="165" t="s">
        <v>16</v>
      </c>
    </row>
    <row r="6" spans="1:36" ht="30.75" thickBot="1">
      <c r="B6" s="167"/>
      <c r="C6" s="144" t="s">
        <v>2</v>
      </c>
      <c r="D6" s="144" t="s">
        <v>3</v>
      </c>
      <c r="E6" s="179"/>
      <c r="F6" s="177"/>
      <c r="G6" s="177"/>
      <c r="H6" s="145" t="s">
        <v>6</v>
      </c>
      <c r="I6" s="146" t="s">
        <v>7</v>
      </c>
      <c r="J6" s="185"/>
      <c r="K6" s="168"/>
      <c r="L6" s="177"/>
      <c r="M6" s="177"/>
      <c r="N6" s="147" t="s">
        <v>19</v>
      </c>
      <c r="O6" s="147" t="s">
        <v>20</v>
      </c>
      <c r="P6" s="171"/>
      <c r="Q6" s="173"/>
      <c r="R6" s="150" t="s">
        <v>10</v>
      </c>
      <c r="S6" s="149" t="s">
        <v>11</v>
      </c>
      <c r="T6" s="151" t="s">
        <v>12</v>
      </c>
      <c r="U6" s="149" t="s">
        <v>13</v>
      </c>
      <c r="V6" s="149" t="s">
        <v>14</v>
      </c>
      <c r="W6" s="148" t="s">
        <v>15</v>
      </c>
      <c r="X6" s="175"/>
      <c r="Y6" s="166"/>
      <c r="Z6" s="166"/>
      <c r="AA6" s="166"/>
      <c r="AB6" s="166"/>
      <c r="AC6" s="166"/>
      <c r="AD6" s="166"/>
      <c r="AI6" s="7"/>
      <c r="AJ6" s="6"/>
    </row>
    <row r="7" spans="1:36" ht="75.75" thickBot="1">
      <c r="A7" s="33" t="s">
        <v>249</v>
      </c>
      <c r="B7" s="59" t="s">
        <v>113</v>
      </c>
      <c r="C7" s="60" t="s">
        <v>447</v>
      </c>
      <c r="D7" s="60" t="s">
        <v>114</v>
      </c>
      <c r="E7" s="84">
        <v>41627</v>
      </c>
      <c r="F7" s="62" t="s">
        <v>226</v>
      </c>
      <c r="G7" s="62" t="s">
        <v>210</v>
      </c>
      <c r="H7" s="85">
        <v>199000</v>
      </c>
      <c r="I7" s="85">
        <v>20651.39</v>
      </c>
      <c r="J7" s="83" t="s">
        <v>115</v>
      </c>
      <c r="K7" s="64" t="s">
        <v>88</v>
      </c>
      <c r="L7" s="64" t="s">
        <v>329</v>
      </c>
      <c r="M7" s="64" t="s">
        <v>210</v>
      </c>
      <c r="N7" s="65">
        <v>42909</v>
      </c>
      <c r="O7" s="65">
        <f>N7+120</f>
        <v>43029</v>
      </c>
      <c r="P7" s="31"/>
      <c r="Q7" s="117"/>
      <c r="R7" s="129" t="s">
        <v>199</v>
      </c>
      <c r="S7" s="127">
        <v>41627</v>
      </c>
      <c r="T7" s="128">
        <v>99000</v>
      </c>
      <c r="U7" s="117"/>
      <c r="V7" s="110"/>
      <c r="W7" s="112" t="s">
        <v>45</v>
      </c>
      <c r="X7" s="113" t="s">
        <v>468</v>
      </c>
      <c r="Y7" s="37" t="s">
        <v>246</v>
      </c>
      <c r="Z7" s="65"/>
      <c r="AA7" s="60"/>
      <c r="AB7" s="60"/>
      <c r="AC7" s="159" t="s">
        <v>469</v>
      </c>
      <c r="AD7" s="60" t="s">
        <v>470</v>
      </c>
      <c r="AF7" s="2"/>
      <c r="AG7" s="3"/>
      <c r="AI7" s="156"/>
      <c r="AJ7" s="156"/>
    </row>
    <row r="8" spans="1:36" ht="60.75" thickBot="1">
      <c r="A8" s="33" t="s">
        <v>63</v>
      </c>
      <c r="B8" s="66" t="s">
        <v>56</v>
      </c>
      <c r="C8" s="60" t="s">
        <v>434</v>
      </c>
      <c r="D8" s="60" t="s">
        <v>57</v>
      </c>
      <c r="E8" s="61">
        <v>40905</v>
      </c>
      <c r="F8" s="66" t="s">
        <v>244</v>
      </c>
      <c r="G8" s="61" t="s">
        <v>210</v>
      </c>
      <c r="H8" s="63">
        <v>199000</v>
      </c>
      <c r="I8" s="63">
        <v>39585.4</v>
      </c>
      <c r="J8" s="60" t="s">
        <v>58</v>
      </c>
      <c r="K8" s="64" t="s">
        <v>485</v>
      </c>
      <c r="L8" s="65" t="s">
        <v>483</v>
      </c>
      <c r="M8" s="64" t="s">
        <v>210</v>
      </c>
      <c r="N8" s="65">
        <v>43042</v>
      </c>
      <c r="O8" s="26">
        <f>N8+150</f>
        <v>43192</v>
      </c>
      <c r="P8" s="31">
        <f>O8-60</f>
        <v>43132</v>
      </c>
      <c r="Q8" s="110"/>
      <c r="R8" s="109" t="s">
        <v>345</v>
      </c>
      <c r="S8" s="110">
        <v>41603</v>
      </c>
      <c r="T8" s="111">
        <v>139181.76999999999</v>
      </c>
      <c r="U8" s="110"/>
      <c r="V8" s="110">
        <v>42971</v>
      </c>
      <c r="W8" s="112"/>
      <c r="X8" s="36" t="s">
        <v>542</v>
      </c>
      <c r="Y8" s="57" t="s">
        <v>459</v>
      </c>
      <c r="Z8" s="64" t="s">
        <v>377</v>
      </c>
      <c r="AA8" s="60"/>
      <c r="AB8" s="60" t="s">
        <v>543</v>
      </c>
      <c r="AC8" s="101"/>
      <c r="AD8" s="60" t="s">
        <v>59</v>
      </c>
      <c r="AF8" s="2"/>
      <c r="AI8" s="4"/>
      <c r="AJ8" s="5"/>
    </row>
    <row r="9" spans="1:36" ht="120.75" thickBot="1">
      <c r="A9" s="33" t="s">
        <v>120</v>
      </c>
      <c r="B9" s="75" t="s">
        <v>190</v>
      </c>
      <c r="C9" s="75" t="s">
        <v>434</v>
      </c>
      <c r="D9" s="74" t="s">
        <v>57</v>
      </c>
      <c r="E9" s="86">
        <v>42492</v>
      </c>
      <c r="F9" s="153" t="s">
        <v>212</v>
      </c>
      <c r="G9" s="153" t="s">
        <v>210</v>
      </c>
      <c r="H9" s="87">
        <v>100000</v>
      </c>
      <c r="I9" s="87">
        <v>5190.75</v>
      </c>
      <c r="J9" s="83" t="s">
        <v>193</v>
      </c>
      <c r="K9" s="64" t="s">
        <v>140</v>
      </c>
      <c r="L9" s="64" t="s">
        <v>312</v>
      </c>
      <c r="M9" s="64" t="s">
        <v>210</v>
      </c>
      <c r="N9" s="65">
        <v>42850</v>
      </c>
      <c r="O9" s="65">
        <v>43000</v>
      </c>
      <c r="P9" s="31">
        <f>O9-60</f>
        <v>42940</v>
      </c>
      <c r="Q9" s="117"/>
      <c r="R9" s="133" t="s">
        <v>196</v>
      </c>
      <c r="S9" s="134">
        <v>42551</v>
      </c>
      <c r="T9" s="135">
        <v>100000</v>
      </c>
      <c r="U9" s="117">
        <v>42701</v>
      </c>
      <c r="V9" s="110"/>
      <c r="W9" s="112"/>
      <c r="X9" s="36" t="s">
        <v>347</v>
      </c>
      <c r="Y9" s="37" t="s">
        <v>246</v>
      </c>
      <c r="Z9" s="65">
        <v>42989</v>
      </c>
      <c r="AA9" s="60" t="s">
        <v>211</v>
      </c>
      <c r="AB9" s="101" t="s">
        <v>541</v>
      </c>
      <c r="AC9" s="83" t="s">
        <v>425</v>
      </c>
      <c r="AD9" s="60" t="s">
        <v>311</v>
      </c>
      <c r="AF9" s="2"/>
      <c r="AG9" s="3"/>
      <c r="AI9" s="156"/>
      <c r="AJ9" s="156"/>
    </row>
    <row r="10" spans="1:36" ht="97.5" customHeight="1" thickBot="1">
      <c r="A10" s="33" t="s">
        <v>250</v>
      </c>
      <c r="B10" s="75" t="s">
        <v>191</v>
      </c>
      <c r="C10" s="75" t="s">
        <v>434</v>
      </c>
      <c r="D10" s="74" t="s">
        <v>57</v>
      </c>
      <c r="E10" s="86">
        <v>42492</v>
      </c>
      <c r="F10" s="86" t="s">
        <v>212</v>
      </c>
      <c r="G10" s="86" t="s">
        <v>210</v>
      </c>
      <c r="H10" s="87">
        <v>100000</v>
      </c>
      <c r="I10" s="85">
        <v>11569.75</v>
      </c>
      <c r="J10" s="154" t="s">
        <v>194</v>
      </c>
      <c r="K10" s="64" t="s">
        <v>140</v>
      </c>
      <c r="L10" s="64" t="s">
        <v>312</v>
      </c>
      <c r="M10" s="64" t="s">
        <v>210</v>
      </c>
      <c r="N10" s="65">
        <v>42850</v>
      </c>
      <c r="O10" s="65">
        <v>43000</v>
      </c>
      <c r="P10" s="31">
        <f>O10-60</f>
        <v>42940</v>
      </c>
      <c r="Q10" s="117"/>
      <c r="R10" s="133" t="s">
        <v>196</v>
      </c>
      <c r="S10" s="134">
        <v>42551</v>
      </c>
      <c r="T10" s="135">
        <v>100000</v>
      </c>
      <c r="U10" s="117"/>
      <c r="V10" s="110"/>
      <c r="W10" s="112"/>
      <c r="X10" s="36" t="s">
        <v>347</v>
      </c>
      <c r="Y10" s="37" t="s">
        <v>246</v>
      </c>
      <c r="Z10" s="65">
        <v>42989</v>
      </c>
      <c r="AA10" s="60" t="s">
        <v>211</v>
      </c>
      <c r="AB10" s="101" t="s">
        <v>541</v>
      </c>
      <c r="AC10" s="83" t="s">
        <v>425</v>
      </c>
      <c r="AD10" s="60" t="s">
        <v>305</v>
      </c>
      <c r="AF10" s="2"/>
      <c r="AG10" s="3"/>
      <c r="AI10" s="156"/>
      <c r="AJ10" s="156"/>
    </row>
    <row r="11" spans="1:36" ht="240.75" thickBot="1">
      <c r="A11" s="33" t="s">
        <v>251</v>
      </c>
      <c r="B11" s="75" t="s">
        <v>187</v>
      </c>
      <c r="C11" s="75" t="s">
        <v>434</v>
      </c>
      <c r="D11" s="75" t="s">
        <v>57</v>
      </c>
      <c r="E11" s="86">
        <v>42551</v>
      </c>
      <c r="F11" s="86" t="s">
        <v>224</v>
      </c>
      <c r="G11" s="86" t="s">
        <v>210</v>
      </c>
      <c r="H11" s="94">
        <v>224000</v>
      </c>
      <c r="I11" s="87">
        <v>124843.99</v>
      </c>
      <c r="J11" s="154" t="s">
        <v>189</v>
      </c>
      <c r="K11" s="64" t="s">
        <v>66</v>
      </c>
      <c r="L11" s="64" t="s">
        <v>332</v>
      </c>
      <c r="M11" s="64" t="s">
        <v>210</v>
      </c>
      <c r="N11" s="65">
        <v>43005</v>
      </c>
      <c r="O11" s="26">
        <f>N11+90</f>
        <v>43095</v>
      </c>
      <c r="P11" s="31">
        <f>O11-60</f>
        <v>43035</v>
      </c>
      <c r="Q11" s="117"/>
      <c r="R11" s="133" t="s">
        <v>84</v>
      </c>
      <c r="S11" s="134">
        <v>42552</v>
      </c>
      <c r="T11" s="135">
        <v>74973.72</v>
      </c>
      <c r="U11" s="117"/>
      <c r="V11" s="110"/>
      <c r="W11" s="112"/>
      <c r="X11" s="36" t="s">
        <v>539</v>
      </c>
      <c r="Y11" s="161" t="s">
        <v>409</v>
      </c>
      <c r="Z11" s="65">
        <v>42992</v>
      </c>
      <c r="AA11" s="60" t="s">
        <v>211</v>
      </c>
      <c r="AB11" s="60" t="s">
        <v>540</v>
      </c>
      <c r="AC11" s="83" t="s">
        <v>538</v>
      </c>
      <c r="AD11" s="103" t="s">
        <v>325</v>
      </c>
      <c r="AF11" s="2"/>
      <c r="AG11" s="3"/>
      <c r="AI11" s="156"/>
      <c r="AJ11" s="156"/>
    </row>
    <row r="12" spans="1:36" ht="90.75" thickBot="1">
      <c r="A12" s="33" t="s">
        <v>252</v>
      </c>
      <c r="B12" s="66" t="s">
        <v>22</v>
      </c>
      <c r="C12" s="60" t="s">
        <v>435</v>
      </c>
      <c r="D12" s="60" t="s">
        <v>23</v>
      </c>
      <c r="E12" s="61">
        <v>40105</v>
      </c>
      <c r="F12" s="61" t="s">
        <v>217</v>
      </c>
      <c r="G12" s="62" t="s">
        <v>248</v>
      </c>
      <c r="H12" s="63" t="s">
        <v>26</v>
      </c>
      <c r="I12" s="63" t="s">
        <v>27</v>
      </c>
      <c r="J12" s="73" t="s">
        <v>28</v>
      </c>
      <c r="K12" s="64" t="s">
        <v>327</v>
      </c>
      <c r="L12" s="61" t="s">
        <v>217</v>
      </c>
      <c r="M12" s="64" t="s">
        <v>209</v>
      </c>
      <c r="N12" s="65">
        <v>42789</v>
      </c>
      <c r="O12" s="56">
        <f>N12+180</f>
        <v>42969</v>
      </c>
      <c r="P12" s="31" t="s">
        <v>357</v>
      </c>
      <c r="Q12" s="108" t="s">
        <v>357</v>
      </c>
      <c r="R12" s="109" t="s">
        <v>350</v>
      </c>
      <c r="S12" s="110">
        <v>41618</v>
      </c>
      <c r="T12" s="111">
        <v>459198.98</v>
      </c>
      <c r="U12" s="110"/>
      <c r="V12" s="110"/>
      <c r="W12" s="112"/>
      <c r="X12" s="36" t="s">
        <v>385</v>
      </c>
      <c r="Y12" s="37" t="s">
        <v>246</v>
      </c>
      <c r="Z12" s="101" t="s">
        <v>364</v>
      </c>
      <c r="AA12" s="60"/>
      <c r="AB12" s="60" t="s">
        <v>386</v>
      </c>
      <c r="AC12" s="83" t="s">
        <v>476</v>
      </c>
      <c r="AD12" s="104" t="s">
        <v>373</v>
      </c>
      <c r="AI12" s="4"/>
      <c r="AJ12" s="5"/>
    </row>
    <row r="13" spans="1:36" ht="105.75" thickBot="1">
      <c r="A13" s="33" t="s">
        <v>253</v>
      </c>
      <c r="B13" s="66" t="s">
        <v>60</v>
      </c>
      <c r="C13" s="60" t="s">
        <v>435</v>
      </c>
      <c r="D13" s="60" t="s">
        <v>23</v>
      </c>
      <c r="E13" s="61">
        <v>41080</v>
      </c>
      <c r="F13" s="66" t="s">
        <v>244</v>
      </c>
      <c r="G13" s="61" t="s">
        <v>210</v>
      </c>
      <c r="H13" s="63">
        <v>197859.06</v>
      </c>
      <c r="I13" s="63">
        <v>13000</v>
      </c>
      <c r="J13" s="73" t="s">
        <v>61</v>
      </c>
      <c r="K13" s="64" t="s">
        <v>62</v>
      </c>
      <c r="L13" s="61" t="s">
        <v>217</v>
      </c>
      <c r="M13" s="64" t="s">
        <v>210</v>
      </c>
      <c r="N13" s="65">
        <v>42335</v>
      </c>
      <c r="O13" s="35">
        <v>42455</v>
      </c>
      <c r="P13" s="31">
        <f t="shared" ref="P13:P31" si="0">O13-60</f>
        <v>42395</v>
      </c>
      <c r="Q13" s="110"/>
      <c r="R13" s="109" t="s">
        <v>199</v>
      </c>
      <c r="S13" s="110">
        <v>41618</v>
      </c>
      <c r="T13" s="111">
        <v>197859.06</v>
      </c>
      <c r="U13" s="110">
        <v>42600</v>
      </c>
      <c r="V13" s="110"/>
      <c r="W13" s="112" t="s">
        <v>45</v>
      </c>
      <c r="X13" s="36" t="s">
        <v>537</v>
      </c>
      <c r="Y13" s="37" t="s">
        <v>246</v>
      </c>
      <c r="Z13" s="101" t="s">
        <v>364</v>
      </c>
      <c r="AA13" s="60"/>
      <c r="AB13" s="164" t="s">
        <v>349</v>
      </c>
      <c r="AC13" s="105"/>
      <c r="AD13" s="60" t="s">
        <v>415</v>
      </c>
      <c r="AF13" s="2"/>
      <c r="AI13" s="4"/>
      <c r="AJ13" s="5"/>
    </row>
    <row r="14" spans="1:36" ht="120.75" customHeight="1" thickBot="1">
      <c r="A14" s="33" t="s">
        <v>254</v>
      </c>
      <c r="B14" s="75" t="s">
        <v>185</v>
      </c>
      <c r="C14" s="75" t="s">
        <v>458</v>
      </c>
      <c r="D14" s="96" t="s">
        <v>186</v>
      </c>
      <c r="E14" s="86">
        <v>42550</v>
      </c>
      <c r="F14" s="86" t="s">
        <v>215</v>
      </c>
      <c r="G14" s="86" t="s">
        <v>214</v>
      </c>
      <c r="H14" s="87">
        <v>1253129.58</v>
      </c>
      <c r="I14" s="87">
        <v>25574.07</v>
      </c>
      <c r="J14" s="83" t="s">
        <v>188</v>
      </c>
      <c r="K14" s="64" t="s">
        <v>140</v>
      </c>
      <c r="L14" s="64" t="s">
        <v>337</v>
      </c>
      <c r="M14" s="64" t="s">
        <v>213</v>
      </c>
      <c r="N14" s="65">
        <v>42913</v>
      </c>
      <c r="O14" s="26" t="s">
        <v>548</v>
      </c>
      <c r="P14" s="31" t="e">
        <f t="shared" si="0"/>
        <v>#VALUE!</v>
      </c>
      <c r="Q14" s="117"/>
      <c r="R14" s="133" t="s">
        <v>173</v>
      </c>
      <c r="S14" s="134" t="s">
        <v>472</v>
      </c>
      <c r="T14" s="135" t="s">
        <v>471</v>
      </c>
      <c r="U14" s="117"/>
      <c r="V14" s="110"/>
      <c r="W14" s="112"/>
      <c r="X14" s="113" t="s">
        <v>352</v>
      </c>
      <c r="Y14" s="36" t="s">
        <v>464</v>
      </c>
      <c r="Z14" s="65" t="s">
        <v>315</v>
      </c>
      <c r="AA14" s="60"/>
      <c r="AB14" s="60" t="s">
        <v>535</v>
      </c>
      <c r="AC14" s="82" t="s">
        <v>536</v>
      </c>
      <c r="AD14" s="60" t="s">
        <v>322</v>
      </c>
      <c r="AF14" s="2"/>
      <c r="AG14" s="3"/>
      <c r="AI14" s="156"/>
      <c r="AJ14" s="156"/>
    </row>
    <row r="15" spans="1:36" ht="45.75" thickBot="1">
      <c r="A15" s="33" t="s">
        <v>255</v>
      </c>
      <c r="B15" s="91" t="s">
        <v>145</v>
      </c>
      <c r="C15" s="75" t="s">
        <v>451</v>
      </c>
      <c r="D15" s="75" t="s">
        <v>146</v>
      </c>
      <c r="E15" s="86">
        <v>41822</v>
      </c>
      <c r="F15" s="86" t="s">
        <v>230</v>
      </c>
      <c r="G15" s="86" t="s">
        <v>213</v>
      </c>
      <c r="H15" s="87">
        <v>200000</v>
      </c>
      <c r="I15" s="87">
        <v>13384.65</v>
      </c>
      <c r="J15" s="75" t="s">
        <v>147</v>
      </c>
      <c r="K15" s="90" t="s">
        <v>39</v>
      </c>
      <c r="L15" s="90" t="s">
        <v>328</v>
      </c>
      <c r="M15" s="90" t="s">
        <v>209</v>
      </c>
      <c r="N15" s="92">
        <v>42901</v>
      </c>
      <c r="O15" s="29">
        <f>N15+180</f>
        <v>43081</v>
      </c>
      <c r="P15" s="30">
        <f t="shared" si="0"/>
        <v>43021</v>
      </c>
      <c r="Q15" s="117"/>
      <c r="R15" s="133" t="s">
        <v>199</v>
      </c>
      <c r="S15" s="134">
        <v>41823</v>
      </c>
      <c r="T15" s="135">
        <v>120000</v>
      </c>
      <c r="U15" s="117"/>
      <c r="V15" s="110"/>
      <c r="W15" s="112" t="s">
        <v>29</v>
      </c>
      <c r="X15" s="113" t="s">
        <v>352</v>
      </c>
      <c r="Y15" s="37" t="s">
        <v>246</v>
      </c>
      <c r="Z15" s="65" t="s">
        <v>315</v>
      </c>
      <c r="AA15" s="60"/>
      <c r="AB15" s="101" t="s">
        <v>534</v>
      </c>
      <c r="AC15" s="60"/>
      <c r="AD15" s="107" t="s">
        <v>323</v>
      </c>
      <c r="AF15" s="2"/>
      <c r="AG15" s="3"/>
    </row>
    <row r="16" spans="1:36" ht="45.75" thickBot="1">
      <c r="A16" s="33" t="s">
        <v>256</v>
      </c>
      <c r="B16" s="91" t="s">
        <v>148</v>
      </c>
      <c r="C16" s="75" t="s">
        <v>451</v>
      </c>
      <c r="D16" s="75" t="s">
        <v>146</v>
      </c>
      <c r="E16" s="86">
        <v>41822</v>
      </c>
      <c r="F16" s="86" t="s">
        <v>230</v>
      </c>
      <c r="G16" s="86" t="s">
        <v>213</v>
      </c>
      <c r="H16" s="87">
        <v>488500.06</v>
      </c>
      <c r="I16" s="87">
        <v>36674.74</v>
      </c>
      <c r="J16" s="75" t="s">
        <v>149</v>
      </c>
      <c r="K16" s="90" t="s">
        <v>110</v>
      </c>
      <c r="L16" s="90" t="s">
        <v>328</v>
      </c>
      <c r="M16" s="90" t="s">
        <v>209</v>
      </c>
      <c r="N16" s="92">
        <v>42870</v>
      </c>
      <c r="O16" s="58">
        <f>N16+150</f>
        <v>43020</v>
      </c>
      <c r="P16" s="30">
        <f t="shared" si="0"/>
        <v>42960</v>
      </c>
      <c r="Q16" s="117"/>
      <c r="R16" s="133" t="s">
        <v>350</v>
      </c>
      <c r="S16" s="134">
        <v>42982</v>
      </c>
      <c r="T16" s="135">
        <v>97700</v>
      </c>
      <c r="U16" s="117"/>
      <c r="V16" s="110"/>
      <c r="W16" s="112"/>
      <c r="X16" s="36" t="s">
        <v>363</v>
      </c>
      <c r="Y16" s="37" t="s">
        <v>410</v>
      </c>
      <c r="Z16" s="65" t="s">
        <v>315</v>
      </c>
      <c r="AA16" s="60"/>
      <c r="AB16" s="101" t="s">
        <v>534</v>
      </c>
      <c r="AC16" s="101" t="s">
        <v>427</v>
      </c>
      <c r="AD16" s="60"/>
      <c r="AF16" s="2"/>
      <c r="AG16" s="3"/>
    </row>
    <row r="17" spans="1:36" ht="168.75" thickBot="1">
      <c r="A17" s="33" t="s">
        <v>257</v>
      </c>
      <c r="B17" s="91" t="s">
        <v>150</v>
      </c>
      <c r="C17" s="75" t="s">
        <v>451</v>
      </c>
      <c r="D17" s="75" t="s">
        <v>146</v>
      </c>
      <c r="E17" s="86">
        <v>41821</v>
      </c>
      <c r="F17" s="86" t="s">
        <v>222</v>
      </c>
      <c r="G17" s="86" t="s">
        <v>213</v>
      </c>
      <c r="H17" s="87">
        <v>2681417.2799999998</v>
      </c>
      <c r="I17" s="87">
        <v>249274.9</v>
      </c>
      <c r="J17" s="93" t="s">
        <v>151</v>
      </c>
      <c r="K17" s="90" t="s">
        <v>66</v>
      </c>
      <c r="L17" s="90" t="s">
        <v>328</v>
      </c>
      <c r="M17" s="90" t="s">
        <v>209</v>
      </c>
      <c r="N17" s="92">
        <v>42872</v>
      </c>
      <c r="O17" s="29">
        <f>N17+210</f>
        <v>43082</v>
      </c>
      <c r="P17" s="30">
        <f t="shared" si="0"/>
        <v>43022</v>
      </c>
      <c r="Q17" s="117"/>
      <c r="R17" s="133" t="s">
        <v>350</v>
      </c>
      <c r="S17" s="134">
        <v>41822</v>
      </c>
      <c r="T17" s="137">
        <v>1608850.04</v>
      </c>
      <c r="U17" s="117"/>
      <c r="V17" s="110"/>
      <c r="W17" s="112" t="s">
        <v>29</v>
      </c>
      <c r="X17" s="113" t="s">
        <v>355</v>
      </c>
      <c r="Y17" s="161" t="s">
        <v>533</v>
      </c>
      <c r="Z17" s="65" t="s">
        <v>315</v>
      </c>
      <c r="AA17" s="60"/>
      <c r="AB17" s="60"/>
      <c r="AC17" s="60"/>
      <c r="AD17" s="60"/>
      <c r="AF17" s="2"/>
      <c r="AG17" s="3"/>
    </row>
    <row r="18" spans="1:36" ht="75.75" thickBot="1">
      <c r="A18" s="33" t="s">
        <v>258</v>
      </c>
      <c r="B18" s="91" t="s">
        <v>152</v>
      </c>
      <c r="C18" s="75" t="s">
        <v>451</v>
      </c>
      <c r="D18" s="75" t="s">
        <v>146</v>
      </c>
      <c r="E18" s="86">
        <v>41821</v>
      </c>
      <c r="F18" s="86" t="s">
        <v>222</v>
      </c>
      <c r="G18" s="86" t="s">
        <v>213</v>
      </c>
      <c r="H18" s="87">
        <v>735535.66</v>
      </c>
      <c r="I18" s="87">
        <v>38979.449999999997</v>
      </c>
      <c r="J18" s="75" t="s">
        <v>153</v>
      </c>
      <c r="K18" s="90" t="s">
        <v>39</v>
      </c>
      <c r="L18" s="90" t="s">
        <v>328</v>
      </c>
      <c r="M18" s="90" t="s">
        <v>209</v>
      </c>
      <c r="N18" s="92">
        <v>42932</v>
      </c>
      <c r="O18" s="29">
        <f>N18+180</f>
        <v>43112</v>
      </c>
      <c r="P18" s="30">
        <f t="shared" si="0"/>
        <v>43052</v>
      </c>
      <c r="Q18" s="117"/>
      <c r="R18" s="133" t="s">
        <v>350</v>
      </c>
      <c r="S18" s="134">
        <v>41822</v>
      </c>
      <c r="T18" s="135">
        <v>441318.96</v>
      </c>
      <c r="U18" s="117"/>
      <c r="V18" s="110"/>
      <c r="W18" s="112" t="s">
        <v>29</v>
      </c>
      <c r="X18" s="113" t="s">
        <v>355</v>
      </c>
      <c r="Y18" s="161" t="s">
        <v>462</v>
      </c>
      <c r="Z18" s="65" t="s">
        <v>315</v>
      </c>
      <c r="AA18" s="60" t="s">
        <v>221</v>
      </c>
      <c r="AB18" s="60"/>
      <c r="AC18" s="60"/>
      <c r="AD18" s="60"/>
      <c r="AF18" s="2"/>
      <c r="AG18" s="3"/>
    </row>
    <row r="19" spans="1:36" ht="98.25" customHeight="1" thickBot="1">
      <c r="A19" s="33" t="s">
        <v>259</v>
      </c>
      <c r="B19" s="91" t="s">
        <v>154</v>
      </c>
      <c r="C19" s="75" t="s">
        <v>451</v>
      </c>
      <c r="D19" s="75" t="s">
        <v>146</v>
      </c>
      <c r="E19" s="86">
        <v>41821</v>
      </c>
      <c r="F19" s="86" t="s">
        <v>222</v>
      </c>
      <c r="G19" s="86" t="s">
        <v>213</v>
      </c>
      <c r="H19" s="87">
        <v>2790745.73</v>
      </c>
      <c r="I19" s="87">
        <v>157675.72</v>
      </c>
      <c r="J19" s="75" t="s">
        <v>155</v>
      </c>
      <c r="K19" s="90" t="s">
        <v>39</v>
      </c>
      <c r="L19" s="90" t="s">
        <v>328</v>
      </c>
      <c r="M19" s="90" t="s">
        <v>209</v>
      </c>
      <c r="N19" s="92">
        <v>42901</v>
      </c>
      <c r="O19" s="29">
        <f>N19+180</f>
        <v>43081</v>
      </c>
      <c r="P19" s="30">
        <f t="shared" si="0"/>
        <v>43021</v>
      </c>
      <c r="Q19" s="117"/>
      <c r="R19" s="133" t="s">
        <v>37</v>
      </c>
      <c r="S19" s="134">
        <v>41822</v>
      </c>
      <c r="T19" s="135">
        <v>1674447.43</v>
      </c>
      <c r="U19" s="117"/>
      <c r="V19" s="110"/>
      <c r="W19" s="112" t="s">
        <v>29</v>
      </c>
      <c r="X19" s="113" t="s">
        <v>352</v>
      </c>
      <c r="Y19" s="161" t="s">
        <v>463</v>
      </c>
      <c r="Z19" s="65" t="s">
        <v>315</v>
      </c>
      <c r="AA19" s="60" t="s">
        <v>221</v>
      </c>
      <c r="AB19" s="60" t="s">
        <v>532</v>
      </c>
      <c r="AC19" s="60"/>
      <c r="AD19" s="60"/>
      <c r="AF19" s="2"/>
      <c r="AG19" s="3"/>
    </row>
    <row r="20" spans="1:36" ht="60.75" thickBot="1">
      <c r="A20" s="55" t="s">
        <v>260</v>
      </c>
      <c r="B20" s="66" t="s">
        <v>101</v>
      </c>
      <c r="C20" s="60" t="s">
        <v>445</v>
      </c>
      <c r="D20" s="60" t="s">
        <v>102</v>
      </c>
      <c r="E20" s="61">
        <v>41571</v>
      </c>
      <c r="F20" s="61" t="s">
        <v>238</v>
      </c>
      <c r="G20" s="62" t="s">
        <v>210</v>
      </c>
      <c r="H20" s="63">
        <v>153041.07</v>
      </c>
      <c r="I20" s="63">
        <v>8054.79</v>
      </c>
      <c r="J20" s="83" t="s">
        <v>103</v>
      </c>
      <c r="K20" s="64" t="s">
        <v>39</v>
      </c>
      <c r="L20" s="64" t="s">
        <v>229</v>
      </c>
      <c r="M20" s="64" t="s">
        <v>210</v>
      </c>
      <c r="N20" s="65">
        <v>42478</v>
      </c>
      <c r="O20" s="47">
        <f>N20+150</f>
        <v>42628</v>
      </c>
      <c r="P20" s="31">
        <f t="shared" si="0"/>
        <v>42568</v>
      </c>
      <c r="Q20" s="117"/>
      <c r="R20" s="129" t="s">
        <v>196</v>
      </c>
      <c r="S20" s="130">
        <v>41592</v>
      </c>
      <c r="T20" s="131">
        <v>153041.47</v>
      </c>
      <c r="U20" s="117"/>
      <c r="V20" s="117"/>
      <c r="W20" s="36" t="s">
        <v>104</v>
      </c>
      <c r="X20" s="36" t="s">
        <v>356</v>
      </c>
      <c r="Y20" s="101" t="s">
        <v>315</v>
      </c>
      <c r="Z20" s="65" t="s">
        <v>315</v>
      </c>
      <c r="AA20" s="60"/>
      <c r="AB20" s="101" t="s">
        <v>531</v>
      </c>
      <c r="AC20" s="60"/>
      <c r="AD20" s="60" t="s">
        <v>105</v>
      </c>
      <c r="AF20" s="2"/>
      <c r="AG20" s="3"/>
    </row>
    <row r="21" spans="1:36" ht="192.75" thickBot="1">
      <c r="A21" s="33" t="s">
        <v>261</v>
      </c>
      <c r="B21" s="66" t="s">
        <v>129</v>
      </c>
      <c r="C21" s="75" t="s">
        <v>454</v>
      </c>
      <c r="D21" s="74" t="s">
        <v>130</v>
      </c>
      <c r="E21" s="86">
        <v>41822</v>
      </c>
      <c r="F21" s="86" t="s">
        <v>230</v>
      </c>
      <c r="G21" s="86" t="s">
        <v>210</v>
      </c>
      <c r="H21" s="94">
        <v>139635.35999999999</v>
      </c>
      <c r="I21" s="94">
        <v>2849.7</v>
      </c>
      <c r="J21" s="83" t="s">
        <v>131</v>
      </c>
      <c r="K21" s="64" t="s">
        <v>132</v>
      </c>
      <c r="L21" s="64" t="s">
        <v>220</v>
      </c>
      <c r="M21" s="64" t="s">
        <v>210</v>
      </c>
      <c r="N21" s="65">
        <v>42541</v>
      </c>
      <c r="O21" s="47">
        <f>N21+90</f>
        <v>42631</v>
      </c>
      <c r="P21" s="31">
        <f t="shared" si="0"/>
        <v>42571</v>
      </c>
      <c r="Q21" s="139"/>
      <c r="R21" s="140" t="s">
        <v>199</v>
      </c>
      <c r="S21" s="141">
        <v>42354</v>
      </c>
      <c r="T21" s="142">
        <v>139635.35999999999</v>
      </c>
      <c r="U21" s="139"/>
      <c r="V21" s="108"/>
      <c r="W21" s="36" t="s">
        <v>349</v>
      </c>
      <c r="X21" s="36" t="s">
        <v>529</v>
      </c>
      <c r="Y21" s="101" t="s">
        <v>315</v>
      </c>
      <c r="Z21" s="65" t="s">
        <v>315</v>
      </c>
      <c r="AA21" s="60" t="s">
        <v>221</v>
      </c>
      <c r="AB21" s="101" t="s">
        <v>530</v>
      </c>
      <c r="AC21" s="88" t="s">
        <v>390</v>
      </c>
      <c r="AD21" s="60" t="s">
        <v>387</v>
      </c>
      <c r="AF21" s="2"/>
      <c r="AG21" s="3"/>
    </row>
    <row r="22" spans="1:36" ht="153.75" thickBot="1">
      <c r="A22" s="33"/>
      <c r="B22" s="66" t="s">
        <v>306</v>
      </c>
      <c r="C22" s="60" t="s">
        <v>444</v>
      </c>
      <c r="D22" s="60" t="s">
        <v>307</v>
      </c>
      <c r="E22" s="61">
        <v>41306</v>
      </c>
      <c r="F22" s="66"/>
      <c r="G22" s="61" t="s">
        <v>210</v>
      </c>
      <c r="H22" s="63" t="s">
        <v>309</v>
      </c>
      <c r="I22" s="81">
        <v>150000</v>
      </c>
      <c r="J22" s="82" t="s">
        <v>308</v>
      </c>
      <c r="K22" s="64" t="s">
        <v>384</v>
      </c>
      <c r="L22" s="64" t="s">
        <v>310</v>
      </c>
      <c r="M22" s="64" t="s">
        <v>210</v>
      </c>
      <c r="N22" s="65">
        <v>42736</v>
      </c>
      <c r="O22" s="26">
        <v>43100</v>
      </c>
      <c r="P22" s="31">
        <f t="shared" si="0"/>
        <v>43040</v>
      </c>
      <c r="Q22" s="117"/>
      <c r="R22" s="124"/>
      <c r="S22" s="119"/>
      <c r="T22" s="125"/>
      <c r="U22" s="117"/>
      <c r="V22" s="110"/>
      <c r="W22" s="112"/>
      <c r="X22" s="113" t="s">
        <v>314</v>
      </c>
      <c r="Y22" s="101" t="s">
        <v>315</v>
      </c>
      <c r="Z22" s="65" t="s">
        <v>315</v>
      </c>
      <c r="AA22" s="60" t="s">
        <v>527</v>
      </c>
      <c r="AB22" s="60"/>
      <c r="AC22" s="88" t="s">
        <v>528</v>
      </c>
      <c r="AD22" s="60" t="s">
        <v>330</v>
      </c>
      <c r="AF22" s="2"/>
      <c r="AG22" s="3"/>
    </row>
    <row r="23" spans="1:36" ht="90.75" thickBot="1">
      <c r="A23" s="33" t="s">
        <v>262</v>
      </c>
      <c r="B23" s="74" t="s">
        <v>41</v>
      </c>
      <c r="C23" s="75" t="s">
        <v>433</v>
      </c>
      <c r="D23" s="75" t="s">
        <v>42</v>
      </c>
      <c r="E23" s="76">
        <v>40905</v>
      </c>
      <c r="F23" s="66" t="s">
        <v>244</v>
      </c>
      <c r="G23" s="61" t="s">
        <v>210</v>
      </c>
      <c r="H23" s="77">
        <v>96423.09</v>
      </c>
      <c r="I23" s="77">
        <v>1967.82</v>
      </c>
      <c r="J23" s="60" t="s">
        <v>43</v>
      </c>
      <c r="K23" s="64" t="s">
        <v>48</v>
      </c>
      <c r="L23" s="61" t="s">
        <v>217</v>
      </c>
      <c r="M23" s="64" t="s">
        <v>210</v>
      </c>
      <c r="N23" s="65">
        <v>42461</v>
      </c>
      <c r="O23" s="35">
        <v>42581</v>
      </c>
      <c r="P23" s="31">
        <f t="shared" si="0"/>
        <v>42521</v>
      </c>
      <c r="Q23" s="117"/>
      <c r="R23" s="118" t="s">
        <v>44</v>
      </c>
      <c r="S23" s="119">
        <v>41227</v>
      </c>
      <c r="T23" s="120">
        <v>96423.09</v>
      </c>
      <c r="U23" s="110"/>
      <c r="V23" s="110"/>
      <c r="W23" s="163" t="s">
        <v>45</v>
      </c>
      <c r="X23" s="113" t="s">
        <v>342</v>
      </c>
      <c r="Y23" s="37" t="s">
        <v>344</v>
      </c>
      <c r="Z23" s="101" t="s">
        <v>364</v>
      </c>
      <c r="AA23" s="60"/>
      <c r="AB23" s="101" t="s">
        <v>232</v>
      </c>
      <c r="AC23" s="60" t="s">
        <v>343</v>
      </c>
      <c r="AD23" s="60" t="s">
        <v>47</v>
      </c>
      <c r="AI23" s="155"/>
      <c r="AJ23" s="157"/>
    </row>
    <row r="24" spans="1:36" ht="93.75" customHeight="1" thickBot="1">
      <c r="A24" s="33" t="s">
        <v>263</v>
      </c>
      <c r="B24" s="78" t="s">
        <v>49</v>
      </c>
      <c r="C24" s="75" t="s">
        <v>433</v>
      </c>
      <c r="D24" s="75" t="s">
        <v>42</v>
      </c>
      <c r="E24" s="76">
        <v>40905</v>
      </c>
      <c r="F24" s="66" t="s">
        <v>244</v>
      </c>
      <c r="G24" s="61" t="s">
        <v>210</v>
      </c>
      <c r="H24" s="79">
        <v>97918.92</v>
      </c>
      <c r="I24" s="79">
        <v>1998.34</v>
      </c>
      <c r="J24" s="60" t="s">
        <v>50</v>
      </c>
      <c r="K24" s="64" t="s">
        <v>48</v>
      </c>
      <c r="L24" s="61" t="s">
        <v>217</v>
      </c>
      <c r="M24" s="64" t="s">
        <v>210</v>
      </c>
      <c r="N24" s="65">
        <v>42461</v>
      </c>
      <c r="O24" s="35">
        <f>N24+120</f>
        <v>42581</v>
      </c>
      <c r="P24" s="31">
        <f t="shared" si="0"/>
        <v>42521</v>
      </c>
      <c r="Q24" s="117"/>
      <c r="R24" s="109" t="s">
        <v>44</v>
      </c>
      <c r="S24" s="110">
        <v>41752</v>
      </c>
      <c r="T24" s="111">
        <v>97918.92</v>
      </c>
      <c r="U24" s="110"/>
      <c r="V24" s="110"/>
      <c r="W24" s="163" t="s">
        <v>45</v>
      </c>
      <c r="X24" s="113" t="s">
        <v>342</v>
      </c>
      <c r="Y24" s="37" t="s">
        <v>344</v>
      </c>
      <c r="Z24" s="101" t="s">
        <v>364</v>
      </c>
      <c r="AA24" s="60"/>
      <c r="AB24" s="101" t="s">
        <v>232</v>
      </c>
      <c r="AC24" s="60" t="s">
        <v>343</v>
      </c>
      <c r="AD24" s="60" t="s">
        <v>47</v>
      </c>
      <c r="AI24" s="155"/>
      <c r="AJ24" s="157"/>
    </row>
    <row r="25" spans="1:36" ht="144.75" customHeight="1" thickBot="1">
      <c r="A25" s="33"/>
      <c r="B25" s="66" t="s">
        <v>77</v>
      </c>
      <c r="C25" s="60" t="s">
        <v>440</v>
      </c>
      <c r="D25" s="60" t="s">
        <v>78</v>
      </c>
      <c r="E25" s="61">
        <v>41094</v>
      </c>
      <c r="F25" s="66" t="s">
        <v>244</v>
      </c>
      <c r="G25" s="61" t="s">
        <v>210</v>
      </c>
      <c r="H25" s="63">
        <v>90000</v>
      </c>
      <c r="I25" s="63">
        <v>19827.439999999999</v>
      </c>
      <c r="J25" s="60" t="s">
        <v>429</v>
      </c>
      <c r="K25" s="64" t="s">
        <v>416</v>
      </c>
      <c r="L25" s="64" t="s">
        <v>417</v>
      </c>
      <c r="M25" s="64" t="s">
        <v>210</v>
      </c>
      <c r="N25" s="65">
        <v>43007</v>
      </c>
      <c r="O25" s="26">
        <f>N25+120</f>
        <v>43127</v>
      </c>
      <c r="P25" s="31">
        <f t="shared" si="0"/>
        <v>43067</v>
      </c>
      <c r="Q25" s="117"/>
      <c r="R25" s="118" t="s">
        <v>79</v>
      </c>
      <c r="S25" s="118" t="s">
        <v>80</v>
      </c>
      <c r="T25" s="120">
        <v>67500</v>
      </c>
      <c r="U25" s="117"/>
      <c r="V25" s="110">
        <v>43006</v>
      </c>
      <c r="W25" s="163" t="s">
        <v>71</v>
      </c>
      <c r="X25" s="36" t="s">
        <v>526</v>
      </c>
      <c r="Y25" s="54" t="s">
        <v>379</v>
      </c>
      <c r="Z25" s="65" t="s">
        <v>315</v>
      </c>
      <c r="AA25" s="60"/>
      <c r="AB25" s="60" t="s">
        <v>525</v>
      </c>
      <c r="AC25" s="60"/>
      <c r="AD25" s="60" t="s">
        <v>324</v>
      </c>
      <c r="AF25" s="2"/>
      <c r="AG25" s="3"/>
    </row>
    <row r="26" spans="1:36" ht="175.5" customHeight="1" thickBot="1">
      <c r="A26" s="33" t="s">
        <v>264</v>
      </c>
      <c r="B26" s="66" t="s">
        <v>67</v>
      </c>
      <c r="C26" s="60" t="s">
        <v>438</v>
      </c>
      <c r="D26" s="60" t="s">
        <v>68</v>
      </c>
      <c r="E26" s="61">
        <v>41093</v>
      </c>
      <c r="F26" s="61" t="s">
        <v>243</v>
      </c>
      <c r="G26" s="61" t="s">
        <v>213</v>
      </c>
      <c r="H26" s="63">
        <v>300000</v>
      </c>
      <c r="I26" s="63">
        <v>82697.56</v>
      </c>
      <c r="J26" s="60" t="s">
        <v>69</v>
      </c>
      <c r="K26" s="64" t="s">
        <v>39</v>
      </c>
      <c r="L26" s="61" t="s">
        <v>217</v>
      </c>
      <c r="M26" s="64" t="s">
        <v>209</v>
      </c>
      <c r="N26" s="65">
        <v>42167</v>
      </c>
      <c r="O26" s="35">
        <v>42353</v>
      </c>
      <c r="P26" s="31">
        <f t="shared" si="0"/>
        <v>42293</v>
      </c>
      <c r="Q26" s="110"/>
      <c r="R26" s="121" t="s">
        <v>70</v>
      </c>
      <c r="S26" s="117">
        <v>41618</v>
      </c>
      <c r="T26" s="122">
        <v>130377.81</v>
      </c>
      <c r="U26" s="110">
        <v>42347</v>
      </c>
      <c r="V26" s="110"/>
      <c r="W26" s="163" t="s">
        <v>299</v>
      </c>
      <c r="X26" s="36" t="s">
        <v>524</v>
      </c>
      <c r="Y26" s="36" t="s">
        <v>380</v>
      </c>
      <c r="Z26" s="65">
        <v>42153</v>
      </c>
      <c r="AA26" s="60"/>
      <c r="AB26" s="101" t="s">
        <v>523</v>
      </c>
      <c r="AC26" s="60"/>
      <c r="AD26" s="60" t="s">
        <v>72</v>
      </c>
      <c r="AF26" s="2"/>
      <c r="AG26" s="3"/>
    </row>
    <row r="27" spans="1:36" ht="90.75" thickBot="1">
      <c r="A27" s="55" t="s">
        <v>265</v>
      </c>
      <c r="B27" s="66" t="s">
        <v>156</v>
      </c>
      <c r="C27" s="60" t="s">
        <v>453</v>
      </c>
      <c r="D27" s="60" t="s">
        <v>157</v>
      </c>
      <c r="E27" s="61">
        <v>41815</v>
      </c>
      <c r="F27" s="61" t="s">
        <v>227</v>
      </c>
      <c r="G27" s="61" t="s">
        <v>210</v>
      </c>
      <c r="H27" s="63">
        <v>125000</v>
      </c>
      <c r="I27" s="63">
        <v>16197.01</v>
      </c>
      <c r="J27" s="83" t="s">
        <v>205</v>
      </c>
      <c r="K27" s="64" t="s">
        <v>39</v>
      </c>
      <c r="L27" s="64" t="s">
        <v>318</v>
      </c>
      <c r="M27" s="64" t="s">
        <v>210</v>
      </c>
      <c r="N27" s="65">
        <v>42901</v>
      </c>
      <c r="O27" s="26">
        <f>N27+180</f>
        <v>43081</v>
      </c>
      <c r="P27" s="31">
        <f t="shared" si="0"/>
        <v>43021</v>
      </c>
      <c r="Q27" s="117"/>
      <c r="R27" s="138" t="s">
        <v>158</v>
      </c>
      <c r="S27" s="134">
        <v>41822</v>
      </c>
      <c r="T27" s="135">
        <v>30000</v>
      </c>
      <c r="U27" s="117"/>
      <c r="V27" s="110"/>
      <c r="W27" s="112" t="s">
        <v>29</v>
      </c>
      <c r="X27" s="113" t="s">
        <v>352</v>
      </c>
      <c r="Y27" s="37" t="s">
        <v>246</v>
      </c>
      <c r="Z27" s="65"/>
      <c r="AA27" s="60"/>
      <c r="AB27" s="60" t="s">
        <v>520</v>
      </c>
      <c r="AC27" s="88" t="s">
        <v>546</v>
      </c>
      <c r="AD27" s="60" t="s">
        <v>371</v>
      </c>
      <c r="AF27" s="2"/>
      <c r="AG27" s="3"/>
    </row>
    <row r="28" spans="1:36" ht="90.75" thickBot="1">
      <c r="A28" s="33" t="s">
        <v>266</v>
      </c>
      <c r="B28" s="66" t="s">
        <v>159</v>
      </c>
      <c r="C28" s="60" t="s">
        <v>453</v>
      </c>
      <c r="D28" s="60" t="s">
        <v>157</v>
      </c>
      <c r="E28" s="61">
        <v>41815</v>
      </c>
      <c r="F28" s="61" t="s">
        <v>227</v>
      </c>
      <c r="G28" s="61" t="s">
        <v>210</v>
      </c>
      <c r="H28" s="63">
        <v>134900</v>
      </c>
      <c r="I28" s="63">
        <v>14096.48</v>
      </c>
      <c r="J28" s="83" t="s">
        <v>160</v>
      </c>
      <c r="K28" s="64" t="s">
        <v>39</v>
      </c>
      <c r="L28" s="64" t="s">
        <v>318</v>
      </c>
      <c r="M28" s="64" t="s">
        <v>210</v>
      </c>
      <c r="N28" s="65">
        <v>42901</v>
      </c>
      <c r="O28" s="26">
        <f>N28+180</f>
        <v>43081</v>
      </c>
      <c r="P28" s="31">
        <f t="shared" si="0"/>
        <v>43021</v>
      </c>
      <c r="Q28" s="117"/>
      <c r="R28" s="138" t="s">
        <v>97</v>
      </c>
      <c r="S28" s="134">
        <v>41822</v>
      </c>
      <c r="T28" s="135">
        <v>31250</v>
      </c>
      <c r="U28" s="117"/>
      <c r="V28" s="110"/>
      <c r="W28" s="112" t="s">
        <v>29</v>
      </c>
      <c r="X28" s="113" t="s">
        <v>352</v>
      </c>
      <c r="Y28" s="37" t="s">
        <v>246</v>
      </c>
      <c r="Z28" s="65"/>
      <c r="AA28" s="60"/>
      <c r="AB28" s="60" t="s">
        <v>521</v>
      </c>
      <c r="AC28" s="88" t="s">
        <v>547</v>
      </c>
      <c r="AD28" s="60" t="s">
        <v>371</v>
      </c>
      <c r="AF28" s="2"/>
      <c r="AG28" s="3"/>
    </row>
    <row r="29" spans="1:36" ht="73.5" customHeight="1" thickBot="1">
      <c r="A29" s="33" t="s">
        <v>267</v>
      </c>
      <c r="B29" s="66" t="s">
        <v>174</v>
      </c>
      <c r="C29" s="60" t="s">
        <v>453</v>
      </c>
      <c r="D29" s="60" t="s">
        <v>157</v>
      </c>
      <c r="E29" s="61">
        <v>41823</v>
      </c>
      <c r="F29" s="61" t="s">
        <v>228</v>
      </c>
      <c r="G29" s="61" t="s">
        <v>210</v>
      </c>
      <c r="H29" s="63">
        <v>140000</v>
      </c>
      <c r="I29" s="63">
        <v>9623.57</v>
      </c>
      <c r="J29" s="83" t="s">
        <v>179</v>
      </c>
      <c r="K29" s="64" t="s">
        <v>39</v>
      </c>
      <c r="L29" s="64" t="s">
        <v>318</v>
      </c>
      <c r="M29" s="64" t="s">
        <v>210</v>
      </c>
      <c r="N29" s="65">
        <v>42901</v>
      </c>
      <c r="O29" s="26">
        <f>N29+180</f>
        <v>43081</v>
      </c>
      <c r="P29" s="31">
        <f t="shared" si="0"/>
        <v>43021</v>
      </c>
      <c r="Q29" s="117"/>
      <c r="R29" s="143" t="s">
        <v>178</v>
      </c>
      <c r="S29" s="119">
        <v>41824</v>
      </c>
      <c r="T29" s="125">
        <v>70000</v>
      </c>
      <c r="U29" s="117"/>
      <c r="V29" s="110"/>
      <c r="W29" s="112" t="s">
        <v>29</v>
      </c>
      <c r="X29" s="113" t="s">
        <v>352</v>
      </c>
      <c r="Y29" s="37" t="s">
        <v>246</v>
      </c>
      <c r="Z29" s="65" t="s">
        <v>315</v>
      </c>
      <c r="AA29" s="60"/>
      <c r="AB29" s="60" t="s">
        <v>522</v>
      </c>
      <c r="AC29" s="88" t="s">
        <v>545</v>
      </c>
      <c r="AD29" s="60"/>
      <c r="AF29" s="2"/>
      <c r="AG29" s="3"/>
    </row>
    <row r="30" spans="1:36" ht="90.75" thickBot="1">
      <c r="A30" s="33" t="s">
        <v>268</v>
      </c>
      <c r="B30" s="75" t="s">
        <v>192</v>
      </c>
      <c r="C30" s="75" t="s">
        <v>453</v>
      </c>
      <c r="D30" s="95" t="s">
        <v>157</v>
      </c>
      <c r="E30" s="86">
        <v>42514</v>
      </c>
      <c r="F30" s="86" t="s">
        <v>225</v>
      </c>
      <c r="G30" s="86" t="s">
        <v>210</v>
      </c>
      <c r="H30" s="87">
        <v>140000</v>
      </c>
      <c r="I30" s="87">
        <v>4208.7</v>
      </c>
      <c r="J30" s="83" t="s">
        <v>195</v>
      </c>
      <c r="K30" s="64" t="s">
        <v>140</v>
      </c>
      <c r="L30" s="64" t="s">
        <v>329</v>
      </c>
      <c r="M30" s="64" t="s">
        <v>210</v>
      </c>
      <c r="N30" s="65">
        <v>42913</v>
      </c>
      <c r="O30" s="26">
        <f>N30+180</f>
        <v>43093</v>
      </c>
      <c r="P30" s="31">
        <f t="shared" si="0"/>
        <v>43033</v>
      </c>
      <c r="Q30" s="117"/>
      <c r="R30" s="133" t="s">
        <v>76</v>
      </c>
      <c r="S30" s="134">
        <v>42551</v>
      </c>
      <c r="T30" s="135">
        <v>70000</v>
      </c>
      <c r="U30" s="117">
        <v>42731</v>
      </c>
      <c r="V30" s="110"/>
      <c r="W30" s="112"/>
      <c r="X30" s="113" t="s">
        <v>352</v>
      </c>
      <c r="Y30" s="36" t="s">
        <v>426</v>
      </c>
      <c r="Z30" s="65" t="s">
        <v>315</v>
      </c>
      <c r="AA30" s="60"/>
      <c r="AB30" s="60" t="s">
        <v>519</v>
      </c>
      <c r="AC30" s="88" t="s">
        <v>544</v>
      </c>
      <c r="AD30" s="60" t="s">
        <v>204</v>
      </c>
      <c r="AF30" s="2"/>
      <c r="AG30" s="3"/>
    </row>
    <row r="31" spans="1:36" ht="60.75" thickBot="1">
      <c r="A31" s="33" t="s">
        <v>269</v>
      </c>
      <c r="B31" s="75" t="s">
        <v>197</v>
      </c>
      <c r="C31" s="75" t="s">
        <v>453</v>
      </c>
      <c r="D31" s="95" t="s">
        <v>157</v>
      </c>
      <c r="E31" s="86">
        <v>42632</v>
      </c>
      <c r="F31" s="86" t="s">
        <v>220</v>
      </c>
      <c r="G31" s="86" t="s">
        <v>210</v>
      </c>
      <c r="H31" s="94">
        <v>140000</v>
      </c>
      <c r="I31" s="87">
        <v>9033.83</v>
      </c>
      <c r="J31" s="83" t="s">
        <v>198</v>
      </c>
      <c r="K31" s="64" t="s">
        <v>364</v>
      </c>
      <c r="L31" s="64" t="s">
        <v>364</v>
      </c>
      <c r="M31" s="64" t="s">
        <v>364</v>
      </c>
      <c r="N31" s="65">
        <v>42894</v>
      </c>
      <c r="O31" s="26">
        <f>N31+180</f>
        <v>43074</v>
      </c>
      <c r="P31" s="31">
        <f t="shared" si="0"/>
        <v>43014</v>
      </c>
      <c r="Q31" s="117"/>
      <c r="R31" s="129" t="s">
        <v>76</v>
      </c>
      <c r="S31" s="127">
        <v>42894</v>
      </c>
      <c r="T31" s="128">
        <v>70000</v>
      </c>
      <c r="U31" s="117"/>
      <c r="V31" s="110"/>
      <c r="W31" s="112"/>
      <c r="X31" s="36" t="s">
        <v>348</v>
      </c>
      <c r="Y31" s="162" t="s">
        <v>465</v>
      </c>
      <c r="Z31" s="65" t="s">
        <v>315</v>
      </c>
      <c r="AA31" s="60"/>
      <c r="AB31" s="60" t="s">
        <v>518</v>
      </c>
      <c r="AC31" s="60" t="s">
        <v>475</v>
      </c>
      <c r="AD31" s="60"/>
      <c r="AF31" s="2"/>
      <c r="AG31" s="3"/>
    </row>
    <row r="32" spans="1:36" ht="60.75" thickBot="1">
      <c r="A32" s="33" t="s">
        <v>270</v>
      </c>
      <c r="B32" s="66" t="s">
        <v>64</v>
      </c>
      <c r="C32" s="60" t="s">
        <v>436</v>
      </c>
      <c r="D32" s="60" t="s">
        <v>65</v>
      </c>
      <c r="E32" s="61">
        <v>41096</v>
      </c>
      <c r="F32" s="66" t="s">
        <v>244</v>
      </c>
      <c r="G32" s="61" t="s">
        <v>213</v>
      </c>
      <c r="H32" s="63">
        <v>455135.05</v>
      </c>
      <c r="I32" s="63">
        <v>50570.559999999998</v>
      </c>
      <c r="J32" s="60" t="s">
        <v>53</v>
      </c>
      <c r="K32" s="64" t="s">
        <v>66</v>
      </c>
      <c r="L32" s="61" t="s">
        <v>217</v>
      </c>
      <c r="M32" s="64" t="s">
        <v>209</v>
      </c>
      <c r="N32" s="65">
        <v>41964</v>
      </c>
      <c r="O32" s="65">
        <v>42144</v>
      </c>
      <c r="P32" s="31"/>
      <c r="Q32" s="110"/>
      <c r="R32" s="109" t="s">
        <v>350</v>
      </c>
      <c r="S32" s="110">
        <v>41982</v>
      </c>
      <c r="T32" s="111">
        <v>151711.67999999999</v>
      </c>
      <c r="U32" s="110">
        <v>42892</v>
      </c>
      <c r="V32" s="110">
        <v>42892</v>
      </c>
      <c r="W32" s="112"/>
      <c r="X32" s="113" t="s">
        <v>351</v>
      </c>
      <c r="Y32" s="101" t="s">
        <v>364</v>
      </c>
      <c r="Z32" s="101" t="s">
        <v>364</v>
      </c>
      <c r="AA32" s="60"/>
      <c r="AB32" s="60"/>
      <c r="AC32" s="60" t="s">
        <v>378</v>
      </c>
      <c r="AD32" s="60" t="s">
        <v>303</v>
      </c>
      <c r="AF32" s="2"/>
      <c r="AG32" s="3"/>
      <c r="AI32" s="8"/>
      <c r="AJ32" s="8"/>
    </row>
    <row r="33" spans="1:36" ht="180.75" thickBot="1">
      <c r="A33" s="33" t="s">
        <v>271</v>
      </c>
      <c r="B33" s="66" t="s">
        <v>73</v>
      </c>
      <c r="C33" s="60" t="s">
        <v>407</v>
      </c>
      <c r="D33" s="60" t="s">
        <v>74</v>
      </c>
      <c r="E33" s="61">
        <v>41094</v>
      </c>
      <c r="F33" s="66" t="s">
        <v>244</v>
      </c>
      <c r="G33" s="61" t="s">
        <v>210</v>
      </c>
      <c r="H33" s="63">
        <v>100000</v>
      </c>
      <c r="I33" s="63">
        <v>35145.949999999997</v>
      </c>
      <c r="J33" s="60" t="s">
        <v>75</v>
      </c>
      <c r="K33" s="64" t="s">
        <v>320</v>
      </c>
      <c r="L33" s="64" t="s">
        <v>412</v>
      </c>
      <c r="M33" s="64" t="s">
        <v>210</v>
      </c>
      <c r="N33" s="65">
        <v>42915</v>
      </c>
      <c r="O33" s="26">
        <f>N33+180</f>
        <v>43095</v>
      </c>
      <c r="P33" s="31">
        <f t="shared" ref="P33:P50" si="1">O33-60</f>
        <v>43035</v>
      </c>
      <c r="Q33" s="110"/>
      <c r="R33" s="118" t="s">
        <v>76</v>
      </c>
      <c r="S33" s="123">
        <v>41733</v>
      </c>
      <c r="T33" s="120">
        <v>50000</v>
      </c>
      <c r="U33" s="110"/>
      <c r="V33" s="110"/>
      <c r="W33" s="112" t="s">
        <v>71</v>
      </c>
      <c r="X33" s="36" t="s">
        <v>517</v>
      </c>
      <c r="Y33" s="54" t="s">
        <v>379</v>
      </c>
      <c r="Z33" s="64" t="s">
        <v>382</v>
      </c>
      <c r="AA33" s="60"/>
      <c r="AB33" s="60" t="s">
        <v>516</v>
      </c>
      <c r="AC33" s="83" t="s">
        <v>406</v>
      </c>
      <c r="AD33" s="60" t="s">
        <v>408</v>
      </c>
      <c r="AF33" s="2"/>
      <c r="AG33" s="3"/>
    </row>
    <row r="34" spans="1:36" ht="105.75" thickBot="1">
      <c r="A34" s="33" t="s">
        <v>272</v>
      </c>
      <c r="B34" s="66" t="s">
        <v>161</v>
      </c>
      <c r="C34" s="60" t="s">
        <v>405</v>
      </c>
      <c r="D34" s="60" t="s">
        <v>162</v>
      </c>
      <c r="E34" s="61">
        <v>41821</v>
      </c>
      <c r="F34" s="61" t="s">
        <v>222</v>
      </c>
      <c r="G34" s="86" t="s">
        <v>210</v>
      </c>
      <c r="H34" s="63">
        <v>199680</v>
      </c>
      <c r="I34" s="63">
        <v>34259.910000000003</v>
      </c>
      <c r="J34" s="83" t="s">
        <v>163</v>
      </c>
      <c r="K34" s="64" t="s">
        <v>55</v>
      </c>
      <c r="L34" s="64" t="s">
        <v>417</v>
      </c>
      <c r="M34" s="64" t="s">
        <v>210</v>
      </c>
      <c r="N34" s="65">
        <v>43021</v>
      </c>
      <c r="O34" s="26">
        <f>N34+120</f>
        <v>43141</v>
      </c>
      <c r="P34" s="31">
        <f t="shared" si="1"/>
        <v>43081</v>
      </c>
      <c r="Q34" s="117"/>
      <c r="R34" s="133" t="s">
        <v>76</v>
      </c>
      <c r="S34" s="134"/>
      <c r="T34" s="135">
        <v>99840</v>
      </c>
      <c r="U34" s="117"/>
      <c r="V34" s="110"/>
      <c r="W34" s="112" t="s">
        <v>29</v>
      </c>
      <c r="X34" s="113" t="s">
        <v>352</v>
      </c>
      <c r="Y34" s="36" t="s">
        <v>403</v>
      </c>
      <c r="Z34" s="65" t="s">
        <v>315</v>
      </c>
      <c r="AA34" s="60"/>
      <c r="AB34" s="60" t="s">
        <v>515</v>
      </c>
      <c r="AC34" s="83"/>
      <c r="AD34" s="60" t="s">
        <v>404</v>
      </c>
      <c r="AF34" s="2"/>
      <c r="AG34" s="3"/>
    </row>
    <row r="35" spans="1:36" ht="92.25" customHeight="1" thickBot="1">
      <c r="A35" s="33" t="s">
        <v>273</v>
      </c>
      <c r="B35" s="66" t="s">
        <v>166</v>
      </c>
      <c r="C35" s="60" t="s">
        <v>405</v>
      </c>
      <c r="D35" s="60" t="s">
        <v>162</v>
      </c>
      <c r="E35" s="61">
        <v>41821</v>
      </c>
      <c r="F35" s="61" t="s">
        <v>222</v>
      </c>
      <c r="G35" s="86" t="s">
        <v>210</v>
      </c>
      <c r="H35" s="63">
        <v>199000</v>
      </c>
      <c r="I35" s="63">
        <v>33121.46</v>
      </c>
      <c r="J35" s="83" t="s">
        <v>164</v>
      </c>
      <c r="K35" s="64" t="s">
        <v>55</v>
      </c>
      <c r="L35" s="64" t="s">
        <v>417</v>
      </c>
      <c r="M35" s="64" t="s">
        <v>210</v>
      </c>
      <c r="N35" s="65">
        <v>43021</v>
      </c>
      <c r="O35" s="26">
        <f>N35+120</f>
        <v>43141</v>
      </c>
      <c r="P35" s="31">
        <f t="shared" si="1"/>
        <v>43081</v>
      </c>
      <c r="Q35" s="117"/>
      <c r="R35" s="133" t="s">
        <v>76</v>
      </c>
      <c r="S35" s="134"/>
      <c r="T35" s="135">
        <v>99500</v>
      </c>
      <c r="U35" s="117"/>
      <c r="V35" s="110"/>
      <c r="W35" s="112" t="s">
        <v>29</v>
      </c>
      <c r="X35" s="113" t="s">
        <v>352</v>
      </c>
      <c r="Y35" s="36" t="s">
        <v>403</v>
      </c>
      <c r="Z35" s="65" t="s">
        <v>315</v>
      </c>
      <c r="AA35" s="60"/>
      <c r="AB35" s="60" t="s">
        <v>514</v>
      </c>
      <c r="AC35" s="83"/>
      <c r="AD35" s="60" t="s">
        <v>317</v>
      </c>
      <c r="AF35" s="2"/>
      <c r="AG35" s="3"/>
    </row>
    <row r="36" spans="1:36" ht="120.75" thickBot="1">
      <c r="A36" s="33" t="s">
        <v>274</v>
      </c>
      <c r="B36" s="66" t="s">
        <v>167</v>
      </c>
      <c r="C36" s="60" t="s">
        <v>405</v>
      </c>
      <c r="D36" s="60" t="s">
        <v>162</v>
      </c>
      <c r="E36" s="61">
        <v>41821</v>
      </c>
      <c r="F36" s="61" t="s">
        <v>222</v>
      </c>
      <c r="G36" s="86" t="s">
        <v>210</v>
      </c>
      <c r="H36" s="63">
        <v>199400</v>
      </c>
      <c r="I36" s="63">
        <v>6075.69</v>
      </c>
      <c r="J36" s="83" t="s">
        <v>165</v>
      </c>
      <c r="K36" s="64" t="s">
        <v>55</v>
      </c>
      <c r="L36" s="64" t="s">
        <v>417</v>
      </c>
      <c r="M36" s="64" t="s">
        <v>210</v>
      </c>
      <c r="N36" s="65">
        <v>43021</v>
      </c>
      <c r="O36" s="26">
        <f>N36+120</f>
        <v>43141</v>
      </c>
      <c r="P36" s="31">
        <f t="shared" si="1"/>
        <v>43081</v>
      </c>
      <c r="Q36" s="117"/>
      <c r="R36" s="133" t="s">
        <v>76</v>
      </c>
      <c r="S36" s="134"/>
      <c r="T36" s="135">
        <v>99700</v>
      </c>
      <c r="U36" s="117"/>
      <c r="V36" s="110"/>
      <c r="W36" s="112" t="s">
        <v>29</v>
      </c>
      <c r="X36" s="113" t="s">
        <v>352</v>
      </c>
      <c r="Y36" s="36" t="s">
        <v>403</v>
      </c>
      <c r="Z36" s="65" t="s">
        <v>315</v>
      </c>
      <c r="AA36" s="60"/>
      <c r="AB36" s="60" t="s">
        <v>513</v>
      </c>
      <c r="AC36" s="83"/>
      <c r="AD36" s="60" t="s">
        <v>317</v>
      </c>
      <c r="AF36" s="2"/>
      <c r="AG36" s="3"/>
    </row>
    <row r="37" spans="1:36" ht="60.75" thickBot="1">
      <c r="A37" s="33" t="s">
        <v>275</v>
      </c>
      <c r="B37" s="66" t="s">
        <v>91</v>
      </c>
      <c r="C37" s="60" t="s">
        <v>439</v>
      </c>
      <c r="D37" s="60" t="s">
        <v>92</v>
      </c>
      <c r="E37" s="61">
        <v>41095</v>
      </c>
      <c r="F37" s="61" t="s">
        <v>242</v>
      </c>
      <c r="G37" s="61" t="s">
        <v>213</v>
      </c>
      <c r="H37" s="63">
        <v>699995.14</v>
      </c>
      <c r="I37" s="63">
        <v>73736.639999999999</v>
      </c>
      <c r="J37" s="60" t="s">
        <v>93</v>
      </c>
      <c r="K37" s="64" t="s">
        <v>422</v>
      </c>
      <c r="L37" s="64" t="s">
        <v>424</v>
      </c>
      <c r="M37" s="64" t="s">
        <v>209</v>
      </c>
      <c r="N37" s="80">
        <v>43030</v>
      </c>
      <c r="O37" s="38">
        <f>N37+120</f>
        <v>43150</v>
      </c>
      <c r="P37" s="31">
        <f t="shared" si="1"/>
        <v>43090</v>
      </c>
      <c r="Q37" s="117"/>
      <c r="R37" s="118" t="s">
        <v>37</v>
      </c>
      <c r="S37" s="119">
        <v>41592</v>
      </c>
      <c r="T37" s="120">
        <v>442889.84</v>
      </c>
      <c r="U37" s="110"/>
      <c r="V37" s="110"/>
      <c r="W37" s="112" t="s">
        <v>29</v>
      </c>
      <c r="X37" s="113" t="s">
        <v>355</v>
      </c>
      <c r="Y37" s="36" t="s">
        <v>511</v>
      </c>
      <c r="Z37" s="64" t="s">
        <v>381</v>
      </c>
      <c r="AA37" s="60"/>
      <c r="AB37" s="101" t="s">
        <v>512</v>
      </c>
      <c r="AC37" s="83"/>
      <c r="AD37" s="60" t="s">
        <v>370</v>
      </c>
      <c r="AF37" s="2"/>
      <c r="AG37" s="3"/>
    </row>
    <row r="38" spans="1:36" ht="90.75" thickBot="1">
      <c r="A38" s="33" t="s">
        <v>276</v>
      </c>
      <c r="B38" s="91" t="s">
        <v>118</v>
      </c>
      <c r="C38" s="75" t="s">
        <v>450</v>
      </c>
      <c r="D38" s="75" t="s">
        <v>119</v>
      </c>
      <c r="E38" s="86">
        <v>41729</v>
      </c>
      <c r="F38" s="86" t="s">
        <v>235</v>
      </c>
      <c r="G38" s="86" t="s">
        <v>210</v>
      </c>
      <c r="H38" s="87">
        <v>134443.92000000001</v>
      </c>
      <c r="I38" s="87">
        <v>2743.75</v>
      </c>
      <c r="J38" s="75" t="s">
        <v>122</v>
      </c>
      <c r="K38" s="90" t="s">
        <v>33</v>
      </c>
      <c r="L38" s="90" t="s">
        <v>321</v>
      </c>
      <c r="M38" s="90" t="s">
        <v>210</v>
      </c>
      <c r="N38" s="92">
        <v>42839</v>
      </c>
      <c r="O38" s="92">
        <f>N38+90</f>
        <v>42929</v>
      </c>
      <c r="P38" s="30">
        <f t="shared" si="1"/>
        <v>42869</v>
      </c>
      <c r="Q38" s="117"/>
      <c r="R38" s="133" t="s">
        <v>350</v>
      </c>
      <c r="S38" s="134">
        <v>41767</v>
      </c>
      <c r="T38" s="135">
        <v>44814.64</v>
      </c>
      <c r="U38" s="117">
        <v>42929</v>
      </c>
      <c r="V38" s="117">
        <v>42951</v>
      </c>
      <c r="W38" s="112"/>
      <c r="X38" s="113" t="s">
        <v>351</v>
      </c>
      <c r="Y38" s="37" t="s">
        <v>246</v>
      </c>
      <c r="Z38" s="65" t="s">
        <v>315</v>
      </c>
      <c r="AA38" s="60"/>
      <c r="AB38" s="60"/>
      <c r="AC38" s="88" t="s">
        <v>510</v>
      </c>
      <c r="AD38" s="60" t="s">
        <v>200</v>
      </c>
      <c r="AF38" s="2"/>
      <c r="AG38" s="3"/>
    </row>
    <row r="39" spans="1:36" ht="45.75" thickBot="1">
      <c r="A39" s="33" t="s">
        <v>277</v>
      </c>
      <c r="B39" s="66" t="s">
        <v>123</v>
      </c>
      <c r="C39" s="75" t="s">
        <v>450</v>
      </c>
      <c r="D39" s="75" t="s">
        <v>119</v>
      </c>
      <c r="E39" s="61">
        <v>41773</v>
      </c>
      <c r="F39" s="61" t="s">
        <v>234</v>
      </c>
      <c r="G39" s="61" t="s">
        <v>210</v>
      </c>
      <c r="H39" s="63">
        <v>146085.92000000001</v>
      </c>
      <c r="I39" s="63">
        <v>2981.35</v>
      </c>
      <c r="J39" s="83" t="s">
        <v>124</v>
      </c>
      <c r="K39" s="90" t="s">
        <v>466</v>
      </c>
      <c r="L39" s="90" t="s">
        <v>467</v>
      </c>
      <c r="M39" s="64" t="s">
        <v>210</v>
      </c>
      <c r="N39" s="65">
        <v>43039</v>
      </c>
      <c r="O39" s="26">
        <f>N39+90</f>
        <v>43129</v>
      </c>
      <c r="P39" s="31">
        <f t="shared" si="1"/>
        <v>43069</v>
      </c>
      <c r="Q39" s="117"/>
      <c r="R39" s="133" t="s">
        <v>37</v>
      </c>
      <c r="S39" s="134">
        <v>41781</v>
      </c>
      <c r="T39" s="135">
        <v>48695.31</v>
      </c>
      <c r="U39" s="117"/>
      <c r="V39" s="110"/>
      <c r="W39" s="112" t="s">
        <v>29</v>
      </c>
      <c r="X39" s="113" t="s">
        <v>355</v>
      </c>
      <c r="Y39" s="36" t="s">
        <v>508</v>
      </c>
      <c r="Z39" s="65">
        <v>43005</v>
      </c>
      <c r="AA39" s="60"/>
      <c r="AB39" s="60" t="s">
        <v>509</v>
      </c>
      <c r="AC39" s="88"/>
      <c r="AD39" s="60" t="s">
        <v>121</v>
      </c>
      <c r="AF39" s="2"/>
      <c r="AG39" s="3"/>
    </row>
    <row r="40" spans="1:36" ht="195.75" thickBot="1">
      <c r="A40" s="33" t="s">
        <v>278</v>
      </c>
      <c r="B40" s="66" t="s">
        <v>85</v>
      </c>
      <c r="C40" s="60" t="s">
        <v>437</v>
      </c>
      <c r="D40" s="60" t="s">
        <v>86</v>
      </c>
      <c r="E40" s="61">
        <v>41093</v>
      </c>
      <c r="F40" s="66" t="s">
        <v>244</v>
      </c>
      <c r="G40" s="61" t="s">
        <v>213</v>
      </c>
      <c r="H40" s="63">
        <v>291232.49</v>
      </c>
      <c r="I40" s="63">
        <v>32359.17</v>
      </c>
      <c r="J40" s="60" t="s">
        <v>87</v>
      </c>
      <c r="K40" s="64" t="s">
        <v>55</v>
      </c>
      <c r="L40" s="64" t="s">
        <v>319</v>
      </c>
      <c r="M40" s="64" t="s">
        <v>209</v>
      </c>
      <c r="N40" s="65">
        <v>42890</v>
      </c>
      <c r="O40" s="26">
        <f>N40+180</f>
        <v>43070</v>
      </c>
      <c r="P40" s="31">
        <f t="shared" si="1"/>
        <v>43010</v>
      </c>
      <c r="Q40" s="117"/>
      <c r="R40" s="118" t="s">
        <v>353</v>
      </c>
      <c r="S40" s="119">
        <v>41095</v>
      </c>
      <c r="T40" s="120">
        <v>235086.69</v>
      </c>
      <c r="U40" s="110"/>
      <c r="V40" s="110"/>
      <c r="W40" s="112" t="s">
        <v>29</v>
      </c>
      <c r="X40" s="36" t="s">
        <v>346</v>
      </c>
      <c r="Y40" s="54" t="s">
        <v>379</v>
      </c>
      <c r="Z40" s="65">
        <v>42705</v>
      </c>
      <c r="AA40" s="60" t="s">
        <v>507</v>
      </c>
      <c r="AB40" s="60" t="s">
        <v>505</v>
      </c>
      <c r="AC40" s="83" t="s">
        <v>506</v>
      </c>
      <c r="AD40" s="158" t="s">
        <v>473</v>
      </c>
      <c r="AF40" s="2"/>
      <c r="AG40" s="3"/>
      <c r="AI40" s="8"/>
      <c r="AJ40" s="8"/>
    </row>
    <row r="41" spans="1:36" ht="210.75" thickBot="1">
      <c r="A41" s="33" t="s">
        <v>279</v>
      </c>
      <c r="B41" s="66" t="s">
        <v>89</v>
      </c>
      <c r="C41" s="60" t="s">
        <v>437</v>
      </c>
      <c r="D41" s="60" t="s">
        <v>86</v>
      </c>
      <c r="E41" s="61">
        <v>41120</v>
      </c>
      <c r="F41" s="66" t="s">
        <v>244</v>
      </c>
      <c r="G41" s="61" t="s">
        <v>213</v>
      </c>
      <c r="H41" s="63">
        <v>551429.05000000005</v>
      </c>
      <c r="I41" s="63">
        <v>61269.9</v>
      </c>
      <c r="J41" s="60" t="s">
        <v>90</v>
      </c>
      <c r="K41" s="64" t="s">
        <v>320</v>
      </c>
      <c r="L41" s="64" t="s">
        <v>319</v>
      </c>
      <c r="M41" s="64" t="s">
        <v>209</v>
      </c>
      <c r="N41" s="65">
        <v>42888</v>
      </c>
      <c r="O41" s="26">
        <f>N41+180</f>
        <v>43068</v>
      </c>
      <c r="P41" s="31">
        <f t="shared" si="1"/>
        <v>43008</v>
      </c>
      <c r="Q41" s="117"/>
      <c r="R41" s="118" t="s">
        <v>345</v>
      </c>
      <c r="S41" s="119">
        <v>41557</v>
      </c>
      <c r="T41" s="120">
        <v>508389.67</v>
      </c>
      <c r="U41" s="110"/>
      <c r="V41" s="110"/>
      <c r="W41" s="112" t="s">
        <v>29</v>
      </c>
      <c r="X41" s="113" t="s">
        <v>354</v>
      </c>
      <c r="Y41" s="54" t="s">
        <v>379</v>
      </c>
      <c r="Z41" s="65">
        <v>42705</v>
      </c>
      <c r="AA41" s="60" t="s">
        <v>507</v>
      </c>
      <c r="AB41" s="60" t="s">
        <v>503</v>
      </c>
      <c r="AC41" s="83" t="s">
        <v>504</v>
      </c>
      <c r="AD41" s="158" t="s">
        <v>474</v>
      </c>
      <c r="AF41" s="2"/>
      <c r="AG41" s="3"/>
    </row>
    <row r="42" spans="1:36" ht="180.75" thickBot="1">
      <c r="A42" s="33" t="s">
        <v>280</v>
      </c>
      <c r="B42" s="66" t="s">
        <v>98</v>
      </c>
      <c r="C42" s="60" t="s">
        <v>437</v>
      </c>
      <c r="D42" s="60" t="s">
        <v>86</v>
      </c>
      <c r="E42" s="61">
        <v>41520</v>
      </c>
      <c r="F42" s="61" t="s">
        <v>241</v>
      </c>
      <c r="G42" s="62" t="s">
        <v>210</v>
      </c>
      <c r="H42" s="63">
        <v>180000</v>
      </c>
      <c r="I42" s="63">
        <v>18000</v>
      </c>
      <c r="J42" s="83" t="s">
        <v>99</v>
      </c>
      <c r="K42" s="64" t="s">
        <v>392</v>
      </c>
      <c r="L42" s="64" t="s">
        <v>393</v>
      </c>
      <c r="M42" s="64" t="s">
        <v>210</v>
      </c>
      <c r="N42" s="65">
        <v>42973</v>
      </c>
      <c r="O42" s="26">
        <f>N42+180</f>
        <v>43153</v>
      </c>
      <c r="P42" s="31">
        <f t="shared" si="1"/>
        <v>43093</v>
      </c>
      <c r="Q42" s="117"/>
      <c r="R42" s="126" t="s">
        <v>100</v>
      </c>
      <c r="S42" s="127">
        <v>41536</v>
      </c>
      <c r="T42" s="128">
        <v>32900</v>
      </c>
      <c r="U42" s="117"/>
      <c r="V42" s="110"/>
      <c r="W42" s="112" t="s">
        <v>29</v>
      </c>
      <c r="X42" s="113" t="s">
        <v>352</v>
      </c>
      <c r="Y42" s="101" t="s">
        <v>383</v>
      </c>
      <c r="Z42" s="101" t="s">
        <v>383</v>
      </c>
      <c r="AA42" s="60" t="s">
        <v>206</v>
      </c>
      <c r="AB42" s="60"/>
      <c r="AC42" s="88"/>
      <c r="AD42" s="60" t="s">
        <v>202</v>
      </c>
      <c r="AF42" s="2"/>
      <c r="AG42" s="3"/>
    </row>
    <row r="43" spans="1:36" ht="166.5" thickBot="1">
      <c r="A43" s="33" t="s">
        <v>281</v>
      </c>
      <c r="B43" s="66" t="s">
        <v>81</v>
      </c>
      <c r="C43" s="60" t="s">
        <v>442</v>
      </c>
      <c r="D43" s="60" t="s">
        <v>82</v>
      </c>
      <c r="E43" s="61">
        <v>41095</v>
      </c>
      <c r="F43" s="66" t="s">
        <v>244</v>
      </c>
      <c r="G43" s="61" t="s">
        <v>210</v>
      </c>
      <c r="H43" s="63">
        <v>100000</v>
      </c>
      <c r="I43" s="63">
        <v>6547.27</v>
      </c>
      <c r="J43" s="60" t="s">
        <v>83</v>
      </c>
      <c r="K43" s="64" t="s">
        <v>326</v>
      </c>
      <c r="L43" s="64" t="s">
        <v>335</v>
      </c>
      <c r="M43" s="64" t="s">
        <v>210</v>
      </c>
      <c r="N43" s="65">
        <v>42912</v>
      </c>
      <c r="O43" s="65">
        <f>N43+60</f>
        <v>42972</v>
      </c>
      <c r="P43" s="31">
        <f t="shared" si="1"/>
        <v>42912</v>
      </c>
      <c r="Q43" s="117"/>
      <c r="R43" s="118" t="s">
        <v>84</v>
      </c>
      <c r="S43" s="119">
        <v>41095</v>
      </c>
      <c r="T43" s="120">
        <v>26787.39</v>
      </c>
      <c r="U43" s="117"/>
      <c r="V43" s="110"/>
      <c r="W43" s="113" t="s">
        <v>352</v>
      </c>
      <c r="X43" s="36" t="s">
        <v>502</v>
      </c>
      <c r="Y43" s="37" t="s">
        <v>246</v>
      </c>
      <c r="Z43" s="65">
        <v>42941</v>
      </c>
      <c r="AA43" s="60"/>
      <c r="AB43" s="60"/>
      <c r="AC43" s="82" t="s">
        <v>391</v>
      </c>
      <c r="AD43" s="60" t="s">
        <v>333</v>
      </c>
      <c r="AF43" s="2"/>
      <c r="AG43" s="3"/>
    </row>
    <row r="44" spans="1:36" ht="90.75" thickBot="1">
      <c r="A44" s="33" t="s">
        <v>282</v>
      </c>
      <c r="B44" s="71" t="s">
        <v>51</v>
      </c>
      <c r="C44" s="68" t="s">
        <v>432</v>
      </c>
      <c r="D44" s="71" t="s">
        <v>52</v>
      </c>
      <c r="E44" s="69">
        <v>40896</v>
      </c>
      <c r="F44" s="66" t="s">
        <v>244</v>
      </c>
      <c r="G44" s="72" t="s">
        <v>213</v>
      </c>
      <c r="H44" s="70">
        <v>505005.98</v>
      </c>
      <c r="I44" s="70">
        <v>56111.77</v>
      </c>
      <c r="J44" s="60" t="s">
        <v>53</v>
      </c>
      <c r="K44" s="64" t="s">
        <v>320</v>
      </c>
      <c r="L44" s="61" t="s">
        <v>412</v>
      </c>
      <c r="M44" s="64" t="s">
        <v>210</v>
      </c>
      <c r="N44" s="65">
        <v>42968</v>
      </c>
      <c r="O44" s="26">
        <f>N44+180</f>
        <v>43148</v>
      </c>
      <c r="P44" s="31">
        <f t="shared" si="1"/>
        <v>43088</v>
      </c>
      <c r="Q44" s="110"/>
      <c r="R44" s="114" t="s">
        <v>54</v>
      </c>
      <c r="S44" s="115">
        <v>41733</v>
      </c>
      <c r="T44" s="116">
        <v>134386.15</v>
      </c>
      <c r="U44" s="110"/>
      <c r="V44" s="110"/>
      <c r="W44" s="112" t="s">
        <v>29</v>
      </c>
      <c r="X44" s="113" t="s">
        <v>341</v>
      </c>
      <c r="Y44" s="37" t="s">
        <v>246</v>
      </c>
      <c r="Z44" s="65">
        <v>42705</v>
      </c>
      <c r="AA44" s="60"/>
      <c r="AB44" s="60"/>
      <c r="AC44" s="83"/>
      <c r="AD44" s="60" t="s">
        <v>419</v>
      </c>
      <c r="AI44" s="155"/>
      <c r="AJ44" s="157"/>
    </row>
    <row r="45" spans="1:36" ht="75.75" thickBot="1">
      <c r="A45" s="33" t="s">
        <v>283</v>
      </c>
      <c r="B45" s="66" t="s">
        <v>137</v>
      </c>
      <c r="C45" s="75" t="s">
        <v>448</v>
      </c>
      <c r="D45" s="75" t="s">
        <v>138</v>
      </c>
      <c r="E45" s="86">
        <v>41729</v>
      </c>
      <c r="F45" s="86" t="s">
        <v>218</v>
      </c>
      <c r="G45" s="86" t="s">
        <v>219</v>
      </c>
      <c r="H45" s="87">
        <v>10300000</v>
      </c>
      <c r="I45" s="87">
        <v>1548800.85</v>
      </c>
      <c r="J45" s="88" t="s">
        <v>139</v>
      </c>
      <c r="K45" s="64" t="s">
        <v>331</v>
      </c>
      <c r="L45" s="64" t="s">
        <v>483</v>
      </c>
      <c r="M45" s="64" t="s">
        <v>209</v>
      </c>
      <c r="N45" s="65">
        <v>43051</v>
      </c>
      <c r="O45" s="26">
        <f>N45+330</f>
        <v>43381</v>
      </c>
      <c r="P45" s="31">
        <f t="shared" si="1"/>
        <v>43321</v>
      </c>
      <c r="Q45" s="117"/>
      <c r="R45" s="133" t="s">
        <v>37</v>
      </c>
      <c r="S45" s="134">
        <v>41731</v>
      </c>
      <c r="T45" s="135">
        <v>4120000</v>
      </c>
      <c r="U45" s="117"/>
      <c r="V45" s="110"/>
      <c r="W45" s="112" t="s">
        <v>29</v>
      </c>
      <c r="X45" s="113" t="s">
        <v>360</v>
      </c>
      <c r="Y45" s="36" t="s">
        <v>461</v>
      </c>
      <c r="Z45" s="65" t="s">
        <v>315</v>
      </c>
      <c r="AA45" s="60" t="s">
        <v>221</v>
      </c>
      <c r="AB45" s="60" t="s">
        <v>501</v>
      </c>
      <c r="AC45" s="83"/>
      <c r="AD45" s="60"/>
      <c r="AF45" s="2"/>
      <c r="AG45" s="3"/>
    </row>
    <row r="46" spans="1:36" ht="122.25" customHeight="1" thickBot="1">
      <c r="A46" s="33" t="s">
        <v>284</v>
      </c>
      <c r="B46" s="66" t="s">
        <v>142</v>
      </c>
      <c r="C46" s="75" t="s">
        <v>448</v>
      </c>
      <c r="D46" s="75" t="s">
        <v>138</v>
      </c>
      <c r="E46" s="86">
        <v>41729</v>
      </c>
      <c r="F46" s="86" t="s">
        <v>218</v>
      </c>
      <c r="G46" s="86" t="s">
        <v>213</v>
      </c>
      <c r="H46" s="87">
        <v>3265790.12</v>
      </c>
      <c r="I46" s="87">
        <v>368392.27</v>
      </c>
      <c r="J46" s="88" t="s">
        <v>141</v>
      </c>
      <c r="K46" s="64" t="s">
        <v>392</v>
      </c>
      <c r="L46" s="64" t="s">
        <v>364</v>
      </c>
      <c r="M46" s="64" t="s">
        <v>209</v>
      </c>
      <c r="N46" s="65">
        <v>43053</v>
      </c>
      <c r="O46" s="26">
        <v>43143</v>
      </c>
      <c r="P46" s="31">
        <f t="shared" si="1"/>
        <v>43083</v>
      </c>
      <c r="Q46" s="117"/>
      <c r="R46" s="133" t="s">
        <v>350</v>
      </c>
      <c r="S46" s="134">
        <v>41731</v>
      </c>
      <c r="T46" s="135">
        <v>1306316.05</v>
      </c>
      <c r="U46" s="117"/>
      <c r="V46" s="110"/>
      <c r="W46" s="112"/>
      <c r="X46" s="36" t="s">
        <v>361</v>
      </c>
      <c r="Y46" s="161" t="s">
        <v>428</v>
      </c>
      <c r="Z46" s="65" t="s">
        <v>315</v>
      </c>
      <c r="AA46" s="60"/>
      <c r="AB46" s="60"/>
      <c r="AC46" s="83" t="s">
        <v>477</v>
      </c>
      <c r="AD46" s="107" t="s">
        <v>316</v>
      </c>
      <c r="AF46" s="2"/>
      <c r="AG46" s="3"/>
    </row>
    <row r="47" spans="1:36" ht="80.25" customHeight="1" thickBot="1">
      <c r="A47" s="33" t="s">
        <v>285</v>
      </c>
      <c r="B47" s="66" t="s">
        <v>143</v>
      </c>
      <c r="C47" s="75" t="s">
        <v>448</v>
      </c>
      <c r="D47" s="75" t="s">
        <v>138</v>
      </c>
      <c r="E47" s="86">
        <v>41729</v>
      </c>
      <c r="F47" s="86" t="s">
        <v>218</v>
      </c>
      <c r="G47" s="86" t="s">
        <v>213</v>
      </c>
      <c r="H47" s="87">
        <v>7314473.9500000002</v>
      </c>
      <c r="I47" s="87">
        <v>812719.33</v>
      </c>
      <c r="J47" s="88" t="s">
        <v>144</v>
      </c>
      <c r="K47" s="64" t="s">
        <v>331</v>
      </c>
      <c r="L47" s="64" t="s">
        <v>336</v>
      </c>
      <c r="M47" s="64" t="s">
        <v>209</v>
      </c>
      <c r="N47" s="65">
        <v>42923</v>
      </c>
      <c r="O47" s="26">
        <f>N47+300</f>
        <v>43223</v>
      </c>
      <c r="P47" s="31">
        <f t="shared" si="1"/>
        <v>43163</v>
      </c>
      <c r="Q47" s="117"/>
      <c r="R47" s="133" t="s">
        <v>37</v>
      </c>
      <c r="S47" s="134">
        <v>41731</v>
      </c>
      <c r="T47" s="135">
        <v>2925789.58</v>
      </c>
      <c r="U47" s="117"/>
      <c r="V47" s="110"/>
      <c r="W47" s="112"/>
      <c r="X47" s="36" t="s">
        <v>362</v>
      </c>
      <c r="Y47" s="161" t="s">
        <v>460</v>
      </c>
      <c r="Z47" s="65" t="s">
        <v>315</v>
      </c>
      <c r="AA47" s="60" t="s">
        <v>221</v>
      </c>
      <c r="AB47" s="60" t="s">
        <v>499</v>
      </c>
      <c r="AC47" s="60"/>
      <c r="AD47" s="60" t="s">
        <v>334</v>
      </c>
      <c r="AF47" s="2"/>
      <c r="AG47" s="3"/>
    </row>
    <row r="48" spans="1:36" ht="75.75" thickBot="1">
      <c r="A48" s="33" t="s">
        <v>286</v>
      </c>
      <c r="B48" s="67" t="s">
        <v>35</v>
      </c>
      <c r="C48" s="68" t="s">
        <v>431</v>
      </c>
      <c r="D48" s="67" t="s">
        <v>36</v>
      </c>
      <c r="E48" s="69">
        <v>40338</v>
      </c>
      <c r="F48" s="62" t="s">
        <v>245</v>
      </c>
      <c r="G48" s="62" t="s">
        <v>216</v>
      </c>
      <c r="H48" s="70">
        <v>591715.54</v>
      </c>
      <c r="I48" s="70">
        <v>59171.55</v>
      </c>
      <c r="J48" s="60" t="s">
        <v>28</v>
      </c>
      <c r="K48" s="64" t="s">
        <v>39</v>
      </c>
      <c r="L48" s="61" t="s">
        <v>217</v>
      </c>
      <c r="M48" s="64" t="s">
        <v>209</v>
      </c>
      <c r="N48" s="65">
        <v>41264</v>
      </c>
      <c r="O48" s="65">
        <f>N48+90</f>
        <v>41354</v>
      </c>
      <c r="P48" s="31">
        <f t="shared" si="1"/>
        <v>41294</v>
      </c>
      <c r="Q48" s="110"/>
      <c r="R48" s="114" t="s">
        <v>350</v>
      </c>
      <c r="S48" s="115">
        <v>41170</v>
      </c>
      <c r="T48" s="116">
        <v>394476</v>
      </c>
      <c r="U48" s="110"/>
      <c r="V48" s="110"/>
      <c r="W48" s="112" t="s">
        <v>38</v>
      </c>
      <c r="X48" s="113" t="s">
        <v>339</v>
      </c>
      <c r="Y48" s="37" t="s">
        <v>246</v>
      </c>
      <c r="Z48" s="101" t="s">
        <v>364</v>
      </c>
      <c r="AA48" s="60"/>
      <c r="AB48" s="101" t="s">
        <v>340</v>
      </c>
      <c r="AC48" s="60" t="s">
        <v>38</v>
      </c>
      <c r="AD48" s="60"/>
      <c r="AI48" s="155"/>
      <c r="AJ48" s="157"/>
    </row>
    <row r="49" spans="1:36" ht="108.75" thickBot="1">
      <c r="A49" s="33" t="s">
        <v>287</v>
      </c>
      <c r="B49" s="66" t="s">
        <v>180</v>
      </c>
      <c r="C49" s="75" t="s">
        <v>455</v>
      </c>
      <c r="D49" s="74" t="s">
        <v>182</v>
      </c>
      <c r="E49" s="86">
        <v>41823</v>
      </c>
      <c r="F49" s="61" t="s">
        <v>228</v>
      </c>
      <c r="G49" s="86" t="s">
        <v>210</v>
      </c>
      <c r="H49" s="94">
        <v>142000</v>
      </c>
      <c r="I49" s="94">
        <v>4860.51</v>
      </c>
      <c r="J49" s="83" t="s">
        <v>183</v>
      </c>
      <c r="K49" s="64" t="s">
        <v>39</v>
      </c>
      <c r="L49" s="64" t="s">
        <v>364</v>
      </c>
      <c r="M49" s="64" t="s">
        <v>210</v>
      </c>
      <c r="N49" s="65">
        <v>43061</v>
      </c>
      <c r="O49" s="26">
        <v>43241</v>
      </c>
      <c r="P49" s="31">
        <f t="shared" si="1"/>
        <v>43181</v>
      </c>
      <c r="Q49" s="117"/>
      <c r="R49" s="138" t="s">
        <v>178</v>
      </c>
      <c r="S49" s="134">
        <v>41982</v>
      </c>
      <c r="T49" s="135">
        <v>71000</v>
      </c>
      <c r="U49" s="117" t="s">
        <v>29</v>
      </c>
      <c r="V49" s="110"/>
      <c r="W49" s="112"/>
      <c r="X49" s="113" t="s">
        <v>352</v>
      </c>
      <c r="Y49" s="37" t="s">
        <v>246</v>
      </c>
      <c r="Z49" s="65" t="s">
        <v>315</v>
      </c>
      <c r="AA49" s="60"/>
      <c r="AB49" s="60" t="s">
        <v>497</v>
      </c>
      <c r="AC49" s="88" t="s">
        <v>498</v>
      </c>
      <c r="AD49" s="102" t="s">
        <v>372</v>
      </c>
      <c r="AF49" s="2"/>
      <c r="AG49" s="3"/>
    </row>
    <row r="50" spans="1:36" ht="66.75" customHeight="1" thickBot="1">
      <c r="A50" s="33" t="s">
        <v>288</v>
      </c>
      <c r="B50" s="66" t="s">
        <v>94</v>
      </c>
      <c r="C50" s="60" t="s">
        <v>443</v>
      </c>
      <c r="D50" s="60" t="s">
        <v>95</v>
      </c>
      <c r="E50" s="61">
        <v>41271</v>
      </c>
      <c r="F50" s="66" t="s">
        <v>244</v>
      </c>
      <c r="G50" s="61" t="s">
        <v>213</v>
      </c>
      <c r="H50" s="63">
        <v>1000000</v>
      </c>
      <c r="I50" s="63">
        <v>274746.89</v>
      </c>
      <c r="J50" s="60" t="s">
        <v>96</v>
      </c>
      <c r="K50" s="64" t="s">
        <v>420</v>
      </c>
      <c r="L50" s="64" t="s">
        <v>421</v>
      </c>
      <c r="M50" s="64" t="s">
        <v>209</v>
      </c>
      <c r="N50" s="65">
        <v>42726</v>
      </c>
      <c r="O50" s="26">
        <f>N50+365</f>
        <v>43091</v>
      </c>
      <c r="P50" s="31">
        <f t="shared" si="1"/>
        <v>43031</v>
      </c>
      <c r="Q50" s="117"/>
      <c r="R50" s="124" t="s">
        <v>97</v>
      </c>
      <c r="S50" s="119">
        <v>41634</v>
      </c>
      <c r="T50" s="125">
        <v>300000</v>
      </c>
      <c r="U50" s="117"/>
      <c r="V50" s="110"/>
      <c r="W50" s="112" t="s">
        <v>29</v>
      </c>
      <c r="X50" s="36" t="s">
        <v>500</v>
      </c>
      <c r="Y50" s="161" t="s">
        <v>496</v>
      </c>
      <c r="Z50" s="65" t="s">
        <v>315</v>
      </c>
      <c r="AA50" s="60"/>
      <c r="AB50" s="60" t="s">
        <v>495</v>
      </c>
      <c r="AC50" s="88" t="s">
        <v>411</v>
      </c>
      <c r="AD50" s="60" t="s">
        <v>201</v>
      </c>
      <c r="AF50" s="2"/>
      <c r="AG50" s="3"/>
    </row>
    <row r="51" spans="1:36" ht="90.75" thickBot="1">
      <c r="A51" s="33" t="s">
        <v>289</v>
      </c>
      <c r="B51" s="41" t="s">
        <v>125</v>
      </c>
      <c r="C51" s="42" t="s">
        <v>452</v>
      </c>
      <c r="D51" s="42" t="s">
        <v>126</v>
      </c>
      <c r="E51" s="43">
        <v>41786</v>
      </c>
      <c r="F51" s="43" t="s">
        <v>233</v>
      </c>
      <c r="G51" s="43" t="s">
        <v>210</v>
      </c>
      <c r="H51" s="44">
        <v>195875.08</v>
      </c>
      <c r="I51" s="44">
        <v>4095.86</v>
      </c>
      <c r="J51" s="45" t="s">
        <v>127</v>
      </c>
      <c r="K51" s="46" t="s">
        <v>66</v>
      </c>
      <c r="L51" s="46" t="s">
        <v>229</v>
      </c>
      <c r="M51" s="46" t="s">
        <v>210</v>
      </c>
      <c r="N51" s="47">
        <v>42419</v>
      </c>
      <c r="O51" s="47">
        <f>N51+120</f>
        <v>42539</v>
      </c>
      <c r="P51" s="43" t="s">
        <v>357</v>
      </c>
      <c r="Q51" s="48" t="s">
        <v>357</v>
      </c>
      <c r="R51" s="49" t="s">
        <v>63</v>
      </c>
      <c r="S51" s="50">
        <v>41822</v>
      </c>
      <c r="T51" s="51">
        <v>95875.08</v>
      </c>
      <c r="U51" s="48">
        <v>42539</v>
      </c>
      <c r="V51" s="43">
        <v>42539</v>
      </c>
      <c r="W51" s="42" t="s">
        <v>232</v>
      </c>
      <c r="X51" s="52" t="s">
        <v>358</v>
      </c>
      <c r="Y51" s="52" t="s">
        <v>315</v>
      </c>
      <c r="Z51" s="47" t="s">
        <v>315</v>
      </c>
      <c r="AA51" s="42"/>
      <c r="AB51" s="42"/>
      <c r="AC51" s="42" t="s">
        <v>359</v>
      </c>
      <c r="AD51" s="42" t="s">
        <v>128</v>
      </c>
      <c r="AF51" s="2"/>
      <c r="AG51" s="3"/>
    </row>
    <row r="52" spans="1:36" ht="90.75" thickBot="1">
      <c r="A52" s="33" t="s">
        <v>290</v>
      </c>
      <c r="B52" s="66" t="s">
        <v>116</v>
      </c>
      <c r="C52" s="68" t="s">
        <v>449</v>
      </c>
      <c r="D52" s="89" t="s">
        <v>117</v>
      </c>
      <c r="E52" s="84">
        <v>41732</v>
      </c>
      <c r="F52" s="62" t="s">
        <v>236</v>
      </c>
      <c r="G52" s="86" t="s">
        <v>210</v>
      </c>
      <c r="H52" s="85">
        <v>60000</v>
      </c>
      <c r="I52" s="85">
        <v>31061.06</v>
      </c>
      <c r="J52" s="83" t="s">
        <v>237</v>
      </c>
      <c r="K52" s="64" t="s">
        <v>33</v>
      </c>
      <c r="L52" s="64" t="s">
        <v>483</v>
      </c>
      <c r="M52" s="90" t="s">
        <v>210</v>
      </c>
      <c r="N52" s="65">
        <v>42986</v>
      </c>
      <c r="O52" s="26">
        <f>N52+90</f>
        <v>43076</v>
      </c>
      <c r="P52" s="31">
        <f>O52-60</f>
        <v>43016</v>
      </c>
      <c r="Q52" s="117"/>
      <c r="R52" s="136" t="s">
        <v>84</v>
      </c>
      <c r="S52" s="130">
        <v>41820</v>
      </c>
      <c r="T52" s="131">
        <v>16497.45</v>
      </c>
      <c r="U52" s="117"/>
      <c r="V52" s="110"/>
      <c r="W52" s="112" t="s">
        <v>29</v>
      </c>
      <c r="X52" s="113" t="s">
        <v>352</v>
      </c>
      <c r="Y52" s="37" t="s">
        <v>246</v>
      </c>
      <c r="Z52" s="65" t="s">
        <v>315</v>
      </c>
      <c r="AA52" s="60"/>
      <c r="AB52" s="160" t="s">
        <v>494</v>
      </c>
      <c r="AC52" s="60"/>
      <c r="AD52" s="60" t="s">
        <v>300</v>
      </c>
      <c r="AF52" s="2"/>
      <c r="AG52" s="3"/>
    </row>
    <row r="53" spans="1:36" ht="90.75" thickBot="1">
      <c r="A53" s="33" t="s">
        <v>291</v>
      </c>
      <c r="B53" s="66" t="s">
        <v>31</v>
      </c>
      <c r="C53" s="60" t="s">
        <v>430</v>
      </c>
      <c r="D53" s="60" t="s">
        <v>32</v>
      </c>
      <c r="E53" s="61" t="s">
        <v>550</v>
      </c>
      <c r="F53" s="61" t="s">
        <v>217</v>
      </c>
      <c r="G53" s="62" t="s">
        <v>216</v>
      </c>
      <c r="H53" s="63">
        <v>529388.19999999995</v>
      </c>
      <c r="I53" s="63">
        <v>59893.84</v>
      </c>
      <c r="J53" s="60" t="s">
        <v>28</v>
      </c>
      <c r="K53" s="64" t="s">
        <v>549</v>
      </c>
      <c r="L53" s="61">
        <v>43049</v>
      </c>
      <c r="M53" s="64" t="s">
        <v>209</v>
      </c>
      <c r="N53" s="65">
        <v>43029</v>
      </c>
      <c r="O53" s="39">
        <f>N53+180</f>
        <v>43209</v>
      </c>
      <c r="P53" s="31"/>
      <c r="Q53" s="108"/>
      <c r="R53" s="109" t="s">
        <v>40</v>
      </c>
      <c r="S53" s="110">
        <v>41222</v>
      </c>
      <c r="T53" s="111">
        <v>211755.28</v>
      </c>
      <c r="U53" s="110"/>
      <c r="V53" s="110"/>
      <c r="W53" s="112" t="s">
        <v>29</v>
      </c>
      <c r="X53" s="113" t="s">
        <v>355</v>
      </c>
      <c r="Y53" s="57" t="s">
        <v>376</v>
      </c>
      <c r="Z53" s="65">
        <v>42475</v>
      </c>
      <c r="AA53" s="60" t="s">
        <v>247</v>
      </c>
      <c r="AB53" s="101" t="s">
        <v>375</v>
      </c>
      <c r="AC53" s="82" t="s">
        <v>493</v>
      </c>
      <c r="AD53" s="104" t="s">
        <v>338</v>
      </c>
      <c r="AI53" s="155"/>
      <c r="AJ53" s="157"/>
    </row>
    <row r="54" spans="1:36" ht="60.75" thickBot="1">
      <c r="A54" s="33" t="s">
        <v>292</v>
      </c>
      <c r="B54" s="66" t="s">
        <v>171</v>
      </c>
      <c r="C54" s="60" t="s">
        <v>441</v>
      </c>
      <c r="D54" s="60" t="s">
        <v>169</v>
      </c>
      <c r="E54" s="61">
        <v>41094</v>
      </c>
      <c r="F54" s="66" t="s">
        <v>244</v>
      </c>
      <c r="G54" s="61" t="s">
        <v>210</v>
      </c>
      <c r="H54" s="63">
        <v>130110.48</v>
      </c>
      <c r="I54" s="63">
        <v>13011.05</v>
      </c>
      <c r="J54" s="60" t="s">
        <v>172</v>
      </c>
      <c r="K54" s="64" t="s">
        <v>395</v>
      </c>
      <c r="L54" s="64" t="s">
        <v>396</v>
      </c>
      <c r="M54" s="64" t="s">
        <v>210</v>
      </c>
      <c r="N54" s="65">
        <v>42981</v>
      </c>
      <c r="O54" s="26">
        <f>N54+120</f>
        <v>43101</v>
      </c>
      <c r="P54" s="31">
        <f>O54-60</f>
        <v>43041</v>
      </c>
      <c r="Q54" s="110"/>
      <c r="R54" s="118" t="s">
        <v>173</v>
      </c>
      <c r="S54" s="119">
        <v>41270</v>
      </c>
      <c r="T54" s="120">
        <v>66500.58</v>
      </c>
      <c r="U54" s="117"/>
      <c r="V54" s="110"/>
      <c r="W54" s="112"/>
      <c r="X54" s="113" t="s">
        <v>355</v>
      </c>
      <c r="Y54" s="36" t="s">
        <v>394</v>
      </c>
      <c r="Z54" s="65" t="s">
        <v>315</v>
      </c>
      <c r="AA54" s="60"/>
      <c r="AB54" s="60" t="s">
        <v>492</v>
      </c>
      <c r="AC54" s="88" t="s">
        <v>304</v>
      </c>
      <c r="AD54" s="60" t="s">
        <v>313</v>
      </c>
      <c r="AF54" s="2"/>
      <c r="AG54" s="3"/>
    </row>
    <row r="55" spans="1:36" ht="83.25" customHeight="1" thickBot="1">
      <c r="A55" s="33" t="s">
        <v>293</v>
      </c>
      <c r="B55" s="152" t="s">
        <v>168</v>
      </c>
      <c r="C55" s="60" t="s">
        <v>441</v>
      </c>
      <c r="D55" s="60" t="s">
        <v>169</v>
      </c>
      <c r="E55" s="61">
        <v>41822</v>
      </c>
      <c r="F55" s="61" t="s">
        <v>228</v>
      </c>
      <c r="G55" s="86" t="s">
        <v>210</v>
      </c>
      <c r="H55" s="63">
        <v>170000</v>
      </c>
      <c r="I55" s="63">
        <v>15859.86</v>
      </c>
      <c r="J55" s="83" t="s">
        <v>170</v>
      </c>
      <c r="K55" s="64" t="s">
        <v>88</v>
      </c>
      <c r="L55" s="64" t="s">
        <v>423</v>
      </c>
      <c r="M55" s="64" t="s">
        <v>210</v>
      </c>
      <c r="N55" s="65">
        <v>43012</v>
      </c>
      <c r="O55" s="26">
        <f>N55+120</f>
        <v>43132</v>
      </c>
      <c r="P55" s="31">
        <f>O55-60</f>
        <v>43072</v>
      </c>
      <c r="Q55" s="117"/>
      <c r="R55" s="138" t="s">
        <v>158</v>
      </c>
      <c r="S55" s="134">
        <v>41824</v>
      </c>
      <c r="T55" s="135">
        <v>56666.67</v>
      </c>
      <c r="U55" s="117"/>
      <c r="V55" s="110"/>
      <c r="W55" s="112" t="s">
        <v>29</v>
      </c>
      <c r="X55" s="113" t="s">
        <v>352</v>
      </c>
      <c r="Y55" s="36" t="s">
        <v>397</v>
      </c>
      <c r="Z55" s="65" t="s">
        <v>315</v>
      </c>
      <c r="AA55" s="60"/>
      <c r="AB55" s="60" t="s">
        <v>491</v>
      </c>
      <c r="AC55" s="88"/>
      <c r="AD55" s="60" t="s">
        <v>414</v>
      </c>
      <c r="AF55" s="2"/>
      <c r="AG55" s="3"/>
    </row>
    <row r="56" spans="1:36" ht="67.5" customHeight="1" thickBot="1">
      <c r="A56" s="33" t="s">
        <v>294</v>
      </c>
      <c r="B56" s="152" t="s">
        <v>181</v>
      </c>
      <c r="C56" s="75" t="s">
        <v>456</v>
      </c>
      <c r="D56" s="74" t="s">
        <v>176</v>
      </c>
      <c r="E56" s="86">
        <v>41823</v>
      </c>
      <c r="F56" s="61" t="s">
        <v>228</v>
      </c>
      <c r="G56" s="86" t="s">
        <v>210</v>
      </c>
      <c r="H56" s="94">
        <v>128000</v>
      </c>
      <c r="I56" s="94">
        <v>14398.24</v>
      </c>
      <c r="J56" s="83" t="s">
        <v>184</v>
      </c>
      <c r="K56" s="64" t="s">
        <v>203</v>
      </c>
      <c r="L56" s="64" t="s">
        <v>229</v>
      </c>
      <c r="M56" s="64" t="s">
        <v>210</v>
      </c>
      <c r="N56" s="65">
        <v>42548</v>
      </c>
      <c r="O56" s="35">
        <f>N56+180</f>
        <v>42728</v>
      </c>
      <c r="P56" s="31"/>
      <c r="Q56" s="117"/>
      <c r="R56" s="133" t="s">
        <v>199</v>
      </c>
      <c r="S56" s="134"/>
      <c r="T56" s="135">
        <v>128000</v>
      </c>
      <c r="U56" s="117"/>
      <c r="V56" s="110"/>
      <c r="W56" s="112"/>
      <c r="X56" s="113" t="s">
        <v>365</v>
      </c>
      <c r="Y56" s="37" t="s">
        <v>246</v>
      </c>
      <c r="Z56" s="65" t="s">
        <v>315</v>
      </c>
      <c r="AA56" s="60"/>
      <c r="AB56" s="101" t="s">
        <v>490</v>
      </c>
      <c r="AC56" s="60" t="s">
        <v>231</v>
      </c>
      <c r="AD56" s="60"/>
      <c r="AF56" s="2"/>
      <c r="AG56" s="3"/>
    </row>
    <row r="57" spans="1:36" ht="75.75" thickBot="1">
      <c r="A57" s="33" t="s">
        <v>295</v>
      </c>
      <c r="B57" s="152" t="s">
        <v>175</v>
      </c>
      <c r="C57" s="75" t="s">
        <v>456</v>
      </c>
      <c r="D57" s="74" t="s">
        <v>176</v>
      </c>
      <c r="E57" s="86">
        <v>41823</v>
      </c>
      <c r="F57" s="61" t="s">
        <v>228</v>
      </c>
      <c r="G57" s="86" t="s">
        <v>210</v>
      </c>
      <c r="H57" s="94">
        <v>130000</v>
      </c>
      <c r="I57" s="94">
        <v>15192.43</v>
      </c>
      <c r="J57" s="83" t="s">
        <v>177</v>
      </c>
      <c r="K57" s="64" t="s">
        <v>203</v>
      </c>
      <c r="L57" s="64" t="s">
        <v>229</v>
      </c>
      <c r="M57" s="64" t="s">
        <v>210</v>
      </c>
      <c r="N57" s="65">
        <v>42548</v>
      </c>
      <c r="O57" s="35">
        <f>N57+180</f>
        <v>42728</v>
      </c>
      <c r="P57" s="31"/>
      <c r="Q57" s="117"/>
      <c r="R57" s="133" t="s">
        <v>199</v>
      </c>
      <c r="S57" s="134"/>
      <c r="T57" s="135">
        <v>130000</v>
      </c>
      <c r="U57" s="117"/>
      <c r="V57" s="110"/>
      <c r="W57" s="112"/>
      <c r="X57" s="113" t="s">
        <v>365</v>
      </c>
      <c r="Y57" s="37" t="s">
        <v>246</v>
      </c>
      <c r="Z57" s="65" t="s">
        <v>315</v>
      </c>
      <c r="AA57" s="60"/>
      <c r="AB57" s="101" t="s">
        <v>490</v>
      </c>
      <c r="AC57" s="60" t="s">
        <v>413</v>
      </c>
      <c r="AD57" s="60"/>
      <c r="AF57" s="2"/>
      <c r="AG57" s="3"/>
    </row>
    <row r="58" spans="1:36" ht="122.25" customHeight="1" thickBot="1">
      <c r="A58" s="33" t="s">
        <v>296</v>
      </c>
      <c r="B58" s="152" t="s">
        <v>106</v>
      </c>
      <c r="C58" s="60" t="s">
        <v>446</v>
      </c>
      <c r="D58" s="60" t="s">
        <v>107</v>
      </c>
      <c r="E58" s="61">
        <v>41591</v>
      </c>
      <c r="F58" s="62" t="s">
        <v>239</v>
      </c>
      <c r="G58" s="62" t="s">
        <v>210</v>
      </c>
      <c r="H58" s="63">
        <v>50000</v>
      </c>
      <c r="I58" s="63">
        <v>9967.2900000000009</v>
      </c>
      <c r="J58" s="83" t="s">
        <v>108</v>
      </c>
      <c r="K58" s="64" t="s">
        <v>478</v>
      </c>
      <c r="L58" s="64" t="s">
        <v>484</v>
      </c>
      <c r="M58" s="64" t="s">
        <v>210</v>
      </c>
      <c r="N58" s="65" t="s">
        <v>482</v>
      </c>
      <c r="O58" s="26" t="s">
        <v>481</v>
      </c>
      <c r="P58" s="31"/>
      <c r="Q58" s="117"/>
      <c r="R58" s="132" t="s">
        <v>84</v>
      </c>
      <c r="S58" s="130">
        <v>41635</v>
      </c>
      <c r="T58" s="131">
        <v>16666.669999999998</v>
      </c>
      <c r="U58" s="117"/>
      <c r="V58" s="110"/>
      <c r="W58" s="112" t="s">
        <v>29</v>
      </c>
      <c r="X58" s="113" t="s">
        <v>352</v>
      </c>
      <c r="Y58" s="37" t="s">
        <v>246</v>
      </c>
      <c r="Z58" s="65" t="s">
        <v>315</v>
      </c>
      <c r="AA58" s="60"/>
      <c r="AB58" s="60" t="s">
        <v>488</v>
      </c>
      <c r="AC58" s="60"/>
      <c r="AD58" s="60" t="s">
        <v>109</v>
      </c>
      <c r="AF58" s="2"/>
      <c r="AG58" s="3"/>
    </row>
    <row r="59" spans="1:36" ht="119.25" customHeight="1" thickBot="1">
      <c r="A59" s="33" t="s">
        <v>297</v>
      </c>
      <c r="B59" s="152" t="s">
        <v>111</v>
      </c>
      <c r="C59" s="60" t="s">
        <v>446</v>
      </c>
      <c r="D59" s="60" t="s">
        <v>107</v>
      </c>
      <c r="E59" s="84">
        <v>41591</v>
      </c>
      <c r="F59" s="62" t="s">
        <v>240</v>
      </c>
      <c r="G59" s="62" t="s">
        <v>210</v>
      </c>
      <c r="H59" s="85">
        <v>70000</v>
      </c>
      <c r="I59" s="85">
        <v>12128.07</v>
      </c>
      <c r="J59" s="83" t="s">
        <v>112</v>
      </c>
      <c r="K59" s="64" t="s">
        <v>478</v>
      </c>
      <c r="L59" s="64" t="s">
        <v>484</v>
      </c>
      <c r="M59" s="64" t="s">
        <v>210</v>
      </c>
      <c r="N59" s="65" t="s">
        <v>479</v>
      </c>
      <c r="O59" s="26" t="s">
        <v>480</v>
      </c>
      <c r="P59" s="31"/>
      <c r="Q59" s="117"/>
      <c r="R59" s="132" t="s">
        <v>100</v>
      </c>
      <c r="S59" s="130">
        <v>41625</v>
      </c>
      <c r="T59" s="131">
        <v>17500</v>
      </c>
      <c r="U59" s="117"/>
      <c r="V59" s="110"/>
      <c r="W59" s="112" t="s">
        <v>29</v>
      </c>
      <c r="X59" s="113" t="s">
        <v>352</v>
      </c>
      <c r="Y59" s="37" t="s">
        <v>246</v>
      </c>
      <c r="Z59" s="65" t="s">
        <v>315</v>
      </c>
      <c r="AA59" s="60"/>
      <c r="AB59" s="60" t="s">
        <v>489</v>
      </c>
      <c r="AC59" s="60"/>
      <c r="AD59" s="106" t="s">
        <v>398</v>
      </c>
      <c r="AF59" s="2"/>
      <c r="AG59" s="3"/>
    </row>
    <row r="60" spans="1:36" ht="75.75" thickBot="1">
      <c r="A60" s="33" t="s">
        <v>298</v>
      </c>
      <c r="B60" s="152" t="s">
        <v>133</v>
      </c>
      <c r="C60" s="60" t="s">
        <v>457</v>
      </c>
      <c r="D60" s="60" t="s">
        <v>134</v>
      </c>
      <c r="E60" s="61">
        <v>43045</v>
      </c>
      <c r="F60" s="61" t="s">
        <v>551</v>
      </c>
      <c r="G60" s="61" t="s">
        <v>210</v>
      </c>
      <c r="H60" s="63">
        <v>189535.78</v>
      </c>
      <c r="I60" s="63">
        <v>3868.08</v>
      </c>
      <c r="J60" s="83" t="s">
        <v>135</v>
      </c>
      <c r="K60" s="64" t="s">
        <v>320</v>
      </c>
      <c r="L60" s="64" t="s">
        <v>552</v>
      </c>
      <c r="M60" s="64" t="s">
        <v>210</v>
      </c>
      <c r="N60" s="65">
        <v>43046</v>
      </c>
      <c r="O60" s="26">
        <f>N60+90</f>
        <v>43136</v>
      </c>
      <c r="P60" s="31"/>
      <c r="Q60" s="117"/>
      <c r="R60" s="138" t="s">
        <v>136</v>
      </c>
      <c r="S60" s="134">
        <v>42317</v>
      </c>
      <c r="T60" s="135">
        <v>126357.19</v>
      </c>
      <c r="U60" s="117"/>
      <c r="V60" s="110"/>
      <c r="W60" s="112" t="s">
        <v>29</v>
      </c>
      <c r="X60" s="113" t="s">
        <v>355</v>
      </c>
      <c r="Y60" s="37" t="s">
        <v>246</v>
      </c>
      <c r="Z60" s="65" t="s">
        <v>315</v>
      </c>
      <c r="AA60" s="60" t="s">
        <v>223</v>
      </c>
      <c r="AB60" s="60" t="s">
        <v>487</v>
      </c>
      <c r="AC60" s="83" t="s">
        <v>486</v>
      </c>
      <c r="AD60" s="60" t="s">
        <v>388</v>
      </c>
      <c r="AF60" s="2"/>
      <c r="AG60" s="3"/>
    </row>
    <row r="61" spans="1:36" ht="15.75" thickBot="1">
      <c r="B61" s="66"/>
      <c r="C61" s="60"/>
      <c r="D61" s="60"/>
      <c r="E61" s="61"/>
      <c r="F61" s="61"/>
      <c r="G61" s="61"/>
      <c r="H61" s="63"/>
      <c r="I61" s="63"/>
      <c r="J61" s="83"/>
      <c r="K61" s="64"/>
      <c r="L61" s="64"/>
      <c r="M61" s="64"/>
      <c r="N61" s="65"/>
      <c r="O61" s="65"/>
      <c r="P61" s="61"/>
      <c r="Q61" s="97"/>
      <c r="R61" s="98"/>
      <c r="S61" s="99"/>
      <c r="T61" s="100"/>
      <c r="U61" s="97"/>
      <c r="V61" s="61"/>
      <c r="W61" s="60"/>
      <c r="X61" s="60"/>
      <c r="Y61" s="60"/>
      <c r="Z61" s="60"/>
      <c r="AA61" s="60"/>
      <c r="AB61" s="60"/>
      <c r="AC61" s="60"/>
      <c r="AD61" s="60"/>
      <c r="AE61" s="40"/>
      <c r="AF61" s="2"/>
      <c r="AG61" s="3"/>
    </row>
    <row r="62" spans="1:36" ht="15.75" thickBot="1">
      <c r="B62" s="66"/>
      <c r="C62" s="60"/>
      <c r="D62" s="60"/>
      <c r="E62" s="61"/>
      <c r="F62" s="61"/>
      <c r="G62" s="61"/>
      <c r="H62" s="63"/>
      <c r="I62" s="63"/>
      <c r="J62" s="83"/>
      <c r="K62" s="64"/>
      <c r="L62" s="64"/>
      <c r="M62" s="64"/>
      <c r="N62" s="65"/>
      <c r="O62" s="65"/>
      <c r="P62" s="61"/>
      <c r="Q62" s="97"/>
      <c r="R62" s="98"/>
      <c r="S62" s="99"/>
      <c r="T62" s="100"/>
      <c r="U62" s="97"/>
      <c r="V62" s="61"/>
      <c r="W62" s="60"/>
      <c r="X62" s="60"/>
      <c r="Y62" s="60"/>
      <c r="Z62" s="60"/>
      <c r="AA62" s="60"/>
      <c r="AB62" s="60"/>
      <c r="AC62" s="60"/>
      <c r="AD62" s="60"/>
      <c r="AF62" s="2"/>
      <c r="AG62" s="3"/>
    </row>
    <row r="63" spans="1:36" ht="15.75" thickBot="1">
      <c r="B63" s="66"/>
      <c r="C63" s="60"/>
      <c r="D63" s="60"/>
      <c r="E63" s="61"/>
      <c r="F63" s="61"/>
      <c r="G63" s="61"/>
      <c r="H63" s="63"/>
      <c r="I63" s="63"/>
      <c r="J63" s="83"/>
      <c r="K63" s="64"/>
      <c r="L63" s="64"/>
      <c r="M63" s="64"/>
      <c r="N63" s="65"/>
      <c r="O63" s="65"/>
      <c r="P63" s="61"/>
      <c r="Q63" s="97"/>
      <c r="R63" s="98"/>
      <c r="S63" s="99"/>
      <c r="T63" s="100"/>
      <c r="U63" s="97"/>
      <c r="V63" s="61"/>
      <c r="W63" s="60"/>
      <c r="X63" s="60"/>
      <c r="Y63" s="60"/>
      <c r="Z63" s="60"/>
      <c r="AA63" s="60"/>
      <c r="AB63" s="60"/>
      <c r="AC63" s="60"/>
      <c r="AD63" s="60"/>
      <c r="AF63" s="2"/>
      <c r="AG63" s="3"/>
    </row>
    <row r="64" spans="1:36" ht="15.75" thickBot="1">
      <c r="B64" s="66"/>
      <c r="C64" s="60"/>
      <c r="D64" s="60"/>
      <c r="E64" s="61"/>
      <c r="F64" s="61"/>
      <c r="G64" s="61"/>
      <c r="H64" s="63"/>
      <c r="I64" s="63"/>
      <c r="J64" s="83"/>
      <c r="K64" s="64"/>
      <c r="L64" s="64"/>
      <c r="M64" s="64"/>
      <c r="N64" s="65"/>
      <c r="O64" s="65"/>
      <c r="P64" s="61"/>
      <c r="Q64" s="97"/>
      <c r="R64" s="98"/>
      <c r="S64" s="99"/>
      <c r="T64" s="100"/>
      <c r="U64" s="97"/>
      <c r="V64" s="61"/>
      <c r="W64" s="60"/>
      <c r="X64" s="60"/>
      <c r="Y64" s="60"/>
      <c r="Z64" s="60"/>
      <c r="AA64" s="60"/>
      <c r="AB64" s="60"/>
      <c r="AC64" s="60"/>
      <c r="AD64" s="60"/>
      <c r="AF64" s="2"/>
      <c r="AG64" s="3"/>
    </row>
    <row r="65" spans="2:33" ht="15.75" thickBot="1">
      <c r="B65" s="66"/>
      <c r="C65" s="60"/>
      <c r="D65" s="60"/>
      <c r="E65" s="61"/>
      <c r="F65" s="61"/>
      <c r="G65" s="61"/>
      <c r="H65" s="63"/>
      <c r="I65" s="63"/>
      <c r="J65" s="83"/>
      <c r="K65" s="64"/>
      <c r="L65" s="64"/>
      <c r="M65" s="64"/>
      <c r="N65" s="65"/>
      <c r="O65" s="65"/>
      <c r="P65" s="61"/>
      <c r="Q65" s="97"/>
      <c r="R65" s="98"/>
      <c r="S65" s="99"/>
      <c r="T65" s="100"/>
      <c r="U65" s="97"/>
      <c r="V65" s="61"/>
      <c r="W65" s="60"/>
      <c r="X65" s="60"/>
      <c r="Y65" s="60"/>
      <c r="Z65" s="60"/>
      <c r="AA65" s="60"/>
      <c r="AB65" s="60"/>
      <c r="AC65" s="60"/>
      <c r="AD65" s="60"/>
      <c r="AF65" s="2"/>
      <c r="AG65" s="3"/>
    </row>
    <row r="66" spans="2:33" ht="15.75" thickBot="1">
      <c r="B66" s="66"/>
      <c r="C66" s="60"/>
      <c r="D66" s="60"/>
      <c r="E66" s="61"/>
      <c r="F66" s="61"/>
      <c r="G66" s="61"/>
      <c r="H66" s="63"/>
      <c r="I66" s="63"/>
      <c r="J66" s="60"/>
      <c r="K66" s="64"/>
      <c r="L66" s="64"/>
      <c r="M66" s="64"/>
      <c r="N66" s="65"/>
      <c r="O66" s="65"/>
      <c r="P66" s="61"/>
      <c r="Q66" s="61"/>
      <c r="R66" s="66"/>
      <c r="S66" s="61"/>
      <c r="T66" s="63"/>
      <c r="U66" s="61"/>
      <c r="V66" s="61"/>
      <c r="W66" s="60"/>
      <c r="X66" s="60"/>
      <c r="Y66" s="60"/>
      <c r="Z66" s="60"/>
      <c r="AA66" s="60"/>
      <c r="AB66" s="60"/>
      <c r="AC66" s="60"/>
      <c r="AD66" s="60"/>
      <c r="AF66" s="28"/>
    </row>
    <row r="67" spans="2:33" ht="15.75" thickBot="1">
      <c r="B67" s="66"/>
      <c r="C67" s="60"/>
      <c r="D67" s="60"/>
      <c r="E67" s="61"/>
      <c r="F67" s="61"/>
      <c r="G67" s="61"/>
      <c r="H67" s="63"/>
      <c r="I67" s="63"/>
      <c r="J67" s="60"/>
      <c r="K67" s="64"/>
      <c r="L67" s="64"/>
      <c r="M67" s="64"/>
      <c r="N67" s="65"/>
      <c r="O67" s="65"/>
      <c r="P67" s="61"/>
      <c r="Q67" s="61"/>
      <c r="R67" s="66"/>
      <c r="S67" s="61"/>
      <c r="T67" s="63"/>
      <c r="U67" s="61"/>
      <c r="V67" s="61"/>
      <c r="W67" s="60"/>
      <c r="X67" s="60"/>
      <c r="Y67" s="60"/>
      <c r="Z67" s="60"/>
      <c r="AA67" s="60"/>
      <c r="AB67" s="60"/>
      <c r="AC67" s="60"/>
      <c r="AD67" s="60"/>
      <c r="AF67" s="28"/>
    </row>
    <row r="68" spans="2:33" ht="15.75" thickBot="1">
      <c r="B68" s="66"/>
      <c r="C68" s="60"/>
      <c r="D68" s="60"/>
      <c r="E68" s="61"/>
      <c r="F68" s="61"/>
      <c r="G68" s="61"/>
      <c r="H68" s="63"/>
      <c r="I68" s="63"/>
      <c r="J68" s="60"/>
      <c r="K68" s="64"/>
      <c r="L68" s="64"/>
      <c r="M68" s="64"/>
      <c r="N68" s="65"/>
      <c r="O68" s="65"/>
      <c r="P68" s="61"/>
      <c r="Q68" s="61"/>
      <c r="R68" s="66"/>
      <c r="S68" s="61"/>
      <c r="T68" s="63"/>
      <c r="U68" s="61"/>
      <c r="V68" s="61"/>
      <c r="W68" s="60"/>
      <c r="X68" s="60"/>
      <c r="Y68" s="60"/>
      <c r="Z68" s="60"/>
      <c r="AA68" s="60"/>
      <c r="AB68" s="60"/>
      <c r="AC68" s="60"/>
      <c r="AD68" s="60"/>
      <c r="AF68" s="28"/>
    </row>
    <row r="69" spans="2:33" ht="15.75" thickBot="1">
      <c r="B69" s="66"/>
      <c r="C69" s="60"/>
      <c r="D69" s="60"/>
      <c r="E69" s="61"/>
      <c r="F69" s="61"/>
      <c r="G69" s="61"/>
      <c r="H69" s="63"/>
      <c r="I69" s="63"/>
      <c r="J69" s="60"/>
      <c r="K69" s="64"/>
      <c r="L69" s="64"/>
      <c r="M69" s="64"/>
      <c r="N69" s="65"/>
      <c r="O69" s="65"/>
      <c r="P69" s="61"/>
      <c r="Q69" s="61"/>
      <c r="R69" s="66"/>
      <c r="S69" s="61"/>
      <c r="T69" s="63"/>
      <c r="U69" s="61"/>
      <c r="V69" s="61"/>
      <c r="W69" s="60"/>
      <c r="X69" s="60"/>
      <c r="Y69" s="60"/>
      <c r="Z69" s="60"/>
      <c r="AA69" s="60"/>
      <c r="AB69" s="60"/>
      <c r="AC69" s="60"/>
      <c r="AD69" s="60"/>
      <c r="AF69" s="28"/>
    </row>
    <row r="70" spans="2:33" ht="15.75" thickBot="1">
      <c r="B70" s="66"/>
      <c r="C70" s="60"/>
      <c r="D70" s="60"/>
      <c r="E70" s="61"/>
      <c r="F70" s="61"/>
      <c r="G70" s="61"/>
      <c r="H70" s="63"/>
      <c r="I70" s="63"/>
      <c r="J70" s="60"/>
      <c r="K70" s="64"/>
      <c r="L70" s="64"/>
      <c r="M70" s="64"/>
      <c r="N70" s="65"/>
      <c r="O70" s="65"/>
      <c r="P70" s="61"/>
      <c r="Q70" s="61"/>
      <c r="R70" s="66"/>
      <c r="S70" s="61"/>
      <c r="T70" s="63"/>
      <c r="U70" s="61"/>
      <c r="V70" s="61"/>
      <c r="W70" s="60"/>
      <c r="X70" s="60"/>
      <c r="Y70" s="60"/>
      <c r="Z70" s="60"/>
      <c r="AA70" s="60"/>
      <c r="AB70" s="60"/>
      <c r="AC70" s="60"/>
      <c r="AD70" s="60"/>
      <c r="AF70" s="28"/>
    </row>
    <row r="71" spans="2:33" ht="15.75" thickBot="1">
      <c r="B71" s="66"/>
      <c r="C71" s="60"/>
      <c r="D71" s="60"/>
      <c r="E71" s="61"/>
      <c r="F71" s="61"/>
      <c r="G71" s="61"/>
      <c r="H71" s="63"/>
      <c r="I71" s="63"/>
      <c r="J71" s="60"/>
      <c r="K71" s="64"/>
      <c r="L71" s="64"/>
      <c r="M71" s="64"/>
      <c r="N71" s="65"/>
      <c r="O71" s="65"/>
      <c r="P71" s="61"/>
      <c r="Q71" s="61"/>
      <c r="R71" s="66"/>
      <c r="S71" s="61"/>
      <c r="T71" s="63"/>
      <c r="U71" s="61"/>
      <c r="V71" s="61"/>
      <c r="W71" s="60"/>
      <c r="X71" s="60"/>
      <c r="Y71" s="60"/>
      <c r="Z71" s="60"/>
      <c r="AA71" s="60"/>
      <c r="AB71" s="60"/>
      <c r="AC71" s="60"/>
      <c r="AD71" s="60"/>
      <c r="AF71" s="28"/>
    </row>
    <row r="72" spans="2:33" ht="15.75" thickBot="1">
      <c r="B72" s="66"/>
      <c r="C72" s="60"/>
      <c r="D72" s="60"/>
      <c r="E72" s="61"/>
      <c r="F72" s="61"/>
      <c r="G72" s="61"/>
      <c r="H72" s="63"/>
      <c r="I72" s="63"/>
      <c r="J72" s="60"/>
      <c r="K72" s="64"/>
      <c r="L72" s="64"/>
      <c r="M72" s="64"/>
      <c r="N72" s="65"/>
      <c r="O72" s="65"/>
      <c r="P72" s="61"/>
      <c r="Q72" s="61"/>
      <c r="R72" s="66"/>
      <c r="S72" s="61"/>
      <c r="T72" s="63"/>
      <c r="U72" s="61"/>
      <c r="V72" s="61"/>
      <c r="W72" s="60"/>
      <c r="X72" s="60"/>
      <c r="Y72" s="60"/>
      <c r="Z72" s="60"/>
      <c r="AA72" s="60"/>
      <c r="AB72" s="60"/>
      <c r="AC72" s="60"/>
      <c r="AD72" s="60"/>
      <c r="AF72" s="28"/>
    </row>
    <row r="73" spans="2:33" ht="15.75" thickBot="1">
      <c r="B73" s="66"/>
      <c r="C73" s="60"/>
      <c r="D73" s="60"/>
      <c r="E73" s="61"/>
      <c r="F73" s="61"/>
      <c r="G73" s="61"/>
      <c r="H73" s="63"/>
      <c r="I73" s="63"/>
      <c r="J73" s="60"/>
      <c r="K73" s="64"/>
      <c r="L73" s="64"/>
      <c r="M73" s="64"/>
      <c r="N73" s="65"/>
      <c r="O73" s="65"/>
      <c r="P73" s="61"/>
      <c r="Q73" s="61"/>
      <c r="R73" s="66"/>
      <c r="S73" s="61"/>
      <c r="T73" s="63"/>
      <c r="U73" s="61"/>
      <c r="V73" s="61"/>
      <c r="W73" s="60"/>
      <c r="X73" s="60"/>
      <c r="Y73" s="60"/>
      <c r="Z73" s="60"/>
      <c r="AA73" s="60"/>
      <c r="AB73" s="60"/>
      <c r="AC73" s="60"/>
      <c r="AD73" s="60"/>
      <c r="AF73" s="27"/>
    </row>
    <row r="74" spans="2:33" ht="15.75" thickBot="1">
      <c r="B74" s="66"/>
      <c r="C74" s="60"/>
      <c r="D74" s="60"/>
      <c r="E74" s="61"/>
      <c r="F74" s="61"/>
      <c r="G74" s="61"/>
      <c r="H74" s="63"/>
      <c r="I74" s="63"/>
      <c r="J74" s="60"/>
      <c r="K74" s="64"/>
      <c r="L74" s="64"/>
      <c r="M74" s="64"/>
      <c r="N74" s="65"/>
      <c r="O74" s="65"/>
      <c r="P74" s="61"/>
      <c r="Q74" s="61"/>
      <c r="R74" s="66"/>
      <c r="S74" s="61"/>
      <c r="T74" s="63"/>
      <c r="U74" s="61"/>
      <c r="V74" s="61"/>
      <c r="W74" s="60"/>
      <c r="X74" s="60"/>
      <c r="Y74" s="60"/>
      <c r="Z74" s="60"/>
      <c r="AA74" s="60"/>
      <c r="AB74" s="60"/>
      <c r="AC74" s="60"/>
      <c r="AD74" s="60"/>
      <c r="AF74" s="27"/>
    </row>
    <row r="75" spans="2:33" ht="15.75" thickBot="1">
      <c r="B75" s="66"/>
      <c r="C75" s="60"/>
      <c r="D75" s="60"/>
      <c r="E75" s="61"/>
      <c r="F75" s="61"/>
      <c r="G75" s="61"/>
      <c r="H75" s="63"/>
      <c r="I75" s="63"/>
      <c r="J75" s="60"/>
      <c r="K75" s="64"/>
      <c r="L75" s="64"/>
      <c r="M75" s="64"/>
      <c r="N75" s="65"/>
      <c r="O75" s="65"/>
      <c r="P75" s="61"/>
      <c r="Q75" s="61"/>
      <c r="R75" s="66"/>
      <c r="S75" s="61"/>
      <c r="T75" s="63"/>
      <c r="U75" s="61"/>
      <c r="V75" s="61"/>
      <c r="W75" s="60"/>
      <c r="X75" s="60"/>
      <c r="Y75" s="60"/>
      <c r="Z75" s="60"/>
      <c r="AA75" s="60"/>
      <c r="AB75" s="60"/>
      <c r="AC75" s="60"/>
      <c r="AD75" s="60"/>
      <c r="AF75" s="27"/>
    </row>
    <row r="76" spans="2:33" ht="15.75" thickBot="1">
      <c r="B76" s="66"/>
      <c r="C76" s="60"/>
      <c r="D76" s="60"/>
      <c r="E76" s="61"/>
      <c r="F76" s="61"/>
      <c r="G76" s="61"/>
      <c r="H76" s="63"/>
      <c r="I76" s="63"/>
      <c r="J76" s="60"/>
      <c r="K76" s="64"/>
      <c r="L76" s="64"/>
      <c r="M76" s="64"/>
      <c r="N76" s="65"/>
      <c r="O76" s="65"/>
      <c r="P76" s="61"/>
      <c r="Q76" s="61"/>
      <c r="R76" s="66"/>
      <c r="S76" s="61"/>
      <c r="T76" s="63"/>
      <c r="U76" s="61"/>
      <c r="V76" s="61"/>
      <c r="W76" s="60"/>
      <c r="X76" s="60"/>
      <c r="Y76" s="60"/>
      <c r="Z76" s="60"/>
      <c r="AA76" s="60"/>
      <c r="AB76" s="60"/>
      <c r="AC76" s="60"/>
      <c r="AD76" s="60"/>
      <c r="AF76" s="27"/>
    </row>
    <row r="77" spans="2:33" ht="15.75" thickBot="1">
      <c r="B77" s="66"/>
      <c r="C77" s="60"/>
      <c r="D77" s="60"/>
      <c r="E77" s="61"/>
      <c r="F77" s="61"/>
      <c r="G77" s="61"/>
      <c r="H77" s="63"/>
      <c r="I77" s="63"/>
      <c r="J77" s="60"/>
      <c r="K77" s="64"/>
      <c r="L77" s="64"/>
      <c r="M77" s="64"/>
      <c r="N77" s="65"/>
      <c r="O77" s="65"/>
      <c r="P77" s="61"/>
      <c r="Q77" s="61"/>
      <c r="R77" s="66"/>
      <c r="S77" s="61"/>
      <c r="T77" s="63"/>
      <c r="U77" s="61"/>
      <c r="V77" s="61"/>
      <c r="W77" s="60"/>
      <c r="X77" s="60"/>
      <c r="Y77" s="60"/>
      <c r="Z77" s="60"/>
      <c r="AA77" s="60"/>
      <c r="AB77" s="60"/>
      <c r="AC77" s="60"/>
      <c r="AD77" s="60"/>
      <c r="AF77" s="27"/>
    </row>
    <row r="78" spans="2:33" ht="15.75" thickBot="1">
      <c r="B78" s="66"/>
      <c r="C78" s="60"/>
      <c r="D78" s="60"/>
      <c r="E78" s="61"/>
      <c r="F78" s="61"/>
      <c r="G78" s="61"/>
      <c r="H78" s="63"/>
      <c r="I78" s="63"/>
      <c r="J78" s="60"/>
      <c r="K78" s="64"/>
      <c r="L78" s="64"/>
      <c r="M78" s="64"/>
      <c r="N78" s="65"/>
      <c r="O78" s="65"/>
      <c r="P78" s="61"/>
      <c r="Q78" s="61"/>
      <c r="R78" s="66"/>
      <c r="S78" s="61"/>
      <c r="T78" s="63"/>
      <c r="U78" s="61"/>
      <c r="V78" s="61"/>
      <c r="W78" s="60"/>
      <c r="X78" s="60"/>
      <c r="Y78" s="60"/>
      <c r="Z78" s="60"/>
      <c r="AA78" s="60"/>
      <c r="AB78" s="60"/>
      <c r="AC78" s="60"/>
      <c r="AD78" s="60"/>
      <c r="AF78" s="27"/>
    </row>
    <row r="79" spans="2:33" ht="15.75" thickBot="1">
      <c r="B79" s="66"/>
      <c r="C79" s="60"/>
      <c r="D79" s="60"/>
      <c r="E79" s="61"/>
      <c r="F79" s="61"/>
      <c r="G79" s="61"/>
      <c r="H79" s="63"/>
      <c r="I79" s="63"/>
      <c r="J79" s="60"/>
      <c r="K79" s="64"/>
      <c r="L79" s="64"/>
      <c r="M79" s="64"/>
      <c r="N79" s="65"/>
      <c r="O79" s="65"/>
      <c r="P79" s="61"/>
      <c r="Q79" s="61"/>
      <c r="R79" s="66"/>
      <c r="S79" s="61"/>
      <c r="T79" s="63"/>
      <c r="U79" s="61"/>
      <c r="V79" s="61"/>
      <c r="W79" s="60"/>
      <c r="X79" s="60"/>
      <c r="Y79" s="60"/>
      <c r="Z79" s="60"/>
      <c r="AA79" s="60"/>
      <c r="AB79" s="60"/>
      <c r="AC79" s="60"/>
      <c r="AD79" s="60"/>
      <c r="AF79" s="27"/>
    </row>
    <row r="80" spans="2:33" ht="15.75" thickBot="1">
      <c r="B80" s="66"/>
      <c r="C80" s="60"/>
      <c r="D80" s="60"/>
      <c r="E80" s="61"/>
      <c r="F80" s="61"/>
      <c r="G80" s="61"/>
      <c r="H80" s="63"/>
      <c r="I80" s="63"/>
      <c r="J80" s="60"/>
      <c r="K80" s="64"/>
      <c r="L80" s="64"/>
      <c r="M80" s="64"/>
      <c r="N80" s="65"/>
      <c r="O80" s="65"/>
      <c r="P80" s="61"/>
      <c r="Q80" s="61"/>
      <c r="R80" s="66"/>
      <c r="S80" s="61"/>
      <c r="T80" s="63"/>
      <c r="U80" s="61"/>
      <c r="V80" s="61"/>
      <c r="W80" s="60"/>
      <c r="X80" s="60"/>
      <c r="Y80" s="60"/>
      <c r="Z80" s="60"/>
      <c r="AA80" s="60"/>
      <c r="AB80" s="60"/>
      <c r="AC80" s="60"/>
      <c r="AD80" s="60"/>
      <c r="AF80" s="27"/>
    </row>
    <row r="81" spans="2:32" ht="15.75" thickBot="1">
      <c r="B81" s="66"/>
      <c r="C81" s="60"/>
      <c r="D81" s="60"/>
      <c r="E81" s="61"/>
      <c r="F81" s="61"/>
      <c r="G81" s="61"/>
      <c r="H81" s="63"/>
      <c r="I81" s="63"/>
      <c r="J81" s="60"/>
      <c r="K81" s="64"/>
      <c r="L81" s="64"/>
      <c r="M81" s="64"/>
      <c r="N81" s="65"/>
      <c r="O81" s="65"/>
      <c r="P81" s="61"/>
      <c r="Q81" s="61"/>
      <c r="R81" s="66"/>
      <c r="S81" s="61"/>
      <c r="T81" s="63"/>
      <c r="U81" s="61"/>
      <c r="V81" s="61"/>
      <c r="W81" s="60"/>
      <c r="X81" s="60"/>
      <c r="Y81" s="60"/>
      <c r="Z81" s="60"/>
      <c r="AA81" s="60"/>
      <c r="AB81" s="60"/>
      <c r="AC81" s="60"/>
      <c r="AD81" s="60"/>
      <c r="AF81" s="27"/>
    </row>
    <row r="82" spans="2:32">
      <c r="P82" s="18"/>
      <c r="Q82" s="18"/>
      <c r="R82" s="21"/>
      <c r="S82" s="18"/>
      <c r="T82" s="20"/>
      <c r="U82" s="18"/>
      <c r="V82" s="18"/>
      <c r="W82" s="19"/>
      <c r="X82" s="19"/>
      <c r="Y82" s="19"/>
      <c r="Z82" s="19"/>
      <c r="AA82" s="19"/>
      <c r="AB82" s="19"/>
      <c r="AC82" s="19"/>
      <c r="AD82" s="19"/>
    </row>
    <row r="83" spans="2:32">
      <c r="P83" s="18"/>
      <c r="Q83" s="18"/>
      <c r="R83" s="21"/>
      <c r="S83" s="18"/>
      <c r="T83" s="20"/>
      <c r="U83" s="18"/>
      <c r="V83" s="18"/>
      <c r="W83" s="19"/>
      <c r="X83" s="19"/>
      <c r="Y83" s="19"/>
      <c r="Z83" s="19"/>
      <c r="AA83" s="19"/>
      <c r="AB83" s="19"/>
      <c r="AC83" s="19"/>
      <c r="AD83" s="19"/>
    </row>
    <row r="84" spans="2:32">
      <c r="P84" s="18"/>
      <c r="Q84" s="18"/>
      <c r="R84" s="21"/>
      <c r="S84" s="18"/>
      <c r="T84" s="20"/>
      <c r="U84" s="18"/>
      <c r="V84" s="18"/>
      <c r="W84" s="19"/>
      <c r="X84" s="19"/>
      <c r="Y84" s="19"/>
      <c r="Z84" s="19"/>
      <c r="AA84" s="19"/>
      <c r="AB84" s="19"/>
      <c r="AC84" s="19"/>
      <c r="AD84" s="19"/>
    </row>
    <row r="85" spans="2:32">
      <c r="P85" s="18"/>
      <c r="Q85" s="18"/>
      <c r="R85" s="21"/>
      <c r="S85" s="18"/>
      <c r="T85" s="20"/>
      <c r="U85" s="18"/>
      <c r="V85" s="18"/>
      <c r="W85" s="19"/>
      <c r="X85" s="19"/>
      <c r="Y85" s="19"/>
      <c r="Z85" s="19"/>
      <c r="AA85" s="19"/>
      <c r="AB85" s="19"/>
      <c r="AC85" s="19"/>
      <c r="AD85" s="19"/>
    </row>
    <row r="86" spans="2:32">
      <c r="P86" s="18"/>
      <c r="Q86" s="18"/>
      <c r="R86" s="21"/>
      <c r="S86" s="18"/>
      <c r="T86" s="20"/>
      <c r="U86" s="18"/>
      <c r="V86" s="18"/>
      <c r="W86" s="19"/>
      <c r="X86" s="19"/>
      <c r="Y86" s="19"/>
      <c r="Z86" s="19"/>
      <c r="AA86" s="19"/>
      <c r="AB86" s="19"/>
      <c r="AC86" s="19"/>
      <c r="AD86" s="19"/>
    </row>
    <row r="87" spans="2:32">
      <c r="P87" s="18"/>
      <c r="Q87" s="18"/>
      <c r="R87" s="21"/>
      <c r="S87" s="18"/>
      <c r="T87" s="20"/>
      <c r="U87" s="18"/>
      <c r="V87" s="18"/>
      <c r="W87" s="19"/>
      <c r="X87" s="19"/>
      <c r="Y87" s="19"/>
      <c r="Z87" s="19"/>
      <c r="AA87" s="19"/>
      <c r="AB87" s="19"/>
      <c r="AC87" s="19"/>
      <c r="AD87" s="19"/>
    </row>
    <row r="88" spans="2:32">
      <c r="P88" s="18"/>
      <c r="Q88" s="18"/>
      <c r="R88" s="21"/>
      <c r="S88" s="18"/>
      <c r="T88" s="20"/>
      <c r="U88" s="18"/>
      <c r="V88" s="18"/>
      <c r="W88" s="19"/>
      <c r="X88" s="19"/>
      <c r="Y88" s="19"/>
      <c r="Z88" s="19"/>
      <c r="AA88" s="19"/>
      <c r="AB88" s="19"/>
      <c r="AC88" s="19"/>
      <c r="AD88" s="19"/>
    </row>
    <row r="89" spans="2:32">
      <c r="P89" s="18"/>
      <c r="Q89" s="18"/>
      <c r="R89" s="21"/>
      <c r="S89" s="18"/>
      <c r="T89" s="20"/>
      <c r="U89" s="18"/>
      <c r="V89" s="18"/>
      <c r="W89" s="19"/>
      <c r="X89" s="19"/>
      <c r="Y89" s="19"/>
      <c r="Z89" s="19"/>
      <c r="AA89" s="19"/>
      <c r="AB89" s="19"/>
      <c r="AC89" s="19"/>
      <c r="AD89" s="19"/>
    </row>
    <row r="90" spans="2:32">
      <c r="P90" s="18"/>
      <c r="Q90" s="18"/>
      <c r="R90" s="21"/>
      <c r="S90" s="18"/>
      <c r="T90" s="20"/>
      <c r="U90" s="18"/>
      <c r="V90" s="18"/>
      <c r="W90" s="19"/>
      <c r="X90" s="19"/>
      <c r="Y90" s="19"/>
      <c r="Z90" s="19"/>
      <c r="AA90" s="19"/>
      <c r="AB90" s="19"/>
      <c r="AC90" s="19"/>
      <c r="AD90" s="19"/>
    </row>
    <row r="91" spans="2:32">
      <c r="P91" s="18"/>
      <c r="Q91" s="18"/>
      <c r="R91" s="21"/>
      <c r="S91" s="18"/>
      <c r="T91" s="20"/>
      <c r="U91" s="18"/>
      <c r="V91" s="18"/>
      <c r="W91" s="19"/>
      <c r="X91" s="19"/>
      <c r="Y91" s="19"/>
      <c r="Z91" s="19"/>
      <c r="AA91" s="19"/>
      <c r="AB91" s="19"/>
      <c r="AC91" s="19"/>
      <c r="AD91" s="19"/>
    </row>
    <row r="92" spans="2:32">
      <c r="P92" s="18"/>
      <c r="Q92" s="18"/>
      <c r="R92" s="21"/>
      <c r="S92" s="18"/>
      <c r="T92" s="20"/>
      <c r="U92" s="18"/>
      <c r="V92" s="18"/>
      <c r="W92" s="19"/>
      <c r="X92" s="19"/>
      <c r="Y92" s="19"/>
      <c r="Z92" s="19"/>
      <c r="AA92" s="19"/>
      <c r="AB92" s="19"/>
      <c r="AC92" s="19"/>
      <c r="AD92" s="19"/>
    </row>
    <row r="93" spans="2:32">
      <c r="P93" s="18"/>
      <c r="Q93" s="18"/>
      <c r="R93" s="21"/>
      <c r="S93" s="18"/>
      <c r="T93" s="20"/>
      <c r="U93" s="18"/>
      <c r="V93" s="18"/>
      <c r="W93" s="19"/>
      <c r="X93" s="19"/>
      <c r="Y93" s="19"/>
      <c r="Z93" s="19"/>
      <c r="AA93" s="19"/>
      <c r="AB93" s="19"/>
      <c r="AC93" s="19"/>
      <c r="AD93" s="19"/>
    </row>
    <row r="94" spans="2:32">
      <c r="P94" s="18"/>
      <c r="Q94" s="18"/>
      <c r="R94" s="21"/>
      <c r="S94" s="18"/>
      <c r="T94" s="20"/>
      <c r="U94" s="18"/>
      <c r="V94" s="18"/>
      <c r="W94" s="19"/>
      <c r="X94" s="19"/>
      <c r="Y94" s="19"/>
      <c r="Z94" s="19"/>
      <c r="AA94" s="19"/>
      <c r="AB94" s="19"/>
      <c r="AC94" s="19"/>
      <c r="AD94" s="19"/>
    </row>
    <row r="95" spans="2:32">
      <c r="P95" s="18"/>
      <c r="Q95" s="18"/>
      <c r="R95" s="21"/>
      <c r="S95" s="18"/>
      <c r="T95" s="20"/>
      <c r="U95" s="18"/>
      <c r="V95" s="18"/>
      <c r="W95" s="19"/>
      <c r="X95" s="19"/>
      <c r="Y95" s="19"/>
      <c r="Z95" s="19"/>
      <c r="AA95" s="19"/>
      <c r="AB95" s="19"/>
      <c r="AC95" s="19"/>
      <c r="AD95" s="19"/>
    </row>
    <row r="96" spans="2:32">
      <c r="P96" s="18"/>
      <c r="Q96" s="18"/>
      <c r="R96" s="21"/>
      <c r="S96" s="18"/>
      <c r="T96" s="20"/>
      <c r="U96" s="18"/>
      <c r="V96" s="18"/>
      <c r="W96" s="19"/>
      <c r="X96" s="19"/>
      <c r="Y96" s="19"/>
      <c r="Z96" s="19"/>
      <c r="AA96" s="19"/>
      <c r="AB96" s="19"/>
      <c r="AC96" s="19"/>
      <c r="AD96" s="19"/>
    </row>
  </sheetData>
  <autoFilter ref="B6:AJ60">
    <filterColumn colId="4"/>
    <filterColumn colId="5"/>
    <filterColumn colId="10"/>
    <filterColumn colId="11"/>
    <filterColumn colId="14"/>
    <filterColumn colId="15"/>
    <filterColumn colId="22"/>
    <filterColumn colId="23"/>
    <filterColumn colId="24"/>
    <filterColumn colId="25"/>
    <filterColumn colId="26"/>
    <filterColumn colId="27"/>
    <sortState ref="B8:AJ60">
      <sortCondition ref="C6:C60"/>
    </sortState>
  </autoFilter>
  <mergeCells count="21">
    <mergeCell ref="E5:E6"/>
    <mergeCell ref="B5:B6"/>
    <mergeCell ref="C5:D5"/>
    <mergeCell ref="H5:I5"/>
    <mergeCell ref="J5:J6"/>
    <mergeCell ref="G5:G6"/>
    <mergeCell ref="F5:F6"/>
    <mergeCell ref="AD5:AD6"/>
    <mergeCell ref="K5:K6"/>
    <mergeCell ref="N5:O5"/>
    <mergeCell ref="P5:P6"/>
    <mergeCell ref="Q5:Q6"/>
    <mergeCell ref="X5:X6"/>
    <mergeCell ref="AC5:AC6"/>
    <mergeCell ref="AB5:AB6"/>
    <mergeCell ref="L5:L6"/>
    <mergeCell ref="M5:M6"/>
    <mergeCell ref="Y5:Y6"/>
    <mergeCell ref="Z5:Z6"/>
    <mergeCell ref="R5:W5"/>
    <mergeCell ref="AA5:AA6"/>
  </mergeCells>
  <hyperlinks>
    <hyperlink ref="AD46" r:id="rId1"/>
    <hyperlink ref="AD15" r:id="rId2"/>
  </hyperlinks>
  <printOptions horizontalCentered="1"/>
  <pageMargins left="0.51181102362204722" right="0.51181102362204722" top="0.78740157480314965" bottom="0.78740157480314965" header="0.31496062992125984" footer="0.31496062992125984"/>
  <pageSetup paperSize="9" scale="40" orientation="landscape" r:id="rId3"/>
  <headerFooter>
    <oddFooter>&amp;L&amp;A&amp;CPágina &amp;P de &amp;N&amp;R&amp;D</oddFooter>
  </headerFooter>
  <drawing r:id="rId4"/>
</worksheet>
</file>

<file path=xl/worksheets/sheet2.xml><?xml version="1.0" encoding="utf-8"?>
<worksheet xmlns="http://schemas.openxmlformats.org/spreadsheetml/2006/main" xmlns:r="http://schemas.openxmlformats.org/officeDocument/2006/relationships">
  <dimension ref="A1:K41"/>
  <sheetViews>
    <sheetView topLeftCell="A19" workbookViewId="0">
      <selection activeCell="C36" sqref="C36"/>
    </sheetView>
  </sheetViews>
  <sheetFormatPr defaultRowHeight="15"/>
  <cols>
    <col min="1" max="2" width="10.7109375" bestFit="1" customWidth="1"/>
    <col min="3" max="3" width="13.42578125" customWidth="1"/>
    <col min="4" max="4" width="18.7109375" customWidth="1"/>
    <col min="5" max="5" width="12.7109375" bestFit="1" customWidth="1"/>
    <col min="6" max="7" width="10.7109375" bestFit="1" customWidth="1"/>
    <col min="9" max="11" width="10.7109375" bestFit="1" customWidth="1"/>
  </cols>
  <sheetData>
    <row r="1" spans="1:6">
      <c r="A1" s="34">
        <v>42765</v>
      </c>
      <c r="B1" s="34">
        <f>A1+120</f>
        <v>42885</v>
      </c>
    </row>
    <row r="2" spans="1:6">
      <c r="A2" s="34"/>
      <c r="B2" s="34"/>
    </row>
    <row r="5" spans="1:6">
      <c r="A5" s="34"/>
      <c r="B5" s="34"/>
    </row>
    <row r="6" spans="1:6">
      <c r="A6" s="34"/>
      <c r="B6" s="53" t="s">
        <v>366</v>
      </c>
    </row>
    <row r="7" spans="1:6">
      <c r="C7" s="34">
        <v>42806</v>
      </c>
      <c r="D7" s="34">
        <f>C7+120</f>
        <v>42926</v>
      </c>
    </row>
    <row r="8" spans="1:6">
      <c r="A8" s="34"/>
      <c r="B8" s="34"/>
      <c r="C8" s="34">
        <v>42927</v>
      </c>
      <c r="D8" s="34">
        <f>C8+120</f>
        <v>43047</v>
      </c>
    </row>
    <row r="10" spans="1:6">
      <c r="A10" s="34"/>
      <c r="B10" s="53" t="s">
        <v>367</v>
      </c>
    </row>
    <row r="11" spans="1:6">
      <c r="B11" s="34"/>
      <c r="C11" s="34">
        <v>42799</v>
      </c>
      <c r="D11" s="34">
        <f>C11+120</f>
        <v>42919</v>
      </c>
    </row>
    <row r="12" spans="1:6">
      <c r="B12" s="34"/>
      <c r="C12" s="34">
        <v>42920</v>
      </c>
      <c r="D12" s="34">
        <f>C12+120</f>
        <v>43040</v>
      </c>
    </row>
    <row r="13" spans="1:6">
      <c r="B13" s="34"/>
      <c r="C13" s="34"/>
    </row>
    <row r="14" spans="1:6">
      <c r="B14" s="34"/>
      <c r="C14" s="34"/>
    </row>
    <row r="15" spans="1:6">
      <c r="B15" s="53" t="s">
        <v>369</v>
      </c>
      <c r="E15" s="53" t="s">
        <v>368</v>
      </c>
    </row>
    <row r="16" spans="1:6">
      <c r="B16" s="34">
        <v>42668</v>
      </c>
      <c r="C16" s="34">
        <f>B16+180</f>
        <v>42848</v>
      </c>
      <c r="E16" s="34">
        <v>42456</v>
      </c>
      <c r="F16" s="34">
        <f>E16+120</f>
        <v>42576</v>
      </c>
    </row>
    <row r="17" spans="2:7">
      <c r="B17" s="34">
        <v>42849</v>
      </c>
      <c r="C17" s="34">
        <f>B17+180</f>
        <v>43029</v>
      </c>
      <c r="E17" s="34">
        <v>42577</v>
      </c>
      <c r="F17" s="34">
        <f>E17+120</f>
        <v>42697</v>
      </c>
    </row>
    <row r="18" spans="2:7">
      <c r="B18" s="34">
        <v>43030</v>
      </c>
      <c r="C18" s="34">
        <f>B18+180</f>
        <v>43210</v>
      </c>
      <c r="E18" s="34">
        <v>42698</v>
      </c>
      <c r="F18" s="34">
        <f>E18+120</f>
        <v>42818</v>
      </c>
    </row>
    <row r="20" spans="2:7">
      <c r="B20" s="34"/>
      <c r="C20" s="34"/>
      <c r="D20" s="34">
        <v>42981</v>
      </c>
      <c r="E20" s="34">
        <f>D20+120</f>
        <v>43101</v>
      </c>
    </row>
    <row r="21" spans="2:7">
      <c r="B21" s="34"/>
      <c r="C21" s="34"/>
    </row>
    <row r="23" spans="2:7">
      <c r="E23" s="53" t="s">
        <v>399</v>
      </c>
    </row>
    <row r="24" spans="2:7">
      <c r="C24" s="34"/>
      <c r="D24" s="34" t="s">
        <v>400</v>
      </c>
      <c r="E24" s="34">
        <v>42895</v>
      </c>
      <c r="F24" s="34">
        <f>E24+90</f>
        <v>42985</v>
      </c>
    </row>
    <row r="25" spans="2:7">
      <c r="C25" s="34"/>
      <c r="D25" s="34" t="s">
        <v>401</v>
      </c>
      <c r="E25" s="34">
        <v>42986</v>
      </c>
      <c r="F25" s="34">
        <f>E25+90</f>
        <v>43076</v>
      </c>
    </row>
    <row r="26" spans="2:7">
      <c r="D26" s="34" t="s">
        <v>402</v>
      </c>
    </row>
    <row r="27" spans="2:7">
      <c r="B27" s="53" t="s">
        <v>389</v>
      </c>
      <c r="C27" s="34">
        <v>42864</v>
      </c>
      <c r="D27" s="34">
        <f>C27+90</f>
        <v>42954</v>
      </c>
    </row>
    <row r="28" spans="2:7">
      <c r="C28" s="34">
        <v>42955</v>
      </c>
      <c r="D28" s="34">
        <f>C28+90</f>
        <v>43045</v>
      </c>
      <c r="F28" t="s">
        <v>407</v>
      </c>
    </row>
    <row r="29" spans="2:7">
      <c r="F29" s="34">
        <v>42915</v>
      </c>
      <c r="G29" s="34">
        <f>F29+180</f>
        <v>43095</v>
      </c>
    </row>
    <row r="31" spans="2:7">
      <c r="F31" t="s">
        <v>405</v>
      </c>
    </row>
    <row r="32" spans="2:7">
      <c r="F32" s="34">
        <v>43021</v>
      </c>
      <c r="G32" s="34">
        <f>F32+120</f>
        <v>43141</v>
      </c>
    </row>
    <row r="34" spans="3:11">
      <c r="C34" s="34">
        <v>43082</v>
      </c>
      <c r="D34" s="34">
        <f>C34+180</f>
        <v>43262</v>
      </c>
      <c r="I34" s="34">
        <v>43094</v>
      </c>
      <c r="J34" s="34">
        <f>I34+180</f>
        <v>43274</v>
      </c>
    </row>
    <row r="35" spans="3:11">
      <c r="C35" s="34">
        <v>43094</v>
      </c>
      <c r="D35" s="34">
        <f>C35+180</f>
        <v>43274</v>
      </c>
      <c r="I35" s="34">
        <v>43082</v>
      </c>
      <c r="J35" s="34">
        <f>I35+180</f>
        <v>43262</v>
      </c>
    </row>
    <row r="36" spans="3:11">
      <c r="C36" s="34">
        <v>43051</v>
      </c>
      <c r="D36" s="34">
        <f>C36+330</f>
        <v>43381</v>
      </c>
      <c r="J36" s="34">
        <v>42971</v>
      </c>
      <c r="K36" s="34">
        <f>J36+70</f>
        <v>43041</v>
      </c>
    </row>
    <row r="37" spans="3:11">
      <c r="C37" s="34">
        <v>43005</v>
      </c>
      <c r="D37" s="34">
        <f>C37+90</f>
        <v>43095</v>
      </c>
      <c r="F37" s="34">
        <v>43012</v>
      </c>
      <c r="G37" s="34">
        <f>F37+120</f>
        <v>43132</v>
      </c>
      <c r="J37" s="34">
        <v>43047</v>
      </c>
      <c r="K37" s="34">
        <f>J37-70</f>
        <v>42977</v>
      </c>
    </row>
    <row r="38" spans="3:11">
      <c r="C38" s="34">
        <v>43042</v>
      </c>
      <c r="D38" s="34">
        <f>C38+150</f>
        <v>43192</v>
      </c>
      <c r="F38" s="34">
        <v>43041</v>
      </c>
      <c r="G38" s="34">
        <f>F38+120</f>
        <v>43161</v>
      </c>
    </row>
    <row r="39" spans="3:11">
      <c r="C39" s="34">
        <v>43007</v>
      </c>
      <c r="D39" s="34">
        <f>C39+120</f>
        <v>43127</v>
      </c>
      <c r="F39" s="34">
        <v>43048</v>
      </c>
      <c r="G39" s="34">
        <f>F39+120</f>
        <v>43168</v>
      </c>
    </row>
    <row r="40" spans="3:11">
      <c r="C40" s="34">
        <v>43021</v>
      </c>
      <c r="D40" s="34">
        <f>C40+150</f>
        <v>43171</v>
      </c>
      <c r="F40" s="34">
        <v>42920</v>
      </c>
      <c r="G40" s="34">
        <f>F40+120</f>
        <v>43040</v>
      </c>
    </row>
    <row r="41" spans="3:11">
      <c r="F41" s="34">
        <v>43039</v>
      </c>
      <c r="G41" s="34">
        <f>F41+90</f>
        <v>43129</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dimension ref="A1:B1"/>
  <sheetViews>
    <sheetView workbookViewId="0">
      <selection activeCell="B2" sqref="B2"/>
    </sheetView>
  </sheetViews>
  <sheetFormatPr defaultRowHeight="15"/>
  <cols>
    <col min="1" max="2" width="10.7109375" bestFit="1" customWidth="1"/>
  </cols>
  <sheetData>
    <row r="1" spans="1:2">
      <c r="A1" s="34">
        <v>43046</v>
      </c>
      <c r="B1" s="34">
        <f>A1+90</f>
        <v>43136</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B1"/>
  <sheetViews>
    <sheetView workbookViewId="0">
      <selection activeCell="C3" sqref="C3"/>
    </sheetView>
  </sheetViews>
  <sheetFormatPr defaultRowHeight="15"/>
  <cols>
    <col min="1" max="2" width="10.7109375" bestFit="1" customWidth="1"/>
  </cols>
  <sheetData>
    <row r="1" spans="1:2">
      <c r="A1" s="34">
        <v>43053</v>
      </c>
      <c r="B1" s="34">
        <f>A1+90</f>
        <v>43143</v>
      </c>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B1"/>
  <sheetViews>
    <sheetView workbookViewId="0">
      <selection activeCell="B3" sqref="B3"/>
    </sheetView>
  </sheetViews>
  <sheetFormatPr defaultRowHeight="15"/>
  <cols>
    <col min="1" max="2" width="10.7109375" bestFit="1" customWidth="1"/>
  </cols>
  <sheetData>
    <row r="1" spans="1:2">
      <c r="A1" s="34">
        <v>43053</v>
      </c>
      <c r="B1" s="34">
        <f>A1+90</f>
        <v>43143</v>
      </c>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dimension ref="A1:B1"/>
  <sheetViews>
    <sheetView workbookViewId="0">
      <selection activeCell="B3" sqref="B3"/>
    </sheetView>
  </sheetViews>
  <sheetFormatPr defaultRowHeight="15"/>
  <cols>
    <col min="1" max="2" width="10.7109375" bestFit="1" customWidth="1"/>
  </cols>
  <sheetData>
    <row r="1" spans="1:2">
      <c r="A1" s="34">
        <v>43061</v>
      </c>
      <c r="B1" s="34">
        <f>A1+180</f>
        <v>43241</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Convênios SECID</vt:lpstr>
      <vt:lpstr>Plan1</vt:lpstr>
      <vt:lpstr>Plan2</vt:lpstr>
      <vt:lpstr>Plan3</vt:lpstr>
      <vt:lpstr>Plan4</vt:lpstr>
      <vt:lpstr>Plan5</vt:lpstr>
      <vt:lpstr>'Convênios SECID'!Area_de_impressao</vt:lpstr>
      <vt:lpstr>'Convênios SECID'!Titulos_de_impressao</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elisabeth.santos</dc:creator>
  <cp:lastModifiedBy>juliana.françoise</cp:lastModifiedBy>
  <cp:lastPrinted>2017-10-20T16:06:52Z</cp:lastPrinted>
  <dcterms:created xsi:type="dcterms:W3CDTF">2016-01-20T17:49:01Z</dcterms:created>
  <dcterms:modified xsi:type="dcterms:W3CDTF">2017-11-24T13:04:14Z</dcterms:modified>
</cp:coreProperties>
</file>