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4505" yWindow="-15" windowWidth="14310" windowHeight="12840" tabRatio="973" activeTab="11"/>
  </bookViews>
  <sheets>
    <sheet name="2022-JAN" sheetId="1" r:id="rId1"/>
    <sheet name="2022-FEV" sheetId="2" r:id="rId2"/>
    <sheet name="2022-MAR" sheetId="3" r:id="rId3"/>
    <sheet name="2022-ABR" sheetId="4" r:id="rId4"/>
    <sheet name="2022-MAI" sheetId="5" r:id="rId5"/>
    <sheet name="JUN-2022" sheetId="6" r:id="rId6"/>
    <sheet name="JUL-2022" sheetId="7" r:id="rId7"/>
    <sheet name="AGO-2022" sheetId="8" r:id="rId8"/>
    <sheet name="SET-2022" sheetId="9" r:id="rId9"/>
    <sheet name="OUT-2022" sheetId="10" r:id="rId10"/>
    <sheet name="NOV-2022" sheetId="11" r:id="rId11"/>
    <sheet name="2022-DEZ" sheetId="12" r:id="rId12"/>
  </sheets>
  <definedNames>
    <definedName name="_xlnm._FilterDatabase" localSheetId="3" hidden="1">'2022-ABR'!$A$130:$AD$646</definedName>
    <definedName name="_xlnm._FilterDatabase" localSheetId="11" hidden="1">'2022-DEZ'!$A$129:$AD$645</definedName>
    <definedName name="_xlnm._FilterDatabase" localSheetId="1" hidden="1">'2022-FEV'!$A$130:$AD$646</definedName>
    <definedName name="_xlnm._FilterDatabase" localSheetId="0" hidden="1">'2022-JAN'!$A$129:$AD$645</definedName>
    <definedName name="_xlnm._FilterDatabase" localSheetId="4" hidden="1">'2022-MAI'!$A$135:$AD$651</definedName>
    <definedName name="_xlnm._FilterDatabase" localSheetId="2" hidden="1">'2022-MAR'!$A$130:$AD$646</definedName>
    <definedName name="_xlnm._FilterDatabase" localSheetId="7" hidden="1">'AGO-2022'!$A$135:$AD$651</definedName>
    <definedName name="_xlnm._FilterDatabase" localSheetId="6" hidden="1">'JUL-2022'!$A$135:$AD$651</definedName>
    <definedName name="_xlnm._FilterDatabase" localSheetId="5" hidden="1">'JUN-2022'!$A$135:$AD$651</definedName>
    <definedName name="_xlnm._FilterDatabase" localSheetId="10" hidden="1">'NOV-2022'!$A$115:$AD$644</definedName>
    <definedName name="_xlnm._FilterDatabase" localSheetId="9" hidden="1">'OUT-2022'!$A$135:$AD$651</definedName>
    <definedName name="_xlnm._FilterDatabase" localSheetId="8" hidden="1">'SET-2022'!$A$135:$AD$651</definedName>
  </definedNames>
  <calcPr calcId="144525"/>
</workbook>
</file>

<file path=xl/calcChain.xml><?xml version="1.0" encoding="utf-8"?>
<calcChain xmlns="http://schemas.openxmlformats.org/spreadsheetml/2006/main">
  <c r="J7" i="12" l="1"/>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C68" i="12"/>
  <c r="E68" i="12" s="1"/>
  <c r="D68" i="12"/>
  <c r="G68" i="12"/>
  <c r="H68" i="12"/>
  <c r="I68" i="12"/>
  <c r="J68" i="12"/>
  <c r="C69" i="12"/>
  <c r="E69" i="12" s="1"/>
  <c r="D69" i="12"/>
  <c r="G69" i="12"/>
  <c r="H69" i="12"/>
  <c r="I69" i="12"/>
  <c r="J69" i="12"/>
  <c r="C70" i="12"/>
  <c r="E70" i="12" s="1"/>
  <c r="D70" i="12"/>
  <c r="G70" i="12"/>
  <c r="H70" i="12"/>
  <c r="I70" i="12"/>
  <c r="J70" i="12"/>
  <c r="C71" i="12"/>
  <c r="E71" i="12" s="1"/>
  <c r="D71" i="12"/>
  <c r="G71" i="12"/>
  <c r="H71" i="12"/>
  <c r="I71" i="12"/>
  <c r="J71" i="12"/>
  <c r="C72" i="12"/>
  <c r="E72" i="12" s="1"/>
  <c r="D72" i="12"/>
  <c r="G72" i="12"/>
  <c r="H72" i="12"/>
  <c r="I72" i="12"/>
  <c r="J72" i="12"/>
  <c r="C73" i="12"/>
  <c r="E73" i="12" s="1"/>
  <c r="D73" i="12"/>
  <c r="G73" i="12"/>
  <c r="H73" i="12"/>
  <c r="I73" i="12"/>
  <c r="J73" i="12"/>
  <c r="C74" i="12"/>
  <c r="D74" i="12"/>
  <c r="G74" i="12"/>
  <c r="H74" i="12"/>
  <c r="I74" i="12"/>
  <c r="J74" i="12"/>
  <c r="C75" i="12"/>
  <c r="D75" i="12"/>
  <c r="G75" i="12"/>
  <c r="H75" i="12"/>
  <c r="I75" i="12"/>
  <c r="J75" i="12"/>
  <c r="C76" i="12"/>
  <c r="D76" i="12"/>
  <c r="E76" i="12" s="1"/>
  <c r="G76" i="12"/>
  <c r="H76" i="12"/>
  <c r="I76" i="12"/>
  <c r="J76" i="12"/>
  <c r="C77" i="12"/>
  <c r="E77" i="12" s="1"/>
  <c r="D77" i="12"/>
  <c r="G77" i="12"/>
  <c r="H77" i="12"/>
  <c r="I77" i="12"/>
  <c r="J77" i="12"/>
  <c r="C78" i="12"/>
  <c r="E78" i="12" s="1"/>
  <c r="D78" i="12"/>
  <c r="G78" i="12"/>
  <c r="H78" i="12"/>
  <c r="I78" i="12"/>
  <c r="J78" i="12"/>
  <c r="C79" i="12"/>
  <c r="H79" i="12"/>
  <c r="I83" i="12"/>
  <c r="I84" i="12"/>
  <c r="I85" i="12"/>
  <c r="I86" i="12"/>
  <c r="I87" i="12"/>
  <c r="I88" i="12"/>
  <c r="I122" i="12" s="1"/>
  <c r="I89" i="12"/>
  <c r="I90" i="12"/>
  <c r="I91" i="12"/>
  <c r="I92" i="12"/>
  <c r="I93" i="12"/>
  <c r="I94" i="12"/>
  <c r="I95" i="12"/>
  <c r="I96" i="12"/>
  <c r="I123" i="12" s="1"/>
  <c r="I97" i="12"/>
  <c r="I98" i="12"/>
  <c r="I99" i="12"/>
  <c r="I100" i="12"/>
  <c r="I101" i="12"/>
  <c r="I102" i="12"/>
  <c r="I103" i="12"/>
  <c r="I104" i="12"/>
  <c r="I124" i="12" s="1"/>
  <c r="I105" i="12"/>
  <c r="I106" i="12"/>
  <c r="I107" i="12"/>
  <c r="I108" i="12"/>
  <c r="I109" i="12"/>
  <c r="I110" i="12"/>
  <c r="I111" i="12"/>
  <c r="I112" i="12"/>
  <c r="I125" i="12" s="1"/>
  <c r="I113" i="12"/>
  <c r="I114" i="12"/>
  <c r="I115" i="12"/>
  <c r="I116" i="12"/>
  <c r="I117" i="12"/>
  <c r="I118" i="12"/>
  <c r="I119" i="12"/>
  <c r="C121" i="12"/>
  <c r="E121" i="12" s="1"/>
  <c r="D121" i="12"/>
  <c r="G121" i="12"/>
  <c r="H121" i="12"/>
  <c r="C122" i="12"/>
  <c r="D122" i="12"/>
  <c r="E122" i="12"/>
  <c r="G122" i="12"/>
  <c r="H122" i="12"/>
  <c r="C123" i="12"/>
  <c r="D123" i="12"/>
  <c r="G123" i="12"/>
  <c r="H123" i="12"/>
  <c r="C124" i="12"/>
  <c r="E124" i="12" s="1"/>
  <c r="D124" i="12"/>
  <c r="G124" i="12"/>
  <c r="G126" i="12" s="1"/>
  <c r="H124" i="12"/>
  <c r="C125" i="12"/>
  <c r="E125" i="12" s="1"/>
  <c r="D125" i="12"/>
  <c r="G125" i="12"/>
  <c r="H125"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C639" i="12"/>
  <c r="H639" i="12" s="1"/>
  <c r="D639" i="12"/>
  <c r="G639" i="12"/>
  <c r="C640" i="12"/>
  <c r="E640" i="12" s="1"/>
  <c r="D640" i="12"/>
  <c r="G640" i="12"/>
  <c r="C641" i="12"/>
  <c r="D641" i="12"/>
  <c r="G641" i="12"/>
  <c r="H641" i="12"/>
  <c r="C642" i="12"/>
  <c r="D642" i="12"/>
  <c r="G642" i="12"/>
  <c r="C643" i="12"/>
  <c r="H643" i="12" s="1"/>
  <c r="D643" i="12"/>
  <c r="G643" i="12"/>
  <c r="C644" i="12"/>
  <c r="H644" i="12" s="1"/>
  <c r="D644" i="12"/>
  <c r="G644" i="12"/>
  <c r="I645" i="12"/>
  <c r="E642" i="12" l="1"/>
  <c r="D79" i="12"/>
  <c r="I121" i="12"/>
  <c r="I126" i="12" s="1"/>
  <c r="I648" i="12" s="1"/>
  <c r="D126" i="12"/>
  <c r="D648" i="12" s="1"/>
  <c r="H126" i="12"/>
  <c r="G79" i="12"/>
  <c r="D645" i="12"/>
  <c r="E643" i="12"/>
  <c r="E641" i="12"/>
  <c r="E123" i="12"/>
  <c r="E126" i="12" s="1"/>
  <c r="J79" i="12"/>
  <c r="I79" i="12"/>
  <c r="E74" i="12"/>
  <c r="E79" i="12" s="1"/>
  <c r="H642" i="12"/>
  <c r="G645" i="12"/>
  <c r="G648" i="12" s="1"/>
  <c r="E75" i="12"/>
  <c r="E639" i="12"/>
  <c r="H640" i="12"/>
  <c r="H645" i="12" s="1"/>
  <c r="H648" i="12" s="1"/>
  <c r="E644" i="12"/>
  <c r="C645" i="12"/>
  <c r="C126" i="12"/>
  <c r="C648" i="12" s="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E645" i="12" l="1"/>
  <c r="E648" i="12" s="1"/>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C70" i="10"/>
  <c r="E70" i="10" s="1"/>
  <c r="D70" i="10"/>
  <c r="G70" i="10"/>
  <c r="H70" i="10"/>
  <c r="I70" i="10"/>
  <c r="J70" i="10"/>
  <c r="C71" i="10"/>
  <c r="D71" i="10"/>
  <c r="G71" i="10"/>
  <c r="H71" i="10"/>
  <c r="I71" i="10"/>
  <c r="J71" i="10"/>
  <c r="C72" i="10"/>
  <c r="E72" i="10" s="1"/>
  <c r="D72" i="10"/>
  <c r="G72" i="10"/>
  <c r="H72" i="10"/>
  <c r="I72" i="10"/>
  <c r="J72" i="10"/>
  <c r="C73" i="10"/>
  <c r="D73" i="10"/>
  <c r="G73" i="10"/>
  <c r="H73" i="10"/>
  <c r="I73" i="10"/>
  <c r="J73" i="10"/>
  <c r="C74" i="10"/>
  <c r="D74" i="10"/>
  <c r="G74" i="10"/>
  <c r="H74" i="10"/>
  <c r="I74" i="10"/>
  <c r="J74" i="10"/>
  <c r="C75" i="10"/>
  <c r="D75" i="10"/>
  <c r="E75" i="10" s="1"/>
  <c r="G75" i="10"/>
  <c r="H75" i="10"/>
  <c r="I75" i="10"/>
  <c r="J75" i="10"/>
  <c r="C76" i="10"/>
  <c r="D76" i="10"/>
  <c r="E76" i="10" s="1"/>
  <c r="G76" i="10"/>
  <c r="H76" i="10"/>
  <c r="I76" i="10"/>
  <c r="J76" i="10"/>
  <c r="C77" i="10"/>
  <c r="E77" i="10" s="1"/>
  <c r="D77" i="10"/>
  <c r="G77" i="10"/>
  <c r="H77" i="10"/>
  <c r="I77" i="10"/>
  <c r="J77" i="10"/>
  <c r="C78" i="10"/>
  <c r="E78" i="10" s="1"/>
  <c r="D78" i="10"/>
  <c r="G78" i="10"/>
  <c r="H78" i="10"/>
  <c r="I78" i="10"/>
  <c r="J78" i="10"/>
  <c r="C79" i="10"/>
  <c r="D79" i="10"/>
  <c r="E79" i="10" s="1"/>
  <c r="G79" i="10"/>
  <c r="H79" i="10"/>
  <c r="I79" i="10"/>
  <c r="J79" i="10"/>
  <c r="C80" i="10"/>
  <c r="E80" i="10" s="1"/>
  <c r="D80" i="10"/>
  <c r="G80" i="10"/>
  <c r="H80" i="10"/>
  <c r="I80" i="10"/>
  <c r="J80" i="10"/>
  <c r="J81" i="10" s="1"/>
  <c r="C81" i="10"/>
  <c r="D81" i="10"/>
  <c r="G81" i="10"/>
  <c r="H81"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C127" i="10"/>
  <c r="E127" i="10" s="1"/>
  <c r="D127" i="10"/>
  <c r="G127" i="10"/>
  <c r="H127" i="10"/>
  <c r="C128" i="10"/>
  <c r="D128" i="10"/>
  <c r="G128" i="10"/>
  <c r="H128" i="10"/>
  <c r="I128" i="10"/>
  <c r="C129" i="10"/>
  <c r="E129" i="10" s="1"/>
  <c r="D129" i="10"/>
  <c r="G129" i="10"/>
  <c r="H129" i="10"/>
  <c r="I129" i="10"/>
  <c r="C130" i="10"/>
  <c r="D130" i="10"/>
  <c r="E130" i="10" s="1"/>
  <c r="G130" i="10"/>
  <c r="H130" i="10"/>
  <c r="I130" i="10"/>
  <c r="D131" i="10"/>
  <c r="G131" i="10"/>
  <c r="H131" i="10"/>
  <c r="H132" i="10" s="1"/>
  <c r="I131"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C645" i="10"/>
  <c r="E645" i="10" s="1"/>
  <c r="D645" i="10"/>
  <c r="G645" i="10"/>
  <c r="C646" i="10"/>
  <c r="E646" i="10" s="1"/>
  <c r="D646" i="10"/>
  <c r="G646" i="10"/>
  <c r="C647" i="10"/>
  <c r="D647" i="10"/>
  <c r="G647" i="10"/>
  <c r="C648" i="10"/>
  <c r="E648" i="10" s="1"/>
  <c r="D648" i="10"/>
  <c r="G648" i="10"/>
  <c r="C649" i="10"/>
  <c r="E649" i="10" s="1"/>
  <c r="D649" i="10"/>
  <c r="G649" i="10"/>
  <c r="C650" i="10"/>
  <c r="D650" i="10"/>
  <c r="G650" i="10"/>
  <c r="G651" i="10" s="1"/>
  <c r="I651" i="10"/>
  <c r="E650" i="10" l="1"/>
  <c r="H648" i="10"/>
  <c r="E647" i="10"/>
  <c r="H647" i="10"/>
  <c r="H646" i="10"/>
  <c r="H645" i="10"/>
  <c r="G132" i="10"/>
  <c r="G654" i="10" s="1"/>
  <c r="I127" i="10"/>
  <c r="I132" i="10" s="1"/>
  <c r="I654" i="10" s="1"/>
  <c r="E74" i="10"/>
  <c r="D651" i="10"/>
  <c r="I81" i="10"/>
  <c r="E128" i="10"/>
  <c r="E73" i="10"/>
  <c r="E71" i="10"/>
  <c r="E81" i="10" s="1"/>
  <c r="E651" i="10"/>
  <c r="H650" i="10"/>
  <c r="D132" i="10"/>
  <c r="H649" i="10"/>
  <c r="C651" i="10"/>
  <c r="C654" i="10" s="1"/>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C70" i="9"/>
  <c r="E70" i="9" s="1"/>
  <c r="D70" i="9"/>
  <c r="G70" i="9"/>
  <c r="H70" i="9"/>
  <c r="I70" i="9"/>
  <c r="J70" i="9"/>
  <c r="C71" i="9"/>
  <c r="E71" i="9" s="1"/>
  <c r="D71" i="9"/>
  <c r="G71" i="9"/>
  <c r="H71" i="9"/>
  <c r="I71" i="9"/>
  <c r="J71" i="9"/>
  <c r="C72" i="9"/>
  <c r="D72" i="9"/>
  <c r="E72" i="9" s="1"/>
  <c r="G72" i="9"/>
  <c r="H72" i="9"/>
  <c r="I72" i="9"/>
  <c r="J72" i="9"/>
  <c r="C73" i="9"/>
  <c r="D73" i="9"/>
  <c r="G73" i="9"/>
  <c r="H73" i="9"/>
  <c r="I73" i="9"/>
  <c r="J73" i="9"/>
  <c r="C74" i="9"/>
  <c r="D74" i="9"/>
  <c r="G74" i="9"/>
  <c r="H74" i="9"/>
  <c r="I74" i="9"/>
  <c r="J74" i="9"/>
  <c r="C75" i="9"/>
  <c r="E75" i="9" s="1"/>
  <c r="D75" i="9"/>
  <c r="G75" i="9"/>
  <c r="H75" i="9"/>
  <c r="I75" i="9"/>
  <c r="J75" i="9"/>
  <c r="C76" i="9"/>
  <c r="D76" i="9"/>
  <c r="E76" i="9" s="1"/>
  <c r="G76" i="9"/>
  <c r="H76" i="9"/>
  <c r="I76" i="9"/>
  <c r="J76" i="9"/>
  <c r="C77" i="9"/>
  <c r="E77" i="9" s="1"/>
  <c r="D77" i="9"/>
  <c r="G77" i="9"/>
  <c r="H77" i="9"/>
  <c r="I77" i="9"/>
  <c r="J77" i="9"/>
  <c r="C78" i="9"/>
  <c r="D78" i="9"/>
  <c r="G78" i="9"/>
  <c r="H78" i="9"/>
  <c r="I78" i="9"/>
  <c r="J78" i="9"/>
  <c r="C79" i="9"/>
  <c r="D79" i="9"/>
  <c r="E79" i="9"/>
  <c r="G79" i="9"/>
  <c r="H79" i="9"/>
  <c r="I79" i="9"/>
  <c r="J79" i="9"/>
  <c r="C80" i="9"/>
  <c r="E80" i="9" s="1"/>
  <c r="D80" i="9"/>
  <c r="G80" i="9"/>
  <c r="H80" i="9"/>
  <c r="I80" i="9"/>
  <c r="J80" i="9"/>
  <c r="C81" i="9"/>
  <c r="H81"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C127" i="9"/>
  <c r="E127" i="9" s="1"/>
  <c r="D127" i="9"/>
  <c r="G127" i="9"/>
  <c r="H127" i="9"/>
  <c r="C128" i="9"/>
  <c r="E128" i="9" s="1"/>
  <c r="D128" i="9"/>
  <c r="G128" i="9"/>
  <c r="H128" i="9"/>
  <c r="C129" i="9"/>
  <c r="E129" i="9" s="1"/>
  <c r="D129" i="9"/>
  <c r="G129" i="9"/>
  <c r="H129" i="9"/>
  <c r="C130" i="9"/>
  <c r="E130" i="9" s="1"/>
  <c r="D130" i="9"/>
  <c r="G130" i="9"/>
  <c r="G132" i="9" s="1"/>
  <c r="H130" i="9"/>
  <c r="D131" i="9"/>
  <c r="D132" i="9" s="1"/>
  <c r="G131" i="9"/>
  <c r="H131"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5" i="9"/>
  <c r="I516" i="9"/>
  <c r="I517" i="9"/>
  <c r="I518" i="9"/>
  <c r="I519" i="9"/>
  <c r="I520" i="9"/>
  <c r="I521" i="9"/>
  <c r="I522" i="9"/>
  <c r="I523" i="9"/>
  <c r="I524" i="9"/>
  <c r="I525" i="9"/>
  <c r="I526" i="9"/>
  <c r="I527" i="9"/>
  <c r="I528" i="9"/>
  <c r="I529" i="9"/>
  <c r="I530" i="9"/>
  <c r="I531" i="9"/>
  <c r="I532" i="9"/>
  <c r="I533" i="9"/>
  <c r="I534" i="9"/>
  <c r="I535" i="9"/>
  <c r="I536" i="9"/>
  <c r="I537" i="9"/>
  <c r="I538" i="9"/>
  <c r="I539" i="9"/>
  <c r="I540" i="9"/>
  <c r="I541" i="9"/>
  <c r="I542" i="9"/>
  <c r="I543" i="9"/>
  <c r="I544" i="9"/>
  <c r="I545" i="9"/>
  <c r="I546" i="9"/>
  <c r="I547" i="9"/>
  <c r="I548" i="9"/>
  <c r="I549" i="9"/>
  <c r="I550" i="9"/>
  <c r="I551" i="9"/>
  <c r="I552" i="9"/>
  <c r="I553" i="9"/>
  <c r="I554" i="9"/>
  <c r="I555" i="9"/>
  <c r="I556" i="9"/>
  <c r="I557" i="9"/>
  <c r="I558" i="9"/>
  <c r="I559" i="9"/>
  <c r="I560" i="9"/>
  <c r="I561" i="9"/>
  <c r="I562" i="9"/>
  <c r="I563" i="9"/>
  <c r="I564" i="9"/>
  <c r="I565" i="9"/>
  <c r="I566" i="9"/>
  <c r="I567" i="9"/>
  <c r="I568" i="9"/>
  <c r="I569" i="9"/>
  <c r="I570" i="9"/>
  <c r="I571" i="9"/>
  <c r="I572" i="9"/>
  <c r="I573" i="9"/>
  <c r="I574" i="9"/>
  <c r="I575" i="9"/>
  <c r="I576" i="9"/>
  <c r="I577" i="9"/>
  <c r="I578" i="9"/>
  <c r="I579" i="9"/>
  <c r="I580" i="9"/>
  <c r="I581" i="9"/>
  <c r="I582" i="9"/>
  <c r="I583" i="9"/>
  <c r="I584" i="9"/>
  <c r="I585" i="9"/>
  <c r="I586" i="9"/>
  <c r="I587" i="9"/>
  <c r="I588" i="9"/>
  <c r="I589" i="9"/>
  <c r="I590" i="9"/>
  <c r="I591" i="9"/>
  <c r="I592" i="9"/>
  <c r="I593" i="9"/>
  <c r="I594" i="9"/>
  <c r="I595" i="9"/>
  <c r="I596" i="9"/>
  <c r="I597" i="9"/>
  <c r="I598" i="9"/>
  <c r="I599" i="9"/>
  <c r="I600" i="9"/>
  <c r="I601" i="9"/>
  <c r="I602" i="9"/>
  <c r="I603" i="9"/>
  <c r="I604" i="9"/>
  <c r="I605" i="9"/>
  <c r="I606" i="9"/>
  <c r="I607" i="9"/>
  <c r="I608" i="9"/>
  <c r="I609" i="9"/>
  <c r="I610" i="9"/>
  <c r="I611" i="9"/>
  <c r="I612" i="9"/>
  <c r="I613" i="9"/>
  <c r="I614" i="9"/>
  <c r="I615" i="9"/>
  <c r="I616" i="9"/>
  <c r="I617" i="9"/>
  <c r="I618" i="9"/>
  <c r="I619" i="9"/>
  <c r="I620" i="9"/>
  <c r="I621" i="9"/>
  <c r="I622" i="9"/>
  <c r="I623" i="9"/>
  <c r="I624" i="9"/>
  <c r="I625" i="9"/>
  <c r="I626" i="9"/>
  <c r="I627" i="9"/>
  <c r="I628" i="9"/>
  <c r="I629" i="9"/>
  <c r="I630" i="9"/>
  <c r="I631" i="9"/>
  <c r="I632" i="9"/>
  <c r="I633" i="9"/>
  <c r="I634" i="9"/>
  <c r="I635" i="9"/>
  <c r="I636" i="9"/>
  <c r="I637" i="9"/>
  <c r="I638" i="9"/>
  <c r="I639" i="9"/>
  <c r="I640" i="9"/>
  <c r="I641" i="9"/>
  <c r="I642" i="9"/>
  <c r="I643" i="9"/>
  <c r="C645" i="9"/>
  <c r="E645" i="9" s="1"/>
  <c r="D645" i="9"/>
  <c r="G645" i="9"/>
  <c r="C646" i="9"/>
  <c r="H646" i="9" s="1"/>
  <c r="D646" i="9"/>
  <c r="G646" i="9"/>
  <c r="C647" i="9"/>
  <c r="E647" i="9" s="1"/>
  <c r="D647" i="9"/>
  <c r="G647" i="9"/>
  <c r="H647" i="9"/>
  <c r="C648" i="9"/>
  <c r="E648" i="9" s="1"/>
  <c r="D648" i="9"/>
  <c r="G648" i="9"/>
  <c r="C649" i="9"/>
  <c r="E649" i="9" s="1"/>
  <c r="D649" i="9"/>
  <c r="G649" i="9"/>
  <c r="C650" i="9"/>
  <c r="H650" i="9" s="1"/>
  <c r="D650" i="9"/>
  <c r="G650" i="9"/>
  <c r="I651" i="9"/>
  <c r="D654" i="10" l="1"/>
  <c r="H651" i="10"/>
  <c r="H654" i="10" s="1"/>
  <c r="E654" i="10"/>
  <c r="I131" i="9"/>
  <c r="I130" i="9"/>
  <c r="I129" i="9"/>
  <c r="I132" i="9" s="1"/>
  <c r="I128" i="9"/>
  <c r="I127" i="9"/>
  <c r="E74" i="9"/>
  <c r="D81" i="9"/>
  <c r="D654" i="9" s="1"/>
  <c r="D651" i="9"/>
  <c r="G651" i="9"/>
  <c r="G654" i="9" s="1"/>
  <c r="H132" i="9"/>
  <c r="J81" i="9"/>
  <c r="I654" i="9" s="1"/>
  <c r="I81" i="9"/>
  <c r="E73" i="9"/>
  <c r="E81" i="9" s="1"/>
  <c r="G81" i="9"/>
  <c r="E650" i="9"/>
  <c r="H648" i="9"/>
  <c r="E646" i="9"/>
  <c r="E651" i="9" s="1"/>
  <c r="E78" i="9"/>
  <c r="H649" i="9"/>
  <c r="H645" i="9"/>
  <c r="C651" i="9"/>
  <c r="C654" i="9" s="1"/>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C70" i="8"/>
  <c r="E70" i="8" s="1"/>
  <c r="D70" i="8"/>
  <c r="G70" i="8"/>
  <c r="H70" i="8"/>
  <c r="I70" i="8"/>
  <c r="J70" i="8"/>
  <c r="C71" i="8"/>
  <c r="D71" i="8"/>
  <c r="E71" i="8" s="1"/>
  <c r="G71" i="8"/>
  <c r="H71" i="8"/>
  <c r="I71" i="8"/>
  <c r="J71" i="8"/>
  <c r="C72" i="8"/>
  <c r="E72" i="8" s="1"/>
  <c r="D72" i="8"/>
  <c r="G72" i="8"/>
  <c r="H72" i="8"/>
  <c r="I72" i="8"/>
  <c r="J72" i="8"/>
  <c r="C73" i="8"/>
  <c r="D73" i="8"/>
  <c r="G73" i="8"/>
  <c r="H73" i="8"/>
  <c r="I73" i="8"/>
  <c r="J73" i="8"/>
  <c r="C74" i="8"/>
  <c r="E74" i="8" s="1"/>
  <c r="D74" i="8"/>
  <c r="G74" i="8"/>
  <c r="H74" i="8"/>
  <c r="I74" i="8"/>
  <c r="J74" i="8"/>
  <c r="C75" i="8"/>
  <c r="D75" i="8"/>
  <c r="E75" i="8" s="1"/>
  <c r="G75" i="8"/>
  <c r="H75" i="8"/>
  <c r="I75" i="8"/>
  <c r="J75" i="8"/>
  <c r="C76" i="8"/>
  <c r="E76" i="8" s="1"/>
  <c r="D76" i="8"/>
  <c r="G76" i="8"/>
  <c r="H76" i="8"/>
  <c r="I76" i="8"/>
  <c r="J76" i="8"/>
  <c r="C77" i="8"/>
  <c r="E77" i="8" s="1"/>
  <c r="D77" i="8"/>
  <c r="G77" i="8"/>
  <c r="H77" i="8"/>
  <c r="I77" i="8"/>
  <c r="J77" i="8"/>
  <c r="C78" i="8"/>
  <c r="E78" i="8" s="1"/>
  <c r="D78" i="8"/>
  <c r="G78" i="8"/>
  <c r="H78" i="8"/>
  <c r="I78" i="8"/>
  <c r="J78" i="8"/>
  <c r="C79" i="8"/>
  <c r="D79" i="8"/>
  <c r="G79" i="8"/>
  <c r="H79" i="8"/>
  <c r="I79" i="8"/>
  <c r="J79" i="8"/>
  <c r="C80" i="8"/>
  <c r="D80" i="8"/>
  <c r="E80" i="8"/>
  <c r="G80" i="8"/>
  <c r="H80" i="8"/>
  <c r="I80" i="8"/>
  <c r="J80" i="8"/>
  <c r="J81" i="8" s="1"/>
  <c r="C81" i="8"/>
  <c r="D81" i="8"/>
  <c r="G81" i="8"/>
  <c r="H81"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C127" i="8"/>
  <c r="E127" i="8" s="1"/>
  <c r="D127" i="8"/>
  <c r="G127" i="8"/>
  <c r="H127" i="8"/>
  <c r="C128" i="8"/>
  <c r="D128" i="8"/>
  <c r="G128" i="8"/>
  <c r="H128" i="8"/>
  <c r="I128" i="8"/>
  <c r="C129" i="8"/>
  <c r="E129" i="8" s="1"/>
  <c r="D129" i="8"/>
  <c r="G129" i="8"/>
  <c r="H129" i="8"/>
  <c r="I129" i="8"/>
  <c r="C130" i="8"/>
  <c r="D130" i="8"/>
  <c r="E130" i="8" s="1"/>
  <c r="G130" i="8"/>
  <c r="H130" i="8"/>
  <c r="I130" i="8"/>
  <c r="D131" i="8"/>
  <c r="G131" i="8"/>
  <c r="H131" i="8"/>
  <c r="H132" i="8" s="1"/>
  <c r="I131"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C645" i="8"/>
  <c r="E645" i="8" s="1"/>
  <c r="D645" i="8"/>
  <c r="G645" i="8"/>
  <c r="C646" i="8"/>
  <c r="E646" i="8" s="1"/>
  <c r="D646" i="8"/>
  <c r="G646" i="8"/>
  <c r="C647" i="8"/>
  <c r="D647" i="8"/>
  <c r="G647" i="8"/>
  <c r="C648" i="8"/>
  <c r="E648" i="8" s="1"/>
  <c r="D648" i="8"/>
  <c r="G648" i="8"/>
  <c r="C649" i="8"/>
  <c r="E649" i="8" s="1"/>
  <c r="D649" i="8"/>
  <c r="G649" i="8"/>
  <c r="C650" i="8"/>
  <c r="D650" i="8"/>
  <c r="G650" i="8"/>
  <c r="G651" i="8" s="1"/>
  <c r="I651" i="8"/>
  <c r="E654" i="9" l="1"/>
  <c r="H651" i="9"/>
  <c r="H654" i="9" s="1"/>
  <c r="E650" i="8"/>
  <c r="E651" i="8" s="1"/>
  <c r="H648" i="8"/>
  <c r="E647" i="8"/>
  <c r="H647" i="8"/>
  <c r="H646" i="8"/>
  <c r="H645" i="8"/>
  <c r="G132" i="8"/>
  <c r="I127" i="8"/>
  <c r="I132" i="8" s="1"/>
  <c r="E79" i="8"/>
  <c r="D651" i="8"/>
  <c r="I81" i="8"/>
  <c r="E128" i="8"/>
  <c r="E73" i="8"/>
  <c r="G654" i="8"/>
  <c r="I654" i="8"/>
  <c r="E81" i="8"/>
  <c r="H650" i="8"/>
  <c r="D132" i="8"/>
  <c r="H649" i="8"/>
  <c r="C651" i="8"/>
  <c r="C654" i="8" s="1"/>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C70" i="7"/>
  <c r="E70" i="7" s="1"/>
  <c r="D70" i="7"/>
  <c r="G70" i="7"/>
  <c r="H70" i="7"/>
  <c r="I70" i="7"/>
  <c r="J70" i="7"/>
  <c r="C71" i="7"/>
  <c r="E71" i="7" s="1"/>
  <c r="D71" i="7"/>
  <c r="G71" i="7"/>
  <c r="H71" i="7"/>
  <c r="I71" i="7"/>
  <c r="J71" i="7"/>
  <c r="C72" i="7"/>
  <c r="D72" i="7"/>
  <c r="E72" i="7" s="1"/>
  <c r="G72" i="7"/>
  <c r="H72" i="7"/>
  <c r="I72" i="7"/>
  <c r="J72" i="7"/>
  <c r="C73" i="7"/>
  <c r="E73" i="7" s="1"/>
  <c r="D73" i="7"/>
  <c r="G73" i="7"/>
  <c r="H73" i="7"/>
  <c r="I73" i="7"/>
  <c r="J73" i="7"/>
  <c r="C74" i="7"/>
  <c r="D74" i="7"/>
  <c r="G74" i="7"/>
  <c r="H74" i="7"/>
  <c r="I74" i="7"/>
  <c r="J74" i="7"/>
  <c r="C75" i="7"/>
  <c r="E75" i="7" s="1"/>
  <c r="D75" i="7"/>
  <c r="G75" i="7"/>
  <c r="H75" i="7"/>
  <c r="I75" i="7"/>
  <c r="J75" i="7"/>
  <c r="C76" i="7"/>
  <c r="D76" i="7"/>
  <c r="E76" i="7" s="1"/>
  <c r="G76" i="7"/>
  <c r="H76" i="7"/>
  <c r="I76" i="7"/>
  <c r="J76" i="7"/>
  <c r="C77" i="7"/>
  <c r="E77" i="7" s="1"/>
  <c r="D77" i="7"/>
  <c r="G77" i="7"/>
  <c r="H77" i="7"/>
  <c r="I77" i="7"/>
  <c r="J77" i="7"/>
  <c r="C78" i="7"/>
  <c r="D78" i="7"/>
  <c r="D81" i="7" s="1"/>
  <c r="G78" i="7"/>
  <c r="H78" i="7"/>
  <c r="I78" i="7"/>
  <c r="J78" i="7"/>
  <c r="C79" i="7"/>
  <c r="E79" i="7" s="1"/>
  <c r="D79" i="7"/>
  <c r="G79" i="7"/>
  <c r="H79" i="7"/>
  <c r="I79" i="7"/>
  <c r="J79" i="7"/>
  <c r="C80" i="7"/>
  <c r="D80" i="7"/>
  <c r="G80" i="7"/>
  <c r="H80" i="7"/>
  <c r="I80" i="7"/>
  <c r="J80" i="7"/>
  <c r="C81" i="7"/>
  <c r="H81" i="7"/>
  <c r="J81"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C127" i="7"/>
  <c r="E127" i="7" s="1"/>
  <c r="D127" i="7"/>
  <c r="G127" i="7"/>
  <c r="H127" i="7"/>
  <c r="C128" i="7"/>
  <c r="D128" i="7"/>
  <c r="E128" i="7"/>
  <c r="G128" i="7"/>
  <c r="H128" i="7"/>
  <c r="I128" i="7"/>
  <c r="C129" i="7"/>
  <c r="D129" i="7"/>
  <c r="G129" i="7"/>
  <c r="H129" i="7"/>
  <c r="C130" i="7"/>
  <c r="E130" i="7" s="1"/>
  <c r="D130" i="7"/>
  <c r="D132" i="7" s="1"/>
  <c r="G130" i="7"/>
  <c r="H130" i="7"/>
  <c r="H132" i="7" s="1"/>
  <c r="I130" i="7"/>
  <c r="D131" i="7"/>
  <c r="G131" i="7"/>
  <c r="H131" i="7"/>
  <c r="I131"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C645" i="7"/>
  <c r="E645" i="7" s="1"/>
  <c r="D645" i="7"/>
  <c r="G645" i="7"/>
  <c r="C646" i="7"/>
  <c r="E646" i="7" s="1"/>
  <c r="D646" i="7"/>
  <c r="G646" i="7"/>
  <c r="C647" i="7"/>
  <c r="H647" i="7" s="1"/>
  <c r="D647" i="7"/>
  <c r="D651" i="7" s="1"/>
  <c r="G647" i="7"/>
  <c r="C648" i="7"/>
  <c r="E648" i="7" s="1"/>
  <c r="D648" i="7"/>
  <c r="G648" i="7"/>
  <c r="C649" i="7"/>
  <c r="E649" i="7" s="1"/>
  <c r="D649" i="7"/>
  <c r="G649" i="7"/>
  <c r="C650" i="7"/>
  <c r="D650" i="7"/>
  <c r="G650" i="7"/>
  <c r="G651" i="7" s="1"/>
  <c r="I651" i="7"/>
  <c r="H651" i="8" l="1"/>
  <c r="H654" i="8" s="1"/>
  <c r="D654" i="8"/>
  <c r="E654" i="8"/>
  <c r="H646" i="7"/>
  <c r="H645" i="7"/>
  <c r="I81" i="7"/>
  <c r="E78" i="7"/>
  <c r="E647" i="7"/>
  <c r="G132" i="7"/>
  <c r="G654" i="7" s="1"/>
  <c r="I129" i="7"/>
  <c r="G81" i="7"/>
  <c r="E74" i="7"/>
  <c r="I127" i="7"/>
  <c r="I132" i="7" s="1"/>
  <c r="I654" i="7" s="1"/>
  <c r="E80" i="7"/>
  <c r="E650" i="7"/>
  <c r="H648" i="7"/>
  <c r="E129" i="7"/>
  <c r="D654" i="7"/>
  <c r="E651" i="7"/>
  <c r="E81" i="7"/>
  <c r="E654" i="7" s="1"/>
  <c r="H650" i="7"/>
  <c r="H649" i="7"/>
  <c r="C651" i="7"/>
  <c r="C654" i="7" s="1"/>
  <c r="J7" i="6"/>
  <c r="J8" i="6"/>
  <c r="J9" i="6"/>
  <c r="J10" i="6"/>
  <c r="J71" i="6" s="1"/>
  <c r="J11" i="6"/>
  <c r="J12" i="6"/>
  <c r="J72" i="6" s="1"/>
  <c r="J13" i="6"/>
  <c r="J14" i="6"/>
  <c r="J15" i="6"/>
  <c r="J16" i="6"/>
  <c r="J17" i="6"/>
  <c r="J18" i="6"/>
  <c r="J73" i="6" s="1"/>
  <c r="J19" i="6"/>
  <c r="J20" i="6"/>
  <c r="J21" i="6"/>
  <c r="J22" i="6"/>
  <c r="J23" i="6"/>
  <c r="J24" i="6"/>
  <c r="J25" i="6"/>
  <c r="J74" i="6" s="1"/>
  <c r="J26" i="6"/>
  <c r="J27" i="6"/>
  <c r="J28" i="6"/>
  <c r="J75" i="6" s="1"/>
  <c r="J29" i="6"/>
  <c r="J30" i="6"/>
  <c r="J31" i="6"/>
  <c r="J32" i="6"/>
  <c r="J33" i="6"/>
  <c r="J34" i="6"/>
  <c r="J35" i="6"/>
  <c r="J36" i="6"/>
  <c r="J37" i="6"/>
  <c r="J38" i="6"/>
  <c r="J76" i="6" s="1"/>
  <c r="J39" i="6"/>
  <c r="J40" i="6"/>
  <c r="J77" i="6" s="1"/>
  <c r="J41" i="6"/>
  <c r="J42" i="6"/>
  <c r="J43" i="6"/>
  <c r="J44" i="6"/>
  <c r="J45" i="6"/>
  <c r="J46" i="6"/>
  <c r="J47" i="6"/>
  <c r="J48" i="6"/>
  <c r="J49" i="6"/>
  <c r="J50" i="6"/>
  <c r="J51" i="6"/>
  <c r="J52" i="6"/>
  <c r="J53" i="6"/>
  <c r="J54" i="6"/>
  <c r="J55" i="6"/>
  <c r="J56" i="6"/>
  <c r="J57" i="6"/>
  <c r="J58" i="6"/>
  <c r="J59" i="6"/>
  <c r="J60" i="6"/>
  <c r="J61" i="6"/>
  <c r="J62" i="6"/>
  <c r="J63" i="6"/>
  <c r="J64" i="6"/>
  <c r="J80" i="6" s="1"/>
  <c r="J65" i="6"/>
  <c r="J66" i="6"/>
  <c r="J67" i="6"/>
  <c r="J68" i="6"/>
  <c r="C70" i="6"/>
  <c r="D70" i="6"/>
  <c r="D81" i="6" s="1"/>
  <c r="G70" i="6"/>
  <c r="H70" i="6"/>
  <c r="I70" i="6"/>
  <c r="J70" i="6"/>
  <c r="C71" i="6"/>
  <c r="D71" i="6"/>
  <c r="E71" i="6"/>
  <c r="G71" i="6"/>
  <c r="H71" i="6"/>
  <c r="I71" i="6"/>
  <c r="C72" i="6"/>
  <c r="E72" i="6" s="1"/>
  <c r="D72" i="6"/>
  <c r="G72" i="6"/>
  <c r="H72" i="6"/>
  <c r="I72" i="6"/>
  <c r="I81" i="6" s="1"/>
  <c r="C73" i="6"/>
  <c r="D73" i="6"/>
  <c r="G73" i="6"/>
  <c r="H73" i="6"/>
  <c r="I73" i="6"/>
  <c r="C74" i="6"/>
  <c r="E74" i="6" s="1"/>
  <c r="D74" i="6"/>
  <c r="G74" i="6"/>
  <c r="H74" i="6"/>
  <c r="I74" i="6"/>
  <c r="C75" i="6"/>
  <c r="E75" i="6" s="1"/>
  <c r="D75" i="6"/>
  <c r="G75" i="6"/>
  <c r="H75" i="6"/>
  <c r="I75" i="6"/>
  <c r="C76" i="6"/>
  <c r="D76" i="6"/>
  <c r="G76" i="6"/>
  <c r="H76" i="6"/>
  <c r="I76" i="6"/>
  <c r="C77" i="6"/>
  <c r="E77" i="6" s="1"/>
  <c r="D77" i="6"/>
  <c r="G77" i="6"/>
  <c r="H77" i="6"/>
  <c r="I77" i="6"/>
  <c r="C78" i="6"/>
  <c r="D78" i="6"/>
  <c r="E78" i="6"/>
  <c r="G78" i="6"/>
  <c r="H78" i="6"/>
  <c r="I78" i="6"/>
  <c r="J78" i="6"/>
  <c r="C79" i="6"/>
  <c r="D79" i="6"/>
  <c r="E79" i="6"/>
  <c r="G79" i="6"/>
  <c r="H79" i="6"/>
  <c r="I79" i="6"/>
  <c r="J79" i="6"/>
  <c r="C80" i="6"/>
  <c r="E80" i="6" s="1"/>
  <c r="D80" i="6"/>
  <c r="G80" i="6"/>
  <c r="H80" i="6"/>
  <c r="I80" i="6"/>
  <c r="I85" i="6"/>
  <c r="I127" i="6" s="1"/>
  <c r="I86" i="6"/>
  <c r="I87" i="6"/>
  <c r="I88" i="6"/>
  <c r="I89" i="6"/>
  <c r="I90" i="6"/>
  <c r="I91" i="6"/>
  <c r="I92" i="6"/>
  <c r="I93" i="6"/>
  <c r="I129" i="6" s="1"/>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C127" i="6"/>
  <c r="D127" i="6"/>
  <c r="G127" i="6"/>
  <c r="H127" i="6"/>
  <c r="C128" i="6"/>
  <c r="D128" i="6"/>
  <c r="E128" i="6"/>
  <c r="G128" i="6"/>
  <c r="H128" i="6"/>
  <c r="C129" i="6"/>
  <c r="D129" i="6"/>
  <c r="D132" i="6" s="1"/>
  <c r="G129" i="6"/>
  <c r="H129" i="6"/>
  <c r="C130" i="6"/>
  <c r="E130" i="6" s="1"/>
  <c r="D130" i="6"/>
  <c r="G130" i="6"/>
  <c r="G132" i="6" s="1"/>
  <c r="H130" i="6"/>
  <c r="D131" i="6"/>
  <c r="G131" i="6"/>
  <c r="H131"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C645" i="6"/>
  <c r="E645" i="6" s="1"/>
  <c r="D645" i="6"/>
  <c r="G645" i="6"/>
  <c r="C646" i="6"/>
  <c r="D646" i="6"/>
  <c r="G646" i="6"/>
  <c r="C647" i="6"/>
  <c r="E647" i="6" s="1"/>
  <c r="D647" i="6"/>
  <c r="G647" i="6"/>
  <c r="C648" i="6"/>
  <c r="E648" i="6" s="1"/>
  <c r="D648" i="6"/>
  <c r="G648" i="6"/>
  <c r="H648" i="6"/>
  <c r="C649" i="6"/>
  <c r="D649" i="6"/>
  <c r="G649" i="6"/>
  <c r="C650" i="6"/>
  <c r="E650" i="6" s="1"/>
  <c r="D650" i="6"/>
  <c r="G650" i="6"/>
  <c r="G651" i="6"/>
  <c r="I651" i="6"/>
  <c r="H651" i="7" l="1"/>
  <c r="H654" i="7" s="1"/>
  <c r="C651" i="6"/>
  <c r="H132" i="6"/>
  <c r="G81" i="6"/>
  <c r="J81" i="6"/>
  <c r="H647" i="6"/>
  <c r="H645" i="6"/>
  <c r="E129" i="6"/>
  <c r="H81" i="6"/>
  <c r="G654" i="6" s="1"/>
  <c r="E70" i="6"/>
  <c r="E76" i="6"/>
  <c r="E73" i="6"/>
  <c r="E81" i="6" s="1"/>
  <c r="E649" i="6"/>
  <c r="D651" i="6"/>
  <c r="E127" i="6"/>
  <c r="I131" i="6"/>
  <c r="I130" i="6"/>
  <c r="I132" i="6" s="1"/>
  <c r="I654" i="6" s="1"/>
  <c r="I128" i="6"/>
  <c r="D654" i="6"/>
  <c r="H649" i="6"/>
  <c r="C81" i="6"/>
  <c r="C654" i="6" s="1"/>
  <c r="H650" i="6"/>
  <c r="H646" i="6"/>
  <c r="E646" i="6"/>
  <c r="E651" i="6" s="1"/>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C70" i="5"/>
  <c r="E70" i="5" s="1"/>
  <c r="D70" i="5"/>
  <c r="G70" i="5"/>
  <c r="H70" i="5"/>
  <c r="I70" i="5"/>
  <c r="J70" i="5"/>
  <c r="C71" i="5"/>
  <c r="E71" i="5" s="1"/>
  <c r="D71" i="5"/>
  <c r="G71" i="5"/>
  <c r="H71" i="5"/>
  <c r="I71" i="5"/>
  <c r="J71" i="5"/>
  <c r="C72" i="5"/>
  <c r="D72" i="5"/>
  <c r="G72" i="5"/>
  <c r="H72" i="5"/>
  <c r="I72" i="5"/>
  <c r="J72" i="5"/>
  <c r="C73" i="5"/>
  <c r="E73" i="5" s="1"/>
  <c r="D73" i="5"/>
  <c r="G73" i="5"/>
  <c r="H73" i="5"/>
  <c r="I73" i="5"/>
  <c r="J73" i="5"/>
  <c r="C74" i="5"/>
  <c r="D74" i="5"/>
  <c r="E74" i="5" s="1"/>
  <c r="G74" i="5"/>
  <c r="H74" i="5"/>
  <c r="I74" i="5"/>
  <c r="J74" i="5"/>
  <c r="C75" i="5"/>
  <c r="E75" i="5" s="1"/>
  <c r="D75" i="5"/>
  <c r="G75" i="5"/>
  <c r="H75" i="5"/>
  <c r="I75" i="5"/>
  <c r="J75" i="5"/>
  <c r="C76" i="5"/>
  <c r="D76" i="5"/>
  <c r="G76" i="5"/>
  <c r="H76" i="5"/>
  <c r="I76" i="5"/>
  <c r="J76" i="5"/>
  <c r="C77" i="5"/>
  <c r="E77" i="5" s="1"/>
  <c r="D77" i="5"/>
  <c r="G77" i="5"/>
  <c r="H77" i="5"/>
  <c r="I77" i="5"/>
  <c r="J77" i="5"/>
  <c r="C78" i="5"/>
  <c r="E78" i="5" s="1"/>
  <c r="D78" i="5"/>
  <c r="G78" i="5"/>
  <c r="H78" i="5"/>
  <c r="I78" i="5"/>
  <c r="J78" i="5"/>
  <c r="C79" i="5"/>
  <c r="D79" i="5"/>
  <c r="G79" i="5"/>
  <c r="H79" i="5"/>
  <c r="I79" i="5"/>
  <c r="J79" i="5"/>
  <c r="C80" i="5"/>
  <c r="D80" i="5"/>
  <c r="G80" i="5"/>
  <c r="H80" i="5"/>
  <c r="I80" i="5"/>
  <c r="J80" i="5"/>
  <c r="J81" i="5" s="1"/>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C127" i="5"/>
  <c r="E127" i="5" s="1"/>
  <c r="D127" i="5"/>
  <c r="G127" i="5"/>
  <c r="H127" i="5"/>
  <c r="C128" i="5"/>
  <c r="E128" i="5" s="1"/>
  <c r="D128" i="5"/>
  <c r="G128" i="5"/>
  <c r="H128" i="5"/>
  <c r="C129" i="5"/>
  <c r="E129" i="5" s="1"/>
  <c r="D129" i="5"/>
  <c r="G129" i="5"/>
  <c r="H129" i="5"/>
  <c r="C130" i="5"/>
  <c r="E130" i="5" s="1"/>
  <c r="D130" i="5"/>
  <c r="G130" i="5"/>
  <c r="H130" i="5"/>
  <c r="D131" i="5"/>
  <c r="D132" i="5" s="1"/>
  <c r="G131" i="5"/>
  <c r="H131" i="5"/>
  <c r="G132"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C645" i="5"/>
  <c r="E645" i="5" s="1"/>
  <c r="D645" i="5"/>
  <c r="G645" i="5"/>
  <c r="H645" i="5"/>
  <c r="C646" i="5"/>
  <c r="E646" i="5" s="1"/>
  <c r="D646" i="5"/>
  <c r="G646" i="5"/>
  <c r="C647" i="5"/>
  <c r="E647" i="5" s="1"/>
  <c r="D647" i="5"/>
  <c r="G647" i="5"/>
  <c r="C648" i="5"/>
  <c r="E648" i="5" s="1"/>
  <c r="D648" i="5"/>
  <c r="G648" i="5"/>
  <c r="G651" i="5" s="1"/>
  <c r="C649" i="5"/>
  <c r="H649" i="5" s="1"/>
  <c r="D649" i="5"/>
  <c r="G649" i="5"/>
  <c r="C650" i="5"/>
  <c r="E650" i="5" s="1"/>
  <c r="D650" i="5"/>
  <c r="G650" i="5"/>
  <c r="I651" i="5"/>
  <c r="E654" i="6" l="1"/>
  <c r="H651" i="6"/>
  <c r="H654" i="6" s="1"/>
  <c r="H648" i="5"/>
  <c r="H647" i="5"/>
  <c r="H646" i="5"/>
  <c r="E76" i="5"/>
  <c r="D81" i="5"/>
  <c r="H81" i="5"/>
  <c r="E649" i="5"/>
  <c r="I131" i="5"/>
  <c r="I130" i="5"/>
  <c r="I129" i="5"/>
  <c r="I128" i="5"/>
  <c r="I127" i="5"/>
  <c r="I132" i="5" s="1"/>
  <c r="I654" i="5" s="1"/>
  <c r="E79" i="5"/>
  <c r="I81" i="5"/>
  <c r="E72" i="5"/>
  <c r="D651" i="5"/>
  <c r="D654" i="5" s="1"/>
  <c r="E80" i="5"/>
  <c r="C651" i="5"/>
  <c r="H132" i="5"/>
  <c r="G81" i="5"/>
  <c r="G654" i="5"/>
  <c r="E81" i="5"/>
  <c r="E651" i="5"/>
  <c r="C81" i="5"/>
  <c r="C654" i="5" s="1"/>
  <c r="H650" i="5"/>
  <c r="H651" i="5" s="1"/>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C68" i="4"/>
  <c r="E68" i="4" s="1"/>
  <c r="D68" i="4"/>
  <c r="G68" i="4"/>
  <c r="H68" i="4"/>
  <c r="I68" i="4"/>
  <c r="J68" i="4"/>
  <c r="C69" i="4"/>
  <c r="E69" i="4" s="1"/>
  <c r="D69" i="4"/>
  <c r="G69" i="4"/>
  <c r="H69" i="4"/>
  <c r="I69" i="4"/>
  <c r="J69" i="4"/>
  <c r="C70" i="4"/>
  <c r="E70" i="4" s="1"/>
  <c r="D70" i="4"/>
  <c r="G70" i="4"/>
  <c r="H70" i="4"/>
  <c r="I70" i="4"/>
  <c r="J70" i="4"/>
  <c r="C71" i="4"/>
  <c r="D71" i="4"/>
  <c r="G71" i="4"/>
  <c r="H71" i="4"/>
  <c r="I71" i="4"/>
  <c r="J71" i="4"/>
  <c r="C72" i="4"/>
  <c r="E72" i="4" s="1"/>
  <c r="D72" i="4"/>
  <c r="G72" i="4"/>
  <c r="H72" i="4"/>
  <c r="I72" i="4"/>
  <c r="J72" i="4"/>
  <c r="C73" i="4"/>
  <c r="D73" i="4"/>
  <c r="E73" i="4" s="1"/>
  <c r="G73" i="4"/>
  <c r="H73" i="4"/>
  <c r="I73" i="4"/>
  <c r="J73" i="4"/>
  <c r="C74" i="4"/>
  <c r="D74" i="4"/>
  <c r="E74" i="4" s="1"/>
  <c r="G74" i="4"/>
  <c r="H74" i="4"/>
  <c r="I74" i="4"/>
  <c r="J74" i="4"/>
  <c r="C75" i="4"/>
  <c r="E75" i="4" s="1"/>
  <c r="D75" i="4"/>
  <c r="G75" i="4"/>
  <c r="H75" i="4"/>
  <c r="I75" i="4"/>
  <c r="J75" i="4"/>
  <c r="C76" i="4"/>
  <c r="E76" i="4" s="1"/>
  <c r="D76" i="4"/>
  <c r="G76" i="4"/>
  <c r="H76" i="4"/>
  <c r="I76" i="4"/>
  <c r="J76" i="4"/>
  <c r="C77" i="4"/>
  <c r="E77" i="4" s="1"/>
  <c r="D77" i="4"/>
  <c r="G77" i="4"/>
  <c r="H77" i="4"/>
  <c r="I77" i="4"/>
  <c r="J77" i="4"/>
  <c r="C78" i="4"/>
  <c r="E78" i="4" s="1"/>
  <c r="D78" i="4"/>
  <c r="G78" i="4"/>
  <c r="H78" i="4"/>
  <c r="I78" i="4"/>
  <c r="J78" i="4"/>
  <c r="C79" i="4"/>
  <c r="H79"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C122" i="4"/>
  <c r="D122" i="4"/>
  <c r="E122" i="4"/>
  <c r="G122" i="4"/>
  <c r="H122" i="4"/>
  <c r="C123" i="4"/>
  <c r="D123" i="4"/>
  <c r="G123" i="4"/>
  <c r="H123" i="4"/>
  <c r="I123" i="4"/>
  <c r="C124" i="4"/>
  <c r="E124" i="4" s="1"/>
  <c r="D124" i="4"/>
  <c r="G124" i="4"/>
  <c r="H124" i="4"/>
  <c r="H127" i="4" s="1"/>
  <c r="C125" i="4"/>
  <c r="E125" i="4" s="1"/>
  <c r="D125" i="4"/>
  <c r="G125" i="4"/>
  <c r="H125" i="4"/>
  <c r="I125" i="4"/>
  <c r="C126" i="4"/>
  <c r="D126" i="4"/>
  <c r="E126" i="4"/>
  <c r="G126" i="4"/>
  <c r="H126" i="4"/>
  <c r="C127" i="4"/>
  <c r="D127"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C640" i="4"/>
  <c r="E640" i="4" s="1"/>
  <c r="D640" i="4"/>
  <c r="G640" i="4"/>
  <c r="C641" i="4"/>
  <c r="E641" i="4" s="1"/>
  <c r="D641" i="4"/>
  <c r="G641" i="4"/>
  <c r="H641" i="4"/>
  <c r="C642" i="4"/>
  <c r="E642" i="4" s="1"/>
  <c r="D642" i="4"/>
  <c r="G642" i="4"/>
  <c r="C643" i="4"/>
  <c r="C646" i="4" s="1"/>
  <c r="C649" i="4" s="1"/>
  <c r="D643" i="4"/>
  <c r="D646" i="4" s="1"/>
  <c r="G643" i="4"/>
  <c r="C644" i="4"/>
  <c r="D644" i="4"/>
  <c r="G644" i="4"/>
  <c r="C645" i="4"/>
  <c r="H645" i="4" s="1"/>
  <c r="D645" i="4"/>
  <c r="G645" i="4"/>
  <c r="I646" i="4"/>
  <c r="H654" i="5" l="1"/>
  <c r="E654" i="5"/>
  <c r="E644" i="4"/>
  <c r="H644" i="4"/>
  <c r="H640" i="4"/>
  <c r="G127" i="4"/>
  <c r="G646" i="4"/>
  <c r="I126" i="4"/>
  <c r="I124" i="4"/>
  <c r="I122" i="4"/>
  <c r="G79" i="4"/>
  <c r="E123" i="4"/>
  <c r="E127" i="4" s="1"/>
  <c r="D79" i="4"/>
  <c r="D649" i="4" s="1"/>
  <c r="H642" i="4"/>
  <c r="E71" i="4"/>
  <c r="J79" i="4"/>
  <c r="I79" i="4"/>
  <c r="I649" i="4"/>
  <c r="E79" i="4"/>
  <c r="G649" i="4"/>
  <c r="I127" i="4"/>
  <c r="H649" i="4"/>
  <c r="E643" i="4"/>
  <c r="E645" i="4"/>
  <c r="H643" i="4"/>
  <c r="H646" i="4" s="1"/>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C68" i="3"/>
  <c r="D68" i="3"/>
  <c r="G68" i="3"/>
  <c r="H68" i="3"/>
  <c r="I68" i="3"/>
  <c r="J68" i="3"/>
  <c r="C69" i="3"/>
  <c r="E69" i="3" s="1"/>
  <c r="D69" i="3"/>
  <c r="G69" i="3"/>
  <c r="H69" i="3"/>
  <c r="I69" i="3"/>
  <c r="J69" i="3"/>
  <c r="C70" i="3"/>
  <c r="E70" i="3" s="1"/>
  <c r="D70" i="3"/>
  <c r="G70" i="3"/>
  <c r="H70" i="3"/>
  <c r="I70" i="3"/>
  <c r="J70" i="3"/>
  <c r="C71" i="3"/>
  <c r="D71" i="3"/>
  <c r="E71" i="3"/>
  <c r="G71" i="3"/>
  <c r="H71" i="3"/>
  <c r="I71" i="3"/>
  <c r="J71" i="3"/>
  <c r="C72" i="3"/>
  <c r="D72" i="3"/>
  <c r="G72" i="3"/>
  <c r="H72" i="3"/>
  <c r="I72" i="3"/>
  <c r="J72" i="3"/>
  <c r="C73" i="3"/>
  <c r="D73" i="3"/>
  <c r="G73" i="3"/>
  <c r="H73" i="3"/>
  <c r="I73" i="3"/>
  <c r="J73" i="3"/>
  <c r="C74" i="3"/>
  <c r="D74" i="3"/>
  <c r="E74" i="3" s="1"/>
  <c r="G74" i="3"/>
  <c r="H74" i="3"/>
  <c r="I74" i="3"/>
  <c r="J74" i="3"/>
  <c r="C75" i="3"/>
  <c r="E75" i="3" s="1"/>
  <c r="D75" i="3"/>
  <c r="G75" i="3"/>
  <c r="H75" i="3"/>
  <c r="I75" i="3"/>
  <c r="J75" i="3"/>
  <c r="C76" i="3"/>
  <c r="D76" i="3"/>
  <c r="G76" i="3"/>
  <c r="H76" i="3"/>
  <c r="I76" i="3"/>
  <c r="J76" i="3"/>
  <c r="C77" i="3"/>
  <c r="D77" i="3"/>
  <c r="G77" i="3"/>
  <c r="H77" i="3"/>
  <c r="I77" i="3"/>
  <c r="J77" i="3"/>
  <c r="C78" i="3"/>
  <c r="E78" i="3" s="1"/>
  <c r="D78" i="3"/>
  <c r="G78" i="3"/>
  <c r="H78" i="3"/>
  <c r="I78" i="3"/>
  <c r="J78" i="3"/>
  <c r="J79" i="3" s="1"/>
  <c r="C79" i="3"/>
  <c r="D79" i="3"/>
  <c r="G79"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C122" i="3"/>
  <c r="D122" i="3"/>
  <c r="E122" i="3" s="1"/>
  <c r="G122" i="3"/>
  <c r="H122" i="3"/>
  <c r="I122" i="3"/>
  <c r="C123" i="3"/>
  <c r="E123" i="3" s="1"/>
  <c r="D123" i="3"/>
  <c r="G123" i="3"/>
  <c r="H123" i="3"/>
  <c r="I123" i="3"/>
  <c r="C124" i="3"/>
  <c r="D124" i="3"/>
  <c r="G124" i="3"/>
  <c r="H124" i="3"/>
  <c r="I124" i="3"/>
  <c r="C125" i="3"/>
  <c r="D125" i="3"/>
  <c r="G125" i="3"/>
  <c r="H125" i="3"/>
  <c r="I125" i="3"/>
  <c r="C126" i="3"/>
  <c r="D126" i="3"/>
  <c r="E126" i="3" s="1"/>
  <c r="G126" i="3"/>
  <c r="H126" i="3"/>
  <c r="I126" i="3"/>
  <c r="C127" i="3"/>
  <c r="G127" i="3"/>
  <c r="H127"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C640" i="3"/>
  <c r="E640" i="3" s="1"/>
  <c r="D640" i="3"/>
  <c r="G640" i="3"/>
  <c r="C641" i="3"/>
  <c r="D641" i="3"/>
  <c r="G641" i="3"/>
  <c r="C642" i="3"/>
  <c r="D642" i="3"/>
  <c r="E642" i="3" s="1"/>
  <c r="G642" i="3"/>
  <c r="H642" i="3"/>
  <c r="C643" i="3"/>
  <c r="D643" i="3"/>
  <c r="E643" i="3" s="1"/>
  <c r="G643" i="3"/>
  <c r="H643" i="3"/>
  <c r="C644" i="3"/>
  <c r="E644" i="3" s="1"/>
  <c r="D644" i="3"/>
  <c r="G644" i="3"/>
  <c r="C645" i="3"/>
  <c r="H645" i="3" s="1"/>
  <c r="D645" i="3"/>
  <c r="G645" i="3"/>
  <c r="G646" i="3" s="1"/>
  <c r="I646" i="3"/>
  <c r="E646" i="4" l="1"/>
  <c r="E649" i="4"/>
  <c r="H640" i="3"/>
  <c r="E125" i="3"/>
  <c r="E124" i="3"/>
  <c r="H79" i="3"/>
  <c r="G649" i="3" s="1"/>
  <c r="I127" i="3"/>
  <c r="I79" i="3"/>
  <c r="E77" i="3"/>
  <c r="E72" i="3"/>
  <c r="D646" i="3"/>
  <c r="C646" i="3"/>
  <c r="C649" i="3" s="1"/>
  <c r="E76" i="3"/>
  <c r="E73" i="3"/>
  <c r="E68" i="3"/>
  <c r="I649" i="3"/>
  <c r="E127" i="3"/>
  <c r="E79" i="3"/>
  <c r="H641" i="3"/>
  <c r="H644" i="3"/>
  <c r="E645" i="3"/>
  <c r="E641" i="3"/>
  <c r="E646" i="3" s="1"/>
  <c r="D127" i="3"/>
  <c r="D649" i="3" s="1"/>
  <c r="J7" i="2"/>
  <c r="J8" i="2"/>
  <c r="J9" i="2"/>
  <c r="J10" i="2"/>
  <c r="J70" i="2" s="1"/>
  <c r="J11" i="2"/>
  <c r="J12" i="2"/>
  <c r="J13" i="2"/>
  <c r="J14" i="2"/>
  <c r="J15" i="2"/>
  <c r="J16" i="2"/>
  <c r="J17" i="2"/>
  <c r="J18" i="2"/>
  <c r="J71" i="2" s="1"/>
  <c r="J19" i="2"/>
  <c r="J20" i="2"/>
  <c r="J21" i="2"/>
  <c r="J22" i="2"/>
  <c r="J23" i="2"/>
  <c r="J24" i="2"/>
  <c r="J25" i="2"/>
  <c r="J26" i="2"/>
  <c r="J72" i="2" s="1"/>
  <c r="J27" i="2"/>
  <c r="J28" i="2"/>
  <c r="J29" i="2"/>
  <c r="J30" i="2"/>
  <c r="J73" i="2" s="1"/>
  <c r="J31" i="2"/>
  <c r="J32" i="2"/>
  <c r="J33" i="2"/>
  <c r="J34" i="2"/>
  <c r="J35" i="2"/>
  <c r="J36" i="2"/>
  <c r="J37" i="2"/>
  <c r="J38" i="2"/>
  <c r="J75" i="2" s="1"/>
  <c r="J39" i="2"/>
  <c r="J40" i="2"/>
  <c r="J41" i="2"/>
  <c r="J42" i="2"/>
  <c r="J43" i="2"/>
  <c r="J44" i="2"/>
  <c r="J45" i="2"/>
  <c r="J46" i="2"/>
  <c r="J47" i="2"/>
  <c r="J48" i="2"/>
  <c r="J49" i="2"/>
  <c r="J50" i="2"/>
  <c r="J51" i="2"/>
  <c r="J52" i="2"/>
  <c r="J53" i="2"/>
  <c r="J54" i="2"/>
  <c r="J55" i="2"/>
  <c r="J56" i="2"/>
  <c r="J57" i="2"/>
  <c r="J58" i="2"/>
  <c r="J59" i="2"/>
  <c r="J60" i="2"/>
  <c r="J61" i="2"/>
  <c r="J62" i="2"/>
  <c r="J78" i="2" s="1"/>
  <c r="J79" i="2" s="1"/>
  <c r="J63" i="2"/>
  <c r="J64" i="2"/>
  <c r="J65" i="2"/>
  <c r="J66" i="2"/>
  <c r="C68" i="2"/>
  <c r="E68" i="2" s="1"/>
  <c r="D68" i="2"/>
  <c r="G68" i="2"/>
  <c r="H68" i="2"/>
  <c r="H79" i="2" s="1"/>
  <c r="I68" i="2"/>
  <c r="J68" i="2"/>
  <c r="C69" i="2"/>
  <c r="D69" i="2"/>
  <c r="E69" i="2" s="1"/>
  <c r="G69" i="2"/>
  <c r="H69" i="2"/>
  <c r="I69" i="2"/>
  <c r="J69" i="2"/>
  <c r="C70" i="2"/>
  <c r="E70" i="2" s="1"/>
  <c r="D70" i="2"/>
  <c r="G70" i="2"/>
  <c r="H70" i="2"/>
  <c r="I70" i="2"/>
  <c r="C71" i="2"/>
  <c r="E71" i="2" s="1"/>
  <c r="D71" i="2"/>
  <c r="G71" i="2"/>
  <c r="H71" i="2"/>
  <c r="I71" i="2"/>
  <c r="C72" i="2"/>
  <c r="D72" i="2"/>
  <c r="G72" i="2"/>
  <c r="H72" i="2"/>
  <c r="I72" i="2"/>
  <c r="C73" i="2"/>
  <c r="D73" i="2"/>
  <c r="G73" i="2"/>
  <c r="H73" i="2"/>
  <c r="I73" i="2"/>
  <c r="C74" i="2"/>
  <c r="D74" i="2"/>
  <c r="E74" i="2"/>
  <c r="G74" i="2"/>
  <c r="H74" i="2"/>
  <c r="I74" i="2"/>
  <c r="J74" i="2"/>
  <c r="C75" i="2"/>
  <c r="D75" i="2"/>
  <c r="G75" i="2"/>
  <c r="H75" i="2"/>
  <c r="I75" i="2"/>
  <c r="C76" i="2"/>
  <c r="D76" i="2"/>
  <c r="G76" i="2"/>
  <c r="H76" i="2"/>
  <c r="I76" i="2"/>
  <c r="J76" i="2"/>
  <c r="C77" i="2"/>
  <c r="D77" i="2"/>
  <c r="E77" i="2" s="1"/>
  <c r="G77" i="2"/>
  <c r="H77" i="2"/>
  <c r="I77" i="2"/>
  <c r="J77" i="2"/>
  <c r="C78" i="2"/>
  <c r="E78" i="2" s="1"/>
  <c r="D78" i="2"/>
  <c r="G78" i="2"/>
  <c r="H78" i="2"/>
  <c r="I78" i="2"/>
  <c r="G79" i="2"/>
  <c r="I83" i="2"/>
  <c r="I84" i="2"/>
  <c r="I85" i="2"/>
  <c r="I122" i="2" s="1"/>
  <c r="I86" i="2"/>
  <c r="I87" i="2"/>
  <c r="I88" i="2"/>
  <c r="I89" i="2"/>
  <c r="I123" i="2" s="1"/>
  <c r="I90" i="2"/>
  <c r="I91" i="2"/>
  <c r="I92" i="2"/>
  <c r="I93" i="2"/>
  <c r="I124" i="2" s="1"/>
  <c r="I94" i="2"/>
  <c r="I95" i="2"/>
  <c r="I96" i="2"/>
  <c r="I97" i="2"/>
  <c r="I98" i="2"/>
  <c r="I99" i="2"/>
  <c r="I100" i="2"/>
  <c r="I101" i="2"/>
  <c r="I102" i="2"/>
  <c r="I103" i="2"/>
  <c r="I104" i="2"/>
  <c r="I105" i="2"/>
  <c r="I106" i="2"/>
  <c r="I107" i="2"/>
  <c r="I108" i="2"/>
  <c r="I109" i="2"/>
  <c r="I110" i="2"/>
  <c r="I111" i="2"/>
  <c r="I112" i="2"/>
  <c r="I113" i="2"/>
  <c r="I126" i="2" s="1"/>
  <c r="I127" i="2" s="1"/>
  <c r="I114" i="2"/>
  <c r="I115" i="2"/>
  <c r="I116" i="2"/>
  <c r="I117" i="2"/>
  <c r="I118" i="2"/>
  <c r="I119" i="2"/>
  <c r="I120" i="2"/>
  <c r="C122" i="2"/>
  <c r="E122" i="2" s="1"/>
  <c r="D122" i="2"/>
  <c r="G122" i="2"/>
  <c r="H122" i="2"/>
  <c r="H127" i="2" s="1"/>
  <c r="C123" i="2"/>
  <c r="D123" i="2"/>
  <c r="G123" i="2"/>
  <c r="H123" i="2"/>
  <c r="C124" i="2"/>
  <c r="D124" i="2"/>
  <c r="E124" i="2" s="1"/>
  <c r="G124" i="2"/>
  <c r="H124" i="2"/>
  <c r="C125" i="2"/>
  <c r="E125" i="2" s="1"/>
  <c r="D125" i="2"/>
  <c r="G125" i="2"/>
  <c r="H125" i="2"/>
  <c r="I125" i="2"/>
  <c r="C126" i="2"/>
  <c r="D126" i="2"/>
  <c r="G126" i="2"/>
  <c r="H126" i="2"/>
  <c r="G127"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C640" i="2"/>
  <c r="E640" i="2" s="1"/>
  <c r="D640" i="2"/>
  <c r="G640" i="2"/>
  <c r="C641" i="2"/>
  <c r="E641" i="2" s="1"/>
  <c r="D641" i="2"/>
  <c r="G641" i="2"/>
  <c r="C642" i="2"/>
  <c r="D642" i="2"/>
  <c r="G642" i="2"/>
  <c r="C643" i="2"/>
  <c r="H643" i="2" s="1"/>
  <c r="D643" i="2"/>
  <c r="E643" i="2"/>
  <c r="G643" i="2"/>
  <c r="C644" i="2"/>
  <c r="D644" i="2"/>
  <c r="D646" i="2" s="1"/>
  <c r="G644" i="2"/>
  <c r="C645" i="2"/>
  <c r="D645" i="2"/>
  <c r="G645" i="2"/>
  <c r="G646" i="2" s="1"/>
  <c r="I646" i="2"/>
  <c r="H646" i="3" l="1"/>
  <c r="H649" i="3" s="1"/>
  <c r="E649" i="3"/>
  <c r="D649" i="2"/>
  <c r="D127" i="2"/>
  <c r="D79" i="2"/>
  <c r="E76" i="2"/>
  <c r="G649" i="2"/>
  <c r="E644" i="2"/>
  <c r="C127" i="2"/>
  <c r="E126" i="2"/>
  <c r="E123" i="2"/>
  <c r="C79" i="2"/>
  <c r="E72" i="2"/>
  <c r="E645" i="2"/>
  <c r="E642" i="2"/>
  <c r="E646" i="2" s="1"/>
  <c r="H642" i="2"/>
  <c r="H641" i="2"/>
  <c r="H640" i="2"/>
  <c r="I79" i="2"/>
  <c r="E75" i="2"/>
  <c r="E79" i="2" s="1"/>
  <c r="E73" i="2"/>
  <c r="E127" i="2"/>
  <c r="I649" i="2"/>
  <c r="H645" i="2"/>
  <c r="H644" i="2"/>
  <c r="H646" i="2" s="1"/>
  <c r="H649" i="2" s="1"/>
  <c r="C646" i="2"/>
  <c r="C649" i="2" s="1"/>
  <c r="J52" i="1"/>
  <c r="E649" i="2" l="1"/>
  <c r="I474" i="1"/>
  <c r="I475" i="1"/>
  <c r="I476" i="1"/>
  <c r="I448" i="1"/>
  <c r="I449" i="1"/>
  <c r="I450" i="1"/>
  <c r="I451" i="1"/>
  <c r="I452" i="1"/>
  <c r="I453" i="1"/>
  <c r="I454" i="1"/>
  <c r="I372" i="1"/>
  <c r="I346" i="1"/>
  <c r="I333" i="1"/>
  <c r="I334" i="1"/>
  <c r="I335" i="1"/>
  <c r="I336" i="1"/>
  <c r="I337" i="1"/>
  <c r="I183" i="1"/>
  <c r="I177" i="1"/>
  <c r="I178" i="1"/>
  <c r="I179" i="1"/>
  <c r="I180" i="1"/>
  <c r="I148" i="1"/>
  <c r="I550" i="1"/>
  <c r="I544" i="1"/>
  <c r="I540" i="1"/>
  <c r="I531" i="1"/>
  <c r="I521" i="1"/>
  <c r="I520" i="1"/>
  <c r="I473" i="1"/>
  <c r="I472" i="1"/>
  <c r="I471" i="1"/>
  <c r="I470" i="1"/>
  <c r="I469" i="1"/>
  <c r="I468" i="1"/>
  <c r="I447" i="1"/>
  <c r="I446" i="1"/>
  <c r="I445" i="1"/>
  <c r="I444" i="1"/>
  <c r="I443" i="1"/>
  <c r="I442" i="1"/>
  <c r="I421" i="1"/>
  <c r="I420" i="1"/>
  <c r="I419" i="1"/>
  <c r="I418" i="1"/>
  <c r="I389" i="1"/>
  <c r="I371" i="1"/>
  <c r="I370" i="1"/>
  <c r="I369" i="1"/>
  <c r="I368" i="1"/>
  <c r="I367" i="1"/>
  <c r="I366" i="1"/>
  <c r="I365" i="1"/>
  <c r="I345" i="1"/>
  <c r="I332" i="1"/>
  <c r="I331" i="1"/>
  <c r="I330" i="1"/>
  <c r="I329" i="1"/>
  <c r="I328" i="1"/>
  <c r="I327" i="1"/>
  <c r="I326" i="1"/>
  <c r="I312" i="1"/>
  <c r="I311" i="1"/>
  <c r="I262" i="1"/>
  <c r="I248" i="1"/>
  <c r="I247" i="1"/>
  <c r="I238" i="1"/>
  <c r="I149" i="1"/>
  <c r="I176" i="1"/>
  <c r="I175" i="1"/>
  <c r="I174" i="1"/>
  <c r="I173" i="1"/>
  <c r="I172" i="1"/>
  <c r="I171" i="1"/>
  <c r="I170" i="1"/>
  <c r="I169" i="1"/>
  <c r="I168" i="1"/>
  <c r="I167" i="1"/>
  <c r="I166" i="1"/>
  <c r="I165" i="1"/>
  <c r="I164" i="1"/>
  <c r="I163" i="1"/>
  <c r="I162" i="1"/>
  <c r="I161" i="1"/>
  <c r="I160" i="1"/>
  <c r="I159" i="1"/>
  <c r="I158" i="1"/>
  <c r="I157" i="1"/>
  <c r="I188" i="1"/>
  <c r="I201" i="1"/>
  <c r="I207" i="1"/>
  <c r="I206" i="1"/>
  <c r="I205" i="1"/>
  <c r="I213" i="1"/>
  <c r="I218" i="1"/>
  <c r="I156" i="1"/>
  <c r="I155" i="1"/>
  <c r="I182" i="1"/>
  <c r="I191" i="1"/>
  <c r="I190" i="1"/>
  <c r="I196" i="1"/>
  <c r="I195" i="1"/>
  <c r="I200" i="1"/>
  <c r="I199" i="1"/>
  <c r="I204" i="1"/>
  <c r="I208" i="1"/>
  <c r="I212" i="1"/>
  <c r="I217" i="1"/>
  <c r="I219" i="1"/>
  <c r="I225" i="1"/>
  <c r="I224" i="1"/>
  <c r="I229" i="1"/>
  <c r="I232" i="1"/>
  <c r="I233" i="1"/>
  <c r="I555" i="1"/>
  <c r="I549" i="1"/>
  <c r="I543" i="1"/>
  <c r="I542" i="1"/>
  <c r="I539" i="1"/>
  <c r="I530" i="1"/>
  <c r="I529" i="1"/>
  <c r="I514" i="1"/>
  <c r="I513" i="1"/>
  <c r="I512" i="1"/>
  <c r="I511" i="1"/>
  <c r="I509" i="1"/>
  <c r="I508" i="1"/>
  <c r="I467" i="1"/>
  <c r="I466" i="1"/>
  <c r="I465" i="1"/>
  <c r="I464" i="1"/>
  <c r="I463" i="1"/>
  <c r="I462" i="1"/>
  <c r="I461" i="1"/>
  <c r="I441" i="1"/>
  <c r="I440" i="1"/>
  <c r="I439" i="1"/>
  <c r="I438" i="1"/>
  <c r="I437" i="1"/>
  <c r="I436" i="1"/>
  <c r="I435" i="1"/>
  <c r="I434" i="1"/>
  <c r="I433" i="1"/>
  <c r="I432" i="1"/>
  <c r="I431" i="1"/>
  <c r="I430" i="1"/>
  <c r="I429" i="1"/>
  <c r="I428" i="1"/>
  <c r="I417" i="1"/>
  <c r="I416" i="1"/>
  <c r="I415" i="1"/>
  <c r="I414" i="1"/>
  <c r="I413" i="1"/>
  <c r="I412" i="1"/>
  <c r="I388" i="1"/>
  <c r="I387" i="1"/>
  <c r="I386" i="1"/>
  <c r="I385" i="1"/>
  <c r="I384" i="1"/>
  <c r="I364" i="1"/>
  <c r="I363" i="1"/>
  <c r="I362" i="1"/>
  <c r="I361" i="1"/>
  <c r="I360" i="1"/>
  <c r="I359" i="1"/>
  <c r="I358" i="1"/>
  <c r="I357" i="1"/>
  <c r="I344" i="1"/>
  <c r="I343" i="1"/>
  <c r="I342" i="1"/>
  <c r="I341" i="1"/>
  <c r="I325" i="1"/>
  <c r="I324" i="1"/>
  <c r="I323" i="1"/>
  <c r="I322" i="1"/>
  <c r="I321" i="1"/>
  <c r="I310" i="1"/>
  <c r="I269" i="1"/>
  <c r="I268" i="1"/>
  <c r="I263" i="1"/>
  <c r="I261" i="1"/>
  <c r="I257" i="1"/>
  <c r="I256" i="1"/>
  <c r="I255" i="1"/>
  <c r="I251" i="1"/>
  <c r="I246" i="1"/>
  <c r="I237" i="1"/>
  <c r="I547" i="1"/>
  <c r="I546" i="1"/>
  <c r="I537" i="1"/>
  <c r="I536" i="1"/>
  <c r="I500" i="1"/>
  <c r="I499" i="1"/>
  <c r="I496" i="1"/>
  <c r="I495" i="1"/>
  <c r="I492" i="1"/>
  <c r="I491" i="1"/>
  <c r="I488" i="1"/>
  <c r="I487" i="1"/>
  <c r="I486" i="1"/>
  <c r="I485" i="1"/>
  <c r="I484" i="1"/>
  <c r="I483" i="1"/>
  <c r="I482" i="1"/>
  <c r="I460" i="1"/>
  <c r="I459" i="1"/>
  <c r="I458" i="1"/>
  <c r="I427" i="1"/>
  <c r="I426" i="1"/>
  <c r="I425" i="1"/>
  <c r="I424" i="1"/>
  <c r="I411" i="1"/>
  <c r="I410" i="1"/>
  <c r="I409" i="1"/>
  <c r="I408" i="1"/>
  <c r="I407" i="1"/>
  <c r="I406" i="1"/>
  <c r="I402" i="1"/>
  <c r="I401" i="1"/>
  <c r="I400" i="1"/>
  <c r="I399" i="1"/>
  <c r="I395" i="1"/>
  <c r="I394" i="1"/>
  <c r="I393" i="1"/>
  <c r="I383" i="1"/>
  <c r="I382" i="1"/>
  <c r="I381" i="1"/>
  <c r="I380" i="1"/>
  <c r="I379" i="1"/>
  <c r="I378" i="1"/>
  <c r="I377" i="1"/>
  <c r="I356" i="1"/>
  <c r="I355" i="1"/>
  <c r="I354" i="1"/>
  <c r="I353" i="1"/>
  <c r="I352" i="1"/>
  <c r="I351" i="1"/>
  <c r="I350" i="1"/>
  <c r="I349" i="1"/>
  <c r="I340" i="1"/>
  <c r="I339" i="1"/>
  <c r="I320" i="1"/>
  <c r="I319" i="1"/>
  <c r="I318" i="1"/>
  <c r="I317" i="1"/>
  <c r="I316" i="1"/>
  <c r="I309" i="1"/>
  <c r="I260" i="1"/>
  <c r="I245" i="1"/>
  <c r="I236" i="1"/>
  <c r="I154" i="1"/>
  <c r="I147" i="1"/>
  <c r="I146" i="1"/>
  <c r="I145" i="1"/>
  <c r="I140" i="1"/>
  <c r="I141" i="1"/>
  <c r="I142" i="1"/>
  <c r="I143" i="1"/>
  <c r="I144" i="1"/>
  <c r="I637" i="1"/>
  <c r="I636" i="1"/>
  <c r="I635" i="1"/>
  <c r="I633" i="1"/>
  <c r="I632" i="1"/>
  <c r="I631" i="1"/>
  <c r="I629" i="1"/>
  <c r="I628" i="1"/>
  <c r="I627" i="1"/>
  <c r="I625" i="1"/>
  <c r="I624" i="1"/>
  <c r="I623" i="1"/>
  <c r="I621" i="1"/>
  <c r="I620" i="1"/>
  <c r="I619" i="1"/>
  <c r="I617" i="1"/>
  <c r="I616" i="1"/>
  <c r="I615" i="1"/>
  <c r="I613" i="1"/>
  <c r="I612" i="1"/>
  <c r="I611" i="1"/>
  <c r="I609" i="1"/>
  <c r="I608" i="1"/>
  <c r="I607" i="1"/>
  <c r="I605" i="1"/>
  <c r="I604" i="1"/>
  <c r="I603" i="1"/>
  <c r="I601" i="1"/>
  <c r="I600" i="1"/>
  <c r="I599" i="1"/>
  <c r="I597" i="1"/>
  <c r="I596" i="1"/>
  <c r="I595" i="1"/>
  <c r="I593" i="1"/>
  <c r="I592" i="1"/>
  <c r="I591" i="1"/>
  <c r="I589" i="1"/>
  <c r="I588" i="1"/>
  <c r="I587" i="1"/>
  <c r="I585" i="1"/>
  <c r="I584" i="1"/>
  <c r="I583" i="1"/>
  <c r="I581" i="1"/>
  <c r="I580" i="1"/>
  <c r="I579" i="1"/>
  <c r="I577" i="1"/>
  <c r="I576" i="1"/>
  <c r="I575" i="1"/>
  <c r="I573" i="1"/>
  <c r="I572" i="1"/>
  <c r="I571" i="1"/>
  <c r="I569" i="1"/>
  <c r="I568" i="1"/>
  <c r="I567" i="1"/>
  <c r="I565" i="1"/>
  <c r="I564" i="1"/>
  <c r="I563" i="1"/>
  <c r="I562" i="1"/>
  <c r="I560" i="1"/>
  <c r="I559" i="1"/>
  <c r="I558" i="1"/>
  <c r="I557" i="1"/>
  <c r="I554" i="1"/>
  <c r="I552" i="1"/>
  <c r="I545" i="1"/>
  <c r="I541" i="1"/>
  <c r="I534" i="1"/>
  <c r="I533" i="1"/>
  <c r="I528" i="1"/>
  <c r="I527" i="1"/>
  <c r="I526" i="1"/>
  <c r="I525" i="1"/>
  <c r="I524" i="1"/>
  <c r="I523" i="1"/>
  <c r="I519" i="1"/>
  <c r="I518" i="1"/>
  <c r="I517" i="1"/>
  <c r="I516" i="1"/>
  <c r="I515" i="1"/>
  <c r="I503" i="1"/>
  <c r="I502" i="1"/>
  <c r="I501" i="1"/>
  <c r="I498" i="1"/>
  <c r="I494" i="1"/>
  <c r="I490" i="1"/>
  <c r="I481" i="1"/>
  <c r="I479" i="1"/>
  <c r="I477" i="1"/>
  <c r="I457" i="1"/>
  <c r="I456" i="1"/>
  <c r="I423" i="1"/>
  <c r="I405" i="1"/>
  <c r="I404" i="1"/>
  <c r="I403" i="1"/>
  <c r="I398" i="1"/>
  <c r="I397" i="1"/>
  <c r="I392" i="1"/>
  <c r="I391" i="1"/>
  <c r="I376" i="1"/>
  <c r="I375" i="1"/>
  <c r="I374" i="1"/>
  <c r="I373" i="1"/>
  <c r="I348" i="1"/>
  <c r="I315" i="1"/>
  <c r="I314" i="1"/>
  <c r="I313" i="1"/>
  <c r="I308" i="1"/>
  <c r="I307" i="1"/>
  <c r="I306" i="1"/>
  <c r="I304" i="1"/>
  <c r="I302" i="1"/>
  <c r="I300" i="1"/>
  <c r="I298" i="1"/>
  <c r="I296" i="1"/>
  <c r="I294" i="1"/>
  <c r="I292" i="1"/>
  <c r="I290" i="1"/>
  <c r="I288" i="1"/>
  <c r="I286" i="1"/>
  <c r="I284" i="1"/>
  <c r="I282" i="1"/>
  <c r="I280" i="1"/>
  <c r="I278" i="1"/>
  <c r="I276" i="1"/>
  <c r="I274" i="1"/>
  <c r="I271" i="1"/>
  <c r="I267" i="1"/>
  <c r="I265" i="1"/>
  <c r="I259" i="1"/>
  <c r="I254" i="1"/>
  <c r="I253" i="1"/>
  <c r="I250" i="1"/>
  <c r="I249" i="1"/>
  <c r="I244" i="1"/>
  <c r="I242" i="1"/>
  <c r="I240" i="1"/>
  <c r="I235" i="1"/>
  <c r="I231" i="1"/>
  <c r="I228" i="1"/>
  <c r="I227" i="1"/>
  <c r="I223" i="1"/>
  <c r="I222" i="1"/>
  <c r="I221" i="1"/>
  <c r="I216" i="1"/>
  <c r="I215" i="1"/>
  <c r="I211" i="1"/>
  <c r="I210" i="1"/>
  <c r="I203" i="1"/>
  <c r="I198" i="1"/>
  <c r="I194" i="1"/>
  <c r="I193" i="1"/>
  <c r="I192" i="1"/>
  <c r="I187" i="1"/>
  <c r="I185" i="1"/>
  <c r="I153" i="1"/>
  <c r="I152" i="1"/>
  <c r="I136" i="1"/>
  <c r="I137" i="1"/>
  <c r="I138" i="1"/>
  <c r="I139" i="1"/>
  <c r="I634" i="1"/>
  <c r="I630" i="1"/>
  <c r="I626" i="1"/>
  <c r="I622" i="1"/>
  <c r="I618" i="1"/>
  <c r="I614" i="1"/>
  <c r="I610" i="1"/>
  <c r="I606" i="1"/>
  <c r="I602" i="1"/>
  <c r="I598" i="1"/>
  <c r="I594" i="1"/>
  <c r="I590" i="1"/>
  <c r="I586" i="1"/>
  <c r="I582" i="1"/>
  <c r="I578" i="1"/>
  <c r="I574" i="1"/>
  <c r="I570" i="1"/>
  <c r="I566" i="1"/>
  <c r="I561" i="1"/>
  <c r="I556" i="1"/>
  <c r="I553" i="1"/>
  <c r="I551" i="1"/>
  <c r="I548" i="1"/>
  <c r="I538" i="1"/>
  <c r="I535" i="1"/>
  <c r="I532" i="1"/>
  <c r="I522" i="1"/>
  <c r="I510" i="1"/>
  <c r="I507" i="1"/>
  <c r="I506" i="1"/>
  <c r="I505" i="1"/>
  <c r="I504" i="1"/>
  <c r="I497" i="1"/>
  <c r="I493" i="1"/>
  <c r="I489" i="1"/>
  <c r="I480" i="1"/>
  <c r="I478" i="1"/>
  <c r="I455" i="1"/>
  <c r="I422" i="1"/>
  <c r="I396" i="1"/>
  <c r="I390" i="1"/>
  <c r="I347" i="1"/>
  <c r="I338" i="1"/>
  <c r="I305" i="1"/>
  <c r="I303" i="1"/>
  <c r="I301" i="1"/>
  <c r="I299" i="1"/>
  <c r="I297" i="1"/>
  <c r="I295" i="1"/>
  <c r="I293" i="1"/>
  <c r="I291" i="1"/>
  <c r="I289" i="1"/>
  <c r="I287" i="1"/>
  <c r="I285" i="1"/>
  <c r="I283" i="1"/>
  <c r="I281" i="1"/>
  <c r="I279" i="1"/>
  <c r="I277" i="1"/>
  <c r="I275" i="1"/>
  <c r="I273" i="1"/>
  <c r="I272" i="1"/>
  <c r="I270" i="1"/>
  <c r="I266" i="1"/>
  <c r="I264" i="1"/>
  <c r="I258" i="1"/>
  <c r="I252" i="1"/>
  <c r="I243" i="1"/>
  <c r="I241" i="1"/>
  <c r="I239" i="1"/>
  <c r="I230" i="1"/>
  <c r="I226" i="1"/>
  <c r="I220" i="1"/>
  <c r="I214" i="1"/>
  <c r="I209" i="1"/>
  <c r="I202" i="1"/>
  <c r="I197" i="1"/>
  <c r="I189" i="1"/>
  <c r="I186" i="1"/>
  <c r="I184" i="1"/>
  <c r="I181" i="1"/>
  <c r="I151" i="1"/>
  <c r="I150" i="1"/>
  <c r="I135" i="1"/>
  <c r="I134" i="1"/>
  <c r="I133" i="1"/>
  <c r="I132" i="1"/>
  <c r="I131" i="1"/>
  <c r="I119"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J14" i="1"/>
  <c r="J13" i="1"/>
  <c r="J12" i="1"/>
  <c r="J33" i="1"/>
  <c r="J34" i="1"/>
  <c r="J35" i="1"/>
  <c r="J36" i="1"/>
  <c r="J37" i="1"/>
  <c r="J38" i="1"/>
  <c r="J39" i="1"/>
  <c r="J40" i="1"/>
  <c r="J41" i="1"/>
  <c r="J42" i="1"/>
  <c r="J43" i="1"/>
  <c r="J44" i="1"/>
  <c r="J45" i="1"/>
  <c r="J46" i="1"/>
  <c r="J47" i="1"/>
  <c r="J48" i="1"/>
  <c r="J49" i="1"/>
  <c r="J50" i="1"/>
  <c r="J51" i="1"/>
  <c r="J53" i="1"/>
  <c r="J54" i="1"/>
  <c r="J55" i="1"/>
  <c r="J56" i="1"/>
  <c r="J57" i="1"/>
  <c r="J58" i="1"/>
  <c r="J59" i="1"/>
  <c r="J60" i="1"/>
  <c r="J61" i="1"/>
  <c r="J62" i="1"/>
  <c r="J63" i="1"/>
  <c r="J64" i="1"/>
  <c r="J65" i="1"/>
  <c r="J66" i="1"/>
  <c r="J10" i="1"/>
  <c r="J11" i="1"/>
  <c r="J15" i="1"/>
  <c r="J16" i="1"/>
  <c r="J17" i="1"/>
  <c r="J18" i="1"/>
  <c r="J19" i="1"/>
  <c r="J20" i="1"/>
  <c r="J21" i="1"/>
  <c r="J22" i="1"/>
  <c r="J23" i="1"/>
  <c r="J24" i="1"/>
  <c r="J25" i="1"/>
  <c r="J26" i="1"/>
  <c r="J27" i="1"/>
  <c r="J28" i="1"/>
  <c r="J29" i="1"/>
  <c r="J30" i="1"/>
  <c r="J31" i="1"/>
  <c r="J32" i="1"/>
  <c r="G644" i="1" l="1"/>
  <c r="D644" i="1"/>
  <c r="C644" i="1"/>
  <c r="H644" i="1" s="1"/>
  <c r="G643" i="1"/>
  <c r="D643" i="1"/>
  <c r="C643" i="1"/>
  <c r="H643" i="1" s="1"/>
  <c r="G642" i="1"/>
  <c r="D642" i="1"/>
  <c r="C642" i="1"/>
  <c r="H642" i="1" s="1"/>
  <c r="G641" i="1"/>
  <c r="D641" i="1"/>
  <c r="C641" i="1"/>
  <c r="H641" i="1" s="1"/>
  <c r="G640" i="1"/>
  <c r="D640" i="1"/>
  <c r="C640" i="1"/>
  <c r="H640" i="1" s="1"/>
  <c r="G639" i="1"/>
  <c r="D639" i="1"/>
  <c r="C639" i="1"/>
  <c r="H639" i="1" s="1"/>
  <c r="I234" i="1"/>
  <c r="I130" i="1"/>
  <c r="I125" i="1"/>
  <c r="H125" i="1"/>
  <c r="G125" i="1"/>
  <c r="D125" i="1"/>
  <c r="C125" i="1"/>
  <c r="I124" i="1"/>
  <c r="H124" i="1"/>
  <c r="G124" i="1"/>
  <c r="D124" i="1"/>
  <c r="C124" i="1"/>
  <c r="I123" i="1"/>
  <c r="H123" i="1"/>
  <c r="G123" i="1"/>
  <c r="D123" i="1"/>
  <c r="C123" i="1"/>
  <c r="I122" i="1"/>
  <c r="H122" i="1"/>
  <c r="G122" i="1"/>
  <c r="D122" i="1"/>
  <c r="C122" i="1"/>
  <c r="H121" i="1"/>
  <c r="G121" i="1"/>
  <c r="D121" i="1"/>
  <c r="C121" i="1"/>
  <c r="I84" i="1"/>
  <c r="I83" i="1"/>
  <c r="J78" i="1"/>
  <c r="I78" i="1"/>
  <c r="H78" i="1"/>
  <c r="G78" i="1"/>
  <c r="D78" i="1"/>
  <c r="C78" i="1"/>
  <c r="J77" i="1"/>
  <c r="I77" i="1"/>
  <c r="H77" i="1"/>
  <c r="G77" i="1"/>
  <c r="D77" i="1"/>
  <c r="C77" i="1"/>
  <c r="J76" i="1"/>
  <c r="I76" i="1"/>
  <c r="H76" i="1"/>
  <c r="G76" i="1"/>
  <c r="D76" i="1"/>
  <c r="C76" i="1"/>
  <c r="J75" i="1"/>
  <c r="I75" i="1"/>
  <c r="H75" i="1"/>
  <c r="G75" i="1"/>
  <c r="D75" i="1"/>
  <c r="C75" i="1"/>
  <c r="J74" i="1"/>
  <c r="I74" i="1"/>
  <c r="H74" i="1"/>
  <c r="G74" i="1"/>
  <c r="D74" i="1"/>
  <c r="C74" i="1"/>
  <c r="J73" i="1"/>
  <c r="I73" i="1"/>
  <c r="H73" i="1"/>
  <c r="G73" i="1"/>
  <c r="D73" i="1"/>
  <c r="C73" i="1"/>
  <c r="J72" i="1"/>
  <c r="I72" i="1"/>
  <c r="H72" i="1"/>
  <c r="G72" i="1"/>
  <c r="D72" i="1"/>
  <c r="C72" i="1"/>
  <c r="J71" i="1"/>
  <c r="I71" i="1"/>
  <c r="H71" i="1"/>
  <c r="G71" i="1"/>
  <c r="D71" i="1"/>
  <c r="C71" i="1"/>
  <c r="J70" i="1"/>
  <c r="I70" i="1"/>
  <c r="H70" i="1"/>
  <c r="G70" i="1"/>
  <c r="D70" i="1"/>
  <c r="C70" i="1"/>
  <c r="I69" i="1"/>
  <c r="H69" i="1"/>
  <c r="G69" i="1"/>
  <c r="D69" i="1"/>
  <c r="C69" i="1"/>
  <c r="I68" i="1"/>
  <c r="H68" i="1"/>
  <c r="G68" i="1"/>
  <c r="D68" i="1"/>
  <c r="C68" i="1"/>
  <c r="J9" i="1"/>
  <c r="J8" i="1"/>
  <c r="J7" i="1"/>
  <c r="J68" i="1" s="1"/>
  <c r="I645" i="1" l="1"/>
  <c r="I121" i="1"/>
  <c r="I126" i="1" s="1"/>
  <c r="C645" i="1"/>
  <c r="E640" i="1"/>
  <c r="E644" i="1"/>
  <c r="E121" i="1"/>
  <c r="E122" i="1"/>
  <c r="E125" i="1"/>
  <c r="J69" i="1"/>
  <c r="J79" i="1" s="1"/>
  <c r="H126" i="1"/>
  <c r="E643" i="1"/>
  <c r="E68" i="1"/>
  <c r="I79" i="1"/>
  <c r="H79" i="1"/>
  <c r="E78" i="1"/>
  <c r="E71" i="1"/>
  <c r="E75" i="1"/>
  <c r="G126" i="1"/>
  <c r="E123" i="1"/>
  <c r="H645" i="1"/>
  <c r="E641" i="1"/>
  <c r="E642" i="1"/>
  <c r="E124" i="1"/>
  <c r="E639" i="1"/>
  <c r="C126" i="1"/>
  <c r="G645" i="1"/>
  <c r="E77" i="1"/>
  <c r="G79" i="1"/>
  <c r="E70" i="1"/>
  <c r="D79" i="1"/>
  <c r="E72" i="1"/>
  <c r="E74" i="1"/>
  <c r="E69" i="1"/>
  <c r="E73" i="1"/>
  <c r="E76" i="1"/>
  <c r="C79" i="1"/>
  <c r="D126" i="1"/>
  <c r="D645" i="1"/>
  <c r="E645" i="1" l="1"/>
  <c r="C648" i="1"/>
  <c r="E126" i="1"/>
  <c r="G648" i="1"/>
  <c r="H648" i="1"/>
  <c r="I648" i="1"/>
  <c r="D648" i="1"/>
  <c r="E79" i="1"/>
  <c r="E648" i="1" l="1"/>
</calcChain>
</file>

<file path=xl/comments1.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7" authorId="0">
      <text>
        <r>
          <rPr>
            <sz val="11"/>
            <color rgb="FF000000"/>
            <rFont val="Arial"/>
            <family val="2"/>
          </rPr>
          <t>(Não editar as células em cinza). Relação de todos os cargos comissionados, conforme Lei Estadual nº 16.520/2018.</t>
        </r>
      </text>
    </comment>
    <comment ref="B67" authorId="0">
      <text>
        <r>
          <rPr>
            <sz val="11"/>
            <color rgb="FF000000"/>
            <rFont val="Arial"/>
            <family val="2"/>
          </rPr>
          <t>(Não editar as células em cinza). Relação de todos os símbolos dos cargos comissionados, conforme Lei Estadual nº 16.520/2018.</t>
        </r>
      </text>
    </comment>
    <comment ref="C67" authorId="0">
      <text>
        <r>
          <rPr>
            <sz val="11"/>
            <color rgb="FF000000"/>
            <rFont val="Arial"/>
            <family val="2"/>
          </rPr>
          <t>(Células de preenchimento automático). Quantitativo dos cargos comissionados preenchidos.</t>
        </r>
      </text>
    </comment>
    <comment ref="D67" authorId="0">
      <text>
        <r>
          <rPr>
            <sz val="11"/>
            <color rgb="FF000000"/>
            <rFont val="Arial"/>
            <family val="2"/>
          </rPr>
          <t>(Células de preenchimento automático). Quantitativo dos cargos comissionados vagos.</t>
        </r>
      </text>
    </comment>
    <comment ref="E67" authorId="0">
      <text>
        <r>
          <rPr>
            <sz val="11"/>
            <color rgb="FF000000"/>
            <rFont val="Arial"/>
            <family val="2"/>
          </rPr>
          <t>(Células de preenchimento automático). Quantitativo dos cargos comissionados existentes (preenchidos + vagos).</t>
        </r>
      </text>
    </comment>
    <comment ref="G67" authorId="0">
      <text>
        <r>
          <rPr>
            <sz val="11"/>
            <color rgb="FF000000"/>
            <rFont val="Arial"/>
            <family val="2"/>
          </rPr>
          <t>(Células de preenchimento automático). Valor total dos subsídios dos agentes políticos, em Reais (R$).</t>
        </r>
      </text>
    </comment>
    <comment ref="H67" authorId="0">
      <text>
        <r>
          <rPr>
            <sz val="11"/>
            <color rgb="FF000000"/>
            <rFont val="Arial"/>
            <family val="2"/>
          </rPr>
          <t>(Células de preenchimento automático). Valor total dos vencimentos dos servidores, em Reais (R$).</t>
        </r>
      </text>
    </comment>
    <comment ref="I67" authorId="0">
      <text>
        <r>
          <rPr>
            <sz val="11"/>
            <color rgb="FF000000"/>
            <rFont val="Arial"/>
            <family val="2"/>
          </rPr>
          <t>(Células de preenchimento automático). Valor total das representações pagas em razão do cargo em comissão, em Reais (R$).</t>
        </r>
      </text>
    </comment>
    <comment ref="J67" authorId="0">
      <text>
        <r>
          <rPr>
            <sz val="11"/>
            <color rgb="FF000000"/>
            <rFont val="Arial"/>
            <family val="2"/>
          </rPr>
          <t>(Células de preenchimento automático). Valor total dos montantes resultantes da soma entre os subsídios dos agentes políticos + vencimentos + representações, em Reais (R$).</t>
        </r>
      </text>
    </comment>
    <comment ref="A82"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2"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2" authorId="0">
      <text>
        <r>
          <rPr>
            <sz val="11"/>
            <color rgb="FF000000"/>
            <rFont val="Arial"/>
            <family val="2"/>
          </rPr>
          <t>Descrever a sigla da lotação referente à função gratificada de direção e assessoramento. Exemplos de siglas da SCGE: GAB/DOGE, DPGE/GAF/GSC, DAUD/COP, etc.</t>
        </r>
      </text>
    </comment>
    <comment ref="D82"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2"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2"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2" authorId="0">
      <text>
        <r>
          <rPr>
            <sz val="11"/>
            <color rgb="FF000000"/>
            <rFont val="Arial"/>
            <family val="2"/>
          </rPr>
          <t>Valor do vencimento do servidor, em Reais (R$).</t>
        </r>
      </text>
    </comment>
    <comment ref="H82" authorId="0">
      <text>
        <r>
          <rPr>
            <sz val="11"/>
            <color rgb="FF000000"/>
            <rFont val="Arial"/>
            <family val="2"/>
          </rPr>
          <t>Valor da representação paga em razão da função gratificada de direção e assessoramento, em Reais (R$).</t>
        </r>
      </text>
    </comment>
    <comment ref="I82" authorId="0">
      <text>
        <r>
          <rPr>
            <sz val="11"/>
            <color rgb="FF000000"/>
            <rFont val="Arial"/>
            <family val="2"/>
          </rPr>
          <t>(Células de preenchimento automático). Montante resultante da soma entre o vencimento + representação, em Reais (R$).</t>
        </r>
      </text>
    </comment>
    <comment ref="A120" authorId="0">
      <text>
        <r>
          <rPr>
            <sz val="11"/>
            <color rgb="FF000000"/>
            <rFont val="Arial"/>
            <family val="2"/>
          </rPr>
          <t>(Não editar as células em cinza). Relação de todas as funções gratificadas de direção e assessoramento, conforme Lei Estadual nº 16.520/2018.</t>
        </r>
      </text>
    </comment>
    <comment ref="B120" authorId="0">
      <text>
        <r>
          <rPr>
            <sz val="11"/>
            <color rgb="FF000000"/>
            <rFont val="Arial"/>
            <family val="2"/>
          </rPr>
          <t>(Não editar as células em cinza). Relação de todos os símbolos das funções gratificadas de direção e assessoramento, conforme Lei Estadual nº 16.520/2018.</t>
        </r>
      </text>
    </comment>
    <comment ref="C120" authorId="0">
      <text>
        <r>
          <rPr>
            <sz val="11"/>
            <color rgb="FF000000"/>
            <rFont val="Arial"/>
            <family val="2"/>
          </rPr>
          <t>(Células de preenchimento automático). Quantitativo das funções gratificadas de direção e assessoramento preenchidos.</t>
        </r>
      </text>
    </comment>
    <comment ref="D120" authorId="0">
      <text>
        <r>
          <rPr>
            <sz val="11"/>
            <color rgb="FF000000"/>
            <rFont val="Arial"/>
            <family val="2"/>
          </rPr>
          <t>(Células de preenchimento automático). Quantitativo das funções gratificadas de direção e assessoramento vagas.</t>
        </r>
      </text>
    </comment>
    <comment ref="E120" authorId="0">
      <text>
        <r>
          <rPr>
            <sz val="11"/>
            <color rgb="FF000000"/>
            <rFont val="Arial"/>
            <family val="2"/>
          </rPr>
          <t>(Células de preenchimento automático). Quantitativo das funções gratificadas de direção e assessoramento existentes (preenchidos + vagos).</t>
        </r>
      </text>
    </comment>
    <comment ref="G120" authorId="0">
      <text>
        <r>
          <rPr>
            <sz val="11"/>
            <color rgb="FF000000"/>
            <rFont val="Arial"/>
            <family val="2"/>
          </rPr>
          <t>(Células de preenchimento automático). Valor total dos vencimentos dos servidores, em Reais (R$).</t>
        </r>
      </text>
    </comment>
    <comment ref="H120" authorId="0">
      <text>
        <r>
          <rPr>
            <sz val="11"/>
            <color rgb="FF000000"/>
            <rFont val="Arial"/>
            <family val="2"/>
          </rPr>
          <t>(Células de preenchimento automático). Valor total das representações pagas em razão da função gratificada de direção e assessoramento, em Reais (R$).</t>
        </r>
      </text>
    </comment>
    <comment ref="I120" authorId="0">
      <text>
        <r>
          <rPr>
            <sz val="11"/>
            <color rgb="FF000000"/>
            <rFont val="Arial"/>
            <family val="2"/>
          </rPr>
          <t>(Células de preenchimento automático). Valor total dos montantes resultantes da soma entre os vencimentos + representações, em Reais (R$).</t>
        </r>
      </text>
    </comment>
    <comment ref="A129"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29"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29" authorId="0">
      <text>
        <r>
          <rPr>
            <sz val="11"/>
            <color rgb="FF000000"/>
            <rFont val="Arial"/>
            <family val="2"/>
          </rPr>
          <t>Descrever a sigla da lotação referente à função gratificada de supervisão e apoio. Exemplos de siglas da SCGE: DAUD/UAPP, DAUD/COP/UAOP, DAUD/CLC/UALC, etc.</t>
        </r>
      </text>
    </comment>
    <comment ref="D129"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29"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29"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29" authorId="0">
      <text>
        <r>
          <rPr>
            <sz val="11"/>
            <color rgb="FF000000"/>
            <rFont val="Arial"/>
            <family val="2"/>
          </rPr>
          <t>Valor do vencimento do servidor, em Reais (R$).</t>
        </r>
      </text>
    </comment>
    <comment ref="H129" authorId="0">
      <text>
        <r>
          <rPr>
            <sz val="11"/>
            <color rgb="FF000000"/>
            <rFont val="Arial"/>
            <family val="2"/>
          </rPr>
          <t>Valor da representação paga em razão da função gratificada de supervisão e apoio, em Reais (R$).</t>
        </r>
      </text>
    </comment>
    <comment ref="I129" authorId="0">
      <text>
        <r>
          <rPr>
            <sz val="11"/>
            <color rgb="FF000000"/>
            <rFont val="Arial"/>
            <family val="2"/>
          </rPr>
          <t>(Células de preenchimento automático). Montante resultante da soma entre o vencimento + representação, em Reais (R$).</t>
        </r>
      </text>
    </comment>
    <comment ref="A638" authorId="0">
      <text>
        <r>
          <rPr>
            <sz val="11"/>
            <color rgb="FF000000"/>
            <rFont val="Arial"/>
            <family val="2"/>
          </rPr>
          <t>(Não editar as células em cinza). Relação de todas as funções gratificadas de supervisão e apoio, conforme Lei Estadual nº 16.520/2018.</t>
        </r>
      </text>
    </comment>
    <comment ref="B638" authorId="0">
      <text>
        <r>
          <rPr>
            <sz val="11"/>
            <color rgb="FF000000"/>
            <rFont val="Arial"/>
            <family val="2"/>
          </rPr>
          <t>(Não editar as células em cinza). Relação de todos os símbolos das funções gratificadas de supervisão e apoio, conforme Lei Estadual nº 16.520/2018.</t>
        </r>
      </text>
    </comment>
    <comment ref="C638" authorId="0">
      <text>
        <r>
          <rPr>
            <sz val="11"/>
            <color rgb="FF000000"/>
            <rFont val="Arial"/>
            <family val="2"/>
          </rPr>
          <t>(Células de preenchimento automático). Quantitativo das funções gratificadas de supervisão e apoio preenchidos.</t>
        </r>
      </text>
    </comment>
    <comment ref="D638" authorId="0">
      <text>
        <r>
          <rPr>
            <sz val="11"/>
            <color rgb="FF000000"/>
            <rFont val="Arial"/>
            <family val="2"/>
          </rPr>
          <t>(Células de preenchimento automático). Quantitativo das funções gratificadas de supervisão e apoio vagos.</t>
        </r>
      </text>
    </comment>
    <comment ref="E638" authorId="0">
      <text>
        <r>
          <rPr>
            <sz val="11"/>
            <color rgb="FF000000"/>
            <rFont val="Arial"/>
            <family val="2"/>
          </rPr>
          <t>(Células de preenchimento automático). Quantitativo das funções gratificadas de supervisão e apoio existentes (preenchidos + vagos).</t>
        </r>
      </text>
    </comment>
    <comment ref="G638" authorId="0">
      <text>
        <r>
          <rPr>
            <sz val="11"/>
            <color rgb="FF000000"/>
            <rFont val="Arial"/>
            <family val="2"/>
          </rPr>
          <t>(Células de preenchimento automático). Valor total dos vencimentos dos servidores, em Reais (R$).</t>
        </r>
      </text>
    </comment>
    <comment ref="H638" authorId="0">
      <text>
        <r>
          <rPr>
            <sz val="11"/>
            <color rgb="FF000000"/>
            <rFont val="Arial"/>
            <family val="2"/>
          </rPr>
          <t>(Células de preenchimento automático). Valor total das representações pagas em razão da função gratificada de supervisão e apoio, em Reais (R$).</t>
        </r>
      </text>
    </comment>
    <comment ref="I638" authorId="0">
      <text>
        <r>
          <rPr>
            <sz val="11"/>
            <color rgb="FF000000"/>
            <rFont val="Arial"/>
            <family val="2"/>
          </rPr>
          <t>(Células de preenchimento automático). Valor total dos montantes resultantes da soma entre os vencimentos + representações, em Reais (R$).</t>
        </r>
      </text>
    </comment>
    <comment ref="C647" authorId="0">
      <text>
        <r>
          <rPr>
            <sz val="11"/>
            <color rgb="FF000000"/>
            <rFont val="Arial"/>
            <family val="2"/>
          </rPr>
          <t>(Células de preenchimento automático). Quantitativo dos cargos em comissão + funções gratificadas preenchidos.</t>
        </r>
      </text>
    </comment>
    <comment ref="D647" authorId="0">
      <text>
        <r>
          <rPr>
            <sz val="11"/>
            <color rgb="FF000000"/>
            <rFont val="Arial"/>
            <family val="2"/>
          </rPr>
          <t>(Células de preenchimento automático). Quantitativo dos cargos em comissão + funções gratificadas vagos.</t>
        </r>
      </text>
    </comment>
    <comment ref="E647" authorId="0">
      <text>
        <r>
          <rPr>
            <sz val="11"/>
            <color rgb="FF000000"/>
            <rFont val="Arial"/>
            <family val="2"/>
          </rPr>
          <t>(Células de preenchimento automático). Quantitativo dos cargos em comissão + funções gratificadas existentes (preenchidos + vagos).</t>
        </r>
      </text>
    </comment>
    <comment ref="G647" authorId="0">
      <text>
        <r>
          <rPr>
            <sz val="11"/>
            <color rgb="FF000000"/>
            <rFont val="Arial"/>
            <family val="2"/>
          </rPr>
          <t>(Células de preenchimento automático). Valor total dos vencimentos dos cargos comissionados + funções gratificadas, em Reais (R$).</t>
        </r>
      </text>
    </comment>
    <comment ref="H647" authorId="0">
      <text>
        <r>
          <rPr>
            <sz val="11"/>
            <color rgb="FF000000"/>
            <rFont val="Arial"/>
            <family val="2"/>
          </rPr>
          <t>(Células de preenchimento automático). Valor total das representações pagas em razão dos cargos comissionados + funções gratificadas, em Reais (R$).</t>
        </r>
      </text>
    </comment>
    <comment ref="I647"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48"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0.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9" authorId="0">
      <text>
        <r>
          <rPr>
            <sz val="11"/>
            <color rgb="FF000000"/>
            <rFont val="Arial"/>
            <family val="2"/>
          </rPr>
          <t>(Não editar as células em cinza). Relação de todos os cargos comissionados, conforme Lei Estadual nº 16.520/2018.</t>
        </r>
      </text>
    </comment>
    <comment ref="B69" authorId="0">
      <text>
        <r>
          <rPr>
            <sz val="11"/>
            <color rgb="FF000000"/>
            <rFont val="Arial"/>
            <family val="2"/>
          </rPr>
          <t>(Não editar as células em cinza). Relação de todos os símbolos dos cargos comissionados, conforme Lei Estadual nº 16.520/2018.</t>
        </r>
      </text>
    </comment>
    <comment ref="C69" authorId="0">
      <text>
        <r>
          <rPr>
            <sz val="11"/>
            <color rgb="FF000000"/>
            <rFont val="Arial"/>
            <family val="2"/>
          </rPr>
          <t>(Células de preenchimento automático). Quantitativo dos cargos comissionados preenchidos.</t>
        </r>
      </text>
    </comment>
    <comment ref="D69" authorId="0">
      <text>
        <r>
          <rPr>
            <sz val="11"/>
            <color rgb="FF000000"/>
            <rFont val="Arial"/>
            <family val="2"/>
          </rPr>
          <t>(Células de preenchimento automático). Quantitativo dos cargos comissionados vagos.</t>
        </r>
      </text>
    </comment>
    <comment ref="E69" authorId="0">
      <text>
        <r>
          <rPr>
            <sz val="11"/>
            <color rgb="FF000000"/>
            <rFont val="Arial"/>
            <family val="2"/>
          </rPr>
          <t>(Células de preenchimento automático). Quantitativo dos cargos comissionados existentes (preenchidos + vagos).</t>
        </r>
      </text>
    </comment>
    <comment ref="G69" authorId="0">
      <text>
        <r>
          <rPr>
            <sz val="11"/>
            <color rgb="FF000000"/>
            <rFont val="Arial"/>
            <family val="2"/>
          </rPr>
          <t>(Células de preenchimento automático). Valor total dos subsídios dos agentes políticos, em Reais (R$).</t>
        </r>
      </text>
    </comment>
    <comment ref="H69" authorId="0">
      <text>
        <r>
          <rPr>
            <sz val="11"/>
            <color rgb="FF000000"/>
            <rFont val="Arial"/>
            <family val="2"/>
          </rPr>
          <t>(Células de preenchimento automático). Valor total dos vencimentos dos servidores, em Reais (R$).</t>
        </r>
      </text>
    </comment>
    <comment ref="I69" authorId="0">
      <text>
        <r>
          <rPr>
            <sz val="11"/>
            <color rgb="FF000000"/>
            <rFont val="Arial"/>
            <family val="2"/>
          </rPr>
          <t>(Células de preenchimento automático). Valor total das representações pagas em razão do cargo em comissão, em Reais (R$).</t>
        </r>
      </text>
    </comment>
    <comment ref="J69" authorId="0">
      <text>
        <r>
          <rPr>
            <sz val="11"/>
            <color rgb="FF000000"/>
            <rFont val="Arial"/>
            <family val="2"/>
          </rPr>
          <t>(Células de preenchimento automático). Valor total dos montantes resultantes da soma entre os subsídios dos agentes políticos + vencimentos + representações, em Reais (R$).</t>
        </r>
      </text>
    </comment>
    <comment ref="A8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4" authorId="0">
      <text>
        <r>
          <rPr>
            <sz val="11"/>
            <color rgb="FF000000"/>
            <rFont val="Arial"/>
            <family val="2"/>
          </rPr>
          <t>Descrever a sigla da lotação referente à função gratificada de direção e assessoramento. Exemplos de siglas da SCGE: GAB/DOGE, DPGE/GAF/GSC, DAUD/COP, etc.</t>
        </r>
      </text>
    </comment>
    <comment ref="D8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4" authorId="0">
      <text>
        <r>
          <rPr>
            <sz val="11"/>
            <color rgb="FF000000"/>
            <rFont val="Arial"/>
            <family val="2"/>
          </rPr>
          <t>Valor do vencimento do servidor, em Reais (R$).</t>
        </r>
      </text>
    </comment>
    <comment ref="H84" authorId="0">
      <text>
        <r>
          <rPr>
            <sz val="11"/>
            <color rgb="FF000000"/>
            <rFont val="Arial"/>
            <family val="2"/>
          </rPr>
          <t>Valor da representação paga em razão da função gratificada de direção e assessoramento, em Reais (R$).</t>
        </r>
      </text>
    </comment>
    <comment ref="I84" authorId="0">
      <text>
        <r>
          <rPr>
            <sz val="11"/>
            <color rgb="FF000000"/>
            <rFont val="Arial"/>
            <family val="2"/>
          </rPr>
          <t>(Células de preenchimento automático). Montante resultante da soma entre o vencimento + representação, em Reais (R$).</t>
        </r>
      </text>
    </comment>
    <comment ref="A126" authorId="0">
      <text>
        <r>
          <rPr>
            <sz val="11"/>
            <color rgb="FF000000"/>
            <rFont val="Arial"/>
            <family val="2"/>
          </rPr>
          <t>(Não editar as células em cinza). Relação de todas as funções gratificadas de direção e assessoramento, conforme Lei Estadual nº 16.520/2018.</t>
        </r>
      </text>
    </comment>
    <comment ref="B126" authorId="0">
      <text>
        <r>
          <rPr>
            <sz val="11"/>
            <color rgb="FF000000"/>
            <rFont val="Arial"/>
            <family val="2"/>
          </rPr>
          <t>(Não editar as células em cinza). Relação de todos os símbolos das funções gratificadas de direção e assessoramento, conforme Lei Estadual nº 16.520/2018.</t>
        </r>
      </text>
    </comment>
    <comment ref="C126" authorId="0">
      <text>
        <r>
          <rPr>
            <sz val="11"/>
            <color rgb="FF000000"/>
            <rFont val="Arial"/>
            <family val="2"/>
          </rPr>
          <t>(Células de preenchimento automático). Quantitativo das funções gratificadas de direção e assessoramento preenchidos.</t>
        </r>
      </text>
    </comment>
    <comment ref="D126" authorId="0">
      <text>
        <r>
          <rPr>
            <sz val="11"/>
            <color rgb="FF000000"/>
            <rFont val="Arial"/>
            <family val="2"/>
          </rPr>
          <t>(Células de preenchimento automático). Quantitativo das funções gratificadas de direção e assessoramento vagas.</t>
        </r>
      </text>
    </comment>
    <comment ref="E126" authorId="0">
      <text>
        <r>
          <rPr>
            <sz val="11"/>
            <color rgb="FF000000"/>
            <rFont val="Arial"/>
            <family val="2"/>
          </rPr>
          <t>(Células de preenchimento automático). Quantitativo das funções gratificadas de direção e assessoramento existentes (preenchidos + vagos).</t>
        </r>
      </text>
    </comment>
    <comment ref="G126" authorId="0">
      <text>
        <r>
          <rPr>
            <sz val="11"/>
            <color rgb="FF000000"/>
            <rFont val="Arial"/>
            <family val="2"/>
          </rPr>
          <t>(Células de preenchimento automático). Valor total dos vencimentos dos servidores, em Reais (R$).</t>
        </r>
      </text>
    </comment>
    <comment ref="H126" authorId="0">
      <text>
        <r>
          <rPr>
            <sz val="11"/>
            <color rgb="FF000000"/>
            <rFont val="Arial"/>
            <family val="2"/>
          </rPr>
          <t>(Células de preenchimento automático). Valor total das representações pagas em razão da função gratificada de direção e assessoramento, em Reais (R$).</t>
        </r>
      </text>
    </comment>
    <comment ref="I126" authorId="0">
      <text>
        <r>
          <rPr>
            <sz val="11"/>
            <color rgb="FF000000"/>
            <rFont val="Arial"/>
            <family val="2"/>
          </rPr>
          <t>(Células de preenchimento automático). Valor total dos montantes resultantes da soma entre os vencimentos + representações, em Reais (R$).</t>
        </r>
      </text>
    </comment>
    <comment ref="A13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5" authorId="0">
      <text>
        <r>
          <rPr>
            <sz val="11"/>
            <color rgb="FF000000"/>
            <rFont val="Arial"/>
            <family val="2"/>
          </rPr>
          <t>Descrever a sigla da lotação referente à função gratificada de supervisão e apoio. Exemplos de siglas da SCGE: DAUD/UAPP, DAUD/COP/UAOP, DAUD/CLC/UALC, etc.</t>
        </r>
      </text>
    </comment>
    <comment ref="D13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5" authorId="0">
      <text>
        <r>
          <rPr>
            <sz val="11"/>
            <color rgb="FF000000"/>
            <rFont val="Arial"/>
            <family val="2"/>
          </rPr>
          <t>Valor do vencimento do servidor, em Reais (R$).</t>
        </r>
      </text>
    </comment>
    <comment ref="H135" authorId="0">
      <text>
        <r>
          <rPr>
            <sz val="11"/>
            <color rgb="FF000000"/>
            <rFont val="Arial"/>
            <family val="2"/>
          </rPr>
          <t>Valor da representação paga em razão da função gratificada de supervisão e apoio, em Reais (R$).</t>
        </r>
      </text>
    </comment>
    <comment ref="I135" authorId="0">
      <text>
        <r>
          <rPr>
            <sz val="11"/>
            <color rgb="FF000000"/>
            <rFont val="Arial"/>
            <family val="2"/>
          </rPr>
          <t>(Células de preenchimento automático). Montante resultante da soma entre o vencimento + representação, em Reais (R$).</t>
        </r>
      </text>
    </comment>
    <comment ref="A644" authorId="0">
      <text>
        <r>
          <rPr>
            <sz val="11"/>
            <color rgb="FF000000"/>
            <rFont val="Arial"/>
            <family val="2"/>
          </rPr>
          <t>(Não editar as células em cinza). Relação de todas as funções gratificadas de supervisão e apoio, conforme Lei Estadual nº 16.520/2018.</t>
        </r>
      </text>
    </comment>
    <comment ref="B644" authorId="0">
      <text>
        <r>
          <rPr>
            <sz val="11"/>
            <color rgb="FF000000"/>
            <rFont val="Arial"/>
            <family val="2"/>
          </rPr>
          <t>(Não editar as células em cinza). Relação de todos os símbolos das funções gratificadas de supervisão e apoio, conforme Lei Estadual nº 16.520/2018.</t>
        </r>
      </text>
    </comment>
    <comment ref="C644" authorId="0">
      <text>
        <r>
          <rPr>
            <sz val="11"/>
            <color rgb="FF000000"/>
            <rFont val="Arial"/>
            <family val="2"/>
          </rPr>
          <t>(Células de preenchimento automático). Quantitativo das funções gratificadas de supervisão e apoio preenchidos.</t>
        </r>
      </text>
    </comment>
    <comment ref="D644" authorId="0">
      <text>
        <r>
          <rPr>
            <sz val="11"/>
            <color rgb="FF000000"/>
            <rFont val="Arial"/>
            <family val="2"/>
          </rPr>
          <t>(Células de preenchimento automático). Quantitativo das funções gratificadas de supervisão e apoio vagos.</t>
        </r>
      </text>
    </comment>
    <comment ref="E644" authorId="0">
      <text>
        <r>
          <rPr>
            <sz val="11"/>
            <color rgb="FF000000"/>
            <rFont val="Arial"/>
            <family val="2"/>
          </rPr>
          <t>(Células de preenchimento automático). Quantitativo das funções gratificadas de supervisão e apoio existentes (preenchidos + vagos).</t>
        </r>
      </text>
    </comment>
    <comment ref="G644" authorId="0">
      <text>
        <r>
          <rPr>
            <sz val="11"/>
            <color rgb="FF000000"/>
            <rFont val="Arial"/>
            <family val="2"/>
          </rPr>
          <t>(Células de preenchimento automático). Valor total dos vencimentos dos servidores, em Reais (R$).</t>
        </r>
      </text>
    </comment>
    <comment ref="H644" authorId="0">
      <text>
        <r>
          <rPr>
            <sz val="11"/>
            <color rgb="FF000000"/>
            <rFont val="Arial"/>
            <family val="2"/>
          </rPr>
          <t>(Células de preenchimento automático). Valor total das representações pagas em razão da função gratificada de supervisão e apoio, em Reais (R$).</t>
        </r>
      </text>
    </comment>
    <comment ref="I644" authorId="0">
      <text>
        <r>
          <rPr>
            <sz val="11"/>
            <color rgb="FF000000"/>
            <rFont val="Arial"/>
            <family val="2"/>
          </rPr>
          <t>(Células de preenchimento automático). Valor total dos montantes resultantes da soma entre os vencimentos + representações, em Reais (R$).</t>
        </r>
      </text>
    </comment>
    <comment ref="C653" authorId="0">
      <text>
        <r>
          <rPr>
            <sz val="11"/>
            <color rgb="FF000000"/>
            <rFont val="Arial"/>
            <family val="2"/>
          </rPr>
          <t>(Células de preenchimento automático). Quantitativo dos cargos em comissão + funções gratificadas preenchidos.</t>
        </r>
      </text>
    </comment>
    <comment ref="D653" authorId="0">
      <text>
        <r>
          <rPr>
            <sz val="11"/>
            <color rgb="FF000000"/>
            <rFont val="Arial"/>
            <family val="2"/>
          </rPr>
          <t>(Células de preenchimento automático). Quantitativo dos cargos em comissão + funções gratificadas vagos.</t>
        </r>
      </text>
    </comment>
    <comment ref="E653" authorId="0">
      <text>
        <r>
          <rPr>
            <sz val="11"/>
            <color rgb="FF000000"/>
            <rFont val="Arial"/>
            <family val="2"/>
          </rPr>
          <t>(Células de preenchimento automático). Quantitativo dos cargos em comissão + funções gratificadas existentes (preenchidos + vagos).</t>
        </r>
      </text>
    </comment>
    <comment ref="G653" authorId="0">
      <text>
        <r>
          <rPr>
            <sz val="11"/>
            <color rgb="FF000000"/>
            <rFont val="Arial"/>
            <family val="2"/>
          </rPr>
          <t>(Células de preenchimento automático). Valor total dos vencimentos dos cargos comissionados + funções gratificadas, em Reais (R$).</t>
        </r>
      </text>
    </comment>
    <comment ref="H653" authorId="0">
      <text>
        <r>
          <rPr>
            <sz val="11"/>
            <color rgb="FF000000"/>
            <rFont val="Arial"/>
            <family val="2"/>
          </rPr>
          <t>(Células de preenchimento automático). Valor total das representações pagas em razão dos cargos comissionados + funções gratificadas, em Reais (R$).</t>
        </r>
      </text>
    </comment>
    <comment ref="I653"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54"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11.xml><?xml version="1.0" encoding="utf-8"?>
<comments xmlns="http://schemas.openxmlformats.org/spreadsheetml/2006/main">
  <authors>
    <author/>
  </authors>
  <commentList>
    <comment ref="B71"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71" authorId="0">
      <text>
        <r>
          <rPr>
            <sz val="11"/>
            <color rgb="FF000000"/>
            <rFont val="Arial"/>
            <family val="2"/>
          </rPr>
          <t>Descrever a sigla da lotação referente à função gratificada de direção e assessoramento. Exemplos de siglas da SCGE: GAB/DOGE, DPGE/GAF/GSC, DAUD/COP, etc.</t>
        </r>
      </text>
    </comment>
    <comment ref="D71"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71"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71"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71" authorId="0">
      <text>
        <r>
          <rPr>
            <sz val="11"/>
            <color rgb="FF000000"/>
            <rFont val="Arial"/>
            <family val="2"/>
          </rPr>
          <t>Valor do vencimento do servidor, em Reais (R$).</t>
        </r>
      </text>
    </comment>
    <comment ref="H71" authorId="0">
      <text>
        <r>
          <rPr>
            <sz val="11"/>
            <color rgb="FF000000"/>
            <rFont val="Arial"/>
            <family val="2"/>
          </rPr>
          <t>Valor da representação paga em razão da função gratificada de direção e assessoramento, em Reais (R$).</t>
        </r>
      </text>
    </comment>
    <comment ref="I71" authorId="0">
      <text>
        <r>
          <rPr>
            <sz val="11"/>
            <color rgb="FF000000"/>
            <rFont val="Arial"/>
            <family val="2"/>
          </rPr>
          <t>(Células de preenchimento automático). Montante resultante da soma entre o vencimento + representação, em Reais (R$).</t>
        </r>
      </text>
    </comment>
  </commentList>
</comments>
</file>

<file path=xl/comments12.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7" authorId="0">
      <text>
        <r>
          <rPr>
            <sz val="11"/>
            <color rgb="FF000000"/>
            <rFont val="Arial"/>
            <family val="2"/>
          </rPr>
          <t>(Não editar as células em cinza). Relação de todos os cargos comissionados, conforme Lei Estadual nº 16.520/2018.</t>
        </r>
      </text>
    </comment>
    <comment ref="B67" authorId="0">
      <text>
        <r>
          <rPr>
            <sz val="11"/>
            <color rgb="FF000000"/>
            <rFont val="Arial"/>
            <family val="2"/>
          </rPr>
          <t>(Não editar as células em cinza). Relação de todos os símbolos dos cargos comissionados, conforme Lei Estadual nº 16.520/2018.</t>
        </r>
      </text>
    </comment>
    <comment ref="C67" authorId="0">
      <text>
        <r>
          <rPr>
            <sz val="11"/>
            <color rgb="FF000000"/>
            <rFont val="Arial"/>
            <family val="2"/>
          </rPr>
          <t>(Células de preenchimento automático). Quantitativo dos cargos comissionados preenchidos.</t>
        </r>
      </text>
    </comment>
    <comment ref="D67" authorId="0">
      <text>
        <r>
          <rPr>
            <sz val="11"/>
            <color rgb="FF000000"/>
            <rFont val="Arial"/>
            <family val="2"/>
          </rPr>
          <t>(Células de preenchimento automático). Quantitativo dos cargos comissionados vagos.</t>
        </r>
      </text>
    </comment>
    <comment ref="E67" authorId="0">
      <text>
        <r>
          <rPr>
            <sz val="11"/>
            <color rgb="FF000000"/>
            <rFont val="Arial"/>
            <family val="2"/>
          </rPr>
          <t>(Células de preenchimento automático). Quantitativo dos cargos comissionados existentes (preenchidos + vagos).</t>
        </r>
      </text>
    </comment>
    <comment ref="G67" authorId="0">
      <text>
        <r>
          <rPr>
            <sz val="11"/>
            <color rgb="FF000000"/>
            <rFont val="Arial"/>
            <family val="2"/>
          </rPr>
          <t>(Células de preenchimento automático). Valor total dos subsídios dos agentes políticos, em Reais (R$).</t>
        </r>
      </text>
    </comment>
    <comment ref="H67" authorId="0">
      <text>
        <r>
          <rPr>
            <sz val="11"/>
            <color rgb="FF000000"/>
            <rFont val="Arial"/>
            <family val="2"/>
          </rPr>
          <t>(Células de preenchimento automático). Valor total dos vencimentos dos servidores, em Reais (R$).</t>
        </r>
      </text>
    </comment>
    <comment ref="I67" authorId="0">
      <text>
        <r>
          <rPr>
            <sz val="11"/>
            <color rgb="FF000000"/>
            <rFont val="Arial"/>
            <family val="2"/>
          </rPr>
          <t>(Células de preenchimento automático). Valor total das representações pagas em razão do cargo em comissão, em Reais (R$).</t>
        </r>
      </text>
    </comment>
    <comment ref="J67" authorId="0">
      <text>
        <r>
          <rPr>
            <sz val="11"/>
            <color rgb="FF000000"/>
            <rFont val="Arial"/>
            <family val="2"/>
          </rPr>
          <t>(Células de preenchimento automático). Valor total dos montantes resultantes da soma entre os subsídios dos agentes políticos + vencimentos + representações, em Reais (R$).</t>
        </r>
      </text>
    </comment>
    <comment ref="A82"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2"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2" authorId="0">
      <text>
        <r>
          <rPr>
            <sz val="11"/>
            <color rgb="FF000000"/>
            <rFont val="Arial"/>
            <family val="2"/>
          </rPr>
          <t>Descrever a sigla da lotação referente à função gratificada de direção e assessoramento. Exemplos de siglas da SCGE: GAB/DOGE, DPGE/GAF/GSC, DAUD/COP, etc.</t>
        </r>
      </text>
    </comment>
    <comment ref="D82"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2"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2"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2" authorId="0">
      <text>
        <r>
          <rPr>
            <sz val="11"/>
            <color rgb="FF000000"/>
            <rFont val="Arial"/>
            <family val="2"/>
          </rPr>
          <t>Valor do vencimento do servidor, em Reais (R$).</t>
        </r>
      </text>
    </comment>
    <comment ref="H82" authorId="0">
      <text>
        <r>
          <rPr>
            <sz val="11"/>
            <color rgb="FF000000"/>
            <rFont val="Arial"/>
            <family val="2"/>
          </rPr>
          <t>Valor da representação paga em razão da função gratificada de direção e assessoramento, em Reais (R$).</t>
        </r>
      </text>
    </comment>
    <comment ref="I82" authorId="0">
      <text>
        <r>
          <rPr>
            <sz val="11"/>
            <color rgb="FF000000"/>
            <rFont val="Arial"/>
            <family val="2"/>
          </rPr>
          <t>(Células de preenchimento automático). Montante resultante da soma entre o vencimento + representação, em Reais (R$).</t>
        </r>
      </text>
    </comment>
    <comment ref="A120" authorId="0">
      <text>
        <r>
          <rPr>
            <sz val="11"/>
            <color rgb="FF000000"/>
            <rFont val="Arial"/>
            <family val="2"/>
          </rPr>
          <t>(Não editar as células em cinza). Relação de todas as funções gratificadas de direção e assessoramento, conforme Lei Estadual nº 16.520/2018.</t>
        </r>
      </text>
    </comment>
    <comment ref="B120" authorId="0">
      <text>
        <r>
          <rPr>
            <sz val="11"/>
            <color rgb="FF000000"/>
            <rFont val="Arial"/>
            <family val="2"/>
          </rPr>
          <t>(Não editar as células em cinza). Relação de todos os símbolos das funções gratificadas de direção e assessoramento, conforme Lei Estadual nº 16.520/2018.</t>
        </r>
      </text>
    </comment>
    <comment ref="C120" authorId="0">
      <text>
        <r>
          <rPr>
            <sz val="11"/>
            <color rgb="FF000000"/>
            <rFont val="Arial"/>
            <family val="2"/>
          </rPr>
          <t>(Células de preenchimento automático). Quantitativo das funções gratificadas de direção e assessoramento preenchidos.</t>
        </r>
      </text>
    </comment>
    <comment ref="D120" authorId="0">
      <text>
        <r>
          <rPr>
            <sz val="11"/>
            <color rgb="FF000000"/>
            <rFont val="Arial"/>
            <family val="2"/>
          </rPr>
          <t>(Células de preenchimento automático). Quantitativo das funções gratificadas de direção e assessoramento vagas.</t>
        </r>
      </text>
    </comment>
    <comment ref="E120" authorId="0">
      <text>
        <r>
          <rPr>
            <sz val="11"/>
            <color rgb="FF000000"/>
            <rFont val="Arial"/>
            <family val="2"/>
          </rPr>
          <t>(Células de preenchimento automático). Quantitativo das funções gratificadas de direção e assessoramento existentes (preenchidos + vagos).</t>
        </r>
      </text>
    </comment>
    <comment ref="G120" authorId="0">
      <text>
        <r>
          <rPr>
            <sz val="11"/>
            <color rgb="FF000000"/>
            <rFont val="Arial"/>
            <family val="2"/>
          </rPr>
          <t>(Células de preenchimento automático). Valor total dos vencimentos dos servidores, em Reais (R$).</t>
        </r>
      </text>
    </comment>
    <comment ref="H120" authorId="0">
      <text>
        <r>
          <rPr>
            <sz val="11"/>
            <color rgb="FF000000"/>
            <rFont val="Arial"/>
            <family val="2"/>
          </rPr>
          <t>(Células de preenchimento automático). Valor total das representações pagas em razão da função gratificada de direção e assessoramento, em Reais (R$).</t>
        </r>
      </text>
    </comment>
    <comment ref="I120" authorId="0">
      <text>
        <r>
          <rPr>
            <sz val="11"/>
            <color rgb="FF000000"/>
            <rFont val="Arial"/>
            <family val="2"/>
          </rPr>
          <t>(Células de preenchimento automático). Valor total dos montantes resultantes da soma entre os vencimentos + representações, em Reais (R$).</t>
        </r>
      </text>
    </comment>
    <comment ref="A129"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29"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29" authorId="0">
      <text>
        <r>
          <rPr>
            <sz val="11"/>
            <color rgb="FF000000"/>
            <rFont val="Arial"/>
            <family val="2"/>
          </rPr>
          <t>Descrever a sigla da lotação referente à função gratificada de supervisão e apoio. Exemplos de siglas da SCGE: DAUD/UAPP, DAUD/COP/UAOP, DAUD/CLC/UALC, etc.</t>
        </r>
      </text>
    </comment>
    <comment ref="D129"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29"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29"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29" authorId="0">
      <text>
        <r>
          <rPr>
            <sz val="11"/>
            <color rgb="FF000000"/>
            <rFont val="Arial"/>
            <family val="2"/>
          </rPr>
          <t>Valor do vencimento do servidor, em Reais (R$).</t>
        </r>
      </text>
    </comment>
    <comment ref="H129" authorId="0">
      <text>
        <r>
          <rPr>
            <sz val="11"/>
            <color rgb="FF000000"/>
            <rFont val="Arial"/>
            <family val="2"/>
          </rPr>
          <t>Valor da representação paga em razão da função gratificada de supervisão e apoio, em Reais (R$).</t>
        </r>
      </text>
    </comment>
    <comment ref="I129" authorId="0">
      <text>
        <r>
          <rPr>
            <sz val="11"/>
            <color rgb="FF000000"/>
            <rFont val="Arial"/>
            <family val="2"/>
          </rPr>
          <t>(Células de preenchimento automático). Montante resultante da soma entre o vencimento + representação, em Reais (R$).</t>
        </r>
      </text>
    </comment>
    <comment ref="A638" authorId="0">
      <text>
        <r>
          <rPr>
            <sz val="11"/>
            <color rgb="FF000000"/>
            <rFont val="Arial"/>
            <family val="2"/>
          </rPr>
          <t>(Não editar as células em cinza). Relação de todas as funções gratificadas de supervisão e apoio, conforme Lei Estadual nº 16.520/2018.</t>
        </r>
      </text>
    </comment>
    <comment ref="B638" authorId="0">
      <text>
        <r>
          <rPr>
            <sz val="11"/>
            <color rgb="FF000000"/>
            <rFont val="Arial"/>
            <family val="2"/>
          </rPr>
          <t>(Não editar as células em cinza). Relação de todos os símbolos das funções gratificadas de supervisão e apoio, conforme Lei Estadual nº 16.520/2018.</t>
        </r>
      </text>
    </comment>
    <comment ref="C638" authorId="0">
      <text>
        <r>
          <rPr>
            <sz val="11"/>
            <color rgb="FF000000"/>
            <rFont val="Arial"/>
            <family val="2"/>
          </rPr>
          <t>(Células de preenchimento automático). Quantitativo das funções gratificadas de supervisão e apoio preenchidos.</t>
        </r>
      </text>
    </comment>
    <comment ref="D638" authorId="0">
      <text>
        <r>
          <rPr>
            <sz val="11"/>
            <color rgb="FF000000"/>
            <rFont val="Arial"/>
            <family val="2"/>
          </rPr>
          <t>(Células de preenchimento automático). Quantitativo das funções gratificadas de supervisão e apoio vagos.</t>
        </r>
      </text>
    </comment>
    <comment ref="E638" authorId="0">
      <text>
        <r>
          <rPr>
            <sz val="11"/>
            <color rgb="FF000000"/>
            <rFont val="Arial"/>
            <family val="2"/>
          </rPr>
          <t>(Células de preenchimento automático). Quantitativo das funções gratificadas de supervisão e apoio existentes (preenchidos + vagos).</t>
        </r>
      </text>
    </comment>
    <comment ref="G638" authorId="0">
      <text>
        <r>
          <rPr>
            <sz val="11"/>
            <color rgb="FF000000"/>
            <rFont val="Arial"/>
            <family val="2"/>
          </rPr>
          <t>(Células de preenchimento automático). Valor total dos vencimentos dos servidores, em Reais (R$).</t>
        </r>
      </text>
    </comment>
    <comment ref="H638" authorId="0">
      <text>
        <r>
          <rPr>
            <sz val="11"/>
            <color rgb="FF000000"/>
            <rFont val="Arial"/>
            <family val="2"/>
          </rPr>
          <t>(Células de preenchimento automático). Valor total das representações pagas em razão da função gratificada de supervisão e apoio, em Reais (R$).</t>
        </r>
      </text>
    </comment>
    <comment ref="I638" authorId="0">
      <text>
        <r>
          <rPr>
            <sz val="11"/>
            <color rgb="FF000000"/>
            <rFont val="Arial"/>
            <family val="2"/>
          </rPr>
          <t>(Células de preenchimento automático). Valor total dos montantes resultantes da soma entre os vencimentos + representações, em Reais (R$).</t>
        </r>
      </text>
    </comment>
    <comment ref="C647" authorId="0">
      <text>
        <r>
          <rPr>
            <sz val="11"/>
            <color rgb="FF000000"/>
            <rFont val="Arial"/>
            <family val="2"/>
          </rPr>
          <t>(Células de preenchimento automático). Quantitativo dos cargos em comissão + funções gratificadas preenchidos.</t>
        </r>
      </text>
    </comment>
    <comment ref="D647" authorId="0">
      <text>
        <r>
          <rPr>
            <sz val="11"/>
            <color rgb="FF000000"/>
            <rFont val="Arial"/>
            <family val="2"/>
          </rPr>
          <t>(Células de preenchimento automático). Quantitativo dos cargos em comissão + funções gratificadas vagos.</t>
        </r>
      </text>
    </comment>
    <comment ref="E647" authorId="0">
      <text>
        <r>
          <rPr>
            <sz val="11"/>
            <color rgb="FF000000"/>
            <rFont val="Arial"/>
            <family val="2"/>
          </rPr>
          <t>(Células de preenchimento automático). Quantitativo dos cargos em comissão + funções gratificadas existentes (preenchidos + vagos).</t>
        </r>
      </text>
    </comment>
    <comment ref="G647" authorId="0">
      <text>
        <r>
          <rPr>
            <sz val="11"/>
            <color rgb="FF000000"/>
            <rFont val="Arial"/>
            <family val="2"/>
          </rPr>
          <t>(Células de preenchimento automático). Valor total dos vencimentos dos cargos comissionados + funções gratificadas, em Reais (R$).</t>
        </r>
      </text>
    </comment>
    <comment ref="H647" authorId="0">
      <text>
        <r>
          <rPr>
            <sz val="11"/>
            <color rgb="FF000000"/>
            <rFont val="Arial"/>
            <family val="2"/>
          </rPr>
          <t>(Células de preenchimento automático). Valor total das representações pagas em razão dos cargos comissionados + funções gratificadas, em Reais (R$).</t>
        </r>
      </text>
    </comment>
    <comment ref="I647"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48"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7" authorId="0">
      <text>
        <r>
          <rPr>
            <sz val="11"/>
            <color rgb="FF000000"/>
            <rFont val="Arial"/>
            <family val="2"/>
          </rPr>
          <t>(Não editar as células em cinza). Relação de todos os cargos comissionados, conforme Lei Estadual nº 16.520/2018.</t>
        </r>
      </text>
    </comment>
    <comment ref="B67" authorId="0">
      <text>
        <r>
          <rPr>
            <sz val="11"/>
            <color rgb="FF000000"/>
            <rFont val="Arial"/>
            <family val="2"/>
          </rPr>
          <t>(Não editar as células em cinza). Relação de todos os símbolos dos cargos comissionados, conforme Lei Estadual nº 16.520/2018.</t>
        </r>
      </text>
    </comment>
    <comment ref="C67" authorId="0">
      <text>
        <r>
          <rPr>
            <sz val="11"/>
            <color rgb="FF000000"/>
            <rFont val="Arial"/>
            <family val="2"/>
          </rPr>
          <t>(Células de preenchimento automático). Quantitativo dos cargos comissionados preenchidos.</t>
        </r>
      </text>
    </comment>
    <comment ref="D67" authorId="0">
      <text>
        <r>
          <rPr>
            <sz val="11"/>
            <color rgb="FF000000"/>
            <rFont val="Arial"/>
            <family val="2"/>
          </rPr>
          <t>(Células de preenchimento automático). Quantitativo dos cargos comissionados vagos.</t>
        </r>
      </text>
    </comment>
    <comment ref="E67" authorId="0">
      <text>
        <r>
          <rPr>
            <sz val="11"/>
            <color rgb="FF000000"/>
            <rFont val="Arial"/>
            <family val="2"/>
          </rPr>
          <t>(Células de preenchimento automático). Quantitativo dos cargos comissionados existentes (preenchidos + vagos).</t>
        </r>
      </text>
    </comment>
    <comment ref="G67" authorId="0">
      <text>
        <r>
          <rPr>
            <sz val="11"/>
            <color rgb="FF000000"/>
            <rFont val="Arial"/>
            <family val="2"/>
          </rPr>
          <t>(Células de preenchimento automático). Valor total dos subsídios dos agentes políticos, em Reais (R$).</t>
        </r>
      </text>
    </comment>
    <comment ref="H67" authorId="0">
      <text>
        <r>
          <rPr>
            <sz val="11"/>
            <color rgb="FF000000"/>
            <rFont val="Arial"/>
            <family val="2"/>
          </rPr>
          <t>(Células de preenchimento automático). Valor total dos vencimentos dos servidores, em Reais (R$).</t>
        </r>
      </text>
    </comment>
    <comment ref="I67" authorId="0">
      <text>
        <r>
          <rPr>
            <sz val="11"/>
            <color rgb="FF000000"/>
            <rFont val="Arial"/>
            <family val="2"/>
          </rPr>
          <t>(Células de preenchimento automático). Valor total das representações pagas em razão do cargo em comissão, em Reais (R$).</t>
        </r>
      </text>
    </comment>
    <comment ref="J67" authorId="0">
      <text>
        <r>
          <rPr>
            <sz val="11"/>
            <color rgb="FF000000"/>
            <rFont val="Arial"/>
            <family val="2"/>
          </rPr>
          <t>(Células de preenchimento automático). Valor total dos montantes resultantes da soma entre os subsídios dos agentes políticos + vencimentos + representações, em Reais (R$).</t>
        </r>
      </text>
    </comment>
    <comment ref="A82"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2"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2" authorId="0">
      <text>
        <r>
          <rPr>
            <sz val="11"/>
            <color rgb="FF000000"/>
            <rFont val="Arial"/>
            <family val="2"/>
          </rPr>
          <t>Descrever a sigla da lotação referente à função gratificada de direção e assessoramento. Exemplos de siglas da SCGE: GAB/DOGE, DPGE/GAF/GSC, DAUD/COP, etc.</t>
        </r>
      </text>
    </comment>
    <comment ref="D82"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2"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2"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2" authorId="0">
      <text>
        <r>
          <rPr>
            <sz val="11"/>
            <color rgb="FF000000"/>
            <rFont val="Arial"/>
            <family val="2"/>
          </rPr>
          <t>Valor do vencimento do servidor, em Reais (R$).</t>
        </r>
      </text>
    </comment>
    <comment ref="H82" authorId="0">
      <text>
        <r>
          <rPr>
            <sz val="11"/>
            <color rgb="FF000000"/>
            <rFont val="Arial"/>
            <family val="2"/>
          </rPr>
          <t>Valor da representação paga em razão da função gratificada de direção e assessoramento, em Reais (R$).</t>
        </r>
      </text>
    </comment>
    <comment ref="I82" authorId="0">
      <text>
        <r>
          <rPr>
            <sz val="11"/>
            <color rgb="FF000000"/>
            <rFont val="Arial"/>
            <family val="2"/>
          </rPr>
          <t>(Células de preenchimento automático). Montante resultante da soma entre o vencimento + representação, em Reais (R$).</t>
        </r>
      </text>
    </comment>
    <comment ref="A121" authorId="0">
      <text>
        <r>
          <rPr>
            <sz val="11"/>
            <color rgb="FF000000"/>
            <rFont val="Arial"/>
            <family val="2"/>
          </rPr>
          <t>(Não editar as células em cinza). Relação de todas as funções gratificadas de direção e assessoramento, conforme Lei Estadual nº 16.520/2018.</t>
        </r>
      </text>
    </comment>
    <comment ref="B121" authorId="0">
      <text>
        <r>
          <rPr>
            <sz val="11"/>
            <color rgb="FF000000"/>
            <rFont val="Arial"/>
            <family val="2"/>
          </rPr>
          <t>(Não editar as células em cinza). Relação de todos os símbolos das funções gratificadas de direção e assessoramento, conforme Lei Estadual nº 16.520/2018.</t>
        </r>
      </text>
    </comment>
    <comment ref="C121" authorId="0">
      <text>
        <r>
          <rPr>
            <sz val="11"/>
            <color rgb="FF000000"/>
            <rFont val="Arial"/>
            <family val="2"/>
          </rPr>
          <t>(Células de preenchimento automático). Quantitativo das funções gratificadas de direção e assessoramento preenchidos.</t>
        </r>
      </text>
    </comment>
    <comment ref="D121" authorId="0">
      <text>
        <r>
          <rPr>
            <sz val="11"/>
            <color rgb="FF000000"/>
            <rFont val="Arial"/>
            <family val="2"/>
          </rPr>
          <t>(Células de preenchimento automático). Quantitativo das funções gratificadas de direção e assessoramento vagas.</t>
        </r>
      </text>
    </comment>
    <comment ref="E121" authorId="0">
      <text>
        <r>
          <rPr>
            <sz val="11"/>
            <color rgb="FF000000"/>
            <rFont val="Arial"/>
            <family val="2"/>
          </rPr>
          <t>(Células de preenchimento automático). Quantitativo das funções gratificadas de direção e assessoramento existentes (preenchidos + vagos).</t>
        </r>
      </text>
    </comment>
    <comment ref="G121" authorId="0">
      <text>
        <r>
          <rPr>
            <sz val="11"/>
            <color rgb="FF000000"/>
            <rFont val="Arial"/>
            <family val="2"/>
          </rPr>
          <t>(Células de preenchimento automático). Valor total dos vencimentos dos servidores, em Reais (R$).</t>
        </r>
      </text>
    </comment>
    <comment ref="H121" authorId="0">
      <text>
        <r>
          <rPr>
            <sz val="11"/>
            <color rgb="FF000000"/>
            <rFont val="Arial"/>
            <family val="2"/>
          </rPr>
          <t>(Células de preenchimento automático). Valor total das representações pagas em razão da função gratificada de direção e assessoramento, em Reais (R$).</t>
        </r>
      </text>
    </comment>
    <comment ref="I121" authorId="0">
      <text>
        <r>
          <rPr>
            <sz val="11"/>
            <color rgb="FF000000"/>
            <rFont val="Arial"/>
            <family val="2"/>
          </rPr>
          <t>(Células de preenchimento automático). Valor total dos montantes resultantes da soma entre os vencimentos + representações, em Reais (R$).</t>
        </r>
      </text>
    </comment>
    <comment ref="A130"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0"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0" authorId="0">
      <text>
        <r>
          <rPr>
            <sz val="11"/>
            <color rgb="FF000000"/>
            <rFont val="Arial"/>
            <family val="2"/>
          </rPr>
          <t>Descrever a sigla da lotação referente à função gratificada de supervisão e apoio. Exemplos de siglas da SCGE: DAUD/UAPP, DAUD/COP/UAOP, DAUD/CLC/UALC, etc.</t>
        </r>
      </text>
    </comment>
    <comment ref="D130"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0"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0"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0" authorId="0">
      <text>
        <r>
          <rPr>
            <sz val="11"/>
            <color rgb="FF000000"/>
            <rFont val="Arial"/>
            <family val="2"/>
          </rPr>
          <t>Valor do vencimento do servidor, em Reais (R$).</t>
        </r>
      </text>
    </comment>
    <comment ref="H130" authorId="0">
      <text>
        <r>
          <rPr>
            <sz val="11"/>
            <color rgb="FF000000"/>
            <rFont val="Arial"/>
            <family val="2"/>
          </rPr>
          <t>Valor da representação paga em razão da função gratificada de supervisão e apoio, em Reais (R$).</t>
        </r>
      </text>
    </comment>
    <comment ref="I130" authorId="0">
      <text>
        <r>
          <rPr>
            <sz val="11"/>
            <color rgb="FF000000"/>
            <rFont val="Arial"/>
            <family val="2"/>
          </rPr>
          <t>(Células de preenchimento automático). Montante resultante da soma entre o vencimento + representação, em Reais (R$).</t>
        </r>
      </text>
    </comment>
    <comment ref="A639" authorId="0">
      <text>
        <r>
          <rPr>
            <sz val="11"/>
            <color rgb="FF000000"/>
            <rFont val="Arial"/>
            <family val="2"/>
          </rPr>
          <t>(Não editar as células em cinza). Relação de todas as funções gratificadas de supervisão e apoio, conforme Lei Estadual nº 16.520/2018.</t>
        </r>
      </text>
    </comment>
    <comment ref="B639" authorId="0">
      <text>
        <r>
          <rPr>
            <sz val="11"/>
            <color rgb="FF000000"/>
            <rFont val="Arial"/>
            <family val="2"/>
          </rPr>
          <t>(Não editar as células em cinza). Relação de todos os símbolos das funções gratificadas de supervisão e apoio, conforme Lei Estadual nº 16.520/2018.</t>
        </r>
      </text>
    </comment>
    <comment ref="C639" authorId="0">
      <text>
        <r>
          <rPr>
            <sz val="11"/>
            <color rgb="FF000000"/>
            <rFont val="Arial"/>
            <family val="2"/>
          </rPr>
          <t>(Células de preenchimento automático). Quantitativo das funções gratificadas de supervisão e apoio preenchidos.</t>
        </r>
      </text>
    </comment>
    <comment ref="D639" authorId="0">
      <text>
        <r>
          <rPr>
            <sz val="11"/>
            <color rgb="FF000000"/>
            <rFont val="Arial"/>
            <family val="2"/>
          </rPr>
          <t>(Células de preenchimento automático). Quantitativo das funções gratificadas de supervisão e apoio vagos.</t>
        </r>
      </text>
    </comment>
    <comment ref="E639" authorId="0">
      <text>
        <r>
          <rPr>
            <sz val="11"/>
            <color rgb="FF000000"/>
            <rFont val="Arial"/>
            <family val="2"/>
          </rPr>
          <t>(Células de preenchimento automático). Quantitativo das funções gratificadas de supervisão e apoio existentes (preenchidos + vagos).</t>
        </r>
      </text>
    </comment>
    <comment ref="G639" authorId="0">
      <text>
        <r>
          <rPr>
            <sz val="11"/>
            <color rgb="FF000000"/>
            <rFont val="Arial"/>
            <family val="2"/>
          </rPr>
          <t>(Células de preenchimento automático). Valor total dos vencimentos dos servidores, em Reais (R$).</t>
        </r>
      </text>
    </comment>
    <comment ref="H639" authorId="0">
      <text>
        <r>
          <rPr>
            <sz val="11"/>
            <color rgb="FF000000"/>
            <rFont val="Arial"/>
            <family val="2"/>
          </rPr>
          <t>(Células de preenchimento automático). Valor total das representações pagas em razão da função gratificada de supervisão e apoio, em Reais (R$).</t>
        </r>
      </text>
    </comment>
    <comment ref="I639" authorId="0">
      <text>
        <r>
          <rPr>
            <sz val="11"/>
            <color rgb="FF000000"/>
            <rFont val="Arial"/>
            <family val="2"/>
          </rPr>
          <t>(Células de preenchimento automático). Valor total dos montantes resultantes da soma entre os vencimentos + representações, em Reais (R$).</t>
        </r>
      </text>
    </comment>
    <comment ref="C648" authorId="0">
      <text>
        <r>
          <rPr>
            <sz val="11"/>
            <color rgb="FF000000"/>
            <rFont val="Arial"/>
            <family val="2"/>
          </rPr>
          <t>(Células de preenchimento automático). Quantitativo dos cargos em comissão + funções gratificadas preenchidos.</t>
        </r>
      </text>
    </comment>
    <comment ref="D648" authorId="0">
      <text>
        <r>
          <rPr>
            <sz val="11"/>
            <color rgb="FF000000"/>
            <rFont val="Arial"/>
            <family val="2"/>
          </rPr>
          <t>(Células de preenchimento automático). Quantitativo dos cargos em comissão + funções gratificadas vagos.</t>
        </r>
      </text>
    </comment>
    <comment ref="E648" authorId="0">
      <text>
        <r>
          <rPr>
            <sz val="11"/>
            <color rgb="FF000000"/>
            <rFont val="Arial"/>
            <family val="2"/>
          </rPr>
          <t>(Células de preenchimento automático). Quantitativo dos cargos em comissão + funções gratificadas existentes (preenchidos + vagos).</t>
        </r>
      </text>
    </comment>
    <comment ref="G648" authorId="0">
      <text>
        <r>
          <rPr>
            <sz val="11"/>
            <color rgb="FF000000"/>
            <rFont val="Arial"/>
            <family val="2"/>
          </rPr>
          <t>(Células de preenchimento automático). Valor total dos vencimentos dos cargos comissionados + funções gratificadas, em Reais (R$).</t>
        </r>
      </text>
    </comment>
    <comment ref="H648" authorId="0">
      <text>
        <r>
          <rPr>
            <sz val="11"/>
            <color rgb="FF000000"/>
            <rFont val="Arial"/>
            <family val="2"/>
          </rPr>
          <t>(Células de preenchimento automático). Valor total das representações pagas em razão dos cargos comissionados + funções gratificadas, em Reais (R$).</t>
        </r>
      </text>
    </comment>
    <comment ref="I648"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49"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7" authorId="0">
      <text>
        <r>
          <rPr>
            <sz val="11"/>
            <color rgb="FF000000"/>
            <rFont val="Arial"/>
            <family val="2"/>
          </rPr>
          <t>(Não editar as células em cinza). Relação de todos os cargos comissionados, conforme Lei Estadual nº 16.520/2018.</t>
        </r>
      </text>
    </comment>
    <comment ref="B67" authorId="0">
      <text>
        <r>
          <rPr>
            <sz val="11"/>
            <color rgb="FF000000"/>
            <rFont val="Arial"/>
            <family val="2"/>
          </rPr>
          <t>(Não editar as células em cinza). Relação de todos os símbolos dos cargos comissionados, conforme Lei Estadual nº 16.520/2018.</t>
        </r>
      </text>
    </comment>
    <comment ref="C67" authorId="0">
      <text>
        <r>
          <rPr>
            <sz val="11"/>
            <color rgb="FF000000"/>
            <rFont val="Arial"/>
            <family val="2"/>
          </rPr>
          <t>(Células de preenchimento automático). Quantitativo dos cargos comissionados preenchidos.</t>
        </r>
      </text>
    </comment>
    <comment ref="D67" authorId="0">
      <text>
        <r>
          <rPr>
            <sz val="11"/>
            <color rgb="FF000000"/>
            <rFont val="Arial"/>
            <family val="2"/>
          </rPr>
          <t>(Células de preenchimento automático). Quantitativo dos cargos comissionados vagos.</t>
        </r>
      </text>
    </comment>
    <comment ref="E67" authorId="0">
      <text>
        <r>
          <rPr>
            <sz val="11"/>
            <color rgb="FF000000"/>
            <rFont val="Arial"/>
            <family val="2"/>
          </rPr>
          <t>(Células de preenchimento automático). Quantitativo dos cargos comissionados existentes (preenchidos + vagos).</t>
        </r>
      </text>
    </comment>
    <comment ref="G67" authorId="0">
      <text>
        <r>
          <rPr>
            <sz val="11"/>
            <color rgb="FF000000"/>
            <rFont val="Arial"/>
            <family val="2"/>
          </rPr>
          <t>(Células de preenchimento automático). Valor total dos subsídios dos agentes políticos, em Reais (R$).</t>
        </r>
      </text>
    </comment>
    <comment ref="H67" authorId="0">
      <text>
        <r>
          <rPr>
            <sz val="11"/>
            <color rgb="FF000000"/>
            <rFont val="Arial"/>
            <family val="2"/>
          </rPr>
          <t>(Células de preenchimento automático). Valor total dos vencimentos dos servidores, em Reais (R$).</t>
        </r>
      </text>
    </comment>
    <comment ref="I67" authorId="0">
      <text>
        <r>
          <rPr>
            <sz val="11"/>
            <color rgb="FF000000"/>
            <rFont val="Arial"/>
            <family val="2"/>
          </rPr>
          <t>(Células de preenchimento automático). Valor total das representações pagas em razão do cargo em comissão, em Reais (R$).</t>
        </r>
      </text>
    </comment>
    <comment ref="J67" authorId="0">
      <text>
        <r>
          <rPr>
            <sz val="11"/>
            <color rgb="FF000000"/>
            <rFont val="Arial"/>
            <family val="2"/>
          </rPr>
          <t>(Células de preenchimento automático). Valor total dos montantes resultantes da soma entre os subsídios dos agentes políticos + vencimentos + representações, em Reais (R$).</t>
        </r>
      </text>
    </comment>
    <comment ref="A82"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2"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2" authorId="0">
      <text>
        <r>
          <rPr>
            <sz val="11"/>
            <color rgb="FF000000"/>
            <rFont val="Arial"/>
            <family val="2"/>
          </rPr>
          <t>Descrever a sigla da lotação referente à função gratificada de direção e assessoramento. Exemplos de siglas da SCGE: GAB/DOGE, DPGE/GAF/GSC, DAUD/COP, etc.</t>
        </r>
      </text>
    </comment>
    <comment ref="D82"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2"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2"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2" authorId="0">
      <text>
        <r>
          <rPr>
            <sz val="11"/>
            <color rgb="FF000000"/>
            <rFont val="Arial"/>
            <family val="2"/>
          </rPr>
          <t>Valor do vencimento do servidor, em Reais (R$).</t>
        </r>
      </text>
    </comment>
    <comment ref="H82" authorId="0">
      <text>
        <r>
          <rPr>
            <sz val="11"/>
            <color rgb="FF000000"/>
            <rFont val="Arial"/>
            <family val="2"/>
          </rPr>
          <t>Valor da representação paga em razão da função gratificada de direção e assessoramento, em Reais (R$).</t>
        </r>
      </text>
    </comment>
    <comment ref="I82" authorId="0">
      <text>
        <r>
          <rPr>
            <sz val="11"/>
            <color rgb="FF000000"/>
            <rFont val="Arial"/>
            <family val="2"/>
          </rPr>
          <t>(Células de preenchimento automático). Montante resultante da soma entre o vencimento + representação, em Reais (R$).</t>
        </r>
      </text>
    </comment>
    <comment ref="A121" authorId="0">
      <text>
        <r>
          <rPr>
            <sz val="11"/>
            <color rgb="FF000000"/>
            <rFont val="Arial"/>
            <family val="2"/>
          </rPr>
          <t>(Não editar as células em cinza). Relação de todas as funções gratificadas de direção e assessoramento, conforme Lei Estadual nº 16.520/2018.</t>
        </r>
      </text>
    </comment>
    <comment ref="B121" authorId="0">
      <text>
        <r>
          <rPr>
            <sz val="11"/>
            <color rgb="FF000000"/>
            <rFont val="Arial"/>
            <family val="2"/>
          </rPr>
          <t>(Não editar as células em cinza). Relação de todos os símbolos das funções gratificadas de direção e assessoramento, conforme Lei Estadual nº 16.520/2018.</t>
        </r>
      </text>
    </comment>
    <comment ref="C121" authorId="0">
      <text>
        <r>
          <rPr>
            <sz val="11"/>
            <color rgb="FF000000"/>
            <rFont val="Arial"/>
            <family val="2"/>
          </rPr>
          <t>(Células de preenchimento automático). Quantitativo das funções gratificadas de direção e assessoramento preenchidos.</t>
        </r>
      </text>
    </comment>
    <comment ref="D121" authorId="0">
      <text>
        <r>
          <rPr>
            <sz val="11"/>
            <color rgb="FF000000"/>
            <rFont val="Arial"/>
            <family val="2"/>
          </rPr>
          <t>(Células de preenchimento automático). Quantitativo das funções gratificadas de direção e assessoramento vagas.</t>
        </r>
      </text>
    </comment>
    <comment ref="E121" authorId="0">
      <text>
        <r>
          <rPr>
            <sz val="11"/>
            <color rgb="FF000000"/>
            <rFont val="Arial"/>
            <family val="2"/>
          </rPr>
          <t>(Células de preenchimento automático). Quantitativo das funções gratificadas de direção e assessoramento existentes (preenchidos + vagos).</t>
        </r>
      </text>
    </comment>
    <comment ref="G121" authorId="0">
      <text>
        <r>
          <rPr>
            <sz val="11"/>
            <color rgb="FF000000"/>
            <rFont val="Arial"/>
            <family val="2"/>
          </rPr>
          <t>(Células de preenchimento automático). Valor total dos vencimentos dos servidores, em Reais (R$).</t>
        </r>
      </text>
    </comment>
    <comment ref="H121" authorId="0">
      <text>
        <r>
          <rPr>
            <sz val="11"/>
            <color rgb="FF000000"/>
            <rFont val="Arial"/>
            <family val="2"/>
          </rPr>
          <t>(Células de preenchimento automático). Valor total das representações pagas em razão da função gratificada de direção e assessoramento, em Reais (R$).</t>
        </r>
      </text>
    </comment>
    <comment ref="I121" authorId="0">
      <text>
        <r>
          <rPr>
            <sz val="11"/>
            <color rgb="FF000000"/>
            <rFont val="Arial"/>
            <family val="2"/>
          </rPr>
          <t>(Células de preenchimento automático). Valor total dos montantes resultantes da soma entre os vencimentos + representações, em Reais (R$).</t>
        </r>
      </text>
    </comment>
    <comment ref="A130"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0"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0" authorId="0">
      <text>
        <r>
          <rPr>
            <sz val="11"/>
            <color rgb="FF000000"/>
            <rFont val="Arial"/>
            <family val="2"/>
          </rPr>
          <t>Descrever a sigla da lotação referente à função gratificada de supervisão e apoio. Exemplos de siglas da SCGE: DAUD/UAPP, DAUD/COP/UAOP, DAUD/CLC/UALC, etc.</t>
        </r>
      </text>
    </comment>
    <comment ref="D130"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0"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0"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0" authorId="0">
      <text>
        <r>
          <rPr>
            <sz val="11"/>
            <color rgb="FF000000"/>
            <rFont val="Arial"/>
            <family val="2"/>
          </rPr>
          <t>Valor do vencimento do servidor, em Reais (R$).</t>
        </r>
      </text>
    </comment>
    <comment ref="H130" authorId="0">
      <text>
        <r>
          <rPr>
            <sz val="11"/>
            <color rgb="FF000000"/>
            <rFont val="Arial"/>
            <family val="2"/>
          </rPr>
          <t>Valor da representação paga em razão da função gratificada de supervisão e apoio, em Reais (R$).</t>
        </r>
      </text>
    </comment>
    <comment ref="I130" authorId="0">
      <text>
        <r>
          <rPr>
            <sz val="11"/>
            <color rgb="FF000000"/>
            <rFont val="Arial"/>
            <family val="2"/>
          </rPr>
          <t>(Células de preenchimento automático). Montante resultante da soma entre o vencimento + representação, em Reais (R$).</t>
        </r>
      </text>
    </comment>
    <comment ref="A639" authorId="0">
      <text>
        <r>
          <rPr>
            <sz val="11"/>
            <color rgb="FF000000"/>
            <rFont val="Arial"/>
            <family val="2"/>
          </rPr>
          <t>(Não editar as células em cinza). Relação de todas as funções gratificadas de supervisão e apoio, conforme Lei Estadual nº 16.520/2018.</t>
        </r>
      </text>
    </comment>
    <comment ref="B639" authorId="0">
      <text>
        <r>
          <rPr>
            <sz val="11"/>
            <color rgb="FF000000"/>
            <rFont val="Arial"/>
            <family val="2"/>
          </rPr>
          <t>(Não editar as células em cinza). Relação de todos os símbolos das funções gratificadas de supervisão e apoio, conforme Lei Estadual nº 16.520/2018.</t>
        </r>
      </text>
    </comment>
    <comment ref="C639" authorId="0">
      <text>
        <r>
          <rPr>
            <sz val="11"/>
            <color rgb="FF000000"/>
            <rFont val="Arial"/>
            <family val="2"/>
          </rPr>
          <t>(Células de preenchimento automático). Quantitativo das funções gratificadas de supervisão e apoio preenchidos.</t>
        </r>
      </text>
    </comment>
    <comment ref="D639" authorId="0">
      <text>
        <r>
          <rPr>
            <sz val="11"/>
            <color rgb="FF000000"/>
            <rFont val="Arial"/>
            <family val="2"/>
          </rPr>
          <t>(Células de preenchimento automático). Quantitativo das funções gratificadas de supervisão e apoio vagos.</t>
        </r>
      </text>
    </comment>
    <comment ref="E639" authorId="0">
      <text>
        <r>
          <rPr>
            <sz val="11"/>
            <color rgb="FF000000"/>
            <rFont val="Arial"/>
            <family val="2"/>
          </rPr>
          <t>(Células de preenchimento automático). Quantitativo das funções gratificadas de supervisão e apoio existentes (preenchidos + vagos).</t>
        </r>
      </text>
    </comment>
    <comment ref="G639" authorId="0">
      <text>
        <r>
          <rPr>
            <sz val="11"/>
            <color rgb="FF000000"/>
            <rFont val="Arial"/>
            <family val="2"/>
          </rPr>
          <t>(Células de preenchimento automático). Valor total dos vencimentos dos servidores, em Reais (R$).</t>
        </r>
      </text>
    </comment>
    <comment ref="H639" authorId="0">
      <text>
        <r>
          <rPr>
            <sz val="11"/>
            <color rgb="FF000000"/>
            <rFont val="Arial"/>
            <family val="2"/>
          </rPr>
          <t>(Células de preenchimento automático). Valor total das representações pagas em razão da função gratificada de supervisão e apoio, em Reais (R$).</t>
        </r>
      </text>
    </comment>
    <comment ref="I639" authorId="0">
      <text>
        <r>
          <rPr>
            <sz val="11"/>
            <color rgb="FF000000"/>
            <rFont val="Arial"/>
            <family val="2"/>
          </rPr>
          <t>(Células de preenchimento automático). Valor total dos montantes resultantes da soma entre os vencimentos + representações, em Reais (R$).</t>
        </r>
      </text>
    </comment>
    <comment ref="C648" authorId="0">
      <text>
        <r>
          <rPr>
            <sz val="11"/>
            <color rgb="FF000000"/>
            <rFont val="Arial"/>
            <family val="2"/>
          </rPr>
          <t>(Células de preenchimento automático). Quantitativo dos cargos em comissão + funções gratificadas preenchidos.</t>
        </r>
      </text>
    </comment>
    <comment ref="D648" authorId="0">
      <text>
        <r>
          <rPr>
            <sz val="11"/>
            <color rgb="FF000000"/>
            <rFont val="Arial"/>
            <family val="2"/>
          </rPr>
          <t>(Células de preenchimento automático). Quantitativo dos cargos em comissão + funções gratificadas vagos.</t>
        </r>
      </text>
    </comment>
    <comment ref="E648" authorId="0">
      <text>
        <r>
          <rPr>
            <sz val="11"/>
            <color rgb="FF000000"/>
            <rFont val="Arial"/>
            <family val="2"/>
          </rPr>
          <t>(Células de preenchimento automático). Quantitativo dos cargos em comissão + funções gratificadas existentes (preenchidos + vagos).</t>
        </r>
      </text>
    </comment>
    <comment ref="G648" authorId="0">
      <text>
        <r>
          <rPr>
            <sz val="11"/>
            <color rgb="FF000000"/>
            <rFont val="Arial"/>
            <family val="2"/>
          </rPr>
          <t>(Células de preenchimento automático). Valor total dos vencimentos dos cargos comissionados + funções gratificadas, em Reais (R$).</t>
        </r>
      </text>
    </comment>
    <comment ref="H648" authorId="0">
      <text>
        <r>
          <rPr>
            <sz val="11"/>
            <color rgb="FF000000"/>
            <rFont val="Arial"/>
            <family val="2"/>
          </rPr>
          <t>(Células de preenchimento automático). Valor total das representações pagas em razão dos cargos comissionados + funções gratificadas, em Reais (R$).</t>
        </r>
      </text>
    </comment>
    <comment ref="I648"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49"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7" authorId="0">
      <text>
        <r>
          <rPr>
            <sz val="11"/>
            <color rgb="FF000000"/>
            <rFont val="Arial"/>
            <family val="2"/>
          </rPr>
          <t>(Não editar as células em cinza). Relação de todos os cargos comissionados, conforme Lei Estadual nº 16.520/2018.</t>
        </r>
      </text>
    </comment>
    <comment ref="B67" authorId="0">
      <text>
        <r>
          <rPr>
            <sz val="11"/>
            <color rgb="FF000000"/>
            <rFont val="Arial"/>
            <family val="2"/>
          </rPr>
          <t>(Não editar as células em cinza). Relação de todos os símbolos dos cargos comissionados, conforme Lei Estadual nº 16.520/2018.</t>
        </r>
      </text>
    </comment>
    <comment ref="C67" authorId="0">
      <text>
        <r>
          <rPr>
            <sz val="11"/>
            <color rgb="FF000000"/>
            <rFont val="Arial"/>
            <family val="2"/>
          </rPr>
          <t>(Células de preenchimento automático). Quantitativo dos cargos comissionados preenchidos.</t>
        </r>
      </text>
    </comment>
    <comment ref="D67" authorId="0">
      <text>
        <r>
          <rPr>
            <sz val="11"/>
            <color rgb="FF000000"/>
            <rFont val="Arial"/>
            <family val="2"/>
          </rPr>
          <t>(Células de preenchimento automático). Quantitativo dos cargos comissionados vagos.</t>
        </r>
      </text>
    </comment>
    <comment ref="E67" authorId="0">
      <text>
        <r>
          <rPr>
            <sz val="11"/>
            <color rgb="FF000000"/>
            <rFont val="Arial"/>
            <family val="2"/>
          </rPr>
          <t>(Células de preenchimento automático). Quantitativo dos cargos comissionados existentes (preenchidos + vagos).</t>
        </r>
      </text>
    </comment>
    <comment ref="G67" authorId="0">
      <text>
        <r>
          <rPr>
            <sz val="11"/>
            <color rgb="FF000000"/>
            <rFont val="Arial"/>
            <family val="2"/>
          </rPr>
          <t>(Células de preenchimento automático). Valor total dos subsídios dos agentes políticos, em Reais (R$).</t>
        </r>
      </text>
    </comment>
    <comment ref="H67" authorId="0">
      <text>
        <r>
          <rPr>
            <sz val="11"/>
            <color rgb="FF000000"/>
            <rFont val="Arial"/>
            <family val="2"/>
          </rPr>
          <t>(Células de preenchimento automático). Valor total dos vencimentos dos servidores, em Reais (R$).</t>
        </r>
      </text>
    </comment>
    <comment ref="I67" authorId="0">
      <text>
        <r>
          <rPr>
            <sz val="11"/>
            <color rgb="FF000000"/>
            <rFont val="Arial"/>
            <family val="2"/>
          </rPr>
          <t>(Células de preenchimento automático). Valor total das representações pagas em razão do cargo em comissão, em Reais (R$).</t>
        </r>
      </text>
    </comment>
    <comment ref="J67" authorId="0">
      <text>
        <r>
          <rPr>
            <sz val="11"/>
            <color rgb="FF000000"/>
            <rFont val="Arial"/>
            <family val="2"/>
          </rPr>
          <t>(Células de preenchimento automático). Valor total dos montantes resultantes da soma entre os subsídios dos agentes políticos + vencimentos + representações, em Reais (R$).</t>
        </r>
      </text>
    </comment>
    <comment ref="A82"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2"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2" authorId="0">
      <text>
        <r>
          <rPr>
            <sz val="11"/>
            <color rgb="FF000000"/>
            <rFont val="Arial"/>
            <family val="2"/>
          </rPr>
          <t>Descrever a sigla da lotação referente à função gratificada de direção e assessoramento. Exemplos de siglas da SCGE: GAB/DOGE, DPGE/GAF/GSC, DAUD/COP, etc.</t>
        </r>
      </text>
    </comment>
    <comment ref="D82"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2"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2"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2" authorId="0">
      <text>
        <r>
          <rPr>
            <sz val="11"/>
            <color rgb="FF000000"/>
            <rFont val="Arial"/>
            <family val="2"/>
          </rPr>
          <t>Valor do vencimento do servidor, em Reais (R$).</t>
        </r>
      </text>
    </comment>
    <comment ref="H82" authorId="0">
      <text>
        <r>
          <rPr>
            <sz val="11"/>
            <color rgb="FF000000"/>
            <rFont val="Arial"/>
            <family val="2"/>
          </rPr>
          <t>Valor da representação paga em razão da função gratificada de direção e assessoramento, em Reais (R$).</t>
        </r>
      </text>
    </comment>
    <comment ref="I82" authorId="0">
      <text>
        <r>
          <rPr>
            <sz val="11"/>
            <color rgb="FF000000"/>
            <rFont val="Arial"/>
            <family val="2"/>
          </rPr>
          <t>(Células de preenchimento automático). Montante resultante da soma entre o vencimento + representação, em Reais (R$).</t>
        </r>
      </text>
    </comment>
    <comment ref="A121" authorId="0">
      <text>
        <r>
          <rPr>
            <sz val="11"/>
            <color rgb="FF000000"/>
            <rFont val="Arial"/>
            <family val="2"/>
          </rPr>
          <t>(Não editar as células em cinza). Relação de todas as funções gratificadas de direção e assessoramento, conforme Lei Estadual nº 16.520/2018.</t>
        </r>
      </text>
    </comment>
    <comment ref="B121" authorId="0">
      <text>
        <r>
          <rPr>
            <sz val="11"/>
            <color rgb="FF000000"/>
            <rFont val="Arial"/>
            <family val="2"/>
          </rPr>
          <t>(Não editar as células em cinza). Relação de todos os símbolos das funções gratificadas de direção e assessoramento, conforme Lei Estadual nº 16.520/2018.</t>
        </r>
      </text>
    </comment>
    <comment ref="C121" authorId="0">
      <text>
        <r>
          <rPr>
            <sz val="11"/>
            <color rgb="FF000000"/>
            <rFont val="Arial"/>
            <family val="2"/>
          </rPr>
          <t>(Células de preenchimento automático). Quantitativo das funções gratificadas de direção e assessoramento preenchidos.</t>
        </r>
      </text>
    </comment>
    <comment ref="D121" authorId="0">
      <text>
        <r>
          <rPr>
            <sz val="11"/>
            <color rgb="FF000000"/>
            <rFont val="Arial"/>
            <family val="2"/>
          </rPr>
          <t>(Células de preenchimento automático). Quantitativo das funções gratificadas de direção e assessoramento vagas.</t>
        </r>
      </text>
    </comment>
    <comment ref="E121" authorId="0">
      <text>
        <r>
          <rPr>
            <sz val="11"/>
            <color rgb="FF000000"/>
            <rFont val="Arial"/>
            <family val="2"/>
          </rPr>
          <t>(Células de preenchimento automático). Quantitativo das funções gratificadas de direção e assessoramento existentes (preenchidos + vagos).</t>
        </r>
      </text>
    </comment>
    <comment ref="G121" authorId="0">
      <text>
        <r>
          <rPr>
            <sz val="11"/>
            <color rgb="FF000000"/>
            <rFont val="Arial"/>
            <family val="2"/>
          </rPr>
          <t>(Células de preenchimento automático). Valor total dos vencimentos dos servidores, em Reais (R$).</t>
        </r>
      </text>
    </comment>
    <comment ref="H121" authorId="0">
      <text>
        <r>
          <rPr>
            <sz val="11"/>
            <color rgb="FF000000"/>
            <rFont val="Arial"/>
            <family val="2"/>
          </rPr>
          <t>(Células de preenchimento automático). Valor total das representações pagas em razão da função gratificada de direção e assessoramento, em Reais (R$).</t>
        </r>
      </text>
    </comment>
    <comment ref="I121" authorId="0">
      <text>
        <r>
          <rPr>
            <sz val="11"/>
            <color rgb="FF000000"/>
            <rFont val="Arial"/>
            <family val="2"/>
          </rPr>
          <t>(Células de preenchimento automático). Valor total dos montantes resultantes da soma entre os vencimentos + representações, em Reais (R$).</t>
        </r>
      </text>
    </comment>
    <comment ref="A130"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0"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0" authorId="0">
      <text>
        <r>
          <rPr>
            <sz val="11"/>
            <color rgb="FF000000"/>
            <rFont val="Arial"/>
            <family val="2"/>
          </rPr>
          <t>Descrever a sigla da lotação referente à função gratificada de supervisão e apoio. Exemplos de siglas da SCGE: DAUD/UAPP, DAUD/COP/UAOP, DAUD/CLC/UALC, etc.</t>
        </r>
      </text>
    </comment>
    <comment ref="D130"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0"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0"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0" authorId="0">
      <text>
        <r>
          <rPr>
            <sz val="11"/>
            <color rgb="FF000000"/>
            <rFont val="Arial"/>
            <family val="2"/>
          </rPr>
          <t>Valor do vencimento do servidor, em Reais (R$).</t>
        </r>
      </text>
    </comment>
    <comment ref="H130" authorId="0">
      <text>
        <r>
          <rPr>
            <sz val="11"/>
            <color rgb="FF000000"/>
            <rFont val="Arial"/>
            <family val="2"/>
          </rPr>
          <t>Valor da representação paga em razão da função gratificada de supervisão e apoio, em Reais (R$).</t>
        </r>
      </text>
    </comment>
    <comment ref="I130" authorId="0">
      <text>
        <r>
          <rPr>
            <sz val="11"/>
            <color rgb="FF000000"/>
            <rFont val="Arial"/>
            <family val="2"/>
          </rPr>
          <t>(Células de preenchimento automático). Montante resultante da soma entre o vencimento + representação, em Reais (R$).</t>
        </r>
      </text>
    </comment>
    <comment ref="A639" authorId="0">
      <text>
        <r>
          <rPr>
            <sz val="11"/>
            <color rgb="FF000000"/>
            <rFont val="Arial"/>
            <family val="2"/>
          </rPr>
          <t>(Não editar as células em cinza). Relação de todas as funções gratificadas de supervisão e apoio, conforme Lei Estadual nº 16.520/2018.</t>
        </r>
      </text>
    </comment>
    <comment ref="B639" authorId="0">
      <text>
        <r>
          <rPr>
            <sz val="11"/>
            <color rgb="FF000000"/>
            <rFont val="Arial"/>
            <family val="2"/>
          </rPr>
          <t>(Não editar as células em cinza). Relação de todos os símbolos das funções gratificadas de supervisão e apoio, conforme Lei Estadual nº 16.520/2018.</t>
        </r>
      </text>
    </comment>
    <comment ref="C639" authorId="0">
      <text>
        <r>
          <rPr>
            <sz val="11"/>
            <color rgb="FF000000"/>
            <rFont val="Arial"/>
            <family val="2"/>
          </rPr>
          <t>(Células de preenchimento automático). Quantitativo das funções gratificadas de supervisão e apoio preenchidos.</t>
        </r>
      </text>
    </comment>
    <comment ref="D639" authorId="0">
      <text>
        <r>
          <rPr>
            <sz val="11"/>
            <color rgb="FF000000"/>
            <rFont val="Arial"/>
            <family val="2"/>
          </rPr>
          <t>(Células de preenchimento automático). Quantitativo das funções gratificadas de supervisão e apoio vagos.</t>
        </r>
      </text>
    </comment>
    <comment ref="E639" authorId="0">
      <text>
        <r>
          <rPr>
            <sz val="11"/>
            <color rgb="FF000000"/>
            <rFont val="Arial"/>
            <family val="2"/>
          </rPr>
          <t>(Células de preenchimento automático). Quantitativo das funções gratificadas de supervisão e apoio existentes (preenchidos + vagos).</t>
        </r>
      </text>
    </comment>
    <comment ref="G639" authorId="0">
      <text>
        <r>
          <rPr>
            <sz val="11"/>
            <color rgb="FF000000"/>
            <rFont val="Arial"/>
            <family val="2"/>
          </rPr>
          <t>(Células de preenchimento automático). Valor total dos vencimentos dos servidores, em Reais (R$).</t>
        </r>
      </text>
    </comment>
    <comment ref="H639" authorId="0">
      <text>
        <r>
          <rPr>
            <sz val="11"/>
            <color rgb="FF000000"/>
            <rFont val="Arial"/>
            <family val="2"/>
          </rPr>
          <t>(Células de preenchimento automático). Valor total das representações pagas em razão da função gratificada de supervisão e apoio, em Reais (R$).</t>
        </r>
      </text>
    </comment>
    <comment ref="I639" authorId="0">
      <text>
        <r>
          <rPr>
            <sz val="11"/>
            <color rgb="FF000000"/>
            <rFont val="Arial"/>
            <family val="2"/>
          </rPr>
          <t>(Células de preenchimento automático). Valor total dos montantes resultantes da soma entre os vencimentos + representações, em Reais (R$).</t>
        </r>
      </text>
    </comment>
    <comment ref="C648" authorId="0">
      <text>
        <r>
          <rPr>
            <sz val="11"/>
            <color rgb="FF000000"/>
            <rFont val="Arial"/>
            <family val="2"/>
          </rPr>
          <t>(Células de preenchimento automático). Quantitativo dos cargos em comissão + funções gratificadas preenchidos.</t>
        </r>
      </text>
    </comment>
    <comment ref="D648" authorId="0">
      <text>
        <r>
          <rPr>
            <sz val="11"/>
            <color rgb="FF000000"/>
            <rFont val="Arial"/>
            <family val="2"/>
          </rPr>
          <t>(Células de preenchimento automático). Quantitativo dos cargos em comissão + funções gratificadas vagos.</t>
        </r>
      </text>
    </comment>
    <comment ref="E648" authorId="0">
      <text>
        <r>
          <rPr>
            <sz val="11"/>
            <color rgb="FF000000"/>
            <rFont val="Arial"/>
            <family val="2"/>
          </rPr>
          <t>(Células de preenchimento automático). Quantitativo dos cargos em comissão + funções gratificadas existentes (preenchidos + vagos).</t>
        </r>
      </text>
    </comment>
    <comment ref="G648" authorId="0">
      <text>
        <r>
          <rPr>
            <sz val="11"/>
            <color rgb="FF000000"/>
            <rFont val="Arial"/>
            <family val="2"/>
          </rPr>
          <t>(Células de preenchimento automático). Valor total dos vencimentos dos cargos comissionados + funções gratificadas, em Reais (R$).</t>
        </r>
      </text>
    </comment>
    <comment ref="H648" authorId="0">
      <text>
        <r>
          <rPr>
            <sz val="11"/>
            <color rgb="FF000000"/>
            <rFont val="Arial"/>
            <family val="2"/>
          </rPr>
          <t>(Células de preenchimento automático). Valor total das representações pagas em razão dos cargos comissionados + funções gratificadas, em Reais (R$).</t>
        </r>
      </text>
    </comment>
    <comment ref="I648"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49"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5.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9" authorId="0">
      <text>
        <r>
          <rPr>
            <sz val="11"/>
            <color rgb="FF000000"/>
            <rFont val="Arial"/>
            <family val="2"/>
          </rPr>
          <t>(Não editar as células em cinza). Relação de todos os cargos comissionados, conforme Lei Estadual nº 16.520/2018.</t>
        </r>
      </text>
    </comment>
    <comment ref="B69" authorId="0">
      <text>
        <r>
          <rPr>
            <sz val="11"/>
            <color rgb="FF000000"/>
            <rFont val="Arial"/>
            <family val="2"/>
          </rPr>
          <t>(Não editar as células em cinza). Relação de todos os símbolos dos cargos comissionados, conforme Lei Estadual nº 16.520/2018.</t>
        </r>
      </text>
    </comment>
    <comment ref="C69" authorId="0">
      <text>
        <r>
          <rPr>
            <sz val="11"/>
            <color rgb="FF000000"/>
            <rFont val="Arial"/>
            <family val="2"/>
          </rPr>
          <t>(Células de preenchimento automático). Quantitativo dos cargos comissionados preenchidos.</t>
        </r>
      </text>
    </comment>
    <comment ref="D69" authorId="0">
      <text>
        <r>
          <rPr>
            <sz val="11"/>
            <color rgb="FF000000"/>
            <rFont val="Arial"/>
            <family val="2"/>
          </rPr>
          <t>(Células de preenchimento automático). Quantitativo dos cargos comissionados vagos.</t>
        </r>
      </text>
    </comment>
    <comment ref="E69" authorId="0">
      <text>
        <r>
          <rPr>
            <sz val="11"/>
            <color rgb="FF000000"/>
            <rFont val="Arial"/>
            <family val="2"/>
          </rPr>
          <t>(Células de preenchimento automático). Quantitativo dos cargos comissionados existentes (preenchidos + vagos).</t>
        </r>
      </text>
    </comment>
    <comment ref="G69" authorId="0">
      <text>
        <r>
          <rPr>
            <sz val="11"/>
            <color rgb="FF000000"/>
            <rFont val="Arial"/>
            <family val="2"/>
          </rPr>
          <t>(Células de preenchimento automático). Valor total dos subsídios dos agentes políticos, em Reais (R$).</t>
        </r>
      </text>
    </comment>
    <comment ref="H69" authorId="0">
      <text>
        <r>
          <rPr>
            <sz val="11"/>
            <color rgb="FF000000"/>
            <rFont val="Arial"/>
            <family val="2"/>
          </rPr>
          <t>(Células de preenchimento automático). Valor total dos vencimentos dos servidores, em Reais (R$).</t>
        </r>
      </text>
    </comment>
    <comment ref="I69" authorId="0">
      <text>
        <r>
          <rPr>
            <sz val="11"/>
            <color rgb="FF000000"/>
            <rFont val="Arial"/>
            <family val="2"/>
          </rPr>
          <t>(Células de preenchimento automático). Valor total das representações pagas em razão do cargo em comissão, em Reais (R$).</t>
        </r>
      </text>
    </comment>
    <comment ref="J69" authorId="0">
      <text>
        <r>
          <rPr>
            <sz val="11"/>
            <color rgb="FF000000"/>
            <rFont val="Arial"/>
            <family val="2"/>
          </rPr>
          <t>(Células de preenchimento automático). Valor total dos montantes resultantes da soma entre os subsídios dos agentes políticos + vencimentos + representações, em Reais (R$).</t>
        </r>
      </text>
    </comment>
    <comment ref="A8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4" authorId="0">
      <text>
        <r>
          <rPr>
            <sz val="11"/>
            <color rgb="FF000000"/>
            <rFont val="Arial"/>
            <family val="2"/>
          </rPr>
          <t>Descrever a sigla da lotação referente à função gratificada de direção e assessoramento. Exemplos de siglas da SCGE: GAB/DOGE, DPGE/GAF/GSC, DAUD/COP, etc.</t>
        </r>
      </text>
    </comment>
    <comment ref="D8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4" authorId="0">
      <text>
        <r>
          <rPr>
            <sz val="11"/>
            <color rgb="FF000000"/>
            <rFont val="Arial"/>
            <family val="2"/>
          </rPr>
          <t>Valor do vencimento do servidor, em Reais (R$).</t>
        </r>
      </text>
    </comment>
    <comment ref="H84" authorId="0">
      <text>
        <r>
          <rPr>
            <sz val="11"/>
            <color rgb="FF000000"/>
            <rFont val="Arial"/>
            <family val="2"/>
          </rPr>
          <t>Valor da representação paga em razão da função gratificada de direção e assessoramento, em Reais (R$).</t>
        </r>
      </text>
    </comment>
    <comment ref="I84" authorId="0">
      <text>
        <r>
          <rPr>
            <sz val="11"/>
            <color rgb="FF000000"/>
            <rFont val="Arial"/>
            <family val="2"/>
          </rPr>
          <t>(Células de preenchimento automático). Montante resultante da soma entre o vencimento + representação, em Reais (R$).</t>
        </r>
      </text>
    </comment>
    <comment ref="A126" authorId="0">
      <text>
        <r>
          <rPr>
            <sz val="11"/>
            <color rgb="FF000000"/>
            <rFont val="Arial"/>
            <family val="2"/>
          </rPr>
          <t>(Não editar as células em cinza). Relação de todas as funções gratificadas de direção e assessoramento, conforme Lei Estadual nº 16.520/2018.</t>
        </r>
      </text>
    </comment>
    <comment ref="B126" authorId="0">
      <text>
        <r>
          <rPr>
            <sz val="11"/>
            <color rgb="FF000000"/>
            <rFont val="Arial"/>
            <family val="2"/>
          </rPr>
          <t>(Não editar as células em cinza). Relação de todos os símbolos das funções gratificadas de direção e assessoramento, conforme Lei Estadual nº 16.520/2018.</t>
        </r>
      </text>
    </comment>
    <comment ref="C126" authorId="0">
      <text>
        <r>
          <rPr>
            <sz val="11"/>
            <color rgb="FF000000"/>
            <rFont val="Arial"/>
            <family val="2"/>
          </rPr>
          <t>(Células de preenchimento automático). Quantitativo das funções gratificadas de direção e assessoramento preenchidos.</t>
        </r>
      </text>
    </comment>
    <comment ref="D126" authorId="0">
      <text>
        <r>
          <rPr>
            <sz val="11"/>
            <color rgb="FF000000"/>
            <rFont val="Arial"/>
            <family val="2"/>
          </rPr>
          <t>(Células de preenchimento automático). Quantitativo das funções gratificadas de direção e assessoramento vagas.</t>
        </r>
      </text>
    </comment>
    <comment ref="E126" authorId="0">
      <text>
        <r>
          <rPr>
            <sz val="11"/>
            <color rgb="FF000000"/>
            <rFont val="Arial"/>
            <family val="2"/>
          </rPr>
          <t>(Células de preenchimento automático). Quantitativo das funções gratificadas de direção e assessoramento existentes (preenchidos + vagos).</t>
        </r>
      </text>
    </comment>
    <comment ref="G126" authorId="0">
      <text>
        <r>
          <rPr>
            <sz val="11"/>
            <color rgb="FF000000"/>
            <rFont val="Arial"/>
            <family val="2"/>
          </rPr>
          <t>(Células de preenchimento automático). Valor total dos vencimentos dos servidores, em Reais (R$).</t>
        </r>
      </text>
    </comment>
    <comment ref="H126" authorId="0">
      <text>
        <r>
          <rPr>
            <sz val="11"/>
            <color rgb="FF000000"/>
            <rFont val="Arial"/>
            <family val="2"/>
          </rPr>
          <t>(Células de preenchimento automático). Valor total das representações pagas em razão da função gratificada de direção e assessoramento, em Reais (R$).</t>
        </r>
      </text>
    </comment>
    <comment ref="I126" authorId="0">
      <text>
        <r>
          <rPr>
            <sz val="11"/>
            <color rgb="FF000000"/>
            <rFont val="Arial"/>
            <family val="2"/>
          </rPr>
          <t>(Células de preenchimento automático). Valor total dos montantes resultantes da soma entre os vencimentos + representações, em Reais (R$).</t>
        </r>
      </text>
    </comment>
    <comment ref="A13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5" authorId="0">
      <text>
        <r>
          <rPr>
            <sz val="11"/>
            <color rgb="FF000000"/>
            <rFont val="Arial"/>
            <family val="2"/>
          </rPr>
          <t>Descrever a sigla da lotação referente à função gratificada de supervisão e apoio. Exemplos de siglas da SCGE: DAUD/UAPP, DAUD/COP/UAOP, DAUD/CLC/UALC, etc.</t>
        </r>
      </text>
    </comment>
    <comment ref="D13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5" authorId="0">
      <text>
        <r>
          <rPr>
            <sz val="11"/>
            <color rgb="FF000000"/>
            <rFont val="Arial"/>
            <family val="2"/>
          </rPr>
          <t>Valor do vencimento do servidor, em Reais (R$).</t>
        </r>
      </text>
    </comment>
    <comment ref="H135" authorId="0">
      <text>
        <r>
          <rPr>
            <sz val="11"/>
            <color rgb="FF000000"/>
            <rFont val="Arial"/>
            <family val="2"/>
          </rPr>
          <t>Valor da representação paga em razão da função gratificada de supervisão e apoio, em Reais (R$).</t>
        </r>
      </text>
    </comment>
    <comment ref="I135" authorId="0">
      <text>
        <r>
          <rPr>
            <sz val="11"/>
            <color rgb="FF000000"/>
            <rFont val="Arial"/>
            <family val="2"/>
          </rPr>
          <t>(Células de preenchimento automático). Montante resultante da soma entre o vencimento + representação, em Reais (R$).</t>
        </r>
      </text>
    </comment>
    <comment ref="A644" authorId="0">
      <text>
        <r>
          <rPr>
            <sz val="11"/>
            <color rgb="FF000000"/>
            <rFont val="Arial"/>
            <family val="2"/>
          </rPr>
          <t>(Não editar as células em cinza). Relação de todas as funções gratificadas de supervisão e apoio, conforme Lei Estadual nº 16.520/2018.</t>
        </r>
      </text>
    </comment>
    <comment ref="B644" authorId="0">
      <text>
        <r>
          <rPr>
            <sz val="11"/>
            <color rgb="FF000000"/>
            <rFont val="Arial"/>
            <family val="2"/>
          </rPr>
          <t>(Não editar as células em cinza). Relação de todos os símbolos das funções gratificadas de supervisão e apoio, conforme Lei Estadual nº 16.520/2018.</t>
        </r>
      </text>
    </comment>
    <comment ref="C644" authorId="0">
      <text>
        <r>
          <rPr>
            <sz val="11"/>
            <color rgb="FF000000"/>
            <rFont val="Arial"/>
            <family val="2"/>
          </rPr>
          <t>(Células de preenchimento automático). Quantitativo das funções gratificadas de supervisão e apoio preenchidos.</t>
        </r>
      </text>
    </comment>
    <comment ref="D644" authorId="0">
      <text>
        <r>
          <rPr>
            <sz val="11"/>
            <color rgb="FF000000"/>
            <rFont val="Arial"/>
            <family val="2"/>
          </rPr>
          <t>(Células de preenchimento automático). Quantitativo das funções gratificadas de supervisão e apoio vagos.</t>
        </r>
      </text>
    </comment>
    <comment ref="E644" authorId="0">
      <text>
        <r>
          <rPr>
            <sz val="11"/>
            <color rgb="FF000000"/>
            <rFont val="Arial"/>
            <family val="2"/>
          </rPr>
          <t>(Células de preenchimento automático). Quantitativo das funções gratificadas de supervisão e apoio existentes (preenchidos + vagos).</t>
        </r>
      </text>
    </comment>
    <comment ref="G644" authorId="0">
      <text>
        <r>
          <rPr>
            <sz val="11"/>
            <color rgb="FF000000"/>
            <rFont val="Arial"/>
            <family val="2"/>
          </rPr>
          <t>(Células de preenchimento automático). Valor total dos vencimentos dos servidores, em Reais (R$).</t>
        </r>
      </text>
    </comment>
    <comment ref="H644" authorId="0">
      <text>
        <r>
          <rPr>
            <sz val="11"/>
            <color rgb="FF000000"/>
            <rFont val="Arial"/>
            <family val="2"/>
          </rPr>
          <t>(Células de preenchimento automático). Valor total das representações pagas em razão da função gratificada de supervisão e apoio, em Reais (R$).</t>
        </r>
      </text>
    </comment>
    <comment ref="I644" authorId="0">
      <text>
        <r>
          <rPr>
            <sz val="11"/>
            <color rgb="FF000000"/>
            <rFont val="Arial"/>
            <family val="2"/>
          </rPr>
          <t>(Células de preenchimento automático). Valor total dos montantes resultantes da soma entre os vencimentos + representações, em Reais (R$).</t>
        </r>
      </text>
    </comment>
    <comment ref="C653" authorId="0">
      <text>
        <r>
          <rPr>
            <sz val="11"/>
            <color rgb="FF000000"/>
            <rFont val="Arial"/>
            <family val="2"/>
          </rPr>
          <t>(Células de preenchimento automático). Quantitativo dos cargos em comissão + funções gratificadas preenchidos.</t>
        </r>
      </text>
    </comment>
    <comment ref="D653" authorId="0">
      <text>
        <r>
          <rPr>
            <sz val="11"/>
            <color rgb="FF000000"/>
            <rFont val="Arial"/>
            <family val="2"/>
          </rPr>
          <t>(Células de preenchimento automático). Quantitativo dos cargos em comissão + funções gratificadas vagos.</t>
        </r>
      </text>
    </comment>
    <comment ref="E653" authorId="0">
      <text>
        <r>
          <rPr>
            <sz val="11"/>
            <color rgb="FF000000"/>
            <rFont val="Arial"/>
            <family val="2"/>
          </rPr>
          <t>(Células de preenchimento automático). Quantitativo dos cargos em comissão + funções gratificadas existentes (preenchidos + vagos).</t>
        </r>
      </text>
    </comment>
    <comment ref="G653" authorId="0">
      <text>
        <r>
          <rPr>
            <sz val="11"/>
            <color rgb="FF000000"/>
            <rFont val="Arial"/>
            <family val="2"/>
          </rPr>
          <t>(Células de preenchimento automático). Valor total dos vencimentos dos cargos comissionados + funções gratificadas, em Reais (R$).</t>
        </r>
      </text>
    </comment>
    <comment ref="H653" authorId="0">
      <text>
        <r>
          <rPr>
            <sz val="11"/>
            <color rgb="FF000000"/>
            <rFont val="Arial"/>
            <family val="2"/>
          </rPr>
          <t>(Células de preenchimento automático). Valor total das representações pagas em razão dos cargos comissionados + funções gratificadas, em Reais (R$).</t>
        </r>
      </text>
    </comment>
    <comment ref="I653"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54"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6.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9" authorId="0">
      <text>
        <r>
          <rPr>
            <sz val="11"/>
            <color rgb="FF000000"/>
            <rFont val="Arial"/>
            <family val="2"/>
          </rPr>
          <t>(Não editar as células em cinza). Relação de todos os cargos comissionados, conforme Lei Estadual nº 16.520/2018.</t>
        </r>
      </text>
    </comment>
    <comment ref="B69" authorId="0">
      <text>
        <r>
          <rPr>
            <sz val="11"/>
            <color rgb="FF000000"/>
            <rFont val="Arial"/>
            <family val="2"/>
          </rPr>
          <t>(Não editar as células em cinza). Relação de todos os símbolos dos cargos comissionados, conforme Lei Estadual nº 16.520/2018.</t>
        </r>
      </text>
    </comment>
    <comment ref="C69" authorId="0">
      <text>
        <r>
          <rPr>
            <sz val="11"/>
            <color rgb="FF000000"/>
            <rFont val="Arial"/>
            <family val="2"/>
          </rPr>
          <t>(Células de preenchimento automático). Quantitativo dos cargos comissionados preenchidos.</t>
        </r>
      </text>
    </comment>
    <comment ref="D69" authorId="0">
      <text>
        <r>
          <rPr>
            <sz val="11"/>
            <color rgb="FF000000"/>
            <rFont val="Arial"/>
            <family val="2"/>
          </rPr>
          <t>(Células de preenchimento automático). Quantitativo dos cargos comissionados vagos.</t>
        </r>
      </text>
    </comment>
    <comment ref="E69" authorId="0">
      <text>
        <r>
          <rPr>
            <sz val="11"/>
            <color rgb="FF000000"/>
            <rFont val="Arial"/>
            <family val="2"/>
          </rPr>
          <t>(Células de preenchimento automático). Quantitativo dos cargos comissionados existentes (preenchidos + vagos).</t>
        </r>
      </text>
    </comment>
    <comment ref="G69" authorId="0">
      <text>
        <r>
          <rPr>
            <sz val="11"/>
            <color rgb="FF000000"/>
            <rFont val="Arial"/>
            <family val="2"/>
          </rPr>
          <t>(Células de preenchimento automático). Valor total dos subsídios dos agentes políticos, em Reais (R$).</t>
        </r>
      </text>
    </comment>
    <comment ref="H69" authorId="0">
      <text>
        <r>
          <rPr>
            <sz val="11"/>
            <color rgb="FF000000"/>
            <rFont val="Arial"/>
            <family val="2"/>
          </rPr>
          <t>(Células de preenchimento automático). Valor total dos vencimentos dos servidores, em Reais (R$).</t>
        </r>
      </text>
    </comment>
    <comment ref="I69" authorId="0">
      <text>
        <r>
          <rPr>
            <sz val="11"/>
            <color rgb="FF000000"/>
            <rFont val="Arial"/>
            <family val="2"/>
          </rPr>
          <t>(Células de preenchimento automático). Valor total das representações pagas em razão do cargo em comissão, em Reais (R$).</t>
        </r>
      </text>
    </comment>
    <comment ref="J69" authorId="0">
      <text>
        <r>
          <rPr>
            <sz val="11"/>
            <color rgb="FF000000"/>
            <rFont val="Arial"/>
            <family val="2"/>
          </rPr>
          <t>(Células de preenchimento automático). Valor total dos montantes resultantes da soma entre os subsídios dos agentes políticos + vencimentos + representações, em Reais (R$).</t>
        </r>
      </text>
    </comment>
    <comment ref="A8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4" authorId="0">
      <text>
        <r>
          <rPr>
            <sz val="11"/>
            <color rgb="FF000000"/>
            <rFont val="Arial"/>
            <family val="2"/>
          </rPr>
          <t>Descrever a sigla da lotação referente à função gratificada de direção e assessoramento. Exemplos de siglas da SCGE: GAB/DOGE, DPGE/GAF/GSC, DAUD/COP, etc.</t>
        </r>
      </text>
    </comment>
    <comment ref="D8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4" authorId="0">
      <text>
        <r>
          <rPr>
            <sz val="11"/>
            <color rgb="FF000000"/>
            <rFont val="Arial"/>
            <family val="2"/>
          </rPr>
          <t>Valor do vencimento do servidor, em Reais (R$).</t>
        </r>
      </text>
    </comment>
    <comment ref="H84" authorId="0">
      <text>
        <r>
          <rPr>
            <sz val="11"/>
            <color rgb="FF000000"/>
            <rFont val="Arial"/>
            <family val="2"/>
          </rPr>
          <t>Valor da representação paga em razão da função gratificada de direção e assessoramento, em Reais (R$).</t>
        </r>
      </text>
    </comment>
    <comment ref="I84" authorId="0">
      <text>
        <r>
          <rPr>
            <sz val="11"/>
            <color rgb="FF000000"/>
            <rFont val="Arial"/>
            <family val="2"/>
          </rPr>
          <t>(Células de preenchimento automático). Montante resultante da soma entre o vencimento + representação, em Reais (R$).</t>
        </r>
      </text>
    </comment>
    <comment ref="A126" authorId="0">
      <text>
        <r>
          <rPr>
            <sz val="11"/>
            <color rgb="FF000000"/>
            <rFont val="Arial"/>
            <family val="2"/>
          </rPr>
          <t>(Não editar as células em cinza). Relação de todas as funções gratificadas de direção e assessoramento, conforme Lei Estadual nº 16.520/2018.</t>
        </r>
      </text>
    </comment>
    <comment ref="B126" authorId="0">
      <text>
        <r>
          <rPr>
            <sz val="11"/>
            <color rgb="FF000000"/>
            <rFont val="Arial"/>
            <family val="2"/>
          </rPr>
          <t>(Não editar as células em cinza). Relação de todos os símbolos das funções gratificadas de direção e assessoramento, conforme Lei Estadual nº 16.520/2018.</t>
        </r>
      </text>
    </comment>
    <comment ref="C126" authorId="0">
      <text>
        <r>
          <rPr>
            <sz val="11"/>
            <color rgb="FF000000"/>
            <rFont val="Arial"/>
            <family val="2"/>
          </rPr>
          <t>(Células de preenchimento automático). Quantitativo das funções gratificadas de direção e assessoramento preenchidos.</t>
        </r>
      </text>
    </comment>
    <comment ref="D126" authorId="0">
      <text>
        <r>
          <rPr>
            <sz val="11"/>
            <color rgb="FF000000"/>
            <rFont val="Arial"/>
            <family val="2"/>
          </rPr>
          <t>(Células de preenchimento automático). Quantitativo das funções gratificadas de direção e assessoramento vagas.</t>
        </r>
      </text>
    </comment>
    <comment ref="E126" authorId="0">
      <text>
        <r>
          <rPr>
            <sz val="11"/>
            <color rgb="FF000000"/>
            <rFont val="Arial"/>
            <family val="2"/>
          </rPr>
          <t>(Células de preenchimento automático). Quantitativo das funções gratificadas de direção e assessoramento existentes (preenchidos + vagos).</t>
        </r>
      </text>
    </comment>
    <comment ref="G126" authorId="0">
      <text>
        <r>
          <rPr>
            <sz val="11"/>
            <color rgb="FF000000"/>
            <rFont val="Arial"/>
            <family val="2"/>
          </rPr>
          <t>(Células de preenchimento automático). Valor total dos vencimentos dos servidores, em Reais (R$).</t>
        </r>
      </text>
    </comment>
    <comment ref="H126" authorId="0">
      <text>
        <r>
          <rPr>
            <sz val="11"/>
            <color rgb="FF000000"/>
            <rFont val="Arial"/>
            <family val="2"/>
          </rPr>
          <t>(Células de preenchimento automático). Valor total das representações pagas em razão da função gratificada de direção e assessoramento, em Reais (R$).</t>
        </r>
      </text>
    </comment>
    <comment ref="I126" authorId="0">
      <text>
        <r>
          <rPr>
            <sz val="11"/>
            <color rgb="FF000000"/>
            <rFont val="Arial"/>
            <family val="2"/>
          </rPr>
          <t>(Células de preenchimento automático). Valor total dos montantes resultantes da soma entre os vencimentos + representações, em Reais (R$).</t>
        </r>
      </text>
    </comment>
    <comment ref="A13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5" authorId="0">
      <text>
        <r>
          <rPr>
            <sz val="11"/>
            <color rgb="FF000000"/>
            <rFont val="Arial"/>
            <family val="2"/>
          </rPr>
          <t>Descrever a sigla da lotação referente à função gratificada de supervisão e apoio. Exemplos de siglas da SCGE: DAUD/UAPP, DAUD/COP/UAOP, DAUD/CLC/UALC, etc.</t>
        </r>
      </text>
    </comment>
    <comment ref="D13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5" authorId="0">
      <text>
        <r>
          <rPr>
            <sz val="11"/>
            <color rgb="FF000000"/>
            <rFont val="Arial"/>
            <family val="2"/>
          </rPr>
          <t>Valor do vencimento do servidor, em Reais (R$).</t>
        </r>
      </text>
    </comment>
    <comment ref="H135" authorId="0">
      <text>
        <r>
          <rPr>
            <sz val="11"/>
            <color rgb="FF000000"/>
            <rFont val="Arial"/>
            <family val="2"/>
          </rPr>
          <t>Valor da representação paga em razão da função gratificada de supervisão e apoio, em Reais (R$).</t>
        </r>
      </text>
    </comment>
    <comment ref="I135" authorId="0">
      <text>
        <r>
          <rPr>
            <sz val="11"/>
            <color rgb="FF000000"/>
            <rFont val="Arial"/>
            <family val="2"/>
          </rPr>
          <t>(Células de preenchimento automático). Montante resultante da soma entre o vencimento + representação, em Reais (R$).</t>
        </r>
      </text>
    </comment>
    <comment ref="A644" authorId="0">
      <text>
        <r>
          <rPr>
            <sz val="11"/>
            <color rgb="FF000000"/>
            <rFont val="Arial"/>
            <family val="2"/>
          </rPr>
          <t>(Não editar as células em cinza). Relação de todas as funções gratificadas de supervisão e apoio, conforme Lei Estadual nº 16.520/2018.</t>
        </r>
      </text>
    </comment>
    <comment ref="B644" authorId="0">
      <text>
        <r>
          <rPr>
            <sz val="11"/>
            <color rgb="FF000000"/>
            <rFont val="Arial"/>
            <family val="2"/>
          </rPr>
          <t>(Não editar as células em cinza). Relação de todos os símbolos das funções gratificadas de supervisão e apoio, conforme Lei Estadual nº 16.520/2018.</t>
        </r>
      </text>
    </comment>
    <comment ref="C644" authorId="0">
      <text>
        <r>
          <rPr>
            <sz val="11"/>
            <color rgb="FF000000"/>
            <rFont val="Arial"/>
            <family val="2"/>
          </rPr>
          <t>(Células de preenchimento automático). Quantitativo das funções gratificadas de supervisão e apoio preenchidos.</t>
        </r>
      </text>
    </comment>
    <comment ref="D644" authorId="0">
      <text>
        <r>
          <rPr>
            <sz val="11"/>
            <color rgb="FF000000"/>
            <rFont val="Arial"/>
            <family val="2"/>
          </rPr>
          <t>(Células de preenchimento automático). Quantitativo das funções gratificadas de supervisão e apoio vagos.</t>
        </r>
      </text>
    </comment>
    <comment ref="E644" authorId="0">
      <text>
        <r>
          <rPr>
            <sz val="11"/>
            <color rgb="FF000000"/>
            <rFont val="Arial"/>
            <family val="2"/>
          </rPr>
          <t>(Células de preenchimento automático). Quantitativo das funções gratificadas de supervisão e apoio existentes (preenchidos + vagos).</t>
        </r>
      </text>
    </comment>
    <comment ref="G644" authorId="0">
      <text>
        <r>
          <rPr>
            <sz val="11"/>
            <color rgb="FF000000"/>
            <rFont val="Arial"/>
            <family val="2"/>
          </rPr>
          <t>(Células de preenchimento automático). Valor total dos vencimentos dos servidores, em Reais (R$).</t>
        </r>
      </text>
    </comment>
    <comment ref="H644" authorId="0">
      <text>
        <r>
          <rPr>
            <sz val="11"/>
            <color rgb="FF000000"/>
            <rFont val="Arial"/>
            <family val="2"/>
          </rPr>
          <t>(Células de preenchimento automático). Valor total das representações pagas em razão da função gratificada de supervisão e apoio, em Reais (R$).</t>
        </r>
      </text>
    </comment>
    <comment ref="I644" authorId="0">
      <text>
        <r>
          <rPr>
            <sz val="11"/>
            <color rgb="FF000000"/>
            <rFont val="Arial"/>
            <family val="2"/>
          </rPr>
          <t>(Células de preenchimento automático). Valor total dos montantes resultantes da soma entre os vencimentos + representações, em Reais (R$).</t>
        </r>
      </text>
    </comment>
    <comment ref="C653" authorId="0">
      <text>
        <r>
          <rPr>
            <sz val="11"/>
            <color rgb="FF000000"/>
            <rFont val="Arial"/>
            <family val="2"/>
          </rPr>
          <t>(Células de preenchimento automático). Quantitativo dos cargos em comissão + funções gratificadas preenchidos.</t>
        </r>
      </text>
    </comment>
    <comment ref="D653" authorId="0">
      <text>
        <r>
          <rPr>
            <sz val="11"/>
            <color rgb="FF000000"/>
            <rFont val="Arial"/>
            <family val="2"/>
          </rPr>
          <t>(Células de preenchimento automático). Quantitativo dos cargos em comissão + funções gratificadas vagos.</t>
        </r>
      </text>
    </comment>
    <comment ref="E653" authorId="0">
      <text>
        <r>
          <rPr>
            <sz val="11"/>
            <color rgb="FF000000"/>
            <rFont val="Arial"/>
            <family val="2"/>
          </rPr>
          <t>(Células de preenchimento automático). Quantitativo dos cargos em comissão + funções gratificadas existentes (preenchidos + vagos).</t>
        </r>
      </text>
    </comment>
    <comment ref="G653" authorId="0">
      <text>
        <r>
          <rPr>
            <sz val="11"/>
            <color rgb="FF000000"/>
            <rFont val="Arial"/>
            <family val="2"/>
          </rPr>
          <t>(Células de preenchimento automático). Valor total dos vencimentos dos cargos comissionados + funções gratificadas, em Reais (R$).</t>
        </r>
      </text>
    </comment>
    <comment ref="H653" authorId="0">
      <text>
        <r>
          <rPr>
            <sz val="11"/>
            <color rgb="FF000000"/>
            <rFont val="Arial"/>
            <family val="2"/>
          </rPr>
          <t>(Células de preenchimento automático). Valor total das representações pagas em razão dos cargos comissionados + funções gratificadas, em Reais (R$).</t>
        </r>
      </text>
    </comment>
    <comment ref="I653"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54"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7.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9" authorId="0">
      <text>
        <r>
          <rPr>
            <sz val="11"/>
            <color rgb="FF000000"/>
            <rFont val="Arial"/>
            <family val="2"/>
          </rPr>
          <t>(Não editar as células em cinza). Relação de todos os cargos comissionados, conforme Lei Estadual nº 16.520/2018.</t>
        </r>
      </text>
    </comment>
    <comment ref="B69" authorId="0">
      <text>
        <r>
          <rPr>
            <sz val="11"/>
            <color rgb="FF000000"/>
            <rFont val="Arial"/>
            <family val="2"/>
          </rPr>
          <t>(Não editar as células em cinza). Relação de todos os símbolos dos cargos comissionados, conforme Lei Estadual nº 16.520/2018.</t>
        </r>
      </text>
    </comment>
    <comment ref="C69" authorId="0">
      <text>
        <r>
          <rPr>
            <sz val="11"/>
            <color rgb="FF000000"/>
            <rFont val="Arial"/>
            <family val="2"/>
          </rPr>
          <t>(Células de preenchimento automático). Quantitativo dos cargos comissionados preenchidos.</t>
        </r>
      </text>
    </comment>
    <comment ref="D69" authorId="0">
      <text>
        <r>
          <rPr>
            <sz val="11"/>
            <color rgb="FF000000"/>
            <rFont val="Arial"/>
            <family val="2"/>
          </rPr>
          <t>(Células de preenchimento automático). Quantitativo dos cargos comissionados vagos.</t>
        </r>
      </text>
    </comment>
    <comment ref="E69" authorId="0">
      <text>
        <r>
          <rPr>
            <sz val="11"/>
            <color rgb="FF000000"/>
            <rFont val="Arial"/>
            <family val="2"/>
          </rPr>
          <t>(Células de preenchimento automático). Quantitativo dos cargos comissionados existentes (preenchidos + vagos).</t>
        </r>
      </text>
    </comment>
    <comment ref="G69" authorId="0">
      <text>
        <r>
          <rPr>
            <sz val="11"/>
            <color rgb="FF000000"/>
            <rFont val="Arial"/>
            <family val="2"/>
          </rPr>
          <t>(Células de preenchimento automático). Valor total dos subsídios dos agentes políticos, em Reais (R$).</t>
        </r>
      </text>
    </comment>
    <comment ref="H69" authorId="0">
      <text>
        <r>
          <rPr>
            <sz val="11"/>
            <color rgb="FF000000"/>
            <rFont val="Arial"/>
            <family val="2"/>
          </rPr>
          <t>(Células de preenchimento automático). Valor total dos vencimentos dos servidores, em Reais (R$).</t>
        </r>
      </text>
    </comment>
    <comment ref="I69" authorId="0">
      <text>
        <r>
          <rPr>
            <sz val="11"/>
            <color rgb="FF000000"/>
            <rFont val="Arial"/>
            <family val="2"/>
          </rPr>
          <t>(Células de preenchimento automático). Valor total das representações pagas em razão do cargo em comissão, em Reais (R$).</t>
        </r>
      </text>
    </comment>
    <comment ref="J69" authorId="0">
      <text>
        <r>
          <rPr>
            <sz val="11"/>
            <color rgb="FF000000"/>
            <rFont val="Arial"/>
            <family val="2"/>
          </rPr>
          <t>(Células de preenchimento automático). Valor total dos montantes resultantes da soma entre os subsídios dos agentes políticos + vencimentos + representações, em Reais (R$).</t>
        </r>
      </text>
    </comment>
    <comment ref="A8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4" authorId="0">
      <text>
        <r>
          <rPr>
            <sz val="11"/>
            <color rgb="FF000000"/>
            <rFont val="Arial"/>
            <family val="2"/>
          </rPr>
          <t>Descrever a sigla da lotação referente à função gratificada de direção e assessoramento. Exemplos de siglas da SCGE: GAB/DOGE, DPGE/GAF/GSC, DAUD/COP, etc.</t>
        </r>
      </text>
    </comment>
    <comment ref="D8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4" authorId="0">
      <text>
        <r>
          <rPr>
            <sz val="11"/>
            <color rgb="FF000000"/>
            <rFont val="Arial"/>
            <family val="2"/>
          </rPr>
          <t>Valor do vencimento do servidor, em Reais (R$).</t>
        </r>
      </text>
    </comment>
    <comment ref="H84" authorId="0">
      <text>
        <r>
          <rPr>
            <sz val="11"/>
            <color rgb="FF000000"/>
            <rFont val="Arial"/>
            <family val="2"/>
          </rPr>
          <t>Valor da representação paga em razão da função gratificada de direção e assessoramento, em Reais (R$).</t>
        </r>
      </text>
    </comment>
    <comment ref="I84" authorId="0">
      <text>
        <r>
          <rPr>
            <sz val="11"/>
            <color rgb="FF000000"/>
            <rFont val="Arial"/>
            <family val="2"/>
          </rPr>
          <t>(Células de preenchimento automático). Montante resultante da soma entre o vencimento + representação, em Reais (R$).</t>
        </r>
      </text>
    </comment>
    <comment ref="A126" authorId="0">
      <text>
        <r>
          <rPr>
            <sz val="11"/>
            <color rgb="FF000000"/>
            <rFont val="Arial"/>
            <family val="2"/>
          </rPr>
          <t>(Não editar as células em cinza). Relação de todas as funções gratificadas de direção e assessoramento, conforme Lei Estadual nº 16.520/2018.</t>
        </r>
      </text>
    </comment>
    <comment ref="B126" authorId="0">
      <text>
        <r>
          <rPr>
            <sz val="11"/>
            <color rgb="FF000000"/>
            <rFont val="Arial"/>
            <family val="2"/>
          </rPr>
          <t>(Não editar as células em cinza). Relação de todos os símbolos das funções gratificadas de direção e assessoramento, conforme Lei Estadual nº 16.520/2018.</t>
        </r>
      </text>
    </comment>
    <comment ref="C126" authorId="0">
      <text>
        <r>
          <rPr>
            <sz val="11"/>
            <color rgb="FF000000"/>
            <rFont val="Arial"/>
            <family val="2"/>
          </rPr>
          <t>(Células de preenchimento automático). Quantitativo das funções gratificadas de direção e assessoramento preenchidos.</t>
        </r>
      </text>
    </comment>
    <comment ref="D126" authorId="0">
      <text>
        <r>
          <rPr>
            <sz val="11"/>
            <color rgb="FF000000"/>
            <rFont val="Arial"/>
            <family val="2"/>
          </rPr>
          <t>(Células de preenchimento automático). Quantitativo das funções gratificadas de direção e assessoramento vagas.</t>
        </r>
      </text>
    </comment>
    <comment ref="E126" authorId="0">
      <text>
        <r>
          <rPr>
            <sz val="11"/>
            <color rgb="FF000000"/>
            <rFont val="Arial"/>
            <family val="2"/>
          </rPr>
          <t>(Células de preenchimento automático). Quantitativo das funções gratificadas de direção e assessoramento existentes (preenchidos + vagos).</t>
        </r>
      </text>
    </comment>
    <comment ref="G126" authorId="0">
      <text>
        <r>
          <rPr>
            <sz val="11"/>
            <color rgb="FF000000"/>
            <rFont val="Arial"/>
            <family val="2"/>
          </rPr>
          <t>(Células de preenchimento automático). Valor total dos vencimentos dos servidores, em Reais (R$).</t>
        </r>
      </text>
    </comment>
    <comment ref="H126" authorId="0">
      <text>
        <r>
          <rPr>
            <sz val="11"/>
            <color rgb="FF000000"/>
            <rFont val="Arial"/>
            <family val="2"/>
          </rPr>
          <t>(Células de preenchimento automático). Valor total das representações pagas em razão da função gratificada de direção e assessoramento, em Reais (R$).</t>
        </r>
      </text>
    </comment>
    <comment ref="I126" authorId="0">
      <text>
        <r>
          <rPr>
            <sz val="11"/>
            <color rgb="FF000000"/>
            <rFont val="Arial"/>
            <family val="2"/>
          </rPr>
          <t>(Células de preenchimento automático). Valor total dos montantes resultantes da soma entre os vencimentos + representações, em Reais (R$).</t>
        </r>
      </text>
    </comment>
    <comment ref="A13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5" authorId="0">
      <text>
        <r>
          <rPr>
            <sz val="11"/>
            <color rgb="FF000000"/>
            <rFont val="Arial"/>
            <family val="2"/>
          </rPr>
          <t>Descrever a sigla da lotação referente à função gratificada de supervisão e apoio. Exemplos de siglas da SCGE: DAUD/UAPP, DAUD/COP/UAOP, DAUD/CLC/UALC, etc.</t>
        </r>
      </text>
    </comment>
    <comment ref="D13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5" authorId="0">
      <text>
        <r>
          <rPr>
            <sz val="11"/>
            <color rgb="FF000000"/>
            <rFont val="Arial"/>
            <family val="2"/>
          </rPr>
          <t>Valor do vencimento do servidor, em Reais (R$).</t>
        </r>
      </text>
    </comment>
    <comment ref="H135" authorId="0">
      <text>
        <r>
          <rPr>
            <sz val="11"/>
            <color rgb="FF000000"/>
            <rFont val="Arial"/>
            <family val="2"/>
          </rPr>
          <t>Valor da representação paga em razão da função gratificada de supervisão e apoio, em Reais (R$).</t>
        </r>
      </text>
    </comment>
    <comment ref="I135" authorId="0">
      <text>
        <r>
          <rPr>
            <sz val="11"/>
            <color rgb="FF000000"/>
            <rFont val="Arial"/>
            <family val="2"/>
          </rPr>
          <t>(Células de preenchimento automático). Montante resultante da soma entre o vencimento + representação, em Reais (R$).</t>
        </r>
      </text>
    </comment>
    <comment ref="A644" authorId="0">
      <text>
        <r>
          <rPr>
            <sz val="11"/>
            <color rgb="FF000000"/>
            <rFont val="Arial"/>
            <family val="2"/>
          </rPr>
          <t>(Não editar as células em cinza). Relação de todas as funções gratificadas de supervisão e apoio, conforme Lei Estadual nº 16.520/2018.</t>
        </r>
      </text>
    </comment>
    <comment ref="B644" authorId="0">
      <text>
        <r>
          <rPr>
            <sz val="11"/>
            <color rgb="FF000000"/>
            <rFont val="Arial"/>
            <family val="2"/>
          </rPr>
          <t>(Não editar as células em cinza). Relação de todos os símbolos das funções gratificadas de supervisão e apoio, conforme Lei Estadual nº 16.520/2018.</t>
        </r>
      </text>
    </comment>
    <comment ref="C644" authorId="0">
      <text>
        <r>
          <rPr>
            <sz val="11"/>
            <color rgb="FF000000"/>
            <rFont val="Arial"/>
            <family val="2"/>
          </rPr>
          <t>(Células de preenchimento automático). Quantitativo das funções gratificadas de supervisão e apoio preenchidos.</t>
        </r>
      </text>
    </comment>
    <comment ref="D644" authorId="0">
      <text>
        <r>
          <rPr>
            <sz val="11"/>
            <color rgb="FF000000"/>
            <rFont val="Arial"/>
            <family val="2"/>
          </rPr>
          <t>(Células de preenchimento automático). Quantitativo das funções gratificadas de supervisão e apoio vagos.</t>
        </r>
      </text>
    </comment>
    <comment ref="E644" authorId="0">
      <text>
        <r>
          <rPr>
            <sz val="11"/>
            <color rgb="FF000000"/>
            <rFont val="Arial"/>
            <family val="2"/>
          </rPr>
          <t>(Células de preenchimento automático). Quantitativo das funções gratificadas de supervisão e apoio existentes (preenchidos + vagos).</t>
        </r>
      </text>
    </comment>
    <comment ref="G644" authorId="0">
      <text>
        <r>
          <rPr>
            <sz val="11"/>
            <color rgb="FF000000"/>
            <rFont val="Arial"/>
            <family val="2"/>
          </rPr>
          <t>(Células de preenchimento automático). Valor total dos vencimentos dos servidores, em Reais (R$).</t>
        </r>
      </text>
    </comment>
    <comment ref="H644" authorId="0">
      <text>
        <r>
          <rPr>
            <sz val="11"/>
            <color rgb="FF000000"/>
            <rFont val="Arial"/>
            <family val="2"/>
          </rPr>
          <t>(Células de preenchimento automático). Valor total das representações pagas em razão da função gratificada de supervisão e apoio, em Reais (R$).</t>
        </r>
      </text>
    </comment>
    <comment ref="I644" authorId="0">
      <text>
        <r>
          <rPr>
            <sz val="11"/>
            <color rgb="FF000000"/>
            <rFont val="Arial"/>
            <family val="2"/>
          </rPr>
          <t>(Células de preenchimento automático). Valor total dos montantes resultantes da soma entre os vencimentos + representações, em Reais (R$).</t>
        </r>
      </text>
    </comment>
    <comment ref="C653" authorId="0">
      <text>
        <r>
          <rPr>
            <sz val="11"/>
            <color rgb="FF000000"/>
            <rFont val="Arial"/>
            <family val="2"/>
          </rPr>
          <t>(Células de preenchimento automático). Quantitativo dos cargos em comissão + funções gratificadas preenchidos.</t>
        </r>
      </text>
    </comment>
    <comment ref="D653" authorId="0">
      <text>
        <r>
          <rPr>
            <sz val="11"/>
            <color rgb="FF000000"/>
            <rFont val="Arial"/>
            <family val="2"/>
          </rPr>
          <t>(Células de preenchimento automático). Quantitativo dos cargos em comissão + funções gratificadas vagos.</t>
        </r>
      </text>
    </comment>
    <comment ref="E653" authorId="0">
      <text>
        <r>
          <rPr>
            <sz val="11"/>
            <color rgb="FF000000"/>
            <rFont val="Arial"/>
            <family val="2"/>
          </rPr>
          <t>(Células de preenchimento automático). Quantitativo dos cargos em comissão + funções gratificadas existentes (preenchidos + vagos).</t>
        </r>
      </text>
    </comment>
    <comment ref="G653" authorId="0">
      <text>
        <r>
          <rPr>
            <sz val="11"/>
            <color rgb="FF000000"/>
            <rFont val="Arial"/>
            <family val="2"/>
          </rPr>
          <t>(Células de preenchimento automático). Valor total dos vencimentos dos cargos comissionados + funções gratificadas, em Reais (R$).</t>
        </r>
      </text>
    </comment>
    <comment ref="H653" authorId="0">
      <text>
        <r>
          <rPr>
            <sz val="11"/>
            <color rgb="FF000000"/>
            <rFont val="Arial"/>
            <family val="2"/>
          </rPr>
          <t>(Células de preenchimento automático). Valor total das representações pagas em razão dos cargos comissionados + funções gratificadas, em Reais (R$).</t>
        </r>
      </text>
    </comment>
    <comment ref="I653"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54"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8.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9" authorId="0">
      <text>
        <r>
          <rPr>
            <sz val="11"/>
            <color rgb="FF000000"/>
            <rFont val="Arial"/>
            <family val="2"/>
          </rPr>
          <t>(Não editar as células em cinza). Relação de todos os cargos comissionados, conforme Lei Estadual nº 16.520/2018.</t>
        </r>
      </text>
    </comment>
    <comment ref="B69" authorId="0">
      <text>
        <r>
          <rPr>
            <sz val="11"/>
            <color rgb="FF000000"/>
            <rFont val="Arial"/>
            <family val="2"/>
          </rPr>
          <t>(Não editar as células em cinza). Relação de todos os símbolos dos cargos comissionados, conforme Lei Estadual nº 16.520/2018.</t>
        </r>
      </text>
    </comment>
    <comment ref="C69" authorId="0">
      <text>
        <r>
          <rPr>
            <sz val="11"/>
            <color rgb="FF000000"/>
            <rFont val="Arial"/>
            <family val="2"/>
          </rPr>
          <t>(Células de preenchimento automático). Quantitativo dos cargos comissionados preenchidos.</t>
        </r>
      </text>
    </comment>
    <comment ref="D69" authorId="0">
      <text>
        <r>
          <rPr>
            <sz val="11"/>
            <color rgb="FF000000"/>
            <rFont val="Arial"/>
            <family val="2"/>
          </rPr>
          <t>(Células de preenchimento automático). Quantitativo dos cargos comissionados vagos.</t>
        </r>
      </text>
    </comment>
    <comment ref="E69" authorId="0">
      <text>
        <r>
          <rPr>
            <sz val="11"/>
            <color rgb="FF000000"/>
            <rFont val="Arial"/>
            <family val="2"/>
          </rPr>
          <t>(Células de preenchimento automático). Quantitativo dos cargos comissionados existentes (preenchidos + vagos).</t>
        </r>
      </text>
    </comment>
    <comment ref="G69" authorId="0">
      <text>
        <r>
          <rPr>
            <sz val="11"/>
            <color rgb="FF000000"/>
            <rFont val="Arial"/>
            <family val="2"/>
          </rPr>
          <t>(Células de preenchimento automático). Valor total dos subsídios dos agentes políticos, em Reais (R$).</t>
        </r>
      </text>
    </comment>
    <comment ref="H69" authorId="0">
      <text>
        <r>
          <rPr>
            <sz val="11"/>
            <color rgb="FF000000"/>
            <rFont val="Arial"/>
            <family val="2"/>
          </rPr>
          <t>(Células de preenchimento automático). Valor total dos vencimentos dos servidores, em Reais (R$).</t>
        </r>
      </text>
    </comment>
    <comment ref="I69" authorId="0">
      <text>
        <r>
          <rPr>
            <sz val="11"/>
            <color rgb="FF000000"/>
            <rFont val="Arial"/>
            <family val="2"/>
          </rPr>
          <t>(Células de preenchimento automático). Valor total das representações pagas em razão do cargo em comissão, em Reais (R$).</t>
        </r>
      </text>
    </comment>
    <comment ref="J69" authorId="0">
      <text>
        <r>
          <rPr>
            <sz val="11"/>
            <color rgb="FF000000"/>
            <rFont val="Arial"/>
            <family val="2"/>
          </rPr>
          <t>(Células de preenchimento automático). Valor total dos montantes resultantes da soma entre os subsídios dos agentes políticos + vencimentos + representações, em Reais (R$).</t>
        </r>
      </text>
    </comment>
    <comment ref="A8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4" authorId="0">
      <text>
        <r>
          <rPr>
            <sz val="11"/>
            <color rgb="FF000000"/>
            <rFont val="Arial"/>
            <family val="2"/>
          </rPr>
          <t>Descrever a sigla da lotação referente à função gratificada de direção e assessoramento. Exemplos de siglas da SCGE: GAB/DOGE, DPGE/GAF/GSC, DAUD/COP, etc.</t>
        </r>
      </text>
    </comment>
    <comment ref="D8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4" authorId="0">
      <text>
        <r>
          <rPr>
            <sz val="11"/>
            <color rgb="FF000000"/>
            <rFont val="Arial"/>
            <family val="2"/>
          </rPr>
          <t>Valor do vencimento do servidor, em Reais (R$).</t>
        </r>
      </text>
    </comment>
    <comment ref="H84" authorId="0">
      <text>
        <r>
          <rPr>
            <sz val="11"/>
            <color rgb="FF000000"/>
            <rFont val="Arial"/>
            <family val="2"/>
          </rPr>
          <t>Valor da representação paga em razão da função gratificada de direção e assessoramento, em Reais (R$).</t>
        </r>
      </text>
    </comment>
    <comment ref="I84" authorId="0">
      <text>
        <r>
          <rPr>
            <sz val="11"/>
            <color rgb="FF000000"/>
            <rFont val="Arial"/>
            <family val="2"/>
          </rPr>
          <t>(Células de preenchimento automático). Montante resultante da soma entre o vencimento + representação, em Reais (R$).</t>
        </r>
      </text>
    </comment>
    <comment ref="A126" authorId="0">
      <text>
        <r>
          <rPr>
            <sz val="11"/>
            <color rgb="FF000000"/>
            <rFont val="Arial"/>
            <family val="2"/>
          </rPr>
          <t>(Não editar as células em cinza). Relação de todas as funções gratificadas de direção e assessoramento, conforme Lei Estadual nº 16.520/2018.</t>
        </r>
      </text>
    </comment>
    <comment ref="B126" authorId="0">
      <text>
        <r>
          <rPr>
            <sz val="11"/>
            <color rgb="FF000000"/>
            <rFont val="Arial"/>
            <family val="2"/>
          </rPr>
          <t>(Não editar as células em cinza). Relação de todos os símbolos das funções gratificadas de direção e assessoramento, conforme Lei Estadual nº 16.520/2018.</t>
        </r>
      </text>
    </comment>
    <comment ref="C126" authorId="0">
      <text>
        <r>
          <rPr>
            <sz val="11"/>
            <color rgb="FF000000"/>
            <rFont val="Arial"/>
            <family val="2"/>
          </rPr>
          <t>(Células de preenchimento automático). Quantitativo das funções gratificadas de direção e assessoramento preenchidos.</t>
        </r>
      </text>
    </comment>
    <comment ref="D126" authorId="0">
      <text>
        <r>
          <rPr>
            <sz val="11"/>
            <color rgb="FF000000"/>
            <rFont val="Arial"/>
            <family val="2"/>
          </rPr>
          <t>(Células de preenchimento automático). Quantitativo das funções gratificadas de direção e assessoramento vagas.</t>
        </r>
      </text>
    </comment>
    <comment ref="E126" authorId="0">
      <text>
        <r>
          <rPr>
            <sz val="11"/>
            <color rgb="FF000000"/>
            <rFont val="Arial"/>
            <family val="2"/>
          </rPr>
          <t>(Células de preenchimento automático). Quantitativo das funções gratificadas de direção e assessoramento existentes (preenchidos + vagos).</t>
        </r>
      </text>
    </comment>
    <comment ref="G126" authorId="0">
      <text>
        <r>
          <rPr>
            <sz val="11"/>
            <color rgb="FF000000"/>
            <rFont val="Arial"/>
            <family val="2"/>
          </rPr>
          <t>(Células de preenchimento automático). Valor total dos vencimentos dos servidores, em Reais (R$).</t>
        </r>
      </text>
    </comment>
    <comment ref="H126" authorId="0">
      <text>
        <r>
          <rPr>
            <sz val="11"/>
            <color rgb="FF000000"/>
            <rFont val="Arial"/>
            <family val="2"/>
          </rPr>
          <t>(Células de preenchimento automático). Valor total das representações pagas em razão da função gratificada de direção e assessoramento, em Reais (R$).</t>
        </r>
      </text>
    </comment>
    <comment ref="I126" authorId="0">
      <text>
        <r>
          <rPr>
            <sz val="11"/>
            <color rgb="FF000000"/>
            <rFont val="Arial"/>
            <family val="2"/>
          </rPr>
          <t>(Células de preenchimento automático). Valor total dos montantes resultantes da soma entre os vencimentos + representações, em Reais (R$).</t>
        </r>
      </text>
    </comment>
    <comment ref="A13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5" authorId="0">
      <text>
        <r>
          <rPr>
            <sz val="11"/>
            <color rgb="FF000000"/>
            <rFont val="Arial"/>
            <family val="2"/>
          </rPr>
          <t>Descrever a sigla da lotação referente à função gratificada de supervisão e apoio. Exemplos de siglas da SCGE: DAUD/UAPP, DAUD/COP/UAOP, DAUD/CLC/UALC, etc.</t>
        </r>
      </text>
    </comment>
    <comment ref="D13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5" authorId="0">
      <text>
        <r>
          <rPr>
            <sz val="11"/>
            <color rgb="FF000000"/>
            <rFont val="Arial"/>
            <family val="2"/>
          </rPr>
          <t>Valor do vencimento do servidor, em Reais (R$).</t>
        </r>
      </text>
    </comment>
    <comment ref="H135" authorId="0">
      <text>
        <r>
          <rPr>
            <sz val="11"/>
            <color rgb="FF000000"/>
            <rFont val="Arial"/>
            <family val="2"/>
          </rPr>
          <t>Valor da representação paga em razão da função gratificada de supervisão e apoio, em Reais (R$).</t>
        </r>
      </text>
    </comment>
    <comment ref="I135" authorId="0">
      <text>
        <r>
          <rPr>
            <sz val="11"/>
            <color rgb="FF000000"/>
            <rFont val="Arial"/>
            <family val="2"/>
          </rPr>
          <t>(Células de preenchimento automático). Montante resultante da soma entre o vencimento + representação, em Reais (R$).</t>
        </r>
      </text>
    </comment>
    <comment ref="A644" authorId="0">
      <text>
        <r>
          <rPr>
            <sz val="11"/>
            <color rgb="FF000000"/>
            <rFont val="Arial"/>
            <family val="2"/>
          </rPr>
          <t>(Não editar as células em cinza). Relação de todas as funções gratificadas de supervisão e apoio, conforme Lei Estadual nº 16.520/2018.</t>
        </r>
      </text>
    </comment>
    <comment ref="B644" authorId="0">
      <text>
        <r>
          <rPr>
            <sz val="11"/>
            <color rgb="FF000000"/>
            <rFont val="Arial"/>
            <family val="2"/>
          </rPr>
          <t>(Não editar as células em cinza). Relação de todos os símbolos das funções gratificadas de supervisão e apoio, conforme Lei Estadual nº 16.520/2018.</t>
        </r>
      </text>
    </comment>
    <comment ref="C644" authorId="0">
      <text>
        <r>
          <rPr>
            <sz val="11"/>
            <color rgb="FF000000"/>
            <rFont val="Arial"/>
            <family val="2"/>
          </rPr>
          <t>(Células de preenchimento automático). Quantitativo das funções gratificadas de supervisão e apoio preenchidos.</t>
        </r>
      </text>
    </comment>
    <comment ref="D644" authorId="0">
      <text>
        <r>
          <rPr>
            <sz val="11"/>
            <color rgb="FF000000"/>
            <rFont val="Arial"/>
            <family val="2"/>
          </rPr>
          <t>(Células de preenchimento automático). Quantitativo das funções gratificadas de supervisão e apoio vagos.</t>
        </r>
      </text>
    </comment>
    <comment ref="E644" authorId="0">
      <text>
        <r>
          <rPr>
            <sz val="11"/>
            <color rgb="FF000000"/>
            <rFont val="Arial"/>
            <family val="2"/>
          </rPr>
          <t>(Células de preenchimento automático). Quantitativo das funções gratificadas de supervisão e apoio existentes (preenchidos + vagos).</t>
        </r>
      </text>
    </comment>
    <comment ref="G644" authorId="0">
      <text>
        <r>
          <rPr>
            <sz val="11"/>
            <color rgb="FF000000"/>
            <rFont val="Arial"/>
            <family val="2"/>
          </rPr>
          <t>(Células de preenchimento automático). Valor total dos vencimentos dos servidores, em Reais (R$).</t>
        </r>
      </text>
    </comment>
    <comment ref="H644" authorId="0">
      <text>
        <r>
          <rPr>
            <sz val="11"/>
            <color rgb="FF000000"/>
            <rFont val="Arial"/>
            <family val="2"/>
          </rPr>
          <t>(Células de preenchimento automático). Valor total das representações pagas em razão da função gratificada de supervisão e apoio, em Reais (R$).</t>
        </r>
      </text>
    </comment>
    <comment ref="I644" authorId="0">
      <text>
        <r>
          <rPr>
            <sz val="11"/>
            <color rgb="FF000000"/>
            <rFont val="Arial"/>
            <family val="2"/>
          </rPr>
          <t>(Células de preenchimento automático). Valor total dos montantes resultantes da soma entre os vencimentos + representações, em Reais (R$).</t>
        </r>
      </text>
    </comment>
    <comment ref="C653" authorId="0">
      <text>
        <r>
          <rPr>
            <sz val="11"/>
            <color rgb="FF000000"/>
            <rFont val="Arial"/>
            <family val="2"/>
          </rPr>
          <t>(Células de preenchimento automático). Quantitativo dos cargos em comissão + funções gratificadas preenchidos.</t>
        </r>
      </text>
    </comment>
    <comment ref="D653" authorId="0">
      <text>
        <r>
          <rPr>
            <sz val="11"/>
            <color rgb="FF000000"/>
            <rFont val="Arial"/>
            <family val="2"/>
          </rPr>
          <t>(Células de preenchimento automático). Quantitativo dos cargos em comissão + funções gratificadas vagos.</t>
        </r>
      </text>
    </comment>
    <comment ref="E653" authorId="0">
      <text>
        <r>
          <rPr>
            <sz val="11"/>
            <color rgb="FF000000"/>
            <rFont val="Arial"/>
            <family val="2"/>
          </rPr>
          <t>(Células de preenchimento automático). Quantitativo dos cargos em comissão + funções gratificadas existentes (preenchidos + vagos).</t>
        </r>
      </text>
    </comment>
    <comment ref="G653" authorId="0">
      <text>
        <r>
          <rPr>
            <sz val="11"/>
            <color rgb="FF000000"/>
            <rFont val="Arial"/>
            <family val="2"/>
          </rPr>
          <t>(Células de preenchimento automático). Valor total dos vencimentos dos cargos comissionados + funções gratificadas, em Reais (R$).</t>
        </r>
      </text>
    </comment>
    <comment ref="H653" authorId="0">
      <text>
        <r>
          <rPr>
            <sz val="11"/>
            <color rgb="FF000000"/>
            <rFont val="Arial"/>
            <family val="2"/>
          </rPr>
          <t>(Células de preenchimento automático). Valor total das representações pagas em razão dos cargos comissionados + funções gratificadas, em Reais (R$).</t>
        </r>
      </text>
    </comment>
    <comment ref="I653"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54"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9.xml><?xml version="1.0" encoding="utf-8"?>
<comments xmlns="http://schemas.openxmlformats.org/spreadsheetml/2006/main">
  <authors>
    <author/>
  </authors>
  <commentList>
    <comment ref="A6" authorId="0">
      <text>
        <r>
          <rPr>
            <sz val="11"/>
            <color rgb="FF000000"/>
            <rFont val="Arial"/>
            <family val="2"/>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family val="2"/>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family val="2"/>
          </rPr>
          <t>Descrever a sigla da lotação referente ao cargo comissionado. Exemplos de siglas da SCGE: GAB/SECGE, GAB/CGAB, CGAB/ASC, etc.</t>
        </r>
      </text>
    </comment>
    <comment ref="D6"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family val="2"/>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family val="2"/>
          </rPr>
          <t>Nome completo do servidor ocupante do cargo comissionado. Caso o cargo esteja vago, a palavra "VAGO" deverá ser inserida na célula correspondente.</t>
        </r>
      </text>
    </comment>
    <comment ref="G6" authorId="0">
      <text>
        <r>
          <rPr>
            <sz val="11"/>
            <color rgb="FF000000"/>
            <rFont val="Arial"/>
            <family val="2"/>
          </rPr>
          <t>Valor do subsídio do agente político, em Reais (R$).</t>
        </r>
      </text>
    </comment>
    <comment ref="H6" authorId="0">
      <text>
        <r>
          <rPr>
            <sz val="11"/>
            <color rgb="FF000000"/>
            <rFont val="Arial"/>
            <family val="2"/>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family val="2"/>
          </rPr>
          <t>Valor da representação paga em razão do cargo em comissão, em Reais (R$).</t>
        </r>
      </text>
    </comment>
    <comment ref="J6" authorId="0">
      <text>
        <r>
          <rPr>
            <sz val="11"/>
            <color rgb="FF000000"/>
            <rFont val="Arial"/>
            <family val="2"/>
          </rPr>
          <t>(Células de preenchimento automático). Montante resultante da soma entre o subsídio do agente político + vencimento + representação, em Reais (R$).</t>
        </r>
      </text>
    </comment>
    <comment ref="A69" authorId="0">
      <text>
        <r>
          <rPr>
            <sz val="11"/>
            <color rgb="FF000000"/>
            <rFont val="Arial"/>
            <family val="2"/>
          </rPr>
          <t>(Não editar as células em cinza). Relação de todos os cargos comissionados, conforme Lei Estadual nº 16.520/2018.</t>
        </r>
      </text>
    </comment>
    <comment ref="B69" authorId="0">
      <text>
        <r>
          <rPr>
            <sz val="11"/>
            <color rgb="FF000000"/>
            <rFont val="Arial"/>
            <family val="2"/>
          </rPr>
          <t>(Não editar as células em cinza). Relação de todos os símbolos dos cargos comissionados, conforme Lei Estadual nº 16.520/2018.</t>
        </r>
      </text>
    </comment>
    <comment ref="C69" authorId="0">
      <text>
        <r>
          <rPr>
            <sz val="11"/>
            <color rgb="FF000000"/>
            <rFont val="Arial"/>
            <family val="2"/>
          </rPr>
          <t>(Células de preenchimento automático). Quantitativo dos cargos comissionados preenchidos.</t>
        </r>
      </text>
    </comment>
    <comment ref="D69" authorId="0">
      <text>
        <r>
          <rPr>
            <sz val="11"/>
            <color rgb="FF000000"/>
            <rFont val="Arial"/>
            <family val="2"/>
          </rPr>
          <t>(Células de preenchimento automático). Quantitativo dos cargos comissionados vagos.</t>
        </r>
      </text>
    </comment>
    <comment ref="E69" authorId="0">
      <text>
        <r>
          <rPr>
            <sz val="11"/>
            <color rgb="FF000000"/>
            <rFont val="Arial"/>
            <family val="2"/>
          </rPr>
          <t>(Células de preenchimento automático). Quantitativo dos cargos comissionados existentes (preenchidos + vagos).</t>
        </r>
      </text>
    </comment>
    <comment ref="G69" authorId="0">
      <text>
        <r>
          <rPr>
            <sz val="11"/>
            <color rgb="FF000000"/>
            <rFont val="Arial"/>
            <family val="2"/>
          </rPr>
          <t>(Células de preenchimento automático). Valor total dos subsídios dos agentes políticos, em Reais (R$).</t>
        </r>
      </text>
    </comment>
    <comment ref="H69" authorId="0">
      <text>
        <r>
          <rPr>
            <sz val="11"/>
            <color rgb="FF000000"/>
            <rFont val="Arial"/>
            <family val="2"/>
          </rPr>
          <t>(Células de preenchimento automático). Valor total dos vencimentos dos servidores, em Reais (R$).</t>
        </r>
      </text>
    </comment>
    <comment ref="I69" authorId="0">
      <text>
        <r>
          <rPr>
            <sz val="11"/>
            <color rgb="FF000000"/>
            <rFont val="Arial"/>
            <family val="2"/>
          </rPr>
          <t>(Células de preenchimento automático). Valor total das representações pagas em razão do cargo em comissão, em Reais (R$).</t>
        </r>
      </text>
    </comment>
    <comment ref="J69" authorId="0">
      <text>
        <r>
          <rPr>
            <sz val="11"/>
            <color rgb="FF000000"/>
            <rFont val="Arial"/>
            <family val="2"/>
          </rPr>
          <t>(Células de preenchimento automático). Valor total dos montantes resultantes da soma entre os subsídios dos agentes políticos + vencimentos + representações, em Reais (R$).</t>
        </r>
      </text>
    </comment>
    <comment ref="A84" authorId="0">
      <text>
        <r>
          <rPr>
            <sz val="11"/>
            <color rgb="FF000000"/>
            <rFont val="Arial"/>
            <family val="2"/>
          </rPr>
          <t>Descrever o nome da função gratificada de direção e assessoramento, conforme DOE. Exemplos da SCGE: Diretora da Ouvidoria-Geral do Estado, Gestora da Setorial Contábil, Coordenador de Auditoria de Obras Públicas, etc.</t>
        </r>
      </text>
    </comment>
    <comment ref="B84"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84" authorId="0">
      <text>
        <r>
          <rPr>
            <sz val="11"/>
            <color rgb="FF000000"/>
            <rFont val="Arial"/>
            <family val="2"/>
          </rPr>
          <t>Descrever a sigla da lotação referente à função gratificada de direção e assessoramento. Exemplos de siglas da SCGE: GAB/DOGE, DPGE/GAF/GSC, DAUD/COP, etc.</t>
        </r>
      </text>
    </comment>
    <comment ref="D84"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84" authorId="0">
      <text>
        <r>
          <rPr>
            <sz val="11"/>
            <color rgb="FF000000"/>
            <rFont val="Arial"/>
            <family val="2"/>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84" authorId="0">
      <text>
        <r>
          <rPr>
            <sz val="11"/>
            <color rgb="FF000000"/>
            <rFont val="Arial"/>
            <family val="2"/>
          </rPr>
          <t>Nome completo do servidor ocupante da função gratificada de direção e assessoramento. Caso a função gratificada de direção e assessoramento esteja vago, a palavra "VAGO" deverá ser inserida na célula correspondente.</t>
        </r>
      </text>
    </comment>
    <comment ref="G84" authorId="0">
      <text>
        <r>
          <rPr>
            <sz val="11"/>
            <color rgb="FF000000"/>
            <rFont val="Arial"/>
            <family val="2"/>
          </rPr>
          <t>Valor do vencimento do servidor, em Reais (R$).</t>
        </r>
      </text>
    </comment>
    <comment ref="H84" authorId="0">
      <text>
        <r>
          <rPr>
            <sz val="11"/>
            <color rgb="FF000000"/>
            <rFont val="Arial"/>
            <family val="2"/>
          </rPr>
          <t>Valor da representação paga em razão da função gratificada de direção e assessoramento, em Reais (R$).</t>
        </r>
      </text>
    </comment>
    <comment ref="I84" authorId="0">
      <text>
        <r>
          <rPr>
            <sz val="11"/>
            <color rgb="FF000000"/>
            <rFont val="Arial"/>
            <family val="2"/>
          </rPr>
          <t>(Células de preenchimento automático). Montante resultante da soma entre o vencimento + representação, em Reais (R$).</t>
        </r>
      </text>
    </comment>
    <comment ref="A126" authorId="0">
      <text>
        <r>
          <rPr>
            <sz val="11"/>
            <color rgb="FF000000"/>
            <rFont val="Arial"/>
            <family val="2"/>
          </rPr>
          <t>(Não editar as células em cinza). Relação de todas as funções gratificadas de direção e assessoramento, conforme Lei Estadual nº 16.520/2018.</t>
        </r>
      </text>
    </comment>
    <comment ref="B126" authorId="0">
      <text>
        <r>
          <rPr>
            <sz val="11"/>
            <color rgb="FF000000"/>
            <rFont val="Arial"/>
            <family val="2"/>
          </rPr>
          <t>(Não editar as células em cinza). Relação de todos os símbolos das funções gratificadas de direção e assessoramento, conforme Lei Estadual nº 16.520/2018.</t>
        </r>
      </text>
    </comment>
    <comment ref="C126" authorId="0">
      <text>
        <r>
          <rPr>
            <sz val="11"/>
            <color rgb="FF000000"/>
            <rFont val="Arial"/>
            <family val="2"/>
          </rPr>
          <t>(Células de preenchimento automático). Quantitativo das funções gratificadas de direção e assessoramento preenchidos.</t>
        </r>
      </text>
    </comment>
    <comment ref="D126" authorId="0">
      <text>
        <r>
          <rPr>
            <sz val="11"/>
            <color rgb="FF000000"/>
            <rFont val="Arial"/>
            <family val="2"/>
          </rPr>
          <t>(Células de preenchimento automático). Quantitativo das funções gratificadas de direção e assessoramento vagas.</t>
        </r>
      </text>
    </comment>
    <comment ref="E126" authorId="0">
      <text>
        <r>
          <rPr>
            <sz val="11"/>
            <color rgb="FF000000"/>
            <rFont val="Arial"/>
            <family val="2"/>
          </rPr>
          <t>(Células de preenchimento automático). Quantitativo das funções gratificadas de direção e assessoramento existentes (preenchidos + vagos).</t>
        </r>
      </text>
    </comment>
    <comment ref="G126" authorId="0">
      <text>
        <r>
          <rPr>
            <sz val="11"/>
            <color rgb="FF000000"/>
            <rFont val="Arial"/>
            <family val="2"/>
          </rPr>
          <t>(Células de preenchimento automático). Valor total dos vencimentos dos servidores, em Reais (R$).</t>
        </r>
      </text>
    </comment>
    <comment ref="H126" authorId="0">
      <text>
        <r>
          <rPr>
            <sz val="11"/>
            <color rgb="FF000000"/>
            <rFont val="Arial"/>
            <family val="2"/>
          </rPr>
          <t>(Células de preenchimento automático). Valor total das representações pagas em razão da função gratificada de direção e assessoramento, em Reais (R$).</t>
        </r>
      </text>
    </comment>
    <comment ref="I126" authorId="0">
      <text>
        <r>
          <rPr>
            <sz val="11"/>
            <color rgb="FF000000"/>
            <rFont val="Arial"/>
            <family val="2"/>
          </rPr>
          <t>(Células de preenchimento automático). Valor total dos montantes resultantes da soma entre os vencimentos + representações, em Reais (R$).</t>
        </r>
      </text>
    </comment>
    <comment ref="A135" authorId="0">
      <text>
        <r>
          <rPr>
            <sz val="11"/>
            <color rgb="FF000000"/>
            <rFont val="Arial"/>
            <family val="2"/>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135" authorId="0">
      <text>
        <r>
          <rPr>
            <sz val="11"/>
            <color rgb="FF000000"/>
            <rFont val="Arial"/>
            <family val="2"/>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35" authorId="0">
      <text>
        <r>
          <rPr>
            <sz val="11"/>
            <color rgb="FF000000"/>
            <rFont val="Arial"/>
            <family val="2"/>
          </rPr>
          <t>Descrever a sigla da lotação referente à função gratificada de supervisão e apoio. Exemplos de siglas da SCGE: DAUD/UAPP, DAUD/COP/UAOP, DAUD/CLC/UALC, etc.</t>
        </r>
      </text>
    </comment>
    <comment ref="D135" authorId="0">
      <text>
        <r>
          <rPr>
            <sz val="11"/>
            <color rgb="FF000000"/>
            <rFont val="Arial"/>
            <family val="2"/>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35" authorId="0">
      <text>
        <r>
          <rPr>
            <sz val="11"/>
            <color rgb="FF000000"/>
            <rFont val="Arial"/>
            <family val="2"/>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35" authorId="0">
      <text>
        <r>
          <rPr>
            <sz val="11"/>
            <color rgb="FF000000"/>
            <rFont val="Arial"/>
            <family val="2"/>
          </rPr>
          <t>Nome completo do servidor ocupante da função gratificada de supervisão e apoio. Caso a função gratificada de supervisão e apoio esteja vago, a palavra "VAGO" deverá ser inserida na célula correspondente.</t>
        </r>
      </text>
    </comment>
    <comment ref="G135" authorId="0">
      <text>
        <r>
          <rPr>
            <sz val="11"/>
            <color rgb="FF000000"/>
            <rFont val="Arial"/>
            <family val="2"/>
          </rPr>
          <t>Valor do vencimento do servidor, em Reais (R$).</t>
        </r>
      </text>
    </comment>
    <comment ref="H135" authorId="0">
      <text>
        <r>
          <rPr>
            <sz val="11"/>
            <color rgb="FF000000"/>
            <rFont val="Arial"/>
            <family val="2"/>
          </rPr>
          <t>Valor da representação paga em razão da função gratificada de supervisão e apoio, em Reais (R$).</t>
        </r>
      </text>
    </comment>
    <comment ref="I135" authorId="0">
      <text>
        <r>
          <rPr>
            <sz val="11"/>
            <color rgb="FF000000"/>
            <rFont val="Arial"/>
            <family val="2"/>
          </rPr>
          <t>(Células de preenchimento automático). Montante resultante da soma entre o vencimento + representação, em Reais (R$).</t>
        </r>
      </text>
    </comment>
    <comment ref="A644" authorId="0">
      <text>
        <r>
          <rPr>
            <sz val="11"/>
            <color rgb="FF000000"/>
            <rFont val="Arial"/>
            <family val="2"/>
          </rPr>
          <t>(Não editar as células em cinza). Relação de todas as funções gratificadas de supervisão e apoio, conforme Lei Estadual nº 16.520/2018.</t>
        </r>
      </text>
    </comment>
    <comment ref="B644" authorId="0">
      <text>
        <r>
          <rPr>
            <sz val="11"/>
            <color rgb="FF000000"/>
            <rFont val="Arial"/>
            <family val="2"/>
          </rPr>
          <t>(Não editar as células em cinza). Relação de todos os símbolos das funções gratificadas de supervisão e apoio, conforme Lei Estadual nº 16.520/2018.</t>
        </r>
      </text>
    </comment>
    <comment ref="C644" authorId="0">
      <text>
        <r>
          <rPr>
            <sz val="11"/>
            <color rgb="FF000000"/>
            <rFont val="Arial"/>
            <family val="2"/>
          </rPr>
          <t>(Células de preenchimento automático). Quantitativo das funções gratificadas de supervisão e apoio preenchidos.</t>
        </r>
      </text>
    </comment>
    <comment ref="D644" authorId="0">
      <text>
        <r>
          <rPr>
            <sz val="11"/>
            <color rgb="FF000000"/>
            <rFont val="Arial"/>
            <family val="2"/>
          </rPr>
          <t>(Células de preenchimento automático). Quantitativo das funções gratificadas de supervisão e apoio vagos.</t>
        </r>
      </text>
    </comment>
    <comment ref="E644" authorId="0">
      <text>
        <r>
          <rPr>
            <sz val="11"/>
            <color rgb="FF000000"/>
            <rFont val="Arial"/>
            <family val="2"/>
          </rPr>
          <t>(Células de preenchimento automático). Quantitativo das funções gratificadas de supervisão e apoio existentes (preenchidos + vagos).</t>
        </r>
      </text>
    </comment>
    <comment ref="G644" authorId="0">
      <text>
        <r>
          <rPr>
            <sz val="11"/>
            <color rgb="FF000000"/>
            <rFont val="Arial"/>
            <family val="2"/>
          </rPr>
          <t>(Células de preenchimento automático). Valor total dos vencimentos dos servidores, em Reais (R$).</t>
        </r>
      </text>
    </comment>
    <comment ref="H644" authorId="0">
      <text>
        <r>
          <rPr>
            <sz val="11"/>
            <color rgb="FF000000"/>
            <rFont val="Arial"/>
            <family val="2"/>
          </rPr>
          <t>(Células de preenchimento automático). Valor total das representações pagas em razão da função gratificada de supervisão e apoio, em Reais (R$).</t>
        </r>
      </text>
    </comment>
    <comment ref="I644" authorId="0">
      <text>
        <r>
          <rPr>
            <sz val="11"/>
            <color rgb="FF000000"/>
            <rFont val="Arial"/>
            <family val="2"/>
          </rPr>
          <t>(Células de preenchimento automático). Valor total dos montantes resultantes da soma entre os vencimentos + representações, em Reais (R$).</t>
        </r>
      </text>
    </comment>
    <comment ref="C653" authorId="0">
      <text>
        <r>
          <rPr>
            <sz val="11"/>
            <color rgb="FF000000"/>
            <rFont val="Arial"/>
            <family val="2"/>
          </rPr>
          <t>(Células de preenchimento automático). Quantitativo dos cargos em comissão + funções gratificadas preenchidos.</t>
        </r>
      </text>
    </comment>
    <comment ref="D653" authorId="0">
      <text>
        <r>
          <rPr>
            <sz val="11"/>
            <color rgb="FF000000"/>
            <rFont val="Arial"/>
            <family val="2"/>
          </rPr>
          <t>(Células de preenchimento automático). Quantitativo dos cargos em comissão + funções gratificadas vagos.</t>
        </r>
      </text>
    </comment>
    <comment ref="E653" authorId="0">
      <text>
        <r>
          <rPr>
            <sz val="11"/>
            <color rgb="FF000000"/>
            <rFont val="Arial"/>
            <family val="2"/>
          </rPr>
          <t>(Células de preenchimento automático). Quantitativo dos cargos em comissão + funções gratificadas existentes (preenchidos + vagos).</t>
        </r>
      </text>
    </comment>
    <comment ref="G653" authorId="0">
      <text>
        <r>
          <rPr>
            <sz val="11"/>
            <color rgb="FF000000"/>
            <rFont val="Arial"/>
            <family val="2"/>
          </rPr>
          <t>(Células de preenchimento automático). Valor total dos vencimentos dos cargos comissionados + funções gratificadas, em Reais (R$).</t>
        </r>
      </text>
    </comment>
    <comment ref="H653" authorId="0">
      <text>
        <r>
          <rPr>
            <sz val="11"/>
            <color rgb="FF000000"/>
            <rFont val="Arial"/>
            <family val="2"/>
          </rPr>
          <t>(Células de preenchimento automático). Valor total das representações pagas em razão dos cargos comissionados + funções gratificadas, em Reais (R$).</t>
        </r>
      </text>
    </comment>
    <comment ref="I653" authorId="0">
      <text>
        <r>
          <rPr>
            <sz val="11"/>
            <color rgb="FF000000"/>
            <rFont val="Arial"/>
            <family val="2"/>
          </rPr>
          <t>(Células de preenchimento automático). Valor total dos montantes resultantes da soma entre os vencimentos + representações pagas em razão dos cargos comissionados + funções gratificadas, em Reais (R$).</t>
        </r>
      </text>
    </comment>
    <comment ref="A654" authorId="0">
      <text>
        <r>
          <rPr>
            <sz val="11"/>
            <color rgb="FF000000"/>
            <rFont val="Arial"/>
            <family val="2"/>
          </rPr>
          <t>Verificar se não seria mais adequado substituir representações por remuneração, uma vez que, no caso de Cargo em Comissão, inclui tb. o vencimento para os não efetivos
	-Bianca Rosa
Item ajustado!
	-ricardo Alves Paiva</t>
        </r>
      </text>
    </comment>
  </commentList>
</comments>
</file>

<file path=xl/sharedStrings.xml><?xml version="1.0" encoding="utf-8"?>
<sst xmlns="http://schemas.openxmlformats.org/spreadsheetml/2006/main" count="38683" uniqueCount="1136">
  <si>
    <t xml:space="preserve">                              GOVERNO DO ESTADO DE PERNAMBUCO </t>
  </si>
  <si>
    <t xml:space="preserve">                              ANEXO II - CARGOS EM COMISSÃO E FUNÇÕES GRATIFICADAS [DESCRITIVO DOS OCUPANTES, QUANTITATIVOS E VAGAS NÃO PREENCHIDAS] (ITENS 4.3 E 4.4 DO ANEXO I, DA PORTARIA SCGE Nº 12/2020)</t>
  </si>
  <si>
    <t>Notas: 1. As células em cinza e azul são de preenchimento automático, portanto é importante não editá-las; 2. Nunca mesclar células; 3. Atentar para as notas explicativas nas celulas do cabeçalho e na legenda ao final desta planilha.</t>
  </si>
  <si>
    <t>CARGOS COMISSIONADOS</t>
  </si>
  <si>
    <t>DESCRITIVO [3]</t>
  </si>
  <si>
    <t>SÍMBOLO [4]</t>
  </si>
  <si>
    <t>LOTAÇÃO [5]</t>
  </si>
  <si>
    <t>CATEGORIA [6]</t>
  </si>
  <si>
    <t>QTD. [7]</t>
  </si>
  <si>
    <t>SERVIDOR [8]</t>
  </si>
  <si>
    <t>AGP [9]</t>
  </si>
  <si>
    <t>VENCIMENTO [10]</t>
  </si>
  <si>
    <t>REPRESENTAÇÃO [11]</t>
  </si>
  <si>
    <t>MONTANTE [12]</t>
  </si>
  <si>
    <t>DESCRIÇÃO DOS CARGOS COMISSIONADOS [13]</t>
  </si>
  <si>
    <t>SIMBOLO [14]</t>
  </si>
  <si>
    <t>QTD. PREENCHIDOS [15]</t>
  </si>
  <si>
    <t>QTD. VAGO [16]</t>
  </si>
  <si>
    <t>TOTAL QTD. [17]</t>
  </si>
  <si>
    <t>TOTAL AGP [18]</t>
  </si>
  <si>
    <t>TOTAL VENCIMENTO [19]</t>
  </si>
  <si>
    <t>TOTAL REPRESENTAÇÃO [20]</t>
  </si>
  <si>
    <t>TOTAL MONTANTE [21]</t>
  </si>
  <si>
    <t>Cargo Comissionado de Direção e Assessoramento</t>
  </si>
  <si>
    <t>DAS</t>
  </si>
  <si>
    <t>Cargo Comissionado de Direção e Assessoramento - 1</t>
  </si>
  <si>
    <t>DAS-1</t>
  </si>
  <si>
    <t>Cargo Comissionado de Direção e Assessoramento - 2</t>
  </si>
  <si>
    <t>DAS-2</t>
  </si>
  <si>
    <t>Cargo Comissionado de Direção e Assessoramento - 3</t>
  </si>
  <si>
    <t>DAS-3</t>
  </si>
  <si>
    <t>Cargo Comissionado de Direção e Assessoramento - 4</t>
  </si>
  <si>
    <t>DAS-4</t>
  </si>
  <si>
    <t>Cargo Comissionado de Direção e Assessoramento - 5</t>
  </si>
  <si>
    <t>DAS-5</t>
  </si>
  <si>
    <t>Cargo de Assessoramento - 1</t>
  </si>
  <si>
    <t>CAA-1</t>
  </si>
  <si>
    <t>Cargo de Assessoramento - 2</t>
  </si>
  <si>
    <t>CAA-2</t>
  </si>
  <si>
    <t>Cargo de Assessoramento - 3</t>
  </si>
  <si>
    <t>CAA-3</t>
  </si>
  <si>
    <t>Cargo de Assessoramento - 4</t>
  </si>
  <si>
    <t>CAA-4</t>
  </si>
  <si>
    <t>Cargo de Assessoramento - 5</t>
  </si>
  <si>
    <t>CAA-5</t>
  </si>
  <si>
    <t>TOTAL DOS CARGOS COMISSIONADOS E DAS SUAS REMUNERAÇÕES</t>
  </si>
  <si>
    <t>FUNÇÃO GRATIFICADA DE DIREÇÃO E ASSESSORAMENTO</t>
  </si>
  <si>
    <t>DESCRITIVO [22]</t>
  </si>
  <si>
    <t>SÍMBOLO [23]</t>
  </si>
  <si>
    <t>LOTAÇÃO [24]</t>
  </si>
  <si>
    <t>CATEGORIA [25]</t>
  </si>
  <si>
    <t>QTD. [26]</t>
  </si>
  <si>
    <t>SERVIDOR [27]</t>
  </si>
  <si>
    <t>VENCIMENTO [28]</t>
  </si>
  <si>
    <t>REPRESENTAÇÃO [29]</t>
  </si>
  <si>
    <t>MONTANTE [30]</t>
  </si>
  <si>
    <t>RELAÇÃO DAS FUNÇÕES GRATIFICADAS DE DIREÇÃO E ASSESSORAMENTO [31]</t>
  </si>
  <si>
    <t>SIMBOLO [32]</t>
  </si>
  <si>
    <t>QTD. PREENCHIDOS [33]</t>
  </si>
  <si>
    <t>QTD. VAGO [34]</t>
  </si>
  <si>
    <t>TOTAL QTD. [35]</t>
  </si>
  <si>
    <t>TOTAL VENCIMENTO [36]</t>
  </si>
  <si>
    <t>TOTAL REPRESENTAÇÃO [37]</t>
  </si>
  <si>
    <t>TOTAL MONTANTE [38]</t>
  </si>
  <si>
    <t>Função Gratificada de Direção e Assessoramento</t>
  </si>
  <si>
    <t>FDA</t>
  </si>
  <si>
    <t>Função Gratificada de Direção e Assessoramento - 1</t>
  </si>
  <si>
    <t>FDA-1</t>
  </si>
  <si>
    <t>Função Gratificada de Direção e Assessoramento - 2</t>
  </si>
  <si>
    <t>FDA-2</t>
  </si>
  <si>
    <t>Função Gratificada de Direção e Assessoramento - 3</t>
  </si>
  <si>
    <t>FDA-3</t>
  </si>
  <si>
    <t>Função Gratificada de Direção e Assessoramento - 4</t>
  </si>
  <si>
    <t>FDA-4</t>
  </si>
  <si>
    <t>TOTAL DAS FUNÇÕES GRATIFICADAS DE DIREÇÃO E ASSESSORAMENTO E DAS SUAS REMUNERAÇÕES</t>
  </si>
  <si>
    <t>FUNÇÃO GRATIFICADA DE SUPERVISÃO E APOIO</t>
  </si>
  <si>
    <t>DESCRITIVO [39]</t>
  </si>
  <si>
    <t>SÍMBOLO [40]</t>
  </si>
  <si>
    <t>LOTAÇÃO [41]</t>
  </si>
  <si>
    <t>CATEGORIA [42]</t>
  </si>
  <si>
    <t>QTD. [43]</t>
  </si>
  <si>
    <t>SERVIDOR [44]</t>
  </si>
  <si>
    <t>VENCIMENTO [45]</t>
  </si>
  <si>
    <t>REPRESENTAÇÃO [46]</t>
  </si>
  <si>
    <t>MONTANTE [47]</t>
  </si>
  <si>
    <t>RELAÇÃO DAS FUNÇÕES GRATIFICADAS DE SUPERVISÃO E APOIO [48]</t>
  </si>
  <si>
    <t>SIMBOLO [49]</t>
  </si>
  <si>
    <t>QTD. PREENCHIDOS [50]</t>
  </si>
  <si>
    <t>QTD. VAGO [51]</t>
  </si>
  <si>
    <t>TOTAL QTD. [52]</t>
  </si>
  <si>
    <t>TOTAL VENCIMENTO [53]</t>
  </si>
  <si>
    <t>TOTAL REPRESENTAÇÃO [54]</t>
  </si>
  <si>
    <t>TOTAL MONTANTE [55]</t>
  </si>
  <si>
    <t>Função Gratificada de Supervisão -1</t>
  </si>
  <si>
    <t>FGS-1</t>
  </si>
  <si>
    <t>Função Gratificada de Supervisão -2</t>
  </si>
  <si>
    <t xml:space="preserve">FGS-2 </t>
  </si>
  <si>
    <t>Função Gratificada de Supervisão -3</t>
  </si>
  <si>
    <t>FGS-3</t>
  </si>
  <si>
    <t xml:space="preserve">Função Gratificada de Apoio -1 </t>
  </si>
  <si>
    <t xml:space="preserve">FGA-1 </t>
  </si>
  <si>
    <t>Função Gratificada de Apoio -2</t>
  </si>
  <si>
    <t>FGA-2</t>
  </si>
  <si>
    <t xml:space="preserve">Função Gratificada de Apoio -3 </t>
  </si>
  <si>
    <t>FGA-3</t>
  </si>
  <si>
    <t>TOTAL DAS FUNÇÕES GRATIFICADAS DE SUPERVISÃO E APOIO E DAS SUAS REMUNERAÇÕES</t>
  </si>
  <si>
    <t>TOTAL QTD. PREENCHIDOS [56]</t>
  </si>
  <si>
    <t>TOTAL QTD. VAGO [57]</t>
  </si>
  <si>
    <t>TOTAL QTD. [58]</t>
  </si>
  <si>
    <t>VALOR TOTAL VENCIMENTO [59]</t>
  </si>
  <si>
    <t>VALOR TOTAL REPRESENTAÇÃO [60]</t>
  </si>
  <si>
    <t>VALOR TOTAL MONTANTE [61]</t>
  </si>
  <si>
    <t>QUANTITATIVO TOTAL DOS CARGOS EM COMISSÃO + FUNÇÕES GRATIFICADAS E VALOR TOTAL DAS SUAS REMUNERAÇÕES</t>
  </si>
  <si>
    <t>EMBASAMENTO LEGAL:</t>
  </si>
  <si>
    <t>Lei nº 6.123, de 20 de julho de 1968 (institui o regime jurídico dos funcionários públicos civis do Estado de Pernambuco).</t>
  </si>
  <si>
    <t>Lei nº 16.520, de 27 de dezembro de 2018 (Lei que dispõe sobre a estrutura e o funcionamento do Poder Executivo vigente à epoca da divulgação)</t>
  </si>
  <si>
    <t>Enumerar Decreto(s) de Alocação de Cargos Comissionados e Funções Gratificadas do órgão ou entidade ou normativo equivalente vigentes à epoca da divulgação</t>
  </si>
  <si>
    <t>Decreto que aprova o Regulamento do órgão ou entidade ou normativo equivalente vigente à epoca da divulgação</t>
  </si>
  <si>
    <t>Decreto que aprova o Manual de Serviços do órgão ou entidade ou normativo equivalente vigente à epoca da divulgação</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</si>
  <si>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</si>
  <si>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</si>
  <si>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subsequente.</t>
  </si>
  <si>
    <t>[3] Descrever o nome do cargo comissionado como consta no Decreto de Alocação do Cargo e/ou Regulamento do órgão ou entidade. Exemplos da SCGE: Secretário Executivo da Controladoria-Geral do Estado, Chefe de Gabinete, Assessor de Comunicação, etc.</t>
  </si>
  <si>
    <t>[4] (célula de preenchimento obrigatório, pois serve de base para a contabilização dos quantitativos totais de cargos, funções e gratificações preenchidos e vagos). Lista suspensa. Simbolo do cargo comissionado, conforme Lei Estadual nº 16.520/2018. Opções: DAS, DAS-1, DAS-2, DAS-3, DAS-4, DAS-5, CAA-1, CAA-2, CAA-3, CAA-4 e CAA-5.</t>
  </si>
  <si>
    <t>[5] Descrever a sigla da lotação referente ao cargo comissionado. Exemplos de siglas da SCGE: GAB/SECGE, GAB/CGAB, CGAB/ASC, etc.</t>
  </si>
  <si>
    <t>[6]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</si>
  <si>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[7] (Não editar as células em cinza). Quantitativo dos cargos comissionados existentes, por servidor. Como essa contagem é por servidor, esse número sempre será "1". Essa coluna servirá como base para contabilizar o quantitativo total de servidores com cargos comissionados.</t>
  </si>
  <si>
    <t>[8] Nome completo do servidor ocupante do cargo comissionado. Caso o cargo esteja vago, a palavra "VAGO" deverá ser inserida na célula correspondente.</t>
  </si>
  <si>
    <t>[9] Valor do subsídio do agente político, em Reais (R$).</t>
  </si>
  <si>
    <t>[10] Valor do vencimento do servidor, em Reais (R$).</t>
  </si>
  <si>
    <t>[11] Valor da representação paga em razão do cargo em comissão, em Reais (R$).</t>
  </si>
  <si>
    <t>[12] (Células de preenchimento automático). Montante resultante da soma entre o subsídio do agente político + vencimento + representação, em Reais (R$).</t>
  </si>
  <si>
    <t>[13] (Não editar as células em cinza). Relação de todos os cargos comissionados, conforme Lei Estadual nº 16.520/2018.</t>
  </si>
  <si>
    <t>[14] (Não editar as células em cinza). Relação de todos os símbolos dos cargos comissionados, conforme Lei Estadual nº 16.520/2018.</t>
  </si>
  <si>
    <t>[15] (Células de preenchimento automático). Quantitativo dos cargos comissionados preenchidos.</t>
  </si>
  <si>
    <t>[16] (Células de preenchimento automático). Quantitativo dos cargos comissionados vagos.</t>
  </si>
  <si>
    <t>[17] (Células de preenchimento automático). Quantitativo dos cargos comissionados existentes (preenchidos + vagos).</t>
  </si>
  <si>
    <t>[18] (Células de preenchimento automático). Valor total do subsídio do agente político, em Reais (R$).</t>
  </si>
  <si>
    <t>[19] (Células de preenchimento automático). Valor total dos vencimentos dos servidores em razão do cargo em comissão, em Reais (R$).</t>
  </si>
  <si>
    <t>[20] (Células de preenchimento automático). Valor total das representações pagas em razão do cargo em comissão, em Reais (R$).</t>
  </si>
  <si>
    <t>[21] (Células de preenchimento automático). Valor total dos montantes resultantes da soma entre os subsídios dos agentes políticos + vencimentos + representações, em Reais (R$).</t>
  </si>
  <si>
    <t>[22] Descrever o nome da função gratificada de direção e assessoramento, conforme Decreto de Alocação da Função Gratificada e/ou Regulamento do órgão ou entidade. Exemplos da SCGE: Diretora da Ouvidoria-Geral do Estado, Gestora da Setorial Contábil, Coordenador de Auditoria de Obras Públicas, etc.</t>
  </si>
  <si>
    <t>[23] (célula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</si>
  <si>
    <t>[24] Descrever a sigla da lotação referente à função gratificada de direção e assessoramento. Exemplos de siglas da SCGE: GAB/DOGE, DPGE/GAF/GSC, DAUD/COP, etc.</t>
  </si>
  <si>
    <t>[25]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</si>
  <si>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[26] (Não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</si>
  <si>
    <t>[27] Nome completo do servidor ocupante da função gratificada de direção e assessoramento. Caso a função gratificada de direção e assessoramento esteja vaga, a palavra "VAGA" deverá ser inserida na célula correspondente.</t>
  </si>
  <si>
    <t>[28] Valor do vencimento do servidor, em Reais (R$).</t>
  </si>
  <si>
    <t>[29] Valor da representação paga em razão da função gratificada de direção e assessoramento, em Reais (R$).</t>
  </si>
  <si>
    <t>[30] (Células de preenchimento automático). Montante resultante da soma entre o vencimento + representação, em Reais (R$).</t>
  </si>
  <si>
    <t>[31] (Não editar as células em cinza). Relação de todas as funções gratificadas de direção e assessoramento, conforme Lei Estadual nº 16.520/2018.</t>
  </si>
  <si>
    <t>[32] (Não editar as células em cinza). Relação de todos os símbolos das funções gratificadas de direção e assessoramento, conforme Lei Estadual nº 16.520/2018.</t>
  </si>
  <si>
    <t>[33] (Células de preenchimento automático). Quantitativo das funções gratificadas de direção e assessoramento preenchidos.</t>
  </si>
  <si>
    <t>[34] (Células de preenchimento automático). Quantitativo das funções gratificadas de direção e assessoramento vagas.</t>
  </si>
  <si>
    <t>[35] (Células de preenchimento automático). Quantitativo das funções gratificadas de direção e assessoramento existentes (preenchidos + vagos).</t>
  </si>
  <si>
    <t>[36] (Células de preenchimento automático). Valor total dos vencimentos dos servidores, em Reais (R$).</t>
  </si>
  <si>
    <t>[37] (Células de preenchimento automático). Valor total das representações pagas em razão da função gratificada de direção e assessoramento, em Reais (R$).</t>
  </si>
  <si>
    <t>[38] (Células de preenchimento automático). Valor total dos montantes resultantes da soma entre os vencimentos + representações, em Reais (R$).</t>
  </si>
  <si>
    <t xml:space="preserve">[39] Descrever o nome da função gratificada de supervisão e apoio como consta no Decreto de Alocação da Função Gratificada e/ou Manual de Serviços do órgão ou entidade. Exemplos da SCGE: Chefia da Unidade de Apoio e Projetos, Chefia da Unidade de Obras e Serviços de Engenharia, Chefia da Unidade de Licitações e Contratos, Função Gratificada de Supervisão 3, Função Gratificada de Apoio 2 etc. </t>
  </si>
  <si>
    <t>[40] (célula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</si>
  <si>
    <t>[41] Descrever a sigla da lotação referente à função gratificada de supervisão e apoio. Exemplos de siglas da SCGE: DAUD/UAPP, DAUD/COP/UAOP, DAUD/CLC/UALC, etc.</t>
  </si>
  <si>
    <t>[42]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</si>
  <si>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[43] (Não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</si>
  <si>
    <t>[44] Nome completo do servidor ocupante da função gratificada de supervisão e apoio. Caso a função gratificada de supervisão e apoio esteja vaga, a palavra "VAGA" deverá ser inserida na célula correspondente.</t>
  </si>
  <si>
    <t>[45] Valor do vencimento do servidor, em Reais (R$).</t>
  </si>
  <si>
    <t>[46] Valor da representação paga em razão da função gratificada de supervisão e apoio, em Reais (R$).</t>
  </si>
  <si>
    <t>[47] (Células de preenchimento automático). Montante resultante da soma entre o vencimento + representação, em Reais (R$).</t>
  </si>
  <si>
    <t>[48] (Não editar as células em cinza). Relação de todas as funções gratificadas de supervisão e apoio, conforme Lei Estadual nº 16.520/2018.</t>
  </si>
  <si>
    <t>[49] (Não editar as células em cinza). Relação de todos os símbolos das funções gratificadas de supervisão e apoio, conforme Lei Estadual nº 16.520/2018.</t>
  </si>
  <si>
    <t>[50] (Células de preenchimento automático). Quantitativo das funções gratificadas de supervisão e apoio preenchidos.</t>
  </si>
  <si>
    <t>[51] (Células de preenchimento automático). Quantitativo das funções gratificadas de supervisão e apoio vagos.</t>
  </si>
  <si>
    <t>[52] (Células de preenchimento automático). Quantitativo das funções gratificadas de supervisão e apoio existentes (preenchidos + vagos).</t>
  </si>
  <si>
    <t>[53] (Células de preenchimento automático). Valor total dos vencimentos dos servidores, em Reais (R$).</t>
  </si>
  <si>
    <t>[54] (Células de preenchimento automático). Valor total das representações pagas em razão da função gratificada de supervisão e apoio, em Reais (R$).</t>
  </si>
  <si>
    <t>[55] (Células de preenchimento automático). Valor total dos montantes resultantes da soma entre os vencimentos + representações, em Reais (R$).</t>
  </si>
  <si>
    <t>[56] (Células de preenchimento automático). Quantitativo dos cargos em comissão + funções gratificadas preenchidos.</t>
  </si>
  <si>
    <t>[57] (Células de preenchimento automático). Quantitativo dos cargos em comissão + funções gratificadas vagos.</t>
  </si>
  <si>
    <t>[58] (Células de preenchimento automático). Quantitativo dos cargos em comissão + funções gratificadas existentes (preenchidos + vagos).</t>
  </si>
  <si>
    <t>[59] (Células de preenchimento automático). Valor total dos vencimentos dos cargos comissionados + funções gratificadas, em Reais (R$).</t>
  </si>
  <si>
    <t>[60] (Células de preenchimento automático). Valor total das representações pagas em razão dos cargos comissionados + funções gratificadas, em Reais (R$).</t>
  </si>
  <si>
    <t>[61] (Células de preenchimento automático). Valor total dos montantes resultantes da soma entre os vencimentos + representações pagas em razão dos cargos comissionados + funções gratificadas, em Reais (R$).</t>
  </si>
  <si>
    <t xml:space="preserve">                              SECRETARIA DE DEFESA SOCIAL - SDS</t>
  </si>
  <si>
    <t>Secretário de Defesa Social</t>
  </si>
  <si>
    <t>GAB</t>
  </si>
  <si>
    <t>EXQ</t>
  </si>
  <si>
    <t>Humberto Freire de Barros</t>
  </si>
  <si>
    <t>Secretário Executivo de Defesa Social</t>
  </si>
  <si>
    <t>Assistente de Gabinete</t>
  </si>
  <si>
    <t>Coordenador de Tecnologia e Ensino a Distância</t>
  </si>
  <si>
    <t>Diretor/Comandante do Câmpus de Ensino Metropolitano II</t>
  </si>
  <si>
    <t>Assistente das Unidades Operacionais de Defesa Social</t>
  </si>
  <si>
    <t>Chefe do Núcleo de Armamento, Municção e Equipamentos Operacionais</t>
  </si>
  <si>
    <t>Secretário de Gabinete</t>
  </si>
  <si>
    <t>Coordenadora de Apoio à Gestão de Pessoas</t>
  </si>
  <si>
    <t>Chefe de Suporte Institucional</t>
  </si>
  <si>
    <t>Assessora</t>
  </si>
  <si>
    <t>Assessor da Corregedoria</t>
  </si>
  <si>
    <t>Assessor de Programas e Projetos Especiais</t>
  </si>
  <si>
    <t>Chefe do Núcleo de Enfrentamento ao Tráfico de Pessoas</t>
  </si>
  <si>
    <t>Assessor de Gestão de Pessoas</t>
  </si>
  <si>
    <t>Gestor de Apoio Administrativo</t>
  </si>
  <si>
    <t>Gestor de Apoio Consultivo</t>
  </si>
  <si>
    <t>Gestor Técnico</t>
  </si>
  <si>
    <t>Gestor Tecnico</t>
  </si>
  <si>
    <t>Gestor Tecnico de Articulação</t>
  </si>
  <si>
    <t>Ouvidor da Secretaria de Defesa Social</t>
  </si>
  <si>
    <t>Gestor de Contratos e Convênios</t>
  </si>
  <si>
    <t>Gestor de Proteção Participativa ao Cidadão</t>
  </si>
  <si>
    <t>Gerente de Prevenção e Articulação Comunitária</t>
  </si>
  <si>
    <t>Gerente do Centro Integrado de Comunicação</t>
  </si>
  <si>
    <t>Gerente do Centro Integrado de Operações de Defesa Social</t>
  </si>
  <si>
    <t>Corregedor Geral Adjunto</t>
  </si>
  <si>
    <t>Superintendente de Gestão Integrada</t>
  </si>
  <si>
    <t>Superintendente de Gestão Executiva de Defesa Social</t>
  </si>
  <si>
    <t>Superintendente de Gestão de Pessoas</t>
  </si>
  <si>
    <t>Superintendente Técnico</t>
  </si>
  <si>
    <t>Superintendente de Comunicação de Defesa Social 4</t>
  </si>
  <si>
    <t>Superintendente de Comunicação de Defesa Social 3</t>
  </si>
  <si>
    <t>Superintendente de Comunicação de Defesa Social 2</t>
  </si>
  <si>
    <t>Superintendente de Comunicação de Defesa Social 1</t>
  </si>
  <si>
    <t>Gerente Geral do Centro Integrado de Comunicação Social</t>
  </si>
  <si>
    <t>Gerente Geral de Planejamento e Gestão</t>
  </si>
  <si>
    <t>Gerente Geral de Assuntos Jurídicos</t>
  </si>
  <si>
    <t>Gerente Geral do Centro Integrado de Operações de Defesa Social</t>
  </si>
  <si>
    <t>Corregedor Geral</t>
  </si>
  <si>
    <t>Secretário Executivo de Gestão Integrada</t>
  </si>
  <si>
    <t xml:space="preserve">Jose Moraes Barbosa </t>
  </si>
  <si>
    <t>Inara Varelo Pereira dos Santos</t>
  </si>
  <si>
    <t>Ana Paula Tavares Benvenuto</t>
  </si>
  <si>
    <t>Alysson Barros da Silva</t>
  </si>
  <si>
    <t>Cristiano Viega Ramos</t>
  </si>
  <si>
    <t>Julieta Pillar Japiassu</t>
  </si>
  <si>
    <t>Brenda Karollyne Fernandes da Silva</t>
  </si>
  <si>
    <t>Jose Nobre de Azevedo</t>
  </si>
  <si>
    <t>Gustavo Henrique Brasil de Barros</t>
  </si>
  <si>
    <t>Marcelo Jacinto de Oliveira</t>
  </si>
  <si>
    <t>Orlaneide Chagas do Nascimento</t>
  </si>
  <si>
    <t>Paulo Augusto Brandi Batalha</t>
  </si>
  <si>
    <t>Tatiana Barreto dos Santos</t>
  </si>
  <si>
    <t>Iasmy Conceição Ferreira Cavalcante</t>
  </si>
  <si>
    <t>Tatiana de Oliveira Lima</t>
  </si>
  <si>
    <t>Katia Rejane de Figueiredo Cavalcante Bezerra</t>
  </si>
  <si>
    <t>Solange Santos Correia</t>
  </si>
  <si>
    <t>Robson Nicolau Alves Lins</t>
  </si>
  <si>
    <t>Priscila Ferreira Agostinho</t>
  </si>
  <si>
    <t>Tamires Magalhaes de Souto Crasto</t>
  </si>
  <si>
    <t>Thamirys Eduarda do Monte de Miranda</t>
  </si>
  <si>
    <t>Ana Kassia Souza Gomes</t>
  </si>
  <si>
    <t>Rayza Rosane de Lira Guerra</t>
  </si>
  <si>
    <t>Helson de Paula</t>
  </si>
  <si>
    <t>Jeanne Aguiar Pinheiro de Souza</t>
  </si>
  <si>
    <t>Airton Pereira de Menezes</t>
  </si>
  <si>
    <t>Marco Aurelio Bezerra Pires</t>
  </si>
  <si>
    <t>Wilton Jose Felix da Silva Neto</t>
  </si>
  <si>
    <t>Francisco de Assis Vidal Filho</t>
  </si>
  <si>
    <t>Marcia Cristina Lira Gomes da Silva</t>
  </si>
  <si>
    <t>Maria Karoline Souza Gomes</t>
  </si>
  <si>
    <t>Jost Paulo Reis e Silva</t>
  </si>
  <si>
    <t>Sue Ann Dias de Azevedo Marinho</t>
  </si>
  <si>
    <t>Ary Siqueira da Cunha Filho</t>
  </si>
  <si>
    <t>Flavio do Nascimento Queiroz</t>
  </si>
  <si>
    <t>Otávio Peres Toscano de Melo</t>
  </si>
  <si>
    <t>Helio Santos Ribeiro</t>
  </si>
  <si>
    <t>Savio Jose da Silveira Macedo</t>
  </si>
  <si>
    <t>Flávia Roberta Dubeux Agra</t>
  </si>
  <si>
    <t>João Barros Correia Júnior</t>
  </si>
  <si>
    <t>Pedro Francisco de Souza</t>
  </si>
  <si>
    <t>Sandra Patricia Ferro de Oliveira</t>
  </si>
  <si>
    <t>Claudia Renata Coutinho de Vasconcelos</t>
  </si>
  <si>
    <t>Thais de Paula Souza</t>
  </si>
  <si>
    <t>Alessandra Sampaio Barbarini</t>
  </si>
  <si>
    <t>Patricia Quental Feitosa</t>
  </si>
  <si>
    <t>Thiago de Medeiros Nunes</t>
  </si>
  <si>
    <t>Ana Carolina Dias de Melo</t>
  </si>
  <si>
    <t>Joelma Gonçalves Chaves Teixeira</t>
  </si>
  <si>
    <t>Luciano Nunes da Silva</t>
  </si>
  <si>
    <t>Paulo Fernando Vieira Loyo</t>
  </si>
  <si>
    <t>Flavio Duncan Meira Junior</t>
  </si>
  <si>
    <t>Rinaldo de Souza</t>
  </si>
  <si>
    <t>COM</t>
  </si>
  <si>
    <t>EST</t>
  </si>
  <si>
    <t>SEDS</t>
  </si>
  <si>
    <t>SEGI</t>
  </si>
  <si>
    <t>COR GER</t>
  </si>
  <si>
    <t>GGCIODS</t>
  </si>
  <si>
    <t>GGAJ</t>
  </si>
  <si>
    <t>GGCICOM</t>
  </si>
  <si>
    <t>SUTEC</t>
  </si>
  <si>
    <t>SGP</t>
  </si>
  <si>
    <t>GPAC</t>
  </si>
  <si>
    <t>GPPC</t>
  </si>
  <si>
    <t>GCCONV</t>
  </si>
  <si>
    <t>OUVID</t>
  </si>
  <si>
    <t>GAA</t>
  </si>
  <si>
    <t>NETP</t>
  </si>
  <si>
    <t>GGPPE</t>
  </si>
  <si>
    <t>GGAIIC</t>
  </si>
  <si>
    <t>NAMEO</t>
  </si>
  <si>
    <t>GACE</t>
  </si>
  <si>
    <t>GTI</t>
  </si>
  <si>
    <t>CEMT II</t>
  </si>
  <si>
    <t>GICAP</t>
  </si>
  <si>
    <t>Gerente Geral de Articulação Integração Institucional e Comunitária</t>
  </si>
  <si>
    <t>Gerente Geral de Polícia Científica</t>
  </si>
  <si>
    <t>Chefe de Gabinete</t>
  </si>
  <si>
    <t>Gerente Geral de Programas e Projetos Especiais</t>
  </si>
  <si>
    <t>Gerente Geral do Centro Integrado de Inteligência de Defesa Social</t>
  </si>
  <si>
    <t>Superintendente Administrativo Financeiro</t>
  </si>
  <si>
    <t>Superintendente de Gestão e Análise Criminal e Estatística</t>
  </si>
  <si>
    <t>Gerente Técnico</t>
  </si>
  <si>
    <t>Gerente Tecnico de Informações</t>
  </si>
  <si>
    <t>Gerente do Centro Integrado de Inteligência de Defesa Social</t>
  </si>
  <si>
    <t>Gerente de Tecnologia da Informação</t>
  </si>
  <si>
    <t>Gerente de Arquitetura e Engenharia</t>
  </si>
  <si>
    <t>Gerente Técnico de Programas e Projetos</t>
  </si>
  <si>
    <t>Gerente de Controle Orçamentário</t>
  </si>
  <si>
    <t>Gerente do Instituto de Criminalística Prof Armando Samico</t>
  </si>
  <si>
    <t>Gerente do Intituto de Medicina Legal Antonio Percivo Cunha</t>
  </si>
  <si>
    <t>Gerente do Instituto de Identificação Tavares Buril</t>
  </si>
  <si>
    <t>Gestor do Gabinete de Segurança</t>
  </si>
  <si>
    <t>Gestor de Integração e Capacitação</t>
  </si>
  <si>
    <t>Gestor da Setorial Contábil</t>
  </si>
  <si>
    <t>Gestor do Laboratório de Perícia e Pesquisa em Genética Forense</t>
  </si>
  <si>
    <t>Gestor de Convênios Federais</t>
  </si>
  <si>
    <t>Gestor de Coordenação Executiva da Operação Lei Seca</t>
  </si>
  <si>
    <t>Gestor de Força Tarefa Integrada</t>
  </si>
  <si>
    <t>Diretor/Comandante do Câmpus de Ensino Recife</t>
  </si>
  <si>
    <t>Corregedor Auxiliar Militar</t>
  </si>
  <si>
    <t>Corregedor Auxiliar Civil</t>
  </si>
  <si>
    <t>Assessor</t>
  </si>
  <si>
    <t>Assessor Especial Legislativo</t>
  </si>
  <si>
    <t>Assessor do Instituto de Criminalística Professor Armando Samico</t>
  </si>
  <si>
    <t>Assessor do Instituto de Medicina Legal Antonio Persivo Cunha</t>
  </si>
  <si>
    <t>Assessor do Instituto de Identificação Tavares Buril</t>
  </si>
  <si>
    <t>Assessor de Coordenação Operacional da Operação Lei Seca</t>
  </si>
  <si>
    <t>Assessor Especial de Controle Interno</t>
  </si>
  <si>
    <t>Ivanildo Cesar Torres de Medeiros</t>
  </si>
  <si>
    <t>Pollyanna Ferreira de Lima Barros</t>
  </si>
  <si>
    <t>Patricia Soledade de Queiroz</t>
  </si>
  <si>
    <t>Renato Marcio Rocha Leite</t>
  </si>
  <si>
    <t>José Jobson Tavares Neves</t>
  </si>
  <si>
    <t>Jonas Sobral Moreno</t>
  </si>
  <si>
    <t>Ovídio Alencar Araripe Neto</t>
  </si>
  <si>
    <t>Djair Pedro da Silva</t>
  </si>
  <si>
    <t>Natalia Barbosa de Medeiros</t>
  </si>
  <si>
    <t>Policarpo de Freitas Ribeiro Neto</t>
  </si>
  <si>
    <t>Ana Claudia de Souza Lira</t>
  </si>
  <si>
    <t>Rodrigo Leal de Albuquerque Melo</t>
  </si>
  <si>
    <t>Jose Carlos Tiburcio de Lima</t>
  </si>
  <si>
    <t>Paulo Jeann Barros Silva</t>
  </si>
  <si>
    <t>Paulo Ricardo Andrada de Godoy Brito</t>
  </si>
  <si>
    <t>Jaime Barbosa de Lima</t>
  </si>
  <si>
    <t>Benoni Cavalcanti Pereira</t>
  </si>
  <si>
    <t>Chianca de Melo Fragoso de Albuquerque</t>
  </si>
  <si>
    <t>Carlos Antonio de Souza</t>
  </si>
  <si>
    <t>Sidnei Jose Fernandes Cavalcanti</t>
  </si>
  <si>
    <t>Andre Felipe Oliveira Gondim</t>
  </si>
  <si>
    <t>Aguardando Substituição</t>
  </si>
  <si>
    <t>Sylvana Teixeira Lellis</t>
  </si>
  <si>
    <t>Marcos Antonio Santos Sales</t>
  </si>
  <si>
    <t>Alessandra Vieira de Oliveira</t>
  </si>
  <si>
    <t>Grahan Stephan Bentzem Campelo</t>
  </si>
  <si>
    <t>Ricardo Cesar Barbosa Macario</t>
  </si>
  <si>
    <t>Wagner Bezerra do Nascimento</t>
  </si>
  <si>
    <t>Mauro Jose Catunda Luna</t>
  </si>
  <si>
    <t>Henio Coutinho Procopio da Cunha</t>
  </si>
  <si>
    <t>Steice Mavie Santos de Oliveira</t>
  </si>
  <si>
    <t>Shirley Cristine veras de Souza</t>
  </si>
  <si>
    <t>VAGO</t>
  </si>
  <si>
    <t>GGPOC</t>
  </si>
  <si>
    <t>GGCIIDS</t>
  </si>
  <si>
    <t>SAF</t>
  </si>
  <si>
    <t>SGACE</t>
  </si>
  <si>
    <t>GAE</t>
  </si>
  <si>
    <t>GCOR</t>
  </si>
  <si>
    <t>IMLAPC</t>
  </si>
  <si>
    <t>IC</t>
  </si>
  <si>
    <t>IITB</t>
  </si>
  <si>
    <t>GLPPGF</t>
  </si>
  <si>
    <t>OLS</t>
  </si>
  <si>
    <t>CERE</t>
  </si>
  <si>
    <t xml:space="preserve">Chefe da Unidade Apoio a Secretaria Executiva de Defesa Social </t>
  </si>
  <si>
    <t>Função Gratificada de Supervisão 1</t>
  </si>
  <si>
    <t>Função Gratificada de Supervisão 2</t>
  </si>
  <si>
    <t>Função Gratificada de Supervisão 3</t>
  </si>
  <si>
    <t>Função Gratificada de Apoio 3</t>
  </si>
  <si>
    <t>Função Gratificada de Apoio 2</t>
  </si>
  <si>
    <t>FGA-1</t>
  </si>
  <si>
    <t>FGS-2</t>
  </si>
  <si>
    <t>Felipe Gustavo de Souza Barros</t>
  </si>
  <si>
    <t>Jussyara Paiva Amorim</t>
  </si>
  <si>
    <t>Fabio Rodrigues Serpa</t>
  </si>
  <si>
    <t xml:space="preserve">Viviane Rose Rodrigues de Souza Costa </t>
  </si>
  <si>
    <t>Gildson Galdino da Silva</t>
  </si>
  <si>
    <t>Ademar Pinheiro de Almeida</t>
  </si>
  <si>
    <t>Jose Walmir Vieira</t>
  </si>
  <si>
    <t>Elvano Nazir Candido dos Santos</t>
  </si>
  <si>
    <t>George Carlos de Sousa Melo</t>
  </si>
  <si>
    <t>Herison Henrique Bezerra de Lucena</t>
  </si>
  <si>
    <t>Roberto Amaro da Silva</t>
  </si>
  <si>
    <t>Luciano José da Silva</t>
  </si>
  <si>
    <t>Gilberto Francsico do nascimento Neto</t>
  </si>
  <si>
    <t>Chefe da Unidade de Segurança do Gabinete</t>
  </si>
  <si>
    <t xml:space="preserve">Função Gratificada de Supervisão 1 </t>
  </si>
  <si>
    <t>Função Gratificada de Apoio 1</t>
  </si>
  <si>
    <t>Raphael Pires de Albuquerque</t>
  </si>
  <si>
    <t>Francisco Alexandre Bezerra da Silva</t>
  </si>
  <si>
    <t>Andre Jurupitan Santana de Almeida</t>
  </si>
  <si>
    <t>Luciano da Silva Gonçalves</t>
  </si>
  <si>
    <t>Silvio Jose Tertuliano Sobral</t>
  </si>
  <si>
    <t>Sergio Pereira Malafaia</t>
  </si>
  <si>
    <t>Daniel Barboza Magliano</t>
  </si>
  <si>
    <t>Edmar da Silva Farias</t>
  </si>
  <si>
    <t>Ozires Monteiro dos Santos</t>
  </si>
  <si>
    <t>Romulo Barbosa de Lima</t>
  </si>
  <si>
    <t>Deyller Jose de Carvalho</t>
  </si>
  <si>
    <t>Flavio Dias Ferreira</t>
  </si>
  <si>
    <t>Esteferson Domingos da Silva</t>
  </si>
  <si>
    <t>Wisley Fernandes Veloso</t>
  </si>
  <si>
    <t>Dgelis Ferreira de Lima</t>
  </si>
  <si>
    <t>Guylherme Rodrigo Vieira do Nascimento</t>
  </si>
  <si>
    <t>Luiz Paulo Silva de Lima</t>
  </si>
  <si>
    <t>Jose Moises da Silva Gonçalves</t>
  </si>
  <si>
    <t>Alvaro Salles de Pula</t>
  </si>
  <si>
    <t>Ismael Pinho da Silva Neto</t>
  </si>
  <si>
    <t>Flavio Ozorio dos Santos Gomes</t>
  </si>
  <si>
    <t>Anderson Magno Emmanuel da Silva</t>
  </si>
  <si>
    <t>Thyago Patriota de Souza</t>
  </si>
  <si>
    <t>Adilson Floripes de Oliveira</t>
  </si>
  <si>
    <t>Erico Antonio do Sacramento Lobo</t>
  </si>
  <si>
    <t>Israel Melo da Silva Filho</t>
  </si>
  <si>
    <t>Cleyton Rafael do Nascimento</t>
  </si>
  <si>
    <t>Marcio Roberto Farias de Albuquerque</t>
  </si>
  <si>
    <t xml:space="preserve">Chefe da Unidade Apoio ao Gabinete </t>
  </si>
  <si>
    <t>CGAB</t>
  </si>
  <si>
    <t>Edson Pinheiro do Nascimento Filho</t>
  </si>
  <si>
    <t>Saulo Nunes de Oliveira</t>
  </si>
  <si>
    <t>GGPLAN</t>
  </si>
  <si>
    <t>Davi Cunha Aavalcanti de Almeida</t>
  </si>
  <si>
    <t>helcio Emidio Campelo da Silva</t>
  </si>
  <si>
    <t>Sergio Luis Nunes da Costa</t>
  </si>
  <si>
    <t xml:space="preserve">Chefe da Unidade de Marketing </t>
  </si>
  <si>
    <t>Chefe da Unidade de Cerimonial</t>
  </si>
  <si>
    <t>GCICOM</t>
  </si>
  <si>
    <t>Luciano Severino da Silva</t>
  </si>
  <si>
    <t>Karla Francine de Melo Nascimento</t>
  </si>
  <si>
    <t>Vinicius Erico Alves Acioli</t>
  </si>
  <si>
    <t>Cledson Bezerra Carvalho</t>
  </si>
  <si>
    <t xml:space="preserve">Carlos Antonio Medeiros Júnior </t>
  </si>
  <si>
    <t>Chefe da Unidade de Busca Eletrônica</t>
  </si>
  <si>
    <t>Chefe da Unidade de Contra-Inteligência</t>
  </si>
  <si>
    <t>SCIIDS</t>
  </si>
  <si>
    <t>Rodrigo Suassuna Rodrigues Dantas</t>
  </si>
  <si>
    <t>Alexandre Miguel Ferreira</t>
  </si>
  <si>
    <t>Hugo Leonardo Santiago da Silva</t>
  </si>
  <si>
    <t>Rudson Augusto Moura de Luna</t>
  </si>
  <si>
    <t>Mibsan Lopes dos Santos</t>
  </si>
  <si>
    <t>Luiz Ernesto Ferreira Neto</t>
  </si>
  <si>
    <t>Marcelo Luiz Gonçalves</t>
  </si>
  <si>
    <t>Geroge Fragoso de Andrade</t>
  </si>
  <si>
    <t>Assis Barros Filho</t>
  </si>
  <si>
    <t>Bruno Henrique Barbosa de Oliveira</t>
  </si>
  <si>
    <t>Thiago Lima Cruz</t>
  </si>
  <si>
    <t>Cadmo José do Nascimento</t>
  </si>
  <si>
    <t>George Marques Prado</t>
  </si>
  <si>
    <t>Chefe da Unidade de Coleta e Tratamento de Dados</t>
  </si>
  <si>
    <t>Chefe da Unidade de Análise e Interpretação</t>
  </si>
  <si>
    <t>Carlos Augusto Melo de Souza</t>
  </si>
  <si>
    <t>Cleyton da Silva Pimentel</t>
  </si>
  <si>
    <t>Juliana Catarina da Silva</t>
  </si>
  <si>
    <t>Joacir Fernandes Campos</t>
  </si>
  <si>
    <t>Fernando Mário de Lemos</t>
  </si>
  <si>
    <t>Manoel Geraldo Juvenal Neto</t>
  </si>
  <si>
    <t>Gustavo Henrique Silva Sales</t>
  </si>
  <si>
    <t>Jordania Dias de Oliveira</t>
  </si>
  <si>
    <t>Cleiton Querino Carneiro de Santana</t>
  </si>
  <si>
    <t>Chefe da Unidade de Suporte e Manutenção</t>
  </si>
  <si>
    <t>Chefe da Unidade de Sistemas Aplicativos</t>
  </si>
  <si>
    <t>Chefe da Unidade de Planejamento e Tecnologia</t>
  </si>
  <si>
    <t>Eduardo Bernardo Sampaio</t>
  </si>
  <si>
    <t>Andre Luiz Barreto dos Santos</t>
  </si>
  <si>
    <t>Marlon de Lima Castro</t>
  </si>
  <si>
    <t>Mayana Santos Aquino</t>
  </si>
  <si>
    <t>Rafael Falcao Bastos</t>
  </si>
  <si>
    <t>Lucio Jacinto de Souza</t>
  </si>
  <si>
    <t>Raul Malheiros Raposo de Melo Neto</t>
  </si>
  <si>
    <t>Bruna Tatiane Silva Oliveira</t>
  </si>
  <si>
    <t>Anderson Mendes da Silva</t>
  </si>
  <si>
    <t>Pablo Barreto dos Santos</t>
  </si>
  <si>
    <t>Isabela Couto Oliveira</t>
  </si>
  <si>
    <t>Andrey Pires Batista</t>
  </si>
  <si>
    <t>Ulisses Wayne da Silva</t>
  </si>
  <si>
    <t>Aizamack Nascimento da Silva</t>
  </si>
  <si>
    <t>Juliana Suzy Ramos da Costa Souza</t>
  </si>
  <si>
    <t>Debora Travassos da Silva e Castro</t>
  </si>
  <si>
    <t>Vinicius Lopes Borba</t>
  </si>
  <si>
    <t>Catarina de Orange Lins Wanderley</t>
  </si>
  <si>
    <t>Chefe da Unidade do Núcleo Disciplinar</t>
  </si>
  <si>
    <t>Artur Mauricio Gouveia Brito</t>
  </si>
  <si>
    <t>Fernando Santos da Paz</t>
  </si>
  <si>
    <t>Chefe da Unidade de Legislação, Contratos e Acompanhamento</t>
  </si>
  <si>
    <t xml:space="preserve">GAC </t>
  </si>
  <si>
    <t>Roberto Alves de Freitas Junior</t>
  </si>
  <si>
    <t>Chefe da Unidade de Apoio ao Gabinete de Gestão Integrada e ao Conselho Estadual de Defesa Social</t>
  </si>
  <si>
    <t>Alexandre Pereira dos Anjos</t>
  </si>
  <si>
    <t>Jose Fabio Gomes dos Santos</t>
  </si>
  <si>
    <t>Luciano da Silva Ribeiro</t>
  </si>
  <si>
    <t>Gileno Cesar Pereira Barbosa</t>
  </si>
  <si>
    <t>Moises Bispo da Silva</t>
  </si>
  <si>
    <t>Everton Nascimento de Castro</t>
  </si>
  <si>
    <t>Chefe da Unidade de Programas Preventivos e Sociais</t>
  </si>
  <si>
    <t>Edson Bernado da Silva</t>
  </si>
  <si>
    <t>Silas Buriti da Silva</t>
  </si>
  <si>
    <t>Mirameles Sabino da Silva</t>
  </si>
  <si>
    <t>Paulo Fernandes Cavalcanti da Cunha</t>
  </si>
  <si>
    <t>Fabricia Soares dos Santos</t>
  </si>
  <si>
    <t>Danielle Cristina de Melo Sales</t>
  </si>
  <si>
    <t>Edilson de Souza Zumba</t>
  </si>
  <si>
    <t>Chefe da Unidade de Coordenação Executiva e Mobilização Comunitária</t>
  </si>
  <si>
    <t>Helder Bezerra Silva</t>
  </si>
  <si>
    <t>Jose Adriano Ramos da Silva</t>
  </si>
  <si>
    <t>Cicero Espedito de Oliveira</t>
  </si>
  <si>
    <t>Diego Dourado de Souza</t>
  </si>
  <si>
    <t>Chefe da Unidade de Avaliação Diagnóstica</t>
  </si>
  <si>
    <t>Chefe da Unidade de Avaliação Formativa</t>
  </si>
  <si>
    <t>Alfredo Antonio de Souza Guerra</t>
  </si>
  <si>
    <t>Edilton Gomes de Araujo Junior</t>
  </si>
  <si>
    <t>Ivanise Viana Lino</t>
  </si>
  <si>
    <t>Mietje de Fatima Serpa de Freitas Ramalho</t>
  </si>
  <si>
    <t>Sandra Cristina Cavalcanti de Albuquerque Barros</t>
  </si>
  <si>
    <t>Paula Adriana Carvalho de Moura</t>
  </si>
  <si>
    <t>Chefe da Unidade Administrativa</t>
  </si>
  <si>
    <t>Chefe da Unidade de Apoio aos Telecentros</t>
  </si>
  <si>
    <t>Chefe da Unidade de Controle de Banco de Dados</t>
  </si>
  <si>
    <t>Alexandre Jose Gomes Alves de Oliveira</t>
  </si>
  <si>
    <t>Hermann Araujo Lira de Moura</t>
  </si>
  <si>
    <t>Albercia Menezes Guimaraes</t>
  </si>
  <si>
    <t>Monica Pereira da Silva</t>
  </si>
  <si>
    <t>Thaisa Michelle Cavalcanti de Medeiros</t>
  </si>
  <si>
    <t>CTED</t>
  </si>
  <si>
    <t>Chefe da Unidade de Cadastros, Publicações e Lançamentos</t>
  </si>
  <si>
    <t>Chefe da Unidade de Apoio de Ensino</t>
  </si>
  <si>
    <t>CEP</t>
  </si>
  <si>
    <t>Paulo Lino da Silva Filho</t>
  </si>
  <si>
    <t>Janhency da Silva Barbosa</t>
  </si>
  <si>
    <t>Jose Jailton Siqueira de Melo</t>
  </si>
  <si>
    <t>Marcelo Jose Bezerra</t>
  </si>
  <si>
    <t>Thais Wanderley da Rocha Bezerra</t>
  </si>
  <si>
    <t>Chefe da Unidade de Supervisão de Ensino</t>
  </si>
  <si>
    <t>Chefe da Unidade de Supervisão de Telecentro</t>
  </si>
  <si>
    <t>Chefe da Unidade de Supervisão Administrativa</t>
  </si>
  <si>
    <t>Suzy Anne Brito Cavalcanti</t>
  </si>
  <si>
    <t>Antonio Flavio Pastick Rolim</t>
  </si>
  <si>
    <t>Jose Carlos de Almeida Lima</t>
  </si>
  <si>
    <t>Rosimary Araujo de Lima </t>
  </si>
  <si>
    <t>Luiza Rosangela da Silva Albuquerque</t>
  </si>
  <si>
    <t>Flavio Rene Sena da Costa</t>
  </si>
  <si>
    <t>Chefe da Unidade de Coordenação Técnico-Científica e Administrativa</t>
  </si>
  <si>
    <t>Flávio Leandro de Lima</t>
  </si>
  <si>
    <t>Valdecleyton Cavalcante Mendes</t>
  </si>
  <si>
    <t>Alexandre Jose do Nascimento</t>
  </si>
  <si>
    <t>Gueitchene Alves Mendonça Santos</t>
  </si>
  <si>
    <t>Cristiliano Cardoso da Silva</t>
  </si>
  <si>
    <t>Karla Cristina de Almeida</t>
  </si>
  <si>
    <t>Edson Lopes dos Santos</t>
  </si>
  <si>
    <t>Ivanio Darmiton Coutinho de Mendonça</t>
  </si>
  <si>
    <t>Everton Eduardo Ferreira Marinho</t>
  </si>
  <si>
    <t>Daniel Tomaz Gomes da Silva</t>
  </si>
  <si>
    <t>Samuel Miguel do Nascimento</t>
  </si>
  <si>
    <t>Vanessa da Silva Santos</t>
  </si>
  <si>
    <t>Anderson Ribeiro do Nascimento</t>
  </si>
  <si>
    <t>Aldo Jose Bezerra de Oliveira</t>
  </si>
  <si>
    <t>Marlon Raniery Mendes Morais da Silva</t>
  </si>
  <si>
    <t>Edvaldo Jose de Souza Junior</t>
  </si>
  <si>
    <t>Marcio Marcelo Sampaio de Souza</t>
  </si>
  <si>
    <t>Edna Luzia da Rosa Farias</t>
  </si>
  <si>
    <t>Kaynara Cecilia Nery Rabelo Almendra</t>
  </si>
  <si>
    <t>Liana Melo Lins de Azevedo</t>
  </si>
  <si>
    <t>Vania Lima da Silva</t>
  </si>
  <si>
    <t>Dimas Guerra de Albuquerque</t>
  </si>
  <si>
    <t>Jose Carlos Lacerda</t>
  </si>
  <si>
    <t>CMET I</t>
  </si>
  <si>
    <t>CMET II</t>
  </si>
  <si>
    <t>CMATA</t>
  </si>
  <si>
    <t>Chefe da Unidade de Laboratório Criminalístico</t>
  </si>
  <si>
    <t>Chefe da Unidade de Coordenação do Plantão Criminalístico</t>
  </si>
  <si>
    <t>Onesimo Carlos Pessoa Ximenezes</t>
  </si>
  <si>
    <t>Vital Carlos Ferreira Freire</t>
  </si>
  <si>
    <t>Daniel França Pires</t>
  </si>
  <si>
    <t>Carlos Barreto de Freitas</t>
  </si>
  <si>
    <t>Pedro Raimundo Gregorio Andrade</t>
  </si>
  <si>
    <t>Gilmario dos Anjos Lima</t>
  </si>
  <si>
    <t>Altino Gomes Bezerra</t>
  </si>
  <si>
    <t>Viviane de Carvalho Silva</t>
  </si>
  <si>
    <t>Jair Fernandes Gomes</t>
  </si>
  <si>
    <t>Severino Jose de Arruda</t>
  </si>
  <si>
    <t>Moises da Silva Constantino</t>
  </si>
  <si>
    <t>Almir Carlos de Souza</t>
  </si>
  <si>
    <t>Nielson Romao Cavalcanti Silva</t>
  </si>
  <si>
    <t>Jose Roberto Coimbra de Lemos</t>
  </si>
  <si>
    <t>Cynthia Magalhães Barreto Albanez</t>
  </si>
  <si>
    <t>Herivelto Chaves Rocha Junior</t>
  </si>
  <si>
    <t>Erivaldo Câmara Correia</t>
  </si>
  <si>
    <t>Severino Raimundo da Silva</t>
  </si>
  <si>
    <t>Clayton Jose de melo Souza</t>
  </si>
  <si>
    <t>Clovis de Miranda Calado Filho</t>
  </si>
  <si>
    <t>Carlos Andre de Albuquerque Alvim</t>
  </si>
  <si>
    <t>Carlos Alberto Monteiro Lobo</t>
  </si>
  <si>
    <t>Francisco Oliveira de Assunção Neto</t>
  </si>
  <si>
    <t>Carlos Fernando Pessoa Monteiro Filho</t>
  </si>
  <si>
    <t>Ismar Bruno Silva Santos</t>
  </si>
  <si>
    <t>Aracelly França Luis</t>
  </si>
  <si>
    <t>Maria Fernanda Sampaio Porto</t>
  </si>
  <si>
    <t>Roberto Carlos Garrido Machado</t>
  </si>
  <si>
    <t>Milton Antonino da Silva Junior</t>
  </si>
  <si>
    <t>Joao Batista Nahare de Medeiros</t>
  </si>
  <si>
    <t>Juliana Picanço de Medeiros</t>
  </si>
  <si>
    <t>Ivone Torres de Souza Paiva</t>
  </si>
  <si>
    <t>Savio Jose Melo dos Santos</t>
  </si>
  <si>
    <t>Haroldo Monteiro De Azevedo</t>
  </si>
  <si>
    <t>Magda Cristina Pedroza Tavares</t>
  </si>
  <si>
    <t>Fernando luiz da Silva</t>
  </si>
  <si>
    <t>Osiel Barbosa da Silva</t>
  </si>
  <si>
    <t>Jairo Cavalcanti de Lima</t>
  </si>
  <si>
    <t>Vinicius Nogueira Trajano</t>
  </si>
  <si>
    <t>Heldo Soares de Souza</t>
  </si>
  <si>
    <t>Epaminondas Barros de Araujo Neto</t>
  </si>
  <si>
    <t>Andre Bezerra do Amaral</t>
  </si>
  <si>
    <t>Amauri Severino de Lima Filho</t>
  </si>
  <si>
    <t>Tadeu Morais Cruz</t>
  </si>
  <si>
    <t>Raimundo Gomes de Araujo</t>
  </si>
  <si>
    <t>Alcides Buarque da Silva</t>
  </si>
  <si>
    <t>José Alberto Nogueira e Silva</t>
  </si>
  <si>
    <t>Frederico Bento Maranhão</t>
  </si>
  <si>
    <t>Jose Amilcar Tavares Pessoa de Melo Filho</t>
  </si>
  <si>
    <t>Grabiel Alves de Amorim</t>
  </si>
  <si>
    <t>Jose Mauro Duarte dos Santos</t>
  </si>
  <si>
    <t>Romildo do rego Barros Junior</t>
  </si>
  <si>
    <t>Jose Paulo Barbosa de Oliveira</t>
  </si>
  <si>
    <t>Elizemar Eduardo Lins de Amorim</t>
  </si>
  <si>
    <t>Camila Almeida Brayner</t>
  </si>
  <si>
    <t>Fernando Braz da Silva</t>
  </si>
  <si>
    <t>Luiz Carlos Santiago</t>
  </si>
  <si>
    <t>Chefe da Unidade de Perícias Médico-Legais</t>
  </si>
  <si>
    <t>Chefe da Unidade de Exames, Estudos e Pesquisas Médico-Legais</t>
  </si>
  <si>
    <t>IML</t>
  </si>
  <si>
    <t>Adelson Reis Guimaraes Junior</t>
  </si>
  <si>
    <t>Maria José Pereira de Araujo Rangel</t>
  </si>
  <si>
    <t>Antonio Lourenço da Silva</t>
  </si>
  <si>
    <t>Carlos Eduardo Amaral da Silva</t>
  </si>
  <si>
    <t>Marcos Alexandre Justino do Nascimento</t>
  </si>
  <si>
    <t>Gustavo Savio Alves Campos Nascimento</t>
  </si>
  <si>
    <t>Eduardo Victor Gonçalves Bezerra</t>
  </si>
  <si>
    <t>Livia Rosana Santos Maciel</t>
  </si>
  <si>
    <t>Washington Wagner Melo de Lima</t>
  </si>
  <si>
    <t>Jailma Silva de Oliveira</t>
  </si>
  <si>
    <t>Silvio Santos de Oliveira</t>
  </si>
  <si>
    <t>Almiro Gomes da Silveira e Sá Filho</t>
  </si>
  <si>
    <t>Diogenes Bruno Quesado Freire</t>
  </si>
  <si>
    <t>Mercia Albuquerque de Queiroz</t>
  </si>
  <si>
    <t>Liliane Coelho de Araujo</t>
  </si>
  <si>
    <t>Lindemberg Nicodemos de Oliveira</t>
  </si>
  <si>
    <t>Ingrid Talita Silva Pinto</t>
  </si>
  <si>
    <t>Aline do Nascimento Silva</t>
  </si>
  <si>
    <t>Daniela Sanguinete Calazans de Novaes</t>
  </si>
  <si>
    <t>Jose Mauro Hermes de Souza</t>
  </si>
  <si>
    <t>Antonio Alves dos Santos</t>
  </si>
  <si>
    <t>Vera Lucia dos Santos</t>
  </si>
  <si>
    <t>Gilberto Vilaça de Menezes</t>
  </si>
  <si>
    <t>Julio Cesar Eugenio Pereira Freire</t>
  </si>
  <si>
    <t>Gercina Dalva de Albuquerque Bastos Duarte</t>
  </si>
  <si>
    <t>Francisco Lourenço da Silva Xavier</t>
  </si>
  <si>
    <t>Joao Batista Montenegro</t>
  </si>
  <si>
    <t>Chefe da Unidade Técnica de Identificação Civil</t>
  </si>
  <si>
    <t>Chefe da Unidade Técnica de Identificação Criminal</t>
  </si>
  <si>
    <t>Gabriela Lira Gusmão</t>
  </si>
  <si>
    <t>Marcio Henrique de carvalho Souza</t>
  </si>
  <si>
    <t>Leonardo Rembrandt de Santana</t>
  </si>
  <si>
    <t>Josimere de Lira Barcelos</t>
  </si>
  <si>
    <t>Nilma da Silveira Azevedo</t>
  </si>
  <si>
    <t>Thiago Leandro Paulino da Silva Santos</t>
  </si>
  <si>
    <t>Neil Henderson de Albuquerque Craveiro</t>
  </si>
  <si>
    <t>Amador Bueno de Araujo</t>
  </si>
  <si>
    <t>Marcio Roberto Cavalcanti da Silva</t>
  </si>
  <si>
    <t>Julia Cristina Ramos Bezerra</t>
  </si>
  <si>
    <t>Fulvio Camelo Pereira</t>
  </si>
  <si>
    <t>Djair Brito de Oliveira</t>
  </si>
  <si>
    <t>Jamille Novaes Ferraz Sultanum</t>
  </si>
  <si>
    <t>Eduarda Sales Braga</t>
  </si>
  <si>
    <t>Roberto Monteiro Nunes da Silva</t>
  </si>
  <si>
    <t>Hanna Gabriela Lima de Castro</t>
  </si>
  <si>
    <t>Isadora Darc Davi de Souza</t>
  </si>
  <si>
    <t>Victor Emanuel de Freitas</t>
  </si>
  <si>
    <t>Josefa Suely de Oliveira Vasconcelos</t>
  </si>
  <si>
    <t>Rafaela Natário Pontes</t>
  </si>
  <si>
    <t>Samara Moreira de Paiva</t>
  </si>
  <si>
    <t>Francesco Correa Oliva</t>
  </si>
  <si>
    <t>Alexandra Paula Ferreira de Oliveira</t>
  </si>
  <si>
    <t>Walmir Willian Silva de Melo</t>
  </si>
  <si>
    <t>Heraldo Cleto de Castro Junior</t>
  </si>
  <si>
    <t>Italo Jamayel Marinho Cardoso</t>
  </si>
  <si>
    <t>Luciana Roberta Santos de Azevedo</t>
  </si>
  <si>
    <t>Claudiane Renata Nascimento Pinheiro</t>
  </si>
  <si>
    <t>Maria Lucia Vieira dos Santos</t>
  </si>
  <si>
    <t>Marcia Cristina Monteiro de Albuquerque</t>
  </si>
  <si>
    <t>Maria do Carmo Alves de Lima</t>
  </si>
  <si>
    <t>Krishna Brasileiro Nunes</t>
  </si>
  <si>
    <t>Francisco Jose Trigueiro de Souza</t>
  </si>
  <si>
    <t>Romerita Batista Teofilo Pacheco</t>
  </si>
  <si>
    <t>Clayton de Freitas Silva</t>
  </si>
  <si>
    <t>Fernando Antonio de Assunção Montenegro Filho</t>
  </si>
  <si>
    <t>Amarillis de Oliveira Lima</t>
  </si>
  <si>
    <t>Eduardo de Paula Cavalcanti Carolino</t>
  </si>
  <si>
    <t>Viviane Farias da Silva</t>
  </si>
  <si>
    <t>Kilma Costa da Silva Lopes</t>
  </si>
  <si>
    <t>Pablo Henrique Alves Sobral</t>
  </si>
  <si>
    <t>Gilvan Lopes Frateles</t>
  </si>
  <si>
    <t>Rodrigo Oliveira Lima Cavalcanti</t>
  </si>
  <si>
    <t>Adriana da Silva Souza</t>
  </si>
  <si>
    <t>Fernando Evaldo Medeiros Noya Filho</t>
  </si>
  <si>
    <t>Jacilene Queiroz de Aguiar</t>
  </si>
  <si>
    <t>Lenilson Pereira Gomes</t>
  </si>
  <si>
    <t>Regina Celia Magalhaes Acioly</t>
  </si>
  <si>
    <t>Domingos Alves do Amaral</t>
  </si>
  <si>
    <t>Ivoneide Constantino da Silva</t>
  </si>
  <si>
    <t>Fabiana Braz de Souza Silva Morais</t>
  </si>
  <si>
    <t>Leonardo do Nascimento Pessoa</t>
  </si>
  <si>
    <t>Shirley Vanessa do Nascimento</t>
  </si>
  <si>
    <t>Marcio de Correa Mendes</t>
  </si>
  <si>
    <t>Joao Manoel dos Santos</t>
  </si>
  <si>
    <t>Debora Rafaella da Cunha de Siqueira</t>
  </si>
  <si>
    <t>Marcelo Firmino da Silva</t>
  </si>
  <si>
    <t>Oscar de Lira Mendes Junior</t>
  </si>
  <si>
    <t xml:space="preserve">Marcos Vinicius de Andrade </t>
  </si>
  <si>
    <t>Lucia Helida Cruz de Lima Albuquerque</t>
  </si>
  <si>
    <t>Ricardo Flavio da Silva Goncalves</t>
  </si>
  <si>
    <t>Alberto Novais Morais</t>
  </si>
  <si>
    <t>Andre Felipe de Sa Leitao Nascimento</t>
  </si>
  <si>
    <t>Edson Candido da Silva</t>
  </si>
  <si>
    <t>Leandro Jose Aragao Costa de Franca</t>
  </si>
  <si>
    <t>Elaine Cristina Rolim de Aquino</t>
  </si>
  <si>
    <t>Sidney Barbosa Bezerra</t>
  </si>
  <si>
    <t>Dayse Luci Rodrigues Domingos</t>
  </si>
  <si>
    <t>Chefe da Unidade de Coordenação de Recursos e Infraestrutura</t>
  </si>
  <si>
    <t>Chefe da Unidade de Coordenação de Operações Integradas da PMPE</t>
  </si>
  <si>
    <t>Chefe da Unidade de Coordenação de Operações Integradas do CBMPE</t>
  </si>
  <si>
    <t>Chefe da Unidade de Coordenação de Operações Integradas da Polícia Civil</t>
  </si>
  <si>
    <t>Chefe da Unidade de Coordenação de Operações Integradas da Polícia Científica</t>
  </si>
  <si>
    <t>Chefe da Unidade de Articulação Interna</t>
  </si>
  <si>
    <t>Chefe da Unidade de Desenvolvimento de Programas e Projetos</t>
  </si>
  <si>
    <t>Chefe da Unidade de Apoio Técnico aos Órgãos Operativos de Defesa Social</t>
  </si>
  <si>
    <t>Jamerson Araujo de Oliveira</t>
  </si>
  <si>
    <t>Valdemir Jose de Souza Filho</t>
  </si>
  <si>
    <t>Bruno Henrique Verissimo da Costa Lima</t>
  </si>
  <si>
    <t>Roberto Soares da Silva</t>
  </si>
  <si>
    <t>Abel de Lucas Chagas Junior</t>
  </si>
  <si>
    <t>Stefane Paula Leite de Sousa</t>
  </si>
  <si>
    <t>Carla Cristina Vasconcelos de Oliveira</t>
  </si>
  <si>
    <t>Jose Almir Domingos da Silva Junior</t>
  </si>
  <si>
    <t>Alexandre Ramos de Mendonca</t>
  </si>
  <si>
    <t>Jeferson de Santana Silva</t>
  </si>
  <si>
    <t>Somatto Miranda Pereira</t>
  </si>
  <si>
    <t>Renata da Silva Ursulino</t>
  </si>
  <si>
    <t>Lucas Jose Alves da Silva</t>
  </si>
  <si>
    <t>Claudio Jose Alexandre da Silva</t>
  </si>
  <si>
    <t>Fernando Gonçalves de Santana</t>
  </si>
  <si>
    <t>Marcelo Ricardo Soares dos Santos</t>
  </si>
  <si>
    <t>Leila Gouveia Gomes Camara</t>
  </si>
  <si>
    <t>Jorge Correia de Melo</t>
  </si>
  <si>
    <t>Felipe Fragoso Marinho de Lima</t>
  </si>
  <si>
    <t>Jose Maranhao dos Santos Filho</t>
  </si>
  <si>
    <t>Leila Anunciada da Cunha</t>
  </si>
  <si>
    <t>João Carlos Rodrigues da Silva</t>
  </si>
  <si>
    <t>Daniel Albuquerque Rafael de Lima</t>
  </si>
  <si>
    <t>Almerio Buonafina Alves de Lima</t>
  </si>
  <si>
    <t>Filipe Feitosa Valois Moreira</t>
  </si>
  <si>
    <t>Alberto Jose Serafim de Souza</t>
  </si>
  <si>
    <t>Chefe da Unidade de Programação Orçamentária</t>
  </si>
  <si>
    <t>Rene Rivelino Del Castillo Andrade</t>
  </si>
  <si>
    <t>Jocilene Gomes da Silva</t>
  </si>
  <si>
    <t>Izabel Cristina de Araujo Ramos</t>
  </si>
  <si>
    <t>Alexandre de Souza Florencio</t>
  </si>
  <si>
    <t>Taciana de Andrade Loureiro</t>
  </si>
  <si>
    <t>Chefe da Unidade Financeira</t>
  </si>
  <si>
    <t>Andreson Melo Gonçalves</t>
  </si>
  <si>
    <t>Mario Henrique Bandeira Ribeiro</t>
  </si>
  <si>
    <t>Jailson Jose da Silva</t>
  </si>
  <si>
    <t>Lindomar Pereira de Oliveira</t>
  </si>
  <si>
    <t>Jose Edson Maciel de Oliveira</t>
  </si>
  <si>
    <t>Ary Gilberto da Silva Junior</t>
  </si>
  <si>
    <t>Adriano Falcao de Lima</t>
  </si>
  <si>
    <t>Edecio Luna de Araujo</t>
  </si>
  <si>
    <t>Luis Carlos Lins</t>
  </si>
  <si>
    <t>Rejane de Miranda Pordeus</t>
  </si>
  <si>
    <t>Jose Barbosa Cordeiro Junior</t>
  </si>
  <si>
    <t>Ednaldo Vitor de Andrade</t>
  </si>
  <si>
    <t>Baltazar Arantes e Silva</t>
  </si>
  <si>
    <t>Saulo Amorim Albino da Silva</t>
  </si>
  <si>
    <t>Ednaldo Bezerra de Souza Junior</t>
  </si>
  <si>
    <t>Adailton Pedro Nunes</t>
  </si>
  <si>
    <t>Valdir Jose dos Santos</t>
  </si>
  <si>
    <t>Leonildo Ricardo da Mota</t>
  </si>
  <si>
    <t>Waldir Andrade de Souza Junior</t>
  </si>
  <si>
    <t>Cosmo Geovane dos Santos</t>
  </si>
  <si>
    <t>Chefe da Unidade de Transporte</t>
  </si>
  <si>
    <t>Chefe da Unidade de Apoio Administrativo</t>
  </si>
  <si>
    <t>Jose Costa da Silva</t>
  </si>
  <si>
    <t>Eduardo Alberto da Silva</t>
  </si>
  <si>
    <t>Hugo Leonardo Pedroza e Silva</t>
  </si>
  <si>
    <t>Edimarly Maghayver Barbosa dos Santos</t>
  </si>
  <si>
    <t>Francisco Jorge Ramos Pena e Souza</t>
  </si>
  <si>
    <t>Fabio Luiz de Albuquerque França</t>
  </si>
  <si>
    <t>Clemerson Barbosa de Oliveira</t>
  </si>
  <si>
    <t>Josineide Gomes de Paiva</t>
  </si>
  <si>
    <t>Edilson da Silva Pereira</t>
  </si>
  <si>
    <t>Cintia Maria Tavares Rafael</t>
  </si>
  <si>
    <t>Leandro Dayvson Azevedo da Silva</t>
  </si>
  <si>
    <t>Jose Amon da Fonseca</t>
  </si>
  <si>
    <t>Maria do Rosario Leite</t>
  </si>
  <si>
    <t>Chefe da Unidade</t>
  </si>
  <si>
    <t>Chefe da Unidade de Análise e Controle da Folha de Pessoal</t>
  </si>
  <si>
    <t>Chefe da Unidade de Pessoal Central</t>
  </si>
  <si>
    <t>Fernanda Walleska Moura Barbosa de Menezes</t>
  </si>
  <si>
    <t>Leonardo Luaas Pinto de Melo</t>
  </si>
  <si>
    <t>Edjane Lucia Xavier Barbosa</t>
  </si>
  <si>
    <t>Luciano Vieira da Mota</t>
  </si>
  <si>
    <t>Chaleny Fernanda das Chagas</t>
  </si>
  <si>
    <t>Carolina Luna Mendes</t>
  </si>
  <si>
    <t>Erickson Soares Ferreira</t>
  </si>
  <si>
    <t>Chefe da Unidade da Equipe Operacional I</t>
  </si>
  <si>
    <t>Chefe da Unidade da Equipe Operacional II</t>
  </si>
  <si>
    <t>Chefe da Unidade da Equipe Operacional III</t>
  </si>
  <si>
    <t>Chefe da Unidade da Equipe Operacional IV</t>
  </si>
  <si>
    <t>Chefe da Unidade da Equipe Operacional V</t>
  </si>
  <si>
    <t>Chefe da Unidade da Equipe Operacional VI</t>
  </si>
  <si>
    <t>Chefe da Unidade da Equipe Operacional VII</t>
  </si>
  <si>
    <t>Chefe da Unidade da Equipe Operacional VIII</t>
  </si>
  <si>
    <t>Chefe da Unidade da Equipe Operacional IX</t>
  </si>
  <si>
    <t>Chefe da Unidade da Equipe Operacional X</t>
  </si>
  <si>
    <t>Chefe da Unidade da Equipe Operacional XI</t>
  </si>
  <si>
    <t>Chefe da Unidade da Equipe Operacional XII</t>
  </si>
  <si>
    <t>Chefe da Unidade da Equipe Operacional XIII</t>
  </si>
  <si>
    <t>Chefe da Unidade da Equipe Operacional XIV</t>
  </si>
  <si>
    <t>Chefe da Unidade da Equipe Operacional XV</t>
  </si>
  <si>
    <t>Chefe da Unidade da Equipe Operacional XVI</t>
  </si>
  <si>
    <t>Chefe da Unidade da Equipe Operacional XVII</t>
  </si>
  <si>
    <t>Chefe da Unidade da Equipe Operacional XVIII</t>
  </si>
  <si>
    <t>Chefe da Unidade da Equipe Operacional XIX</t>
  </si>
  <si>
    <t>Chefe da Unidade da Equipe Operacional XX</t>
  </si>
  <si>
    <t>Eduardo Emerson Alves Nunes</t>
  </si>
  <si>
    <t>Camila Torres Gusmão</t>
  </si>
  <si>
    <t>Heriberto Valentim da Rocha Júnior</t>
  </si>
  <si>
    <t>Kleber Inacio da Silva</t>
  </si>
  <si>
    <t>Marcelo Silva Araujo</t>
  </si>
  <si>
    <t>Kessia Rodrigues Ponciano da Silva</t>
  </si>
  <si>
    <t>Bruno Guilherme dos Santos</t>
  </si>
  <si>
    <t>Fabio Lacerda Soares</t>
  </si>
  <si>
    <t>Severino dos Ramos França da Costa</t>
  </si>
  <si>
    <t>Bruno Cesar Barretto de Melo</t>
  </si>
  <si>
    <t>Thiago Jose farias da Fonseca Santos</t>
  </si>
  <si>
    <t>Gabriel Andrade Calado</t>
  </si>
  <si>
    <t>Sandro barbosa de Oliveira</t>
  </si>
  <si>
    <t>Thiago Kennedys Santos da Silva</t>
  </si>
  <si>
    <t>Luciana da Silva Souza</t>
  </si>
  <si>
    <t>Neemias Pereira da Silva</t>
  </si>
  <si>
    <t>Roselito Wanderley de Souza</t>
  </si>
  <si>
    <t>Douglas Weldon de Araujo</t>
  </si>
  <si>
    <t>Tulius Mota de Melo Santos</t>
  </si>
  <si>
    <t>Gutemberg Silva do Nascimento</t>
  </si>
  <si>
    <t>Clayton Pereira de Carvalho</t>
  </si>
  <si>
    <t>Emerson Alexandre Figueira de Carvalho</t>
  </si>
  <si>
    <t>Wanessa Cristina dos Santos Silva</t>
  </si>
  <si>
    <t>Kersten Rocha</t>
  </si>
  <si>
    <t>Wilde Welber Soares</t>
  </si>
  <si>
    <t>Diocy Severino da Silva</t>
  </si>
  <si>
    <t>Paulo Fernando Bento da Silva</t>
  </si>
  <si>
    <t>Janaina Maria dos Santos</t>
  </si>
  <si>
    <t>Erlane Lemos de Vasconcelos</t>
  </si>
  <si>
    <t>Janael Xavier da Silva</t>
  </si>
  <si>
    <t>Pedro Cesar Luiz Bezerra</t>
  </si>
  <si>
    <t>Fabio Anderson de Andrade Cerqueira</t>
  </si>
  <si>
    <t>Leonardo Ferreira de Arruda</t>
  </si>
  <si>
    <t>Carlos Wanderley Albuquerque de Andrade</t>
  </si>
  <si>
    <t>Alexandre Jose Santiago Barcelos Veras</t>
  </si>
  <si>
    <t>Diego Gregorio Gonçalves Barbosa</t>
  </si>
  <si>
    <t>Lindoval Clenio Lima Freitas</t>
  </si>
  <si>
    <t>Jose Eduardo Gomes da Silva</t>
  </si>
  <si>
    <t>Adriano Cunha de Albuquerque Melo</t>
  </si>
  <si>
    <t>Elton Luiz do Vale</t>
  </si>
  <si>
    <t>Ronald Ferreira de Lira</t>
  </si>
  <si>
    <t>Anthony Jose de Santana</t>
  </si>
  <si>
    <t>Thiago Oliveira da Veiga Pacheco</t>
  </si>
  <si>
    <t>Sara Guedes dos Santos</t>
  </si>
  <si>
    <t>Maria Fabiana Francisca de Lima</t>
  </si>
  <si>
    <t>Jamerson Cruz de Oliveira</t>
  </si>
  <si>
    <t>Luiz Pedro Arruda de Oliveira</t>
  </si>
  <si>
    <t>Gustavo Rodrigues da Cunha Lima</t>
  </si>
  <si>
    <t>Humberto Martins de Araujo Junior</t>
  </si>
  <si>
    <t>Jules Barbosa Monteiro</t>
  </si>
  <si>
    <t>Carlos Douglas Barbosa da Silva</t>
  </si>
  <si>
    <t>Ibson Martins dos Santos</t>
  </si>
  <si>
    <t>Hugo Leonardo Lima de Moura</t>
  </si>
  <si>
    <t>Adriano Pereira dos Santos</t>
  </si>
  <si>
    <t>Jose Carlos Marques Xavier</t>
  </si>
  <si>
    <t>Douglas Lucas da Silva</t>
  </si>
  <si>
    <t>Maicon Alves Nascimento</t>
  </si>
  <si>
    <t>Guilherme Costa dos Santos</t>
  </si>
  <si>
    <t>Ridevania Leite dos Santos</t>
  </si>
  <si>
    <t>Leandro de Mesquita Soares</t>
  </si>
  <si>
    <t>Gilliard Jeronimo de Oliveira</t>
  </si>
  <si>
    <t>Sergio Santos de Barros</t>
  </si>
  <si>
    <t>Douglas Martins Roque da Silva</t>
  </si>
  <si>
    <t>Fabio Apolonio da Rocha</t>
  </si>
  <si>
    <t>Luciana Cláudia de Souza Frota</t>
  </si>
  <si>
    <t>Ricardo Cordeiro Salgueiro Junior</t>
  </si>
  <si>
    <t>Jair Ferreira da Silva Neto</t>
  </si>
  <si>
    <t>Gabriel do Nascimento Souza</t>
  </si>
  <si>
    <t>Andrey de Araujo Andrade</t>
  </si>
  <si>
    <t>Diocleciano Luiz de Santana</t>
  </si>
  <si>
    <t>Julyan Franklin Nascimento dos Santos</t>
  </si>
  <si>
    <t>Erasmo Jose dos Santos</t>
  </si>
  <si>
    <t>Jamerson Felix de Carvalho</t>
  </si>
  <si>
    <t>Alexsandro Carneiro Feijó</t>
  </si>
  <si>
    <t>Rodolfo Amaral Machado</t>
  </si>
  <si>
    <t>COLS</t>
  </si>
  <si>
    <t>Paulo Fernando Ferraz Cavalcanti</t>
  </si>
  <si>
    <t>108,062,10</t>
  </si>
  <si>
    <t>Marcelo Santos de Mello</t>
  </si>
  <si>
    <t>Filipe Agabo Tenorio Amorim Pereira</t>
  </si>
  <si>
    <t>Rita de Cassia Ursulino Freire</t>
  </si>
  <si>
    <t>Marlon Oliveira da Silva</t>
  </si>
  <si>
    <t>Francisco Felipe Cardoso de Siqueira</t>
  </si>
  <si>
    <t>Bruno Monteiro Amando</t>
  </si>
  <si>
    <t>Fabio Damiao da Silva</t>
  </si>
  <si>
    <t>Jose Erick Fernandes de Lima</t>
  </si>
  <si>
    <t>Juliana Hugo de Santana</t>
  </si>
  <si>
    <t>Willyanne Maria Correia de Brito</t>
  </si>
  <si>
    <t>Josival Bezerra de Melo Junior</t>
  </si>
  <si>
    <t>Aluisio de Souza Santos Neto</t>
  </si>
  <si>
    <t>Walter Pereira Cabral</t>
  </si>
  <si>
    <t>Jose Edson da Silva Junior</t>
  </si>
  <si>
    <t>Anne Caroline de Lima Silva</t>
  </si>
  <si>
    <t>Elton Batista Gomes</t>
  </si>
  <si>
    <t>Ednilson Soares da Silva</t>
  </si>
  <si>
    <t>Marcio Ebano Xavier André</t>
  </si>
  <si>
    <t>Jeidson Minervino da Fonseca</t>
  </si>
  <si>
    <t>Maisa Bezerra de Assunção</t>
  </si>
  <si>
    <t>Edivaldo Moraes dos Santos</t>
  </si>
  <si>
    <t>Marcelo Jose de Brito</t>
  </si>
  <si>
    <t>Rosemberto Rosendo da Silva</t>
  </si>
  <si>
    <t>Fernando Henrique Leal Benevides</t>
  </si>
  <si>
    <t>Thayse Nathalia de Almeida Fontes</t>
  </si>
  <si>
    <t>Pedro Lucena Ramalho</t>
  </si>
  <si>
    <t>Fernanda Nunes de Barros</t>
  </si>
  <si>
    <t>Fernando Antonio Chaves Loureiro</t>
  </si>
  <si>
    <t>Mariana Costa Barbalho</t>
  </si>
  <si>
    <t>Rogerio Claudio de Oliveira Melo Dantas</t>
  </si>
  <si>
    <t>Bruno Italo Pereira da Silva</t>
  </si>
  <si>
    <t>Irinaldo Bernardo da Silva</t>
  </si>
  <si>
    <t>Jose Ernane de Souza</t>
  </si>
  <si>
    <t>Ramon Barros Bezerra</t>
  </si>
  <si>
    <t>Daniel Ferreira Nipo</t>
  </si>
  <si>
    <t>Milena Oliveira de Azevedo</t>
  </si>
  <si>
    <t>Jose Claudio Coelho Nogueira</t>
  </si>
  <si>
    <t>Joao Batista da Silva</t>
  </si>
  <si>
    <t>Jose Rinaldo Carvalho da Silva</t>
  </si>
  <si>
    <t>Thiago Bruno Rodrigues de Resende Oliveira</t>
  </si>
  <si>
    <t>Gerente de Projetos Especiais</t>
  </si>
  <si>
    <t>Jose Quintino Guimaraes Neto</t>
  </si>
  <si>
    <t>Luiz Felipe Barros da Silva</t>
  </si>
  <si>
    <t>Eduardo Oliveira da Silva</t>
  </si>
  <si>
    <t>Fabio Ferreira Nunes</t>
  </si>
  <si>
    <t>Sergio Paz de Araujo Sales</t>
  </si>
  <si>
    <t>Alexandra da Silva Arruda</t>
  </si>
  <si>
    <t>Rubia Marcia Vidal Correia de Siqueira</t>
  </si>
  <si>
    <t>Joao Alberto Marques da Silva</t>
  </si>
  <si>
    <t>Cristiane Paula Ferreira Falcao</t>
  </si>
  <si>
    <t>ATUALIZADO EM 10/02/2022</t>
  </si>
  <si>
    <t>Angela Christina de Oliveira Melo</t>
  </si>
  <si>
    <t>Sergio Medeiros de Almeida</t>
  </si>
  <si>
    <t>Luciano Alcides de Lira</t>
  </si>
  <si>
    <t>Alexandre Araujo Gonçalves Pereira</t>
  </si>
  <si>
    <t>Ana Cristina Souza e Silva</t>
  </si>
  <si>
    <t>Liana Gomes Machado</t>
  </si>
  <si>
    <t>Alvaro Cesar Garrido de Abreu</t>
  </si>
  <si>
    <t>Alexandre Guimaraes da Silva</t>
  </si>
  <si>
    <t>Gildecio Henrique Brissant Pereira</t>
  </si>
  <si>
    <t>Maguilma Beco da Costa Cruz</t>
  </si>
  <si>
    <t>Assessor Tecnico Financeiro</t>
  </si>
  <si>
    <t>ATUALIZADO EM 04/03/2022</t>
  </si>
  <si>
    <t>Leandro Alberto de Queiroz Lira</t>
  </si>
  <si>
    <t>Clarissa Rosa Hollanda dos Santos</t>
  </si>
  <si>
    <t>Francielly Fernanda Avenilo Sabino Venceslau</t>
  </si>
  <si>
    <t>Julio Cesar Diniz Guerra</t>
  </si>
  <si>
    <t>Danilo Anaxmandro Cavalcanti de Lima</t>
  </si>
  <si>
    <t>George da Silva Fonseca</t>
  </si>
  <si>
    <t>Marcio Fernando Ferreira da Silva</t>
  </si>
  <si>
    <t>Carlos Alberto Correia de Souza Junior</t>
  </si>
  <si>
    <t>Gerson Manoel dos Santos</t>
  </si>
  <si>
    <t>Edigilson Bento de Araujo Junior</t>
  </si>
  <si>
    <t>ATUALIZADO EM 01/04/2022</t>
  </si>
  <si>
    <t>Eduardo Paulo Monteiro de Carvalho</t>
  </si>
  <si>
    <t>Aline Gonçalves Barbosa</t>
  </si>
  <si>
    <t>Grasielle Vaz da Silva</t>
  </si>
  <si>
    <t>Haroldo Monteiro de Azevedo</t>
  </si>
  <si>
    <t>Jeane dos Santos Gois</t>
  </si>
  <si>
    <t>Francielly Fernanda Avelino Venceslau</t>
  </si>
  <si>
    <t>Rodrigo Cesar da Silva Gomes</t>
  </si>
  <si>
    <t>Cyntia Magalhaes Barreto Albanez</t>
  </si>
  <si>
    <t>Boisguillebert Phillip Andrade Gorgonio da Nobrega</t>
  </si>
  <si>
    <t>Julio Camelo de Lira Filho</t>
  </si>
  <si>
    <t>Ramon Bezerra de Souza</t>
  </si>
  <si>
    <t>Daniella Tavares Pessoa</t>
  </si>
  <si>
    <t>Nelson de Oliveira Farias Junior</t>
  </si>
  <si>
    <t>Arthur Leone Bispo Sales</t>
  </si>
  <si>
    <t>Priscila Dayane Baumgartner Pereira</t>
  </si>
  <si>
    <t>Paulo Leonardo Matias Cabral</t>
  </si>
  <si>
    <t>Luiz Ricardo Soares Penha Sampaio</t>
  </si>
  <si>
    <t>Antonio Teles de Souza Junior</t>
  </si>
  <si>
    <t>Sandra de Miranda pereira</t>
  </si>
  <si>
    <t>ATUALIZADO EM 01/05/2022</t>
  </si>
  <si>
    <t>aguardando Substituição</t>
  </si>
  <si>
    <t>Paulo Ferreira Galdino da Silva</t>
  </si>
  <si>
    <t>Alde Paes Barreto Filho</t>
  </si>
  <si>
    <t>Gutemberg Lima Pereira da Silva</t>
  </si>
  <si>
    <t>Simone Nascimento Anacleto</t>
  </si>
  <si>
    <t>Maria Gabriela Barbosa</t>
  </si>
  <si>
    <t>Kleber Cezar Valentim Ramos</t>
  </si>
  <si>
    <t>Kalçiny Mikaelly Barbosa dos Santos</t>
  </si>
  <si>
    <t>Gilmário dos Anjos Lima</t>
  </si>
  <si>
    <t>Gerente de Polícia Científica do Interior 2</t>
  </si>
  <si>
    <t>Ewerton de Gois Nunes</t>
  </si>
  <si>
    <t>Gerente de Polícia Científica do Interior 1</t>
  </si>
  <si>
    <t>Gestor do Núcleo de Armamento, Municção e Equipamentos Operacionais</t>
  </si>
  <si>
    <t>Diretor Integrado de Polícia Científica</t>
  </si>
  <si>
    <t>Cledson Bezerra de Carvalho</t>
  </si>
  <si>
    <t>GAB SEG</t>
  </si>
  <si>
    <t>Aguardadndo substituição</t>
  </si>
  <si>
    <t>CICOM</t>
  </si>
  <si>
    <t>Gestor de Programas e Projetos Especiais</t>
  </si>
  <si>
    <t>Gerente do Gabinete de Segurança</t>
  </si>
  <si>
    <t>ATUALIZADO EM 02/06/2022</t>
  </si>
  <si>
    <t>Flavio Leandro de Lima</t>
  </si>
  <si>
    <t>Juliana de Andrade Feitosa Fernandes</t>
  </si>
  <si>
    <t>Glaucius Vinicius de Oliveira Aguiar</t>
  </si>
  <si>
    <t>Rafael Pereira de Arruda</t>
  </si>
  <si>
    <t>Rodrigo cesar da Silva Gomes</t>
  </si>
  <si>
    <t>Christian Bezerra Aragão</t>
  </si>
  <si>
    <t>Aguardando substituição</t>
  </si>
  <si>
    <t>Carolina Neiva Alvim</t>
  </si>
  <si>
    <t>ATUALIZADO EM 30/06/2022</t>
  </si>
  <si>
    <t>Janaina Cavalcanti de Oliveira Sales de Menezes</t>
  </si>
  <si>
    <t>Pollyana da Silva Marinho</t>
  </si>
  <si>
    <t>Marcos Pablo Alencar da Cunha Cavalcanti</t>
  </si>
  <si>
    <t>Keyla Patricia de Oliveira</t>
  </si>
  <si>
    <t>Eduardo Araripe Pacheco de Souza</t>
  </si>
  <si>
    <t>Carolina Miranda Cruz</t>
  </si>
  <si>
    <t>ATUALIZADO EM 31/07/2022</t>
  </si>
  <si>
    <t>Alan Jose Marinho de Pontes</t>
  </si>
  <si>
    <t>Bruno Wagner de Lima Mascarenhas</t>
  </si>
  <si>
    <t>Helen Marcela das Chagas Araujo</t>
  </si>
  <si>
    <t>Eduardo Leite dos Santos</t>
  </si>
  <si>
    <t>Edinaldo Vitor de Andrade</t>
  </si>
  <si>
    <t>Abel Lucas das Chagas Junior</t>
  </si>
  <si>
    <t>Ozeas Fabricio Soares</t>
  </si>
  <si>
    <t>Marcelo Ferreira Sales</t>
  </si>
  <si>
    <t>Mirely Leticia da Silva Oliveira</t>
  </si>
  <si>
    <t>Kleber Luiz de Carvalho Dutra</t>
  </si>
  <si>
    <t>Janaina Maria Ferreira</t>
  </si>
  <si>
    <t>Andre Luiz Bezerra da Costa</t>
  </si>
  <si>
    <t>Daniel Henrique Silva Araujo</t>
  </si>
  <si>
    <t>Clayton de Jesus Sousa Rocha</t>
  </si>
  <si>
    <t>aguardando substituição</t>
  </si>
  <si>
    <t>ATUALIZADO EM 31/08/2022</t>
  </si>
  <si>
    <t>Danubia Dionisia Santos</t>
  </si>
  <si>
    <t>Lindoval Clenio Lima de Freitas</t>
  </si>
  <si>
    <t>Rebeca Maria Alves de Barros</t>
  </si>
  <si>
    <t>Pedro Ivo de Oliveira Tenorio Cavalcanti</t>
  </si>
  <si>
    <t>Flavia Carolina Dantas Guedes</t>
  </si>
  <si>
    <t>Fabio Gomes Pereira</t>
  </si>
  <si>
    <t>Washington Nunes</t>
  </si>
  <si>
    <t>Isaura Cristina do Nascimento</t>
  </si>
  <si>
    <t>Cristiano Souza Silva</t>
  </si>
  <si>
    <t>Peterson Oliveira da Silva</t>
  </si>
  <si>
    <t>ATUALIZADO EM 30/09/2022</t>
  </si>
  <si>
    <t>Josefa Edijane Diniz Tomaz</t>
  </si>
  <si>
    <t>Flavio Santos da Silva</t>
  </si>
  <si>
    <t>Edmar Soares de Oliveira</t>
  </si>
  <si>
    <t>Luciana Karla Almeida de Albuquerque Barbosa</t>
  </si>
  <si>
    <t>Thayse Medeiros dos Santos</t>
  </si>
  <si>
    <t>Kleber Dallas Silveira do Nascimento</t>
  </si>
  <si>
    <t>Fabio Ferreira Guimaraes</t>
  </si>
  <si>
    <t>Josué Jeyzon de Lima Valeriano</t>
  </si>
  <si>
    <t>ATUALIZADO EM 11/11/2022</t>
  </si>
  <si>
    <t>Gleyce da Cunha Silva</t>
  </si>
  <si>
    <t>Abner Pedro Queiroz de Souza</t>
  </si>
  <si>
    <t>Eduardo Ferreira de Souza</t>
  </si>
  <si>
    <t>Helena Paula Oliveira do Nascimento Bastos</t>
  </si>
  <si>
    <t>Leonardo de Souza Leão Queiroz</t>
  </si>
  <si>
    <t>Fábio José de Farias</t>
  </si>
  <si>
    <t>Antônio Carlos Gomes Pereira</t>
  </si>
  <si>
    <t>Juscileide da Silva Santana</t>
  </si>
  <si>
    <t>Cidiney Duarte de Lima</t>
  </si>
  <si>
    <t>Núbia de Souza Ferreira</t>
  </si>
  <si>
    <t>Ayalla Alexandre Gustavo Cavalcanti</t>
  </si>
  <si>
    <t>Milena Silva Albuquerque Brandão</t>
  </si>
  <si>
    <t>Ana Paula Alves da Silva</t>
  </si>
  <si>
    <t>Joyce Helena da Silva</t>
  </si>
  <si>
    <t>Agnaldo Alves da Silva</t>
  </si>
  <si>
    <t>Thiago Bruno Rodrigues de Rezende Oliveira</t>
  </si>
  <si>
    <t>Rodrigo Borges Paixão</t>
  </si>
  <si>
    <t>Rafael Ancelmo Morais dos Santos</t>
  </si>
  <si>
    <t>Raquel Ferraz Cornelio Nogueira</t>
  </si>
  <si>
    <t>Ossamu Lima Tashiro</t>
  </si>
  <si>
    <t>Thercio Barreto de Queiroz</t>
  </si>
  <si>
    <t>Italo Henrique Cavalcanti Silva</t>
  </si>
  <si>
    <t>Hermano Gomes Lopes Nunes</t>
  </si>
  <si>
    <t>Anderson Almeida da Silva</t>
  </si>
  <si>
    <t>Cleyton Rafael do Nascimento Silva</t>
  </si>
  <si>
    <t xml:space="preserve">MONTANTE </t>
  </si>
  <si>
    <t>Sergio Luis Nunes da Costa*</t>
  </si>
  <si>
    <t>REPRESENTAÇÃO</t>
  </si>
  <si>
    <t>VENCIMENTO</t>
  </si>
  <si>
    <t>SERVIDOR</t>
  </si>
  <si>
    <t>QTD</t>
  </si>
  <si>
    <t>CATEGORIA</t>
  </si>
  <si>
    <t>LOTAÇÃO</t>
  </si>
  <si>
    <t>SÍMBOLO</t>
  </si>
  <si>
    <t>MONTANTE</t>
  </si>
  <si>
    <t>AGP</t>
  </si>
  <si>
    <t>QTD.</t>
  </si>
  <si>
    <t>ATUALIZADA EM 06/12/22</t>
  </si>
  <si>
    <t>CARGOS EM COMISSÃO E FUNÇÕES GRATIFICADAS</t>
  </si>
  <si>
    <t>SECRETARIA DE DEFESA SOCIAL - SDS</t>
  </si>
  <si>
    <t xml:space="preserve">GOVERNO DO ESTADO DE PERNAMBUCO </t>
  </si>
  <si>
    <t>ATUALIZADO EM 10/01/2023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</si>
</sst>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R$&quot;\ #,##0.00;\-&quot;R$&quot;\ #,##0.00"/>
    <numFmt numFmtId="43" formatCode="_-* #,##0.00_-;\-* #,##0.00_-;_-* &quot;-&quot;??_-;_-@_-"/>
    <numFmt numFmtId="164" formatCode="[$R$ -416]#,##0.00"/>
    <numFmt numFmtId="165" formatCode="_(* #,##0.00_);_(* \(#,##0.00\);_(* &quot;-&quot;??_);_(@_)"/>
  </numFmts>
  <fonts count="28" x14ac:knownFonts="1">
    <font>
      <sz val="11"/>
      <color rgb="FF000000"/>
      <name val="Arial"/>
    </font>
    <font>
      <b/>
      <sz val="16"/>
      <color rgb="FFFFFFFF"/>
      <name val="Calibri"/>
      <family val="2"/>
    </font>
    <font>
      <sz val="11"/>
      <name val="Arial"/>
      <family val="2"/>
    </font>
    <font>
      <b/>
      <sz val="14"/>
      <color rgb="FFFFFFFF"/>
      <name val="Calibri"/>
      <family val="2"/>
    </font>
    <font>
      <sz val="11"/>
      <color theme="1"/>
      <name val="Calibri"/>
      <family val="2"/>
    </font>
    <font>
      <b/>
      <sz val="11"/>
      <color rgb="FFFF0000"/>
      <name val="Arial"/>
      <family val="2"/>
    </font>
    <font>
      <sz val="11"/>
      <color theme="1"/>
      <name val="Arial"/>
      <family val="2"/>
    </font>
    <font>
      <b/>
      <sz val="11"/>
      <color rgb="FFFFFFFF"/>
      <name val="Arial"/>
      <family val="2"/>
    </font>
    <font>
      <sz val="11"/>
      <color theme="1"/>
      <name val="Calibri"/>
      <family val="2"/>
    </font>
    <font>
      <sz val="11"/>
      <color theme="1"/>
      <name val="Arial"/>
      <family val="2"/>
    </font>
    <font>
      <sz val="11"/>
      <color rgb="FF000000"/>
      <name val="Arial"/>
      <family val="2"/>
    </font>
    <font>
      <strike/>
      <sz val="11"/>
      <color theme="1"/>
      <name val="Arial"/>
      <family val="2"/>
    </font>
    <font>
      <sz val="8"/>
      <color rgb="FF000000"/>
      <name val="Arial"/>
      <family val="2"/>
    </font>
    <font>
      <sz val="10"/>
      <name val="Arial"/>
      <family val="2"/>
    </font>
    <font>
      <sz val="10"/>
      <color theme="1"/>
      <name val="Arial"/>
      <family val="2"/>
    </font>
    <font>
      <sz val="9"/>
      <name val="Arial"/>
      <family val="2"/>
    </font>
    <font>
      <sz val="10"/>
      <color rgb="FF000080"/>
      <name val="Arial"/>
      <family val="2"/>
    </font>
    <font>
      <b/>
      <sz val="10"/>
      <color rgb="FFFF0000"/>
      <name val="Arial"/>
      <family val="2"/>
    </font>
    <font>
      <sz val="9"/>
      <color rgb="FF000000"/>
      <name val="Arial"/>
      <family val="2"/>
    </font>
    <font>
      <sz val="10"/>
      <color rgb="FF000000"/>
      <name val="Arial"/>
      <family val="2"/>
    </font>
    <font>
      <sz val="11"/>
      <color theme="1"/>
      <name val="Arial"/>
      <family val="2"/>
    </font>
    <font>
      <sz val="11"/>
      <color indexed="8"/>
      <name val="Arial"/>
      <family val="2"/>
    </font>
    <font>
      <sz val="11"/>
      <color rgb="FF000000"/>
      <name val="Arial"/>
    </font>
    <font>
      <sz val="10"/>
      <color rgb="FFFF0000"/>
      <name val="Arial"/>
      <family val="2"/>
    </font>
    <font>
      <sz val="9"/>
      <color rgb="FFFF0000"/>
      <name val="Arial"/>
      <family val="2"/>
    </font>
    <font>
      <sz val="10"/>
      <color rgb="FF0070C0"/>
      <name val="Arial"/>
      <family val="2"/>
    </font>
    <font>
      <b/>
      <sz val="10"/>
      <color rgb="FFFFFFFF"/>
      <name val="Arial"/>
      <family val="2"/>
    </font>
    <font>
      <b/>
      <sz val="12"/>
      <color rgb="FFFF0000"/>
      <name val="Calibri"/>
      <family val="2"/>
    </font>
  </fonts>
  <fills count="8">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theme="0"/>
        <bgColor indexed="64"/>
      </patternFill>
    </fill>
    <fill>
      <patternFill patternType="solid">
        <fgColor rgb="FFFFFF00"/>
        <bgColor indexed="64"/>
      </patternFill>
    </fill>
  </fills>
  <borders count="2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s>
  <cellStyleXfs count="3">
    <xf numFmtId="0" fontId="0" fillId="0" borderId="0"/>
    <xf numFmtId="165" fontId="13" fillId="0" borderId="10" applyFont="0" applyFill="0" applyBorder="0" applyAlignment="0" applyProtection="0"/>
    <xf numFmtId="0" fontId="22" fillId="0" borderId="10"/>
  </cellStyleXfs>
  <cellXfs count="304">
    <xf numFmtId="0" fontId="0" fillId="0" borderId="0" xfId="0" applyFont="1" applyAlignment="1"/>
    <xf numFmtId="0" fontId="1" fillId="0" borderId="0" xfId="0" applyFont="1" applyAlignment="1">
      <alignment horizontal="center"/>
    </xf>
    <xf numFmtId="0" fontId="0" fillId="0" borderId="0" xfId="0" applyFont="1" applyAlignment="1"/>
    <xf numFmtId="0" fontId="3" fillId="0" borderId="0" xfId="0" applyFont="1" applyAlignment="1">
      <alignment horizontal="center" wrapText="1"/>
    </xf>
    <xf numFmtId="0" fontId="4" fillId="0" borderId="0" xfId="0" applyFont="1"/>
    <xf numFmtId="0" fontId="5" fillId="3" borderId="3" xfId="0" applyFont="1" applyFill="1" applyBorder="1" applyAlignment="1">
      <alignment vertical="center" wrapText="1"/>
    </xf>
    <xf numFmtId="4" fontId="0" fillId="0" borderId="0" xfId="0" applyNumberFormat="1" applyFont="1" applyAlignment="1"/>
    <xf numFmtId="4" fontId="8" fillId="4" borderId="0" xfId="0" applyNumberFormat="1" applyFont="1" applyFill="1" applyAlignment="1">
      <alignment vertical="center" wrapText="1"/>
    </xf>
    <xf numFmtId="0" fontId="8" fillId="0" borderId="5" xfId="0" applyFont="1" applyBorder="1" applyAlignment="1">
      <alignment vertical="center" wrapText="1"/>
    </xf>
    <xf numFmtId="0" fontId="8" fillId="0" borderId="6" xfId="0" applyFont="1" applyBorder="1" applyAlignment="1">
      <alignment vertical="center" wrapText="1"/>
    </xf>
    <xf numFmtId="0" fontId="7" fillId="2" borderId="3" xfId="0" applyFont="1" applyFill="1" applyBorder="1" applyAlignment="1">
      <alignment horizontal="center" vertical="center" wrapText="1"/>
    </xf>
    <xf numFmtId="4" fontId="8" fillId="4" borderId="7" xfId="0" applyNumberFormat="1" applyFont="1" applyFill="1" applyBorder="1" applyAlignment="1">
      <alignment vertical="center" wrapText="1"/>
    </xf>
    <xf numFmtId="0" fontId="8" fillId="4" borderId="6" xfId="0" applyFont="1" applyFill="1" applyBorder="1" applyAlignment="1">
      <alignment vertical="center" wrapText="1"/>
    </xf>
    <xf numFmtId="0" fontId="0" fillId="4" borderId="8" xfId="0" applyFont="1" applyFill="1" applyBorder="1" applyAlignment="1"/>
    <xf numFmtId="0" fontId="9" fillId="0" borderId="3" xfId="0" applyFont="1" applyBorder="1" applyAlignment="1">
      <alignment horizontal="center" vertical="center" wrapText="1"/>
    </xf>
    <xf numFmtId="0" fontId="9" fillId="0" borderId="3" xfId="0" applyFont="1" applyBorder="1" applyAlignment="1">
      <alignment horizontal="center" vertical="center" wrapText="1"/>
    </xf>
    <xf numFmtId="0" fontId="9" fillId="5" borderId="3" xfId="0" applyFont="1" applyFill="1" applyBorder="1" applyAlignment="1">
      <alignment horizontal="center" vertical="center" wrapText="1"/>
    </xf>
    <xf numFmtId="164" fontId="9" fillId="0" borderId="3" xfId="0" applyNumberFormat="1" applyFont="1" applyBorder="1" applyAlignment="1">
      <alignment horizontal="right" vertical="center" wrapText="1"/>
    </xf>
    <xf numFmtId="164" fontId="9" fillId="5" borderId="3" xfId="0" applyNumberFormat="1" applyFont="1" applyFill="1" applyBorder="1" applyAlignment="1">
      <alignment horizontal="right" vertical="center" wrapText="1"/>
    </xf>
    <xf numFmtId="4" fontId="8" fillId="0" borderId="0" xfId="0" applyNumberFormat="1" applyFont="1" applyAlignment="1">
      <alignment vertical="center" wrapText="1"/>
    </xf>
    <xf numFmtId="4" fontId="0" fillId="4" borderId="8" xfId="0" applyNumberFormat="1" applyFont="1" applyFill="1" applyBorder="1" applyAlignment="1"/>
    <xf numFmtId="4" fontId="7" fillId="2" borderId="3" xfId="0" applyNumberFormat="1" applyFont="1" applyFill="1" applyBorder="1" applyAlignment="1">
      <alignment horizontal="center" vertical="center" wrapText="1"/>
    </xf>
    <xf numFmtId="3" fontId="7" fillId="2" borderId="3" xfId="0" applyNumberFormat="1" applyFont="1" applyFill="1" applyBorder="1" applyAlignment="1">
      <alignment horizontal="center" vertical="center" wrapText="1"/>
    </xf>
    <xf numFmtId="0" fontId="8" fillId="2" borderId="2" xfId="0" applyFont="1" applyFill="1" applyBorder="1" applyAlignment="1">
      <alignment vertical="center" wrapText="1"/>
    </xf>
    <xf numFmtId="164" fontId="9" fillId="5" borderId="3" xfId="0" applyNumberFormat="1" applyFont="1" applyFill="1" applyBorder="1" applyAlignment="1">
      <alignment vertical="center" wrapText="1"/>
    </xf>
    <xf numFmtId="0" fontId="9" fillId="5" borderId="3" xfId="0" applyFont="1" applyFill="1" applyBorder="1" applyAlignment="1">
      <alignment horizontal="center" vertical="center" wrapText="1"/>
    </xf>
    <xf numFmtId="3" fontId="9" fillId="5" borderId="3" xfId="0" applyNumberFormat="1" applyFont="1" applyFill="1" applyBorder="1" applyAlignment="1">
      <alignment horizontal="center" vertical="center" wrapText="1"/>
    </xf>
    <xf numFmtId="0" fontId="8" fillId="5" borderId="3" xfId="0" applyFont="1" applyFill="1" applyBorder="1" applyAlignment="1">
      <alignment vertical="center" wrapText="1"/>
    </xf>
    <xf numFmtId="164" fontId="10" fillId="5" borderId="3" xfId="0" applyNumberFormat="1" applyFont="1" applyFill="1" applyBorder="1" applyAlignment="1">
      <alignment horizontal="right" vertical="center" wrapText="1"/>
    </xf>
    <xf numFmtId="0" fontId="8" fillId="0" borderId="0" xfId="0" applyFont="1" applyAlignment="1">
      <alignment vertical="center" wrapText="1"/>
    </xf>
    <xf numFmtId="164" fontId="8" fillId="5" borderId="3" xfId="0" applyNumberFormat="1" applyFont="1" applyFill="1" applyBorder="1" applyAlignment="1">
      <alignment vertical="center" wrapText="1"/>
    </xf>
    <xf numFmtId="4" fontId="8" fillId="5" borderId="3" xfId="0" applyNumberFormat="1" applyFont="1" applyFill="1" applyBorder="1" applyAlignment="1">
      <alignment vertical="center" wrapText="1"/>
    </xf>
    <xf numFmtId="3" fontId="7" fillId="2" borderId="3" xfId="0" applyNumberFormat="1" applyFont="1" applyFill="1" applyBorder="1" applyAlignment="1">
      <alignment horizontal="center" vertical="center" wrapText="1"/>
    </xf>
    <xf numFmtId="164" fontId="7" fillId="2" borderId="1" xfId="0" applyNumberFormat="1" applyFont="1" applyFill="1" applyBorder="1" applyAlignment="1">
      <alignment horizontal="right" vertical="center" wrapText="1"/>
    </xf>
    <xf numFmtId="0" fontId="8" fillId="0" borderId="0" xfId="0" applyFont="1" applyAlignment="1">
      <alignment vertical="center" wrapText="1"/>
    </xf>
    <xf numFmtId="164" fontId="8" fillId="0" borderId="0" xfId="0" applyNumberFormat="1" applyFont="1" applyAlignment="1">
      <alignment vertical="center" wrapText="1"/>
    </xf>
    <xf numFmtId="0" fontId="8" fillId="4" borderId="0" xfId="0" applyFont="1" applyFill="1" applyAlignment="1">
      <alignment vertical="center" wrapText="1"/>
    </xf>
    <xf numFmtId="0" fontId="0" fillId="4" borderId="9" xfId="0" applyFont="1" applyFill="1" applyBorder="1" applyAlignment="1"/>
    <xf numFmtId="0" fontId="9" fillId="4" borderId="3" xfId="0" applyFont="1" applyFill="1" applyBorder="1" applyAlignment="1">
      <alignment horizontal="center" vertical="center" wrapText="1"/>
    </xf>
    <xf numFmtId="164" fontId="9" fillId="0" borderId="3" xfId="0" applyNumberFormat="1" applyFont="1" applyBorder="1" applyAlignment="1">
      <alignment horizontal="right" vertical="center" wrapText="1"/>
    </xf>
    <xf numFmtId="164" fontId="9" fillId="5" borderId="3" xfId="0" applyNumberFormat="1" applyFont="1" applyFill="1" applyBorder="1" applyAlignment="1">
      <alignment horizontal="right" vertical="center" wrapText="1"/>
    </xf>
    <xf numFmtId="0" fontId="9" fillId="5" borderId="3" xfId="0" applyFont="1" applyFill="1" applyBorder="1" applyAlignment="1">
      <alignment horizontal="center" vertical="center" wrapText="1"/>
    </xf>
    <xf numFmtId="0" fontId="8" fillId="2" borderId="3" xfId="0" applyFont="1" applyFill="1" applyBorder="1" applyAlignment="1">
      <alignment vertical="center" wrapText="1"/>
    </xf>
    <xf numFmtId="4" fontId="0" fillId="4" borderId="9" xfId="0" applyNumberFormat="1" applyFont="1" applyFill="1" applyBorder="1" applyAlignment="1"/>
    <xf numFmtId="164" fontId="9" fillId="5" borderId="3" xfId="0" applyNumberFormat="1" applyFont="1" applyFill="1" applyBorder="1" applyAlignment="1">
      <alignment horizontal="center" vertical="center" wrapText="1"/>
    </xf>
    <xf numFmtId="164" fontId="7" fillId="2" borderId="3" xfId="0" applyNumberFormat="1" applyFont="1" applyFill="1" applyBorder="1" applyAlignment="1">
      <alignment horizontal="right" vertical="center" wrapText="1"/>
    </xf>
    <xf numFmtId="164" fontId="7" fillId="2" borderId="3" xfId="0" applyNumberFormat="1" applyFont="1" applyFill="1" applyBorder="1" applyAlignment="1">
      <alignment horizontal="center" vertical="center" wrapText="1"/>
    </xf>
    <xf numFmtId="164" fontId="9" fillId="0" borderId="3" xfId="0" applyNumberFormat="1" applyFont="1" applyBorder="1" applyAlignment="1">
      <alignment horizontal="center" vertical="center" wrapText="1"/>
    </xf>
    <xf numFmtId="164" fontId="9" fillId="0" borderId="3" xfId="0" applyNumberFormat="1" applyFont="1" applyBorder="1" applyAlignment="1">
      <alignment horizontal="center" vertical="center" wrapText="1"/>
    </xf>
    <xf numFmtId="0" fontId="9" fillId="0" borderId="3" xfId="0" applyFont="1" applyBorder="1" applyAlignment="1">
      <alignment horizontal="center" vertical="center" wrapText="1"/>
    </xf>
    <xf numFmtId="164" fontId="9" fillId="5" borderId="3" xfId="0" applyNumberFormat="1" applyFont="1" applyFill="1" applyBorder="1" applyAlignment="1">
      <alignment vertical="center" wrapText="1"/>
    </xf>
    <xf numFmtId="164" fontId="9" fillId="5" borderId="3" xfId="0" applyNumberFormat="1" applyFont="1" applyFill="1" applyBorder="1" applyAlignment="1">
      <alignment horizontal="center" vertical="center" wrapText="1"/>
    </xf>
    <xf numFmtId="4" fontId="9" fillId="5" borderId="3" xfId="0" applyNumberFormat="1" applyFont="1" applyFill="1" applyBorder="1" applyAlignment="1">
      <alignment vertical="center" wrapText="1"/>
    </xf>
    <xf numFmtId="4" fontId="9" fillId="5" borderId="3" xfId="0" applyNumberFormat="1" applyFont="1" applyFill="1" applyBorder="1" applyAlignment="1">
      <alignment horizontal="center" vertical="center" wrapText="1"/>
    </xf>
    <xf numFmtId="0" fontId="8" fillId="4" borderId="0" xfId="0" applyFont="1" applyFill="1" applyAlignment="1">
      <alignment vertical="center" wrapText="1"/>
    </xf>
    <xf numFmtId="4" fontId="7" fillId="2" borderId="3" xfId="0" applyNumberFormat="1" applyFont="1" applyFill="1" applyBorder="1" applyAlignment="1">
      <alignment horizontal="center" vertical="center" wrapText="1"/>
    </xf>
    <xf numFmtId="0" fontId="12" fillId="4" borderId="9" xfId="0" applyFont="1" applyFill="1" applyBorder="1" applyAlignment="1"/>
    <xf numFmtId="0" fontId="12" fillId="4" borderId="8" xfId="0" applyFont="1" applyFill="1" applyBorder="1" applyAlignment="1"/>
    <xf numFmtId="0" fontId="12" fillId="4" borderId="10" xfId="0" applyFont="1" applyFill="1" applyBorder="1" applyAlignment="1">
      <alignment vertical="center" wrapText="1"/>
    </xf>
    <xf numFmtId="0" fontId="12" fillId="4" borderId="8" xfId="0" applyFont="1" applyFill="1" applyBorder="1" applyAlignment="1">
      <alignment vertical="center" wrapText="1"/>
    </xf>
    <xf numFmtId="0" fontId="12" fillId="4" borderId="9" xfId="0" applyFont="1" applyFill="1" applyBorder="1" applyAlignment="1">
      <alignment vertical="center" wrapText="1"/>
    </xf>
    <xf numFmtId="0" fontId="0" fillId="0" borderId="0" xfId="0" applyFont="1" applyAlignment="1">
      <alignment vertical="center" wrapText="1"/>
    </xf>
    <xf numFmtId="0" fontId="0" fillId="0" borderId="0" xfId="0" applyFont="1" applyAlignment="1"/>
    <xf numFmtId="0" fontId="13" fillId="0" borderId="11" xfId="0" applyFont="1" applyFill="1" applyBorder="1" applyAlignment="1">
      <alignment vertical="center"/>
    </xf>
    <xf numFmtId="0" fontId="6" fillId="0" borderId="3" xfId="0" applyFont="1" applyBorder="1" applyAlignment="1">
      <alignment horizontal="center" vertical="center" wrapText="1"/>
    </xf>
    <xf numFmtId="0" fontId="13" fillId="0" borderId="11" xfId="0" applyFont="1" applyFill="1" applyBorder="1"/>
    <xf numFmtId="0" fontId="13" fillId="0" borderId="11" xfId="0" applyFont="1" applyFill="1" applyBorder="1" applyAlignment="1">
      <alignment horizontal="left" vertical="center"/>
    </xf>
    <xf numFmtId="0" fontId="0" fillId="0" borderId="11" xfId="0" applyFont="1" applyFill="1" applyBorder="1"/>
    <xf numFmtId="0" fontId="13" fillId="0" borderId="11" xfId="0" applyFont="1" applyFill="1" applyBorder="1" applyAlignment="1">
      <alignment horizontal="left"/>
    </xf>
    <xf numFmtId="0" fontId="13" fillId="0" borderId="10" xfId="0" applyFont="1" applyFill="1" applyBorder="1" applyAlignment="1">
      <alignment horizontal="left"/>
    </xf>
    <xf numFmtId="0" fontId="13" fillId="0" borderId="12" xfId="0" applyFont="1" applyFill="1" applyBorder="1" applyAlignment="1">
      <alignment vertical="center"/>
    </xf>
    <xf numFmtId="0" fontId="0" fillId="0" borderId="11" xfId="0" applyFill="1" applyBorder="1"/>
    <xf numFmtId="0" fontId="6" fillId="0" borderId="3" xfId="0" applyFont="1" applyBorder="1" applyAlignment="1">
      <alignment vertical="center" wrapText="1"/>
    </xf>
    <xf numFmtId="0" fontId="13" fillId="0" borderId="11" xfId="0" applyFont="1" applyBorder="1"/>
    <xf numFmtId="0" fontId="13" fillId="0" borderId="0" xfId="0" applyFont="1" applyAlignment="1">
      <alignment horizontal="left"/>
    </xf>
    <xf numFmtId="0" fontId="14" fillId="0" borderId="11" xfId="0" applyFont="1" applyFill="1" applyBorder="1" applyAlignment="1">
      <alignment horizontal="left"/>
    </xf>
    <xf numFmtId="0" fontId="13" fillId="0" borderId="11" xfId="0" applyFont="1" applyBorder="1" applyAlignment="1">
      <alignment horizontal="left"/>
    </xf>
    <xf numFmtId="0" fontId="15" fillId="0" borderId="0" xfId="0" applyFont="1"/>
    <xf numFmtId="0" fontId="6" fillId="4" borderId="3" xfId="0" applyFont="1" applyFill="1" applyBorder="1" applyAlignment="1">
      <alignment horizontal="center" vertical="center" wrapText="1"/>
    </xf>
    <xf numFmtId="0" fontId="16" fillId="0" borderId="11" xfId="0" applyFont="1" applyBorder="1"/>
    <xf numFmtId="0" fontId="16" fillId="6" borderId="11" xfId="0" applyFont="1" applyFill="1" applyBorder="1"/>
    <xf numFmtId="164" fontId="6" fillId="0" borderId="3" xfId="0" applyNumberFormat="1" applyFont="1" applyBorder="1" applyAlignment="1">
      <alignment horizontal="center" vertical="center" wrapText="1"/>
    </xf>
    <xf numFmtId="0" fontId="13" fillId="0" borderId="0" xfId="0" applyFont="1"/>
    <xf numFmtId="0" fontId="17" fillId="0" borderId="11" xfId="0" applyFont="1" applyFill="1" applyBorder="1" applyAlignment="1">
      <alignment vertical="center"/>
    </xf>
    <xf numFmtId="0" fontId="13" fillId="0" borderId="13" xfId="0" applyFont="1" applyBorder="1" applyAlignment="1">
      <alignment horizontal="left" vertical="top" wrapText="1"/>
    </xf>
    <xf numFmtId="0" fontId="13" fillId="6" borderId="11" xfId="0" applyFont="1" applyFill="1" applyBorder="1" applyAlignment="1">
      <alignment vertical="center"/>
    </xf>
    <xf numFmtId="0" fontId="13" fillId="0" borderId="11" xfId="0" applyFont="1" applyBorder="1" applyAlignment="1">
      <alignment horizontal="left" vertical="center" wrapText="1"/>
    </xf>
    <xf numFmtId="0" fontId="18" fillId="0" borderId="0" xfId="0" applyFont="1"/>
    <xf numFmtId="0" fontId="13" fillId="0" borderId="14" xfId="0" applyFont="1" applyBorder="1" applyAlignment="1">
      <alignment horizontal="left" vertical="center" wrapText="1"/>
    </xf>
    <xf numFmtId="0" fontId="16" fillId="0" borderId="11" xfId="0" applyFont="1" applyFill="1" applyBorder="1"/>
    <xf numFmtId="0" fontId="13" fillId="0" borderId="11" xfId="0" applyFont="1" applyFill="1" applyBorder="1" applyAlignment="1">
      <alignment horizontal="left" vertical="top" wrapText="1"/>
    </xf>
    <xf numFmtId="0" fontId="13" fillId="0" borderId="15" xfId="0" applyFont="1" applyFill="1" applyBorder="1" applyAlignment="1">
      <alignment vertical="center"/>
    </xf>
    <xf numFmtId="164" fontId="9" fillId="0" borderId="4" xfId="0" applyNumberFormat="1" applyFont="1" applyBorder="1" applyAlignment="1">
      <alignment horizontal="right" vertical="center" wrapText="1"/>
    </xf>
    <xf numFmtId="0" fontId="0" fillId="0" borderId="0" xfId="0" applyFont="1" applyAlignment="1"/>
    <xf numFmtId="0" fontId="13" fillId="0" borderId="11" xfId="0" applyFont="1" applyBorder="1" applyAlignment="1">
      <alignment horizontal="center"/>
    </xf>
    <xf numFmtId="0" fontId="13" fillId="0" borderId="11" xfId="0" applyFont="1" applyFill="1" applyBorder="1" applyAlignment="1">
      <alignment horizontal="center"/>
    </xf>
    <xf numFmtId="0" fontId="19" fillId="0" borderId="11" xfId="0" applyFont="1" applyBorder="1" applyAlignment="1">
      <alignment horizontal="left" vertical="center" wrapText="1"/>
    </xf>
    <xf numFmtId="0" fontId="19" fillId="0" borderId="16" xfId="0" applyFont="1" applyBorder="1" applyAlignment="1">
      <alignment horizontal="left" vertical="center" wrapText="1"/>
    </xf>
    <xf numFmtId="0" fontId="19" fillId="0" borderId="16" xfId="0" applyFont="1" applyBorder="1" applyAlignment="1">
      <alignment horizontal="left"/>
    </xf>
    <xf numFmtId="0" fontId="13" fillId="0" borderId="15" xfId="0" applyFont="1" applyFill="1" applyBorder="1" applyAlignment="1">
      <alignment horizontal="left"/>
    </xf>
    <xf numFmtId="0" fontId="13" fillId="0" borderId="12" xfId="0" applyFont="1" applyFill="1" applyBorder="1" applyAlignment="1">
      <alignment horizontal="left"/>
    </xf>
    <xf numFmtId="0" fontId="13" fillId="6" borderId="11" xfId="0" applyFont="1" applyFill="1" applyBorder="1" applyAlignment="1">
      <alignment horizontal="left"/>
    </xf>
    <xf numFmtId="0" fontId="19" fillId="0" borderId="11" xfId="0" applyFont="1" applyBorder="1" applyAlignment="1">
      <alignment horizontal="left"/>
    </xf>
    <xf numFmtId="0" fontId="19" fillId="0" borderId="11" xfId="0" applyFont="1" applyFill="1" applyBorder="1" applyAlignment="1">
      <alignment horizontal="left"/>
    </xf>
    <xf numFmtId="0" fontId="14" fillId="0" borderId="11" xfId="0" applyFont="1" applyFill="1" applyBorder="1" applyAlignment="1">
      <alignment vertical="center"/>
    </xf>
    <xf numFmtId="0" fontId="13" fillId="0" borderId="14" xfId="0" applyFont="1" applyBorder="1" applyAlignment="1">
      <alignment horizontal="left"/>
    </xf>
    <xf numFmtId="0" fontId="13" fillId="0" borderId="15" xfId="0" applyFont="1" applyBorder="1" applyAlignment="1">
      <alignment horizontal="left"/>
    </xf>
    <xf numFmtId="0" fontId="19" fillId="0" borderId="0" xfId="0" applyFont="1"/>
    <xf numFmtId="0" fontId="13" fillId="0" borderId="17" xfId="0" applyFont="1" applyFill="1" applyBorder="1" applyAlignment="1">
      <alignment horizontal="left"/>
    </xf>
    <xf numFmtId="0" fontId="13" fillId="0" borderId="11" xfId="0" applyFont="1" applyBorder="1" applyAlignment="1">
      <alignment vertical="top" wrapText="1"/>
    </xf>
    <xf numFmtId="0" fontId="19" fillId="0" borderId="11" xfId="0" applyFont="1" applyBorder="1" applyAlignment="1">
      <alignment vertical="top" wrapText="1"/>
    </xf>
    <xf numFmtId="0" fontId="15" fillId="0" borderId="11" xfId="0" applyFont="1" applyBorder="1"/>
    <xf numFmtId="0" fontId="20" fillId="0" borderId="3"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6" fillId="0" borderId="4" xfId="0" applyFont="1" applyBorder="1" applyAlignment="1">
      <alignment horizontal="center" vertical="center" wrapText="1"/>
    </xf>
    <xf numFmtId="0" fontId="9" fillId="0" borderId="4" xfId="0" applyFont="1" applyBorder="1" applyAlignment="1">
      <alignment horizontal="center" vertical="center" wrapText="1"/>
    </xf>
    <xf numFmtId="0" fontId="6" fillId="0" borderId="18" xfId="0" applyFont="1" applyBorder="1" applyAlignment="1">
      <alignment horizontal="center" vertical="center" wrapText="1"/>
    </xf>
    <xf numFmtId="164" fontId="20" fillId="0" borderId="3" xfId="0" applyNumberFormat="1" applyFont="1" applyBorder="1" applyAlignment="1">
      <alignment horizontal="center" vertical="center" wrapText="1"/>
    </xf>
    <xf numFmtId="43" fontId="21" fillId="0" borderId="11" xfId="1" applyNumberFormat="1" applyFont="1" applyBorder="1" applyAlignment="1">
      <alignment horizontal="center" wrapText="1"/>
    </xf>
    <xf numFmtId="7" fontId="21" fillId="0" borderId="11" xfId="1" applyNumberFormat="1" applyFont="1" applyBorder="1" applyAlignment="1">
      <alignment horizontal="right" wrapText="1"/>
    </xf>
    <xf numFmtId="7" fontId="9" fillId="0" borderId="3" xfId="0" applyNumberFormat="1" applyFont="1" applyBorder="1" applyAlignment="1">
      <alignment horizontal="right" vertical="center" wrapText="1"/>
    </xf>
    <xf numFmtId="164" fontId="20" fillId="0" borderId="3" xfId="0" applyNumberFormat="1" applyFont="1" applyBorder="1" applyAlignment="1">
      <alignment horizontal="right" vertical="center" wrapText="1"/>
    </xf>
    <xf numFmtId="164" fontId="20" fillId="5" borderId="3" xfId="0" applyNumberFormat="1" applyFont="1" applyFill="1" applyBorder="1" applyAlignment="1">
      <alignment horizontal="right" vertical="center" wrapText="1"/>
    </xf>
    <xf numFmtId="164" fontId="6" fillId="0" borderId="3" xfId="0" applyNumberFormat="1" applyFont="1" applyBorder="1" applyAlignment="1">
      <alignment horizontal="right" vertical="center" wrapText="1"/>
    </xf>
    <xf numFmtId="0" fontId="0" fillId="0" borderId="0" xfId="0" applyFont="1" applyAlignment="1"/>
    <xf numFmtId="0" fontId="0" fillId="0" borderId="10" xfId="2" applyFont="1" applyAlignment="1"/>
    <xf numFmtId="0" fontId="0" fillId="0" borderId="10" xfId="2" applyFont="1" applyAlignment="1">
      <alignment vertical="center" wrapText="1"/>
    </xf>
    <xf numFmtId="0" fontId="12" fillId="4" borderId="10" xfId="2" applyFont="1" applyFill="1" applyBorder="1" applyAlignment="1"/>
    <xf numFmtId="0" fontId="12" fillId="4" borderId="10" xfId="2" applyFont="1" applyFill="1" applyBorder="1" applyAlignment="1">
      <alignment vertical="center" wrapText="1"/>
    </xf>
    <xf numFmtId="0" fontId="4" fillId="4" borderId="10" xfId="2" applyFont="1" applyFill="1" applyAlignment="1">
      <alignment vertical="center" wrapText="1"/>
    </xf>
    <xf numFmtId="0" fontId="4" fillId="0" borderId="10" xfId="2" applyFont="1" applyAlignment="1">
      <alignment vertical="center" wrapText="1"/>
    </xf>
    <xf numFmtId="4" fontId="4" fillId="0" borderId="10" xfId="2" applyNumberFormat="1" applyFont="1" applyAlignment="1">
      <alignment vertical="center" wrapText="1"/>
    </xf>
    <xf numFmtId="0" fontId="0" fillId="4" borderId="10" xfId="2" applyFont="1" applyFill="1" applyBorder="1" applyAlignment="1"/>
    <xf numFmtId="4" fontId="4" fillId="4" borderId="10" xfId="2" applyNumberFormat="1" applyFont="1" applyFill="1" applyAlignment="1">
      <alignment vertical="center" wrapText="1"/>
    </xf>
    <xf numFmtId="164" fontId="7" fillId="2" borderId="3" xfId="2" applyNumberFormat="1" applyFont="1" applyFill="1" applyBorder="1" applyAlignment="1">
      <alignment horizontal="right" vertical="center" wrapText="1"/>
    </xf>
    <xf numFmtId="0" fontId="4" fillId="2" borderId="2" xfId="2" applyFont="1" applyFill="1" applyBorder="1" applyAlignment="1">
      <alignment vertical="center" wrapText="1"/>
    </xf>
    <xf numFmtId="3" fontId="7" fillId="2" borderId="3" xfId="2" applyNumberFormat="1" applyFont="1" applyFill="1" applyBorder="1" applyAlignment="1">
      <alignment horizontal="center" vertical="center" wrapText="1"/>
    </xf>
    <xf numFmtId="4" fontId="7" fillId="2" borderId="3" xfId="2" applyNumberFormat="1" applyFont="1" applyFill="1" applyBorder="1" applyAlignment="1">
      <alignment horizontal="center" vertical="center" wrapText="1"/>
    </xf>
    <xf numFmtId="4" fontId="0" fillId="4" borderId="10" xfId="2" applyNumberFormat="1" applyFont="1" applyFill="1" applyBorder="1" applyAlignment="1"/>
    <xf numFmtId="0" fontId="4" fillId="2" borderId="3" xfId="2" applyFont="1" applyFill="1" applyBorder="1" applyAlignment="1">
      <alignment vertical="center" wrapText="1"/>
    </xf>
    <xf numFmtId="164" fontId="6" fillId="5" borderId="3" xfId="2" applyNumberFormat="1" applyFont="1" applyFill="1" applyBorder="1" applyAlignment="1">
      <alignment horizontal="right" vertical="center" wrapText="1"/>
    </xf>
    <xf numFmtId="164" fontId="4" fillId="5" borderId="3" xfId="2" applyNumberFormat="1" applyFont="1" applyFill="1" applyBorder="1" applyAlignment="1">
      <alignment vertical="center" wrapText="1"/>
    </xf>
    <xf numFmtId="3" fontId="6" fillId="5" borderId="3" xfId="2" applyNumberFormat="1" applyFont="1" applyFill="1" applyBorder="1" applyAlignment="1">
      <alignment horizontal="center" vertical="center" wrapText="1"/>
    </xf>
    <xf numFmtId="164" fontId="6" fillId="5" borderId="3" xfId="2" applyNumberFormat="1" applyFont="1" applyFill="1" applyBorder="1" applyAlignment="1">
      <alignment horizontal="center" vertical="center" wrapText="1"/>
    </xf>
    <xf numFmtId="164" fontId="6" fillId="5" borderId="3" xfId="2" applyNumberFormat="1" applyFont="1" applyFill="1" applyBorder="1" applyAlignment="1">
      <alignment vertical="center" wrapText="1"/>
    </xf>
    <xf numFmtId="4" fontId="4" fillId="5" borderId="3" xfId="2" applyNumberFormat="1" applyFont="1" applyFill="1" applyBorder="1" applyAlignment="1">
      <alignment vertical="center" wrapText="1"/>
    </xf>
    <xf numFmtId="4" fontId="6" fillId="5" borderId="3" xfId="2" applyNumberFormat="1" applyFont="1" applyFill="1" applyBorder="1" applyAlignment="1">
      <alignment horizontal="center" vertical="center" wrapText="1"/>
    </xf>
    <xf numFmtId="4" fontId="6" fillId="5" borderId="3" xfId="2" applyNumberFormat="1" applyFont="1" applyFill="1" applyBorder="1" applyAlignment="1">
      <alignment vertical="center" wrapText="1"/>
    </xf>
    <xf numFmtId="0" fontId="4" fillId="5" borderId="3" xfId="2" applyFont="1" applyFill="1" applyBorder="1" applyAlignment="1">
      <alignment vertical="center" wrapText="1"/>
    </xf>
    <xf numFmtId="4" fontId="0" fillId="0" borderId="10" xfId="2" applyNumberFormat="1" applyFont="1" applyAlignment="1"/>
    <xf numFmtId="164" fontId="6" fillId="0" borderId="3" xfId="2" applyNumberFormat="1" applyFont="1" applyBorder="1" applyAlignment="1">
      <alignment horizontal="right" vertical="center" wrapText="1"/>
    </xf>
    <xf numFmtId="0" fontId="13" fillId="0" borderId="11" xfId="2" applyFont="1" applyFill="1" applyBorder="1" applyAlignment="1">
      <alignment horizontal="left"/>
    </xf>
    <xf numFmtId="0" fontId="6" fillId="5" borderId="3" xfId="2" applyFont="1" applyFill="1" applyBorder="1" applyAlignment="1">
      <alignment horizontal="center" vertical="center" wrapText="1"/>
    </xf>
    <xf numFmtId="0" fontId="6" fillId="0" borderId="3" xfId="2" applyFont="1" applyBorder="1" applyAlignment="1">
      <alignment horizontal="center" vertical="center" wrapText="1"/>
    </xf>
    <xf numFmtId="164" fontId="6" fillId="0" borderId="3" xfId="2" applyNumberFormat="1" applyFont="1" applyBorder="1" applyAlignment="1">
      <alignment horizontal="center" vertical="center" wrapText="1"/>
    </xf>
    <xf numFmtId="0" fontId="16" fillId="0" borderId="11" xfId="2" applyFont="1" applyBorder="1"/>
    <xf numFmtId="0" fontId="13" fillId="0" borderId="10" xfId="2" applyFont="1"/>
    <xf numFmtId="0" fontId="13" fillId="0" borderId="11" xfId="2" applyFont="1" applyBorder="1" applyAlignment="1">
      <alignment horizontal="left"/>
    </xf>
    <xf numFmtId="0" fontId="13" fillId="0" borderId="11" xfId="2" applyFont="1" applyFill="1" applyBorder="1" applyAlignment="1">
      <alignment vertical="center"/>
    </xf>
    <xf numFmtId="0" fontId="15" fillId="0" borderId="10" xfId="2" applyFont="1"/>
    <xf numFmtId="0" fontId="13" fillId="6" borderId="11" xfId="2" applyFont="1" applyFill="1" applyBorder="1" applyAlignment="1">
      <alignment horizontal="left"/>
    </xf>
    <xf numFmtId="0" fontId="13" fillId="6" borderId="11" xfId="2" applyFont="1" applyFill="1" applyBorder="1" applyAlignment="1">
      <alignment vertical="center"/>
    </xf>
    <xf numFmtId="0" fontId="16" fillId="6" borderId="11" xfId="2" applyFont="1" applyFill="1" applyBorder="1"/>
    <xf numFmtId="0" fontId="13" fillId="0" borderId="10" xfId="2" applyFont="1" applyFill="1" applyBorder="1" applyAlignment="1">
      <alignment horizontal="left"/>
    </xf>
    <xf numFmtId="0" fontId="13" fillId="0" borderId="10" xfId="2" applyFont="1" applyAlignment="1">
      <alignment horizontal="left"/>
    </xf>
    <xf numFmtId="0" fontId="16" fillId="0" borderId="11" xfId="2" applyFont="1" applyFill="1" applyBorder="1"/>
    <xf numFmtId="0" fontId="17" fillId="0" borderId="11" xfId="2" applyFont="1" applyFill="1" applyBorder="1" applyAlignment="1">
      <alignment vertical="center"/>
    </xf>
    <xf numFmtId="0" fontId="15" fillId="0" borderId="11" xfId="2" applyFont="1" applyBorder="1"/>
    <xf numFmtId="0" fontId="13" fillId="0" borderId="14" xfId="2" applyFont="1" applyBorder="1" applyAlignment="1">
      <alignment horizontal="left"/>
    </xf>
    <xf numFmtId="0" fontId="19" fillId="0" borderId="11" xfId="2" applyFont="1" applyBorder="1" applyAlignment="1">
      <alignment horizontal="left"/>
    </xf>
    <xf numFmtId="0" fontId="19" fillId="0" borderId="11" xfId="2" applyFont="1" applyBorder="1" applyAlignment="1">
      <alignment vertical="top" wrapText="1"/>
    </xf>
    <xf numFmtId="0" fontId="13" fillId="0" borderId="11" xfId="2" applyFont="1" applyBorder="1" applyAlignment="1">
      <alignment vertical="top" wrapText="1"/>
    </xf>
    <xf numFmtId="0" fontId="18" fillId="0" borderId="10" xfId="2" applyFont="1"/>
    <xf numFmtId="0" fontId="13" fillId="0" borderId="17" xfId="2" applyFont="1" applyFill="1" applyBorder="1" applyAlignment="1">
      <alignment horizontal="left"/>
    </xf>
    <xf numFmtId="0" fontId="13" fillId="0" borderId="11" xfId="2" applyFont="1" applyBorder="1" applyAlignment="1">
      <alignment horizontal="center"/>
    </xf>
    <xf numFmtId="0" fontId="19" fillId="0" borderId="10" xfId="2" applyFont="1"/>
    <xf numFmtId="0" fontId="13" fillId="0" borderId="15" xfId="2" applyFont="1" applyBorder="1" applyAlignment="1">
      <alignment horizontal="left"/>
    </xf>
    <xf numFmtId="0" fontId="14" fillId="0" borderId="11" xfId="2" applyFont="1" applyFill="1" applyBorder="1" applyAlignment="1">
      <alignment vertical="center"/>
    </xf>
    <xf numFmtId="0" fontId="19" fillId="0" borderId="11" xfId="2" applyFont="1" applyFill="1" applyBorder="1" applyAlignment="1">
      <alignment horizontal="left"/>
    </xf>
    <xf numFmtId="0" fontId="6" fillId="0" borderId="18" xfId="2" applyFont="1" applyBorder="1" applyAlignment="1">
      <alignment horizontal="center" vertical="center" wrapText="1"/>
    </xf>
    <xf numFmtId="0" fontId="6" fillId="0" borderId="4" xfId="2" applyFont="1" applyBorder="1" applyAlignment="1">
      <alignment horizontal="center" vertical="center" wrapText="1"/>
    </xf>
    <xf numFmtId="164" fontId="6" fillId="0" borderId="1" xfId="2" applyNumberFormat="1" applyFont="1" applyBorder="1" applyAlignment="1">
      <alignment horizontal="center" vertical="center" wrapText="1"/>
    </xf>
    <xf numFmtId="0" fontId="13" fillId="0" borderId="12" xfId="2" applyFont="1" applyFill="1" applyBorder="1" applyAlignment="1">
      <alignment horizontal="left"/>
    </xf>
    <xf numFmtId="0" fontId="13" fillId="0" borderId="15" xfId="2" applyFont="1" applyFill="1" applyBorder="1" applyAlignment="1">
      <alignment horizontal="left"/>
    </xf>
    <xf numFmtId="0" fontId="13" fillId="0" borderId="11" xfId="2" applyFont="1" applyFill="1" applyBorder="1" applyAlignment="1">
      <alignment horizontal="center"/>
    </xf>
    <xf numFmtId="0" fontId="19" fillId="0" borderId="16" xfId="2" applyFont="1" applyBorder="1" applyAlignment="1">
      <alignment horizontal="left" vertical="center" wrapText="1"/>
    </xf>
    <xf numFmtId="0" fontId="19" fillId="0" borderId="16" xfId="2" applyFont="1" applyBorder="1" applyAlignment="1">
      <alignment horizontal="left"/>
    </xf>
    <xf numFmtId="0" fontId="19" fillId="0" borderId="11" xfId="2" applyFont="1" applyBorder="1" applyAlignment="1">
      <alignment horizontal="left" vertical="center" wrapText="1"/>
    </xf>
    <xf numFmtId="0" fontId="13" fillId="0" borderId="15" xfId="2" applyFont="1" applyFill="1" applyBorder="1" applyAlignment="1">
      <alignment vertical="center"/>
    </xf>
    <xf numFmtId="164" fontId="6" fillId="0" borderId="4" xfId="2" applyNumberFormat="1" applyFont="1" applyBorder="1" applyAlignment="1">
      <alignment horizontal="right" vertical="center" wrapText="1"/>
    </xf>
    <xf numFmtId="0" fontId="13" fillId="0" borderId="11" xfId="2" applyFont="1" applyBorder="1"/>
    <xf numFmtId="0" fontId="13" fillId="0" borderId="11" xfId="2" applyFont="1" applyFill="1" applyBorder="1" applyAlignment="1">
      <alignment horizontal="left" vertical="top" wrapText="1"/>
    </xf>
    <xf numFmtId="0" fontId="13" fillId="0" borderId="11" xfId="2" applyFont="1" applyFill="1" applyBorder="1"/>
    <xf numFmtId="0" fontId="13" fillId="0" borderId="11" xfId="2" applyFont="1" applyBorder="1" applyAlignment="1">
      <alignment horizontal="left" vertical="center" wrapText="1"/>
    </xf>
    <xf numFmtId="0" fontId="13" fillId="0" borderId="14" xfId="2" applyFont="1" applyBorder="1" applyAlignment="1">
      <alignment horizontal="left" vertical="center" wrapText="1"/>
    </xf>
    <xf numFmtId="0" fontId="13" fillId="0" borderId="13" xfId="2" applyFont="1" applyBorder="1" applyAlignment="1">
      <alignment horizontal="left" vertical="top" wrapText="1"/>
    </xf>
    <xf numFmtId="0" fontId="7" fillId="2" borderId="3" xfId="2" applyFont="1" applyFill="1" applyBorder="1" applyAlignment="1">
      <alignment horizontal="center" vertical="center" wrapText="1"/>
    </xf>
    <xf numFmtId="164" fontId="7" fillId="2" borderId="3" xfId="2" applyNumberFormat="1" applyFont="1" applyFill="1" applyBorder="1" applyAlignment="1">
      <alignment horizontal="center" vertical="center" wrapText="1"/>
    </xf>
    <xf numFmtId="164" fontId="4" fillId="0" borderId="10" xfId="2" applyNumberFormat="1" applyFont="1" applyAlignment="1">
      <alignment vertical="center" wrapText="1"/>
    </xf>
    <xf numFmtId="0" fontId="6" fillId="4" borderId="3" xfId="2" applyFont="1" applyFill="1" applyBorder="1" applyAlignment="1">
      <alignment horizontal="center" vertical="center" wrapText="1"/>
    </xf>
    <xf numFmtId="0" fontId="13" fillId="0" borderId="10" xfId="2" applyFont="1" applyBorder="1"/>
    <xf numFmtId="0" fontId="13" fillId="0" borderId="11" xfId="2" applyFont="1" applyFill="1" applyBorder="1" applyAlignment="1">
      <alignment horizontal="left" vertical="center"/>
    </xf>
    <xf numFmtId="0" fontId="14" fillId="0" borderId="11" xfId="2" applyFont="1" applyFill="1" applyBorder="1" applyAlignment="1">
      <alignment horizontal="left"/>
    </xf>
    <xf numFmtId="164" fontId="7" fillId="2" borderId="1" xfId="2" applyNumberFormat="1" applyFont="1" applyFill="1" applyBorder="1" applyAlignment="1">
      <alignment horizontal="right" vertical="center" wrapText="1"/>
    </xf>
    <xf numFmtId="164" fontId="10" fillId="5" borderId="3" xfId="2" applyNumberFormat="1" applyFont="1" applyFill="1" applyBorder="1" applyAlignment="1">
      <alignment horizontal="right" vertical="center" wrapText="1"/>
    </xf>
    <xf numFmtId="0" fontId="13" fillId="0" borderId="12" xfId="2" applyFont="1" applyFill="1" applyBorder="1" applyAlignment="1">
      <alignment vertical="center"/>
    </xf>
    <xf numFmtId="0" fontId="22" fillId="0" borderId="11" xfId="2" applyFill="1" applyBorder="1"/>
    <xf numFmtId="0" fontId="0" fillId="0" borderId="11" xfId="2" applyFont="1" applyFill="1" applyBorder="1"/>
    <xf numFmtId="7" fontId="6" fillId="0" borderId="3" xfId="2" applyNumberFormat="1" applyFont="1" applyBorder="1" applyAlignment="1">
      <alignment horizontal="right" vertical="center" wrapText="1"/>
    </xf>
    <xf numFmtId="0" fontId="6" fillId="0" borderId="3" xfId="2" applyFont="1" applyBorder="1" applyAlignment="1">
      <alignment vertical="center" wrapText="1"/>
    </xf>
    <xf numFmtId="0" fontId="4" fillId="4" borderId="6" xfId="2" applyFont="1" applyFill="1" applyBorder="1" applyAlignment="1">
      <alignment vertical="center" wrapText="1"/>
    </xf>
    <xf numFmtId="4" fontId="4" fillId="4" borderId="7" xfId="2" applyNumberFormat="1" applyFont="1" applyFill="1" applyBorder="1" applyAlignment="1">
      <alignment vertical="center" wrapText="1"/>
    </xf>
    <xf numFmtId="0" fontId="4" fillId="0" borderId="6" xfId="2" applyFont="1" applyBorder="1" applyAlignment="1">
      <alignment vertical="center" wrapText="1"/>
    </xf>
    <xf numFmtId="0" fontId="4" fillId="0" borderId="5" xfId="2" applyFont="1" applyBorder="1" applyAlignment="1">
      <alignment vertical="center" wrapText="1"/>
    </xf>
    <xf numFmtId="0" fontId="5" fillId="3" borderId="3" xfId="2" applyFont="1" applyFill="1" applyBorder="1" applyAlignment="1">
      <alignment vertical="center" wrapText="1"/>
    </xf>
    <xf numFmtId="0" fontId="4" fillId="0" borderId="10" xfId="2" applyFont="1"/>
    <xf numFmtId="0" fontId="3" fillId="0" borderId="10" xfId="2" applyFont="1" applyAlignment="1">
      <alignment horizontal="center" wrapText="1"/>
    </xf>
    <xf numFmtId="0" fontId="1" fillId="0" borderId="10" xfId="2" applyFont="1" applyAlignment="1">
      <alignment horizontal="center"/>
    </xf>
    <xf numFmtId="0" fontId="0" fillId="0" borderId="10" xfId="2" applyFont="1" applyAlignment="1"/>
    <xf numFmtId="0" fontId="0" fillId="0" borderId="10" xfId="2" applyFont="1" applyAlignment="1"/>
    <xf numFmtId="0" fontId="23" fillId="0" borderId="11" xfId="2" applyFont="1" applyFill="1" applyBorder="1" applyAlignment="1">
      <alignment horizontal="left"/>
    </xf>
    <xf numFmtId="0" fontId="24" fillId="0" borderId="10" xfId="2" applyFont="1"/>
    <xf numFmtId="0" fontId="23" fillId="0" borderId="11" xfId="2" applyFont="1" applyFill="1" applyBorder="1" applyAlignment="1">
      <alignment vertical="center"/>
    </xf>
    <xf numFmtId="0" fontId="23" fillId="0" borderId="11" xfId="2" applyFont="1" applyFill="1" applyBorder="1" applyAlignment="1">
      <alignment horizontal="left" vertical="top" wrapText="1"/>
    </xf>
    <xf numFmtId="0" fontId="23" fillId="0" borderId="10" xfId="2" applyFont="1"/>
    <xf numFmtId="0" fontId="23" fillId="0" borderId="11" xfId="2" applyFont="1" applyBorder="1" applyAlignment="1">
      <alignment horizontal="left"/>
    </xf>
    <xf numFmtId="0" fontId="25" fillId="0" borderId="11" xfId="2" applyFont="1" applyFill="1" applyBorder="1" applyAlignment="1">
      <alignment vertical="center"/>
    </xf>
    <xf numFmtId="0" fontId="25" fillId="0" borderId="12" xfId="2" applyFont="1" applyFill="1" applyBorder="1" applyAlignment="1">
      <alignment vertical="center"/>
    </xf>
    <xf numFmtId="0" fontId="25" fillId="0" borderId="11" xfId="2" applyFont="1" applyFill="1" applyBorder="1" applyAlignment="1">
      <alignment horizontal="left" vertical="top" wrapText="1"/>
    </xf>
    <xf numFmtId="0" fontId="0" fillId="0" borderId="10" xfId="2" applyFont="1" applyAlignment="1"/>
    <xf numFmtId="164" fontId="26" fillId="2" borderId="3" xfId="2" applyNumberFormat="1" applyFont="1" applyFill="1" applyBorder="1" applyAlignment="1">
      <alignment horizontal="right" vertical="center" wrapText="1"/>
    </xf>
    <xf numFmtId="0" fontId="14" fillId="2" borderId="3" xfId="2" applyFont="1" applyFill="1" applyBorder="1" applyAlignment="1">
      <alignment vertical="center" wrapText="1"/>
    </xf>
    <xf numFmtId="3" fontId="26" fillId="2" borderId="3" xfId="2" applyNumberFormat="1" applyFont="1" applyFill="1" applyBorder="1" applyAlignment="1">
      <alignment horizontal="center" vertical="center" wrapText="1"/>
    </xf>
    <xf numFmtId="4" fontId="26" fillId="2" borderId="3" xfId="2" applyNumberFormat="1" applyFont="1" applyFill="1" applyBorder="1" applyAlignment="1">
      <alignment horizontal="center" vertical="center" wrapText="1"/>
    </xf>
    <xf numFmtId="164" fontId="14" fillId="5" borderId="3" xfId="2" applyNumberFormat="1" applyFont="1" applyFill="1" applyBorder="1" applyAlignment="1">
      <alignment horizontal="right" vertical="center" wrapText="1"/>
    </xf>
    <xf numFmtId="164" fontId="14" fillId="5" borderId="3" xfId="2" applyNumberFormat="1" applyFont="1" applyFill="1" applyBorder="1" applyAlignment="1">
      <alignment vertical="center" wrapText="1"/>
    </xf>
    <xf numFmtId="3" fontId="14" fillId="5" borderId="3" xfId="2" applyNumberFormat="1" applyFont="1" applyFill="1" applyBorder="1" applyAlignment="1">
      <alignment horizontal="center" vertical="center" wrapText="1"/>
    </xf>
    <xf numFmtId="164" fontId="14" fillId="5" borderId="3" xfId="2" applyNumberFormat="1" applyFont="1" applyFill="1" applyBorder="1" applyAlignment="1">
      <alignment horizontal="center" vertical="center" wrapText="1"/>
    </xf>
    <xf numFmtId="4" fontId="14" fillId="5" borderId="3" xfId="2" applyNumberFormat="1" applyFont="1" applyFill="1" applyBorder="1" applyAlignment="1">
      <alignment vertical="center" wrapText="1"/>
    </xf>
    <xf numFmtId="4" fontId="14" fillId="5" borderId="3" xfId="2" applyNumberFormat="1" applyFont="1" applyFill="1" applyBorder="1" applyAlignment="1">
      <alignment horizontal="center" vertical="center" wrapText="1"/>
    </xf>
    <xf numFmtId="0" fontId="14" fillId="5" borderId="3" xfId="2" applyFont="1" applyFill="1" applyBorder="1" applyAlignment="1">
      <alignment vertical="center" wrapText="1"/>
    </xf>
    <xf numFmtId="164" fontId="14" fillId="0" borderId="3" xfId="2" applyNumberFormat="1" applyFont="1" applyBorder="1" applyAlignment="1">
      <alignment horizontal="right" vertical="center" wrapText="1"/>
    </xf>
    <xf numFmtId="0" fontId="14" fillId="5" borderId="3" xfId="2" applyFont="1" applyFill="1" applyBorder="1" applyAlignment="1">
      <alignment horizontal="center" vertical="center" wrapText="1"/>
    </xf>
    <xf numFmtId="0" fontId="14" fillId="0" borderId="3" xfId="2" applyFont="1" applyBorder="1" applyAlignment="1">
      <alignment horizontal="center" vertical="center" wrapText="1"/>
    </xf>
    <xf numFmtId="164" fontId="14" fillId="0" borderId="3" xfId="2" applyNumberFormat="1" applyFont="1" applyBorder="1" applyAlignment="1">
      <alignment horizontal="center" vertical="center" wrapText="1"/>
    </xf>
    <xf numFmtId="0" fontId="19" fillId="0" borderId="10" xfId="2" applyFont="1" applyAlignment="1"/>
    <xf numFmtId="0" fontId="14" fillId="0" borderId="18" xfId="2" applyFont="1" applyBorder="1" applyAlignment="1">
      <alignment horizontal="center" vertical="center" wrapText="1"/>
    </xf>
    <xf numFmtId="0" fontId="14" fillId="0" borderId="4" xfId="2" applyFont="1" applyBorder="1" applyAlignment="1">
      <alignment horizontal="center" vertical="center" wrapText="1"/>
    </xf>
    <xf numFmtId="164" fontId="14" fillId="0" borderId="1" xfId="2" applyNumberFormat="1" applyFont="1" applyBorder="1" applyAlignment="1">
      <alignment horizontal="center" vertical="center" wrapText="1"/>
    </xf>
    <xf numFmtId="164" fontId="14" fillId="0" borderId="4" xfId="2" applyNumberFormat="1" applyFont="1" applyBorder="1" applyAlignment="1">
      <alignment horizontal="right" vertical="center" wrapText="1"/>
    </xf>
    <xf numFmtId="0" fontId="26" fillId="2" borderId="3" xfId="2" applyFont="1" applyFill="1" applyBorder="1" applyAlignment="1">
      <alignment horizontal="center" vertical="center" wrapText="1"/>
    </xf>
    <xf numFmtId="164" fontId="26" fillId="2" borderId="3" xfId="2" applyNumberFormat="1" applyFont="1" applyFill="1" applyBorder="1" applyAlignment="1">
      <alignment horizontal="center" vertical="center" wrapText="1"/>
    </xf>
    <xf numFmtId="0" fontId="14" fillId="0" borderId="19" xfId="2" applyFont="1" applyFill="1" applyBorder="1" applyAlignment="1">
      <alignment horizontal="left" vertical="center" wrapText="1"/>
    </xf>
    <xf numFmtId="0" fontId="0" fillId="0" borderId="10" xfId="2" applyFont="1" applyAlignment="1"/>
    <xf numFmtId="0" fontId="0" fillId="0" borderId="10" xfId="2" applyFont="1" applyAlignment="1"/>
    <xf numFmtId="0" fontId="0" fillId="0" borderId="10" xfId="2" applyFont="1" applyAlignment="1"/>
    <xf numFmtId="0" fontId="0" fillId="0" borderId="10" xfId="2" applyFont="1" applyAlignment="1"/>
    <xf numFmtId="0" fontId="0" fillId="0" borderId="10" xfId="2" applyFont="1" applyAlignment="1"/>
    <xf numFmtId="0" fontId="0" fillId="0" borderId="10" xfId="2" applyFont="1" applyAlignment="1"/>
    <xf numFmtId="0" fontId="0" fillId="0" borderId="10" xfId="2" applyFont="1" applyAlignment="1"/>
    <xf numFmtId="0" fontId="19" fillId="0" borderId="11" xfId="2" applyFont="1" applyBorder="1" applyAlignment="1"/>
    <xf numFmtId="0" fontId="14" fillId="5" borderId="1" xfId="2" applyFont="1" applyFill="1" applyBorder="1" applyAlignment="1">
      <alignment horizontal="center" vertical="center" wrapText="1"/>
    </xf>
    <xf numFmtId="0" fontId="6" fillId="5" borderId="1" xfId="2" applyFont="1" applyFill="1" applyBorder="1" applyAlignment="1">
      <alignment horizontal="center" vertical="center" wrapText="1"/>
    </xf>
    <xf numFmtId="4" fontId="4" fillId="7" borderId="10" xfId="2" applyNumberFormat="1" applyFont="1" applyFill="1" applyAlignment="1">
      <alignment vertical="center" wrapText="1"/>
    </xf>
    <xf numFmtId="4" fontId="27" fillId="7" borderId="10" xfId="2" applyNumberFormat="1" applyFont="1" applyFill="1" applyAlignment="1">
      <alignment vertical="center" wrapText="1"/>
    </xf>
    <xf numFmtId="0" fontId="10" fillId="0" borderId="1" xfId="0" applyFont="1" applyBorder="1" applyAlignment="1">
      <alignment vertical="center" wrapText="1"/>
    </xf>
    <xf numFmtId="0" fontId="2" fillId="0" borderId="2" xfId="0" applyFont="1" applyBorder="1"/>
    <xf numFmtId="0" fontId="2" fillId="0" borderId="4" xfId="0" applyFont="1" applyBorder="1"/>
    <xf numFmtId="0" fontId="11" fillId="0" borderId="0" xfId="0" applyFont="1" applyAlignment="1">
      <alignment vertical="center" wrapText="1"/>
    </xf>
    <xf numFmtId="0" fontId="0" fillId="0" borderId="0" xfId="0" applyFont="1" applyAlignment="1"/>
    <xf numFmtId="4" fontId="7" fillId="2" borderId="1" xfId="0" applyNumberFormat="1" applyFont="1" applyFill="1" applyBorder="1" applyAlignment="1">
      <alignment horizontal="left" vertical="center" wrapText="1"/>
    </xf>
    <xf numFmtId="0" fontId="0" fillId="4" borderId="1" xfId="0" applyFont="1" applyFill="1" applyBorder="1" applyAlignment="1">
      <alignment horizontal="left" wrapText="1"/>
    </xf>
    <xf numFmtId="0" fontId="11" fillId="0" borderId="1" xfId="0" applyFont="1" applyBorder="1" applyAlignment="1">
      <alignment vertical="center" wrapText="1"/>
    </xf>
    <xf numFmtId="0" fontId="9" fillId="0" borderId="1" xfId="0" applyFont="1" applyBorder="1" applyAlignment="1">
      <alignment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6" fillId="4" borderId="1" xfId="0" applyFont="1" applyFill="1" applyBorder="1" applyAlignment="1">
      <alignment horizontal="left" wrapText="1"/>
    </xf>
    <xf numFmtId="0" fontId="1" fillId="2" borderId="0" xfId="0" applyFont="1" applyFill="1" applyAlignment="1">
      <alignment horizontal="left" vertical="center"/>
    </xf>
    <xf numFmtId="0" fontId="1" fillId="2" borderId="1" xfId="0" applyFont="1" applyFill="1" applyBorder="1" applyAlignment="1">
      <alignment horizontal="left" vertical="center"/>
    </xf>
    <xf numFmtId="0" fontId="6" fillId="3" borderId="1" xfId="0" applyFont="1" applyFill="1" applyBorder="1" applyAlignment="1">
      <alignment vertical="center" wrapText="1"/>
    </xf>
    <xf numFmtId="0" fontId="10" fillId="0" borderId="1" xfId="2" applyFont="1" applyBorder="1" applyAlignment="1">
      <alignment vertical="center" wrapText="1"/>
    </xf>
    <xf numFmtId="0" fontId="2" fillId="0" borderId="2" xfId="2" applyFont="1" applyBorder="1"/>
    <xf numFmtId="0" fontId="2" fillId="0" borderId="4" xfId="2" applyFont="1" applyBorder="1"/>
    <xf numFmtId="0" fontId="7" fillId="2" borderId="1"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4" xfId="2" applyFont="1" applyFill="1" applyBorder="1" applyAlignment="1">
      <alignment horizontal="center" vertical="center" wrapText="1"/>
    </xf>
    <xf numFmtId="4" fontId="7" fillId="2" borderId="1" xfId="2" applyNumberFormat="1" applyFont="1" applyFill="1" applyBorder="1" applyAlignment="1">
      <alignment horizontal="left" vertical="center" wrapText="1"/>
    </xf>
    <xf numFmtId="0" fontId="6" fillId="4" borderId="1" xfId="2" applyFont="1" applyFill="1" applyBorder="1" applyAlignment="1">
      <alignment horizontal="left" wrapText="1"/>
    </xf>
    <xf numFmtId="0" fontId="1" fillId="2" borderId="10" xfId="2" applyFont="1" applyFill="1" applyAlignment="1">
      <alignment horizontal="left" vertical="center"/>
    </xf>
    <xf numFmtId="0" fontId="0" fillId="0" borderId="10" xfId="2" applyFont="1" applyAlignment="1"/>
    <xf numFmtId="0" fontId="1" fillId="2" borderId="1" xfId="2" applyFont="1" applyFill="1" applyBorder="1" applyAlignment="1">
      <alignment horizontal="left" vertical="center"/>
    </xf>
    <xf numFmtId="0" fontId="6" fillId="3" borderId="1" xfId="2" applyFont="1" applyFill="1" applyBorder="1" applyAlignment="1">
      <alignment vertical="center" wrapText="1"/>
    </xf>
    <xf numFmtId="0" fontId="11" fillId="0" borderId="1" xfId="2" applyFont="1" applyBorder="1" applyAlignment="1">
      <alignment vertical="center" wrapText="1"/>
    </xf>
    <xf numFmtId="0" fontId="6" fillId="0" borderId="1" xfId="2" applyFont="1" applyBorder="1" applyAlignment="1">
      <alignment vertical="center" wrapText="1"/>
    </xf>
    <xf numFmtId="0" fontId="11" fillId="0" borderId="10" xfId="2" applyFont="1" applyAlignment="1">
      <alignment vertical="center" wrapText="1"/>
    </xf>
    <xf numFmtId="0" fontId="0" fillId="4" borderId="1" xfId="2" applyFont="1" applyFill="1" applyBorder="1" applyAlignment="1">
      <alignment horizontal="left" wrapText="1"/>
    </xf>
    <xf numFmtId="0" fontId="26" fillId="2" borderId="1" xfId="2" applyFont="1" applyFill="1" applyBorder="1" applyAlignment="1">
      <alignment horizontal="center" vertical="center" wrapText="1"/>
    </xf>
    <xf numFmtId="0" fontId="13" fillId="0" borderId="2" xfId="2" applyFont="1" applyBorder="1"/>
    <xf numFmtId="0" fontId="13" fillId="0" borderId="4" xfId="2" applyFont="1" applyBorder="1"/>
    <xf numFmtId="0" fontId="1" fillId="2" borderId="10" xfId="2" applyFont="1" applyFill="1" applyAlignment="1">
      <alignment horizontal="center" vertical="center"/>
    </xf>
    <xf numFmtId="0" fontId="0" fillId="0" borderId="10" xfId="2" applyFont="1" applyAlignment="1">
      <alignment horizontal="center"/>
    </xf>
    <xf numFmtId="0" fontId="1" fillId="2" borderId="1" xfId="2" applyFont="1" applyFill="1" applyBorder="1" applyAlignment="1">
      <alignment horizontal="center" vertical="center"/>
    </xf>
    <xf numFmtId="0" fontId="2" fillId="0" borderId="2" xfId="2" applyFont="1" applyBorder="1" applyAlignment="1">
      <alignment horizontal="center"/>
    </xf>
  </cellXfs>
  <cellStyles count="3">
    <cellStyle name="Normal" xfId="0" builtinId="0"/>
    <cellStyle name="Normal 2" xfId="2"/>
    <cellStyle name="Separador de milhares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45"/>
  <sheetViews>
    <sheetView zoomScale="110" zoomScaleNormal="110" workbookViewId="0">
      <selection activeCell="A6" sqref="A6"/>
    </sheetView>
  </sheetViews>
  <sheetFormatPr defaultColWidth="12.625" defaultRowHeight="15" customHeight="1" x14ac:dyDescent="0.2"/>
  <cols>
    <col min="1" max="1" width="71" customWidth="1"/>
    <col min="2" max="2" width="12" customWidth="1"/>
    <col min="3" max="3" width="17.375" customWidth="1"/>
    <col min="4" max="4" width="14.5" customWidth="1"/>
    <col min="5" max="5" width="9.875" customWidth="1"/>
    <col min="6" max="6" width="52.875" customWidth="1"/>
    <col min="7" max="7" width="19.875" customWidth="1"/>
    <col min="8" max="8" width="18.25" customWidth="1"/>
    <col min="9" max="9" width="17.875" customWidth="1"/>
    <col min="10" max="10" width="15" customWidth="1"/>
    <col min="11" max="16" width="8" customWidth="1"/>
    <col min="17" max="17" width="43.875" customWidth="1"/>
    <col min="18" max="30" width="8" customWidth="1"/>
  </cols>
  <sheetData>
    <row r="1" spans="1:30" ht="21" x14ac:dyDescent="0.35">
      <c r="A1" s="278" t="s">
        <v>0</v>
      </c>
      <c r="B1" s="269"/>
      <c r="C1" s="269"/>
      <c r="D1" s="269"/>
      <c r="E1" s="269"/>
      <c r="F1" s="269"/>
      <c r="G1" s="269"/>
      <c r="H1" s="269"/>
      <c r="I1" s="269"/>
      <c r="J1" s="269"/>
      <c r="K1" s="1"/>
      <c r="L1" s="1"/>
      <c r="M1" s="1"/>
      <c r="N1" s="1"/>
      <c r="O1" s="1"/>
      <c r="P1" s="1"/>
      <c r="Q1" s="1"/>
      <c r="R1" s="1"/>
      <c r="S1" s="1"/>
      <c r="T1" s="1"/>
      <c r="U1" s="1"/>
      <c r="V1" s="1"/>
      <c r="W1" s="1"/>
      <c r="X1" s="1"/>
      <c r="Y1" s="1"/>
      <c r="Z1" s="1"/>
      <c r="AA1" s="1"/>
      <c r="AB1" s="2"/>
      <c r="AC1" s="2"/>
      <c r="AD1" s="2"/>
    </row>
    <row r="2" spans="1:30" ht="21" x14ac:dyDescent="0.35">
      <c r="A2" s="279" t="s">
        <v>181</v>
      </c>
      <c r="B2" s="266"/>
      <c r="C2" s="266"/>
      <c r="D2" s="266"/>
      <c r="E2" s="266"/>
      <c r="F2" s="266"/>
      <c r="G2" s="266"/>
      <c r="H2" s="266"/>
      <c r="I2" s="266"/>
      <c r="J2" s="266"/>
      <c r="K2" s="1"/>
      <c r="L2" s="1"/>
      <c r="M2" s="1"/>
      <c r="N2" s="1"/>
      <c r="O2" s="1"/>
      <c r="P2" s="1"/>
      <c r="Q2" s="1"/>
      <c r="R2" s="1"/>
      <c r="S2" s="1"/>
      <c r="T2" s="1"/>
      <c r="U2" s="1"/>
      <c r="V2" s="1"/>
      <c r="W2" s="1"/>
      <c r="X2" s="1"/>
      <c r="Y2" s="1"/>
      <c r="Z2" s="1"/>
      <c r="AA2" s="1"/>
      <c r="AB2" s="2"/>
      <c r="AC2" s="2"/>
      <c r="AD2" s="2"/>
    </row>
    <row r="3" spans="1:30" ht="21" x14ac:dyDescent="0.3">
      <c r="A3" s="279" t="s">
        <v>1</v>
      </c>
      <c r="B3" s="266"/>
      <c r="C3" s="266"/>
      <c r="D3" s="266"/>
      <c r="E3" s="266"/>
      <c r="F3" s="266"/>
      <c r="G3" s="266"/>
      <c r="H3" s="266"/>
      <c r="I3" s="266"/>
      <c r="J3" s="266"/>
      <c r="K3" s="3"/>
      <c r="L3" s="3"/>
      <c r="M3" s="3"/>
      <c r="N3" s="3"/>
      <c r="O3" s="3"/>
      <c r="P3" s="3"/>
      <c r="Q3" s="3"/>
      <c r="R3" s="3"/>
      <c r="S3" s="3"/>
      <c r="T3" s="3"/>
      <c r="U3" s="3"/>
      <c r="V3" s="3"/>
      <c r="W3" s="3"/>
      <c r="X3" s="3"/>
      <c r="Y3" s="3"/>
      <c r="Z3" s="4"/>
      <c r="AA3" s="4"/>
      <c r="AB3" s="2"/>
      <c r="AC3" s="2"/>
      <c r="AD3" s="2"/>
    </row>
    <row r="4" spans="1:30" x14ac:dyDescent="0.2">
      <c r="A4" s="5" t="s">
        <v>977</v>
      </c>
      <c r="B4" s="280" t="s">
        <v>2</v>
      </c>
      <c r="C4" s="266"/>
      <c r="D4" s="266"/>
      <c r="E4" s="266"/>
      <c r="F4" s="266"/>
      <c r="G4" s="266"/>
      <c r="H4" s="266"/>
      <c r="I4" s="266"/>
      <c r="J4" s="267"/>
      <c r="K4" s="6"/>
      <c r="L4" s="2"/>
      <c r="M4" s="2"/>
      <c r="N4" s="2"/>
      <c r="O4" s="2"/>
      <c r="P4" s="2"/>
      <c r="Q4" s="2"/>
      <c r="R4" s="2"/>
      <c r="S4" s="2"/>
      <c r="T4" s="2"/>
      <c r="U4" s="2"/>
      <c r="V4" s="2"/>
      <c r="W4" s="2"/>
      <c r="X4" s="2"/>
      <c r="Y4" s="2"/>
      <c r="Z4" s="2"/>
      <c r="AA4" s="2"/>
      <c r="AB4" s="2"/>
      <c r="AC4" s="2"/>
      <c r="AD4" s="2"/>
    </row>
    <row r="5" spans="1:30" x14ac:dyDescent="0.2">
      <c r="A5" s="274" t="s">
        <v>3</v>
      </c>
      <c r="B5" s="266"/>
      <c r="C5" s="266"/>
      <c r="D5" s="266"/>
      <c r="E5" s="266"/>
      <c r="F5" s="266"/>
      <c r="G5" s="266"/>
      <c r="H5" s="266"/>
      <c r="I5" s="266"/>
      <c r="J5" s="267"/>
      <c r="K5" s="7"/>
      <c r="L5" s="8"/>
      <c r="M5" s="9"/>
      <c r="N5" s="9"/>
      <c r="O5" s="9"/>
      <c r="P5" s="9"/>
      <c r="Q5" s="9"/>
      <c r="R5" s="2"/>
      <c r="S5" s="2"/>
      <c r="T5" s="2"/>
      <c r="U5" s="2"/>
      <c r="V5" s="2"/>
      <c r="W5" s="2"/>
      <c r="X5" s="2"/>
      <c r="Y5" s="2"/>
      <c r="Z5" s="2"/>
      <c r="AA5" s="2"/>
      <c r="AB5" s="2"/>
      <c r="AC5" s="2"/>
      <c r="AD5" s="2"/>
    </row>
    <row r="6" spans="1:30" ht="30" x14ac:dyDescent="0.2">
      <c r="A6" s="10" t="s">
        <v>4</v>
      </c>
      <c r="B6" s="10" t="s">
        <v>5</v>
      </c>
      <c r="C6" s="10" t="s">
        <v>6</v>
      </c>
      <c r="D6" s="10" t="s">
        <v>7</v>
      </c>
      <c r="E6" s="10" t="s">
        <v>8</v>
      </c>
      <c r="F6" s="10" t="s">
        <v>9</v>
      </c>
      <c r="G6" s="10" t="s">
        <v>10</v>
      </c>
      <c r="H6" s="10" t="s">
        <v>11</v>
      </c>
      <c r="I6" s="10" t="s">
        <v>12</v>
      </c>
      <c r="J6" s="10" t="s">
        <v>13</v>
      </c>
      <c r="K6" s="11"/>
      <c r="L6" s="12"/>
      <c r="M6" s="12"/>
      <c r="N6" s="12"/>
      <c r="O6" s="12"/>
      <c r="P6" s="12"/>
      <c r="Q6" s="12"/>
      <c r="R6" s="13"/>
      <c r="S6" s="13"/>
      <c r="T6" s="13"/>
      <c r="U6" s="13"/>
      <c r="V6" s="13"/>
      <c r="W6" s="13"/>
      <c r="X6" s="13"/>
      <c r="Y6" s="13"/>
      <c r="Z6" s="13"/>
      <c r="AA6" s="13"/>
      <c r="AB6" s="13"/>
      <c r="AC6" s="13"/>
      <c r="AD6" s="13"/>
    </row>
    <row r="7" spans="1:30" x14ac:dyDescent="0.2">
      <c r="A7" s="63" t="s">
        <v>182</v>
      </c>
      <c r="B7" s="14" t="s">
        <v>24</v>
      </c>
      <c r="C7" s="64" t="s">
        <v>183</v>
      </c>
      <c r="D7" s="15" t="s">
        <v>184</v>
      </c>
      <c r="E7" s="16">
        <v>1</v>
      </c>
      <c r="F7" s="63" t="s">
        <v>185</v>
      </c>
      <c r="G7" s="17"/>
      <c r="H7" s="39">
        <v>10570</v>
      </c>
      <c r="I7" s="39">
        <v>0</v>
      </c>
      <c r="J7" s="18">
        <f t="shared" ref="J7:J66" si="0">SUM(G7:I7)</f>
        <v>10570</v>
      </c>
      <c r="K7" s="19"/>
      <c r="L7" s="19"/>
      <c r="M7" s="19"/>
      <c r="N7" s="19"/>
      <c r="O7" s="19"/>
      <c r="P7" s="19"/>
      <c r="Q7" s="19"/>
      <c r="R7" s="20"/>
      <c r="S7" s="20"/>
      <c r="T7" s="20"/>
      <c r="U7" s="20"/>
      <c r="V7" s="20"/>
      <c r="W7" s="20"/>
      <c r="X7" s="20"/>
      <c r="Y7" s="20"/>
      <c r="Z7" s="20"/>
      <c r="AA7" s="6"/>
      <c r="AB7" s="6"/>
      <c r="AC7" s="6"/>
      <c r="AD7" s="6"/>
    </row>
    <row r="8" spans="1:30" x14ac:dyDescent="0.2">
      <c r="A8" s="63" t="s">
        <v>186</v>
      </c>
      <c r="B8" s="14" t="s">
        <v>26</v>
      </c>
      <c r="C8" s="64" t="s">
        <v>281</v>
      </c>
      <c r="D8" s="15" t="s">
        <v>184</v>
      </c>
      <c r="E8" s="16">
        <v>1</v>
      </c>
      <c r="F8" s="72" t="s">
        <v>278</v>
      </c>
      <c r="G8" s="17"/>
      <c r="H8" s="119">
        <v>1993.3238200000001</v>
      </c>
      <c r="I8" s="120">
        <v>7973.2952800000003</v>
      </c>
      <c r="J8" s="18">
        <f t="shared" si="0"/>
        <v>9966.6190999999999</v>
      </c>
      <c r="K8" s="19"/>
      <c r="L8" s="19"/>
      <c r="M8" s="19"/>
      <c r="N8" s="19"/>
      <c r="O8" s="19"/>
      <c r="P8" s="19"/>
      <c r="Q8" s="19"/>
      <c r="R8" s="6"/>
      <c r="S8" s="6"/>
      <c r="T8" s="6"/>
      <c r="U8" s="6"/>
      <c r="V8" s="6"/>
      <c r="W8" s="6"/>
      <c r="X8" s="6"/>
      <c r="Y8" s="6"/>
      <c r="Z8" s="6"/>
      <c r="AA8" s="6"/>
      <c r="AB8" s="6"/>
      <c r="AC8" s="6"/>
      <c r="AD8" s="6"/>
    </row>
    <row r="9" spans="1:30" x14ac:dyDescent="0.2">
      <c r="A9" s="63" t="s">
        <v>225</v>
      </c>
      <c r="B9" s="49" t="s">
        <v>26</v>
      </c>
      <c r="C9" s="64" t="s">
        <v>282</v>
      </c>
      <c r="D9" s="49" t="s">
        <v>279</v>
      </c>
      <c r="E9" s="41">
        <v>1</v>
      </c>
      <c r="F9" s="66" t="s">
        <v>277</v>
      </c>
      <c r="G9" s="39"/>
      <c r="H9" s="119">
        <v>1993.3238200000005</v>
      </c>
      <c r="I9" s="120">
        <v>7973.2952800000003</v>
      </c>
      <c r="J9" s="18">
        <f t="shared" si="0"/>
        <v>9966.6190999999999</v>
      </c>
      <c r="K9" s="19"/>
      <c r="L9" s="19"/>
      <c r="M9" s="19"/>
      <c r="N9" s="19"/>
      <c r="O9" s="19"/>
      <c r="P9" s="19"/>
      <c r="Q9" s="19"/>
      <c r="R9" s="6"/>
      <c r="S9" s="6"/>
      <c r="T9" s="6"/>
      <c r="U9" s="6"/>
      <c r="V9" s="6"/>
      <c r="W9" s="6"/>
      <c r="X9" s="6"/>
      <c r="Y9" s="6"/>
      <c r="Z9" s="6"/>
      <c r="AA9" s="6"/>
      <c r="AB9" s="6"/>
      <c r="AC9" s="6"/>
      <c r="AD9" s="6"/>
    </row>
    <row r="10" spans="1:30" s="2" customFormat="1" x14ac:dyDescent="0.2">
      <c r="A10" s="65" t="s">
        <v>224</v>
      </c>
      <c r="B10" s="49" t="s">
        <v>28</v>
      </c>
      <c r="C10" s="64" t="s">
        <v>283</v>
      </c>
      <c r="D10" s="49" t="s">
        <v>184</v>
      </c>
      <c r="E10" s="41">
        <v>1</v>
      </c>
      <c r="F10" s="63" t="s">
        <v>276</v>
      </c>
      <c r="G10" s="39"/>
      <c r="H10" s="119">
        <v>1461.7705999999998</v>
      </c>
      <c r="I10" s="119">
        <v>5847.0823999999993</v>
      </c>
      <c r="J10" s="40">
        <f t="shared" si="0"/>
        <v>7308.8529999999992</v>
      </c>
      <c r="K10" s="19"/>
      <c r="L10" s="19"/>
      <c r="M10" s="19"/>
      <c r="N10" s="19"/>
      <c r="O10" s="19"/>
      <c r="P10" s="19"/>
      <c r="Q10" s="19"/>
      <c r="R10" s="6"/>
      <c r="S10" s="6"/>
      <c r="T10" s="6"/>
      <c r="U10" s="6"/>
      <c r="V10" s="6"/>
      <c r="W10" s="6"/>
      <c r="X10" s="6"/>
      <c r="Y10" s="6"/>
      <c r="Z10" s="6"/>
      <c r="AA10" s="6"/>
      <c r="AB10" s="6"/>
      <c r="AC10" s="6"/>
      <c r="AD10" s="6"/>
    </row>
    <row r="11" spans="1:30" s="2" customFormat="1" x14ac:dyDescent="0.2">
      <c r="A11" s="65" t="s">
        <v>223</v>
      </c>
      <c r="B11" s="49" t="s">
        <v>28</v>
      </c>
      <c r="C11" s="64" t="s">
        <v>284</v>
      </c>
      <c r="D11" s="49" t="s">
        <v>279</v>
      </c>
      <c r="E11" s="41">
        <v>1</v>
      </c>
      <c r="F11" s="68" t="s">
        <v>275</v>
      </c>
      <c r="G11" s="39"/>
      <c r="H11" s="119">
        <v>1461.7705999999998</v>
      </c>
      <c r="I11" s="119">
        <v>5847.0823999999993</v>
      </c>
      <c r="J11" s="40">
        <f t="shared" si="0"/>
        <v>7308.8529999999992</v>
      </c>
      <c r="K11" s="19"/>
      <c r="L11" s="19"/>
      <c r="M11" s="19"/>
      <c r="N11" s="19"/>
      <c r="O11" s="19"/>
      <c r="P11" s="19"/>
      <c r="Q11" s="19"/>
      <c r="R11" s="6"/>
      <c r="S11" s="6"/>
      <c r="T11" s="6"/>
      <c r="U11" s="6"/>
      <c r="V11" s="6"/>
      <c r="W11" s="6"/>
      <c r="X11" s="6"/>
      <c r="Y11" s="6"/>
      <c r="Z11" s="6"/>
      <c r="AA11" s="6"/>
      <c r="AB11" s="6"/>
      <c r="AC11" s="6"/>
      <c r="AD11" s="6"/>
    </row>
    <row r="12" spans="1:30" s="2" customFormat="1" x14ac:dyDescent="0.2">
      <c r="A12" s="65" t="s">
        <v>222</v>
      </c>
      <c r="B12" s="49" t="s">
        <v>28</v>
      </c>
      <c r="C12" s="64" t="s">
        <v>285</v>
      </c>
      <c r="D12" s="49" t="s">
        <v>184</v>
      </c>
      <c r="E12" s="41">
        <v>1</v>
      </c>
      <c r="F12" s="68" t="s">
        <v>274</v>
      </c>
      <c r="G12" s="39"/>
      <c r="H12" s="119">
        <v>1461.7705999999998</v>
      </c>
      <c r="I12" s="119">
        <v>5847.0823999999993</v>
      </c>
      <c r="J12" s="40">
        <f t="shared" ref="J12:J14" si="1">SUM(G12:I12)</f>
        <v>7308.8529999999992</v>
      </c>
      <c r="K12" s="19"/>
      <c r="L12" s="19"/>
      <c r="M12" s="19"/>
      <c r="N12" s="19"/>
      <c r="O12" s="19"/>
      <c r="P12" s="19"/>
      <c r="Q12" s="19"/>
      <c r="R12" s="6"/>
      <c r="S12" s="6"/>
      <c r="T12" s="6"/>
      <c r="U12" s="6"/>
      <c r="V12" s="6"/>
      <c r="W12" s="6"/>
      <c r="X12" s="6"/>
      <c r="Y12" s="6"/>
      <c r="Z12" s="6"/>
      <c r="AA12" s="6"/>
      <c r="AB12" s="6"/>
      <c r="AC12" s="6"/>
      <c r="AD12" s="6"/>
    </row>
    <row r="13" spans="1:30" s="2" customFormat="1" x14ac:dyDescent="0.2">
      <c r="A13" s="65" t="s">
        <v>221</v>
      </c>
      <c r="B13" s="49" t="s">
        <v>28</v>
      </c>
      <c r="C13" s="64" t="s">
        <v>437</v>
      </c>
      <c r="D13" s="49" t="s">
        <v>184</v>
      </c>
      <c r="E13" s="41">
        <v>1</v>
      </c>
      <c r="F13" s="68" t="s">
        <v>273</v>
      </c>
      <c r="G13" s="39"/>
      <c r="H13" s="119">
        <v>1461.7705999999998</v>
      </c>
      <c r="I13" s="119">
        <v>5847.0823999999993</v>
      </c>
      <c r="J13" s="40">
        <f t="shared" si="1"/>
        <v>7308.8529999999992</v>
      </c>
      <c r="K13" s="19"/>
      <c r="L13" s="19"/>
      <c r="M13" s="19"/>
      <c r="N13" s="19"/>
      <c r="O13" s="19"/>
      <c r="P13" s="19"/>
      <c r="Q13" s="19"/>
      <c r="R13" s="6"/>
      <c r="S13" s="6"/>
      <c r="T13" s="6"/>
      <c r="U13" s="6"/>
      <c r="V13" s="6"/>
      <c r="W13" s="6"/>
      <c r="X13" s="6"/>
      <c r="Y13" s="6"/>
      <c r="Z13" s="6"/>
      <c r="AA13" s="6"/>
      <c r="AB13" s="6"/>
      <c r="AC13" s="6"/>
      <c r="AD13" s="6"/>
    </row>
    <row r="14" spans="1:30" s="2" customFormat="1" x14ac:dyDescent="0.2">
      <c r="A14" s="65" t="s">
        <v>220</v>
      </c>
      <c r="B14" s="49" t="s">
        <v>28</v>
      </c>
      <c r="C14" s="64" t="s">
        <v>286</v>
      </c>
      <c r="D14" s="49" t="s">
        <v>279</v>
      </c>
      <c r="E14" s="41">
        <v>1</v>
      </c>
      <c r="F14" s="68" t="s">
        <v>272</v>
      </c>
      <c r="G14" s="39"/>
      <c r="H14" s="119">
        <v>1461.7705999999998</v>
      </c>
      <c r="I14" s="119">
        <v>5847.0823999999993</v>
      </c>
      <c r="J14" s="40">
        <f t="shared" si="1"/>
        <v>7308.8529999999992</v>
      </c>
      <c r="K14" s="19"/>
      <c r="L14" s="19"/>
      <c r="M14" s="19"/>
      <c r="N14" s="19"/>
      <c r="O14" s="19"/>
      <c r="P14" s="19"/>
      <c r="Q14" s="19"/>
      <c r="R14" s="6"/>
      <c r="S14" s="6"/>
      <c r="T14" s="6"/>
      <c r="U14" s="6"/>
      <c r="V14" s="6"/>
      <c r="W14" s="6"/>
      <c r="X14" s="6"/>
      <c r="Y14" s="6"/>
      <c r="Z14" s="6"/>
      <c r="AA14" s="6"/>
      <c r="AB14" s="6"/>
      <c r="AC14" s="6"/>
      <c r="AD14" s="6"/>
    </row>
    <row r="15" spans="1:30" s="2" customFormat="1" x14ac:dyDescent="0.2">
      <c r="A15" s="66" t="s">
        <v>219</v>
      </c>
      <c r="B15" s="49" t="s">
        <v>30</v>
      </c>
      <c r="C15" s="64" t="s">
        <v>286</v>
      </c>
      <c r="D15" s="49" t="s">
        <v>184</v>
      </c>
      <c r="E15" s="41">
        <v>1</v>
      </c>
      <c r="F15" s="66" t="s">
        <v>271</v>
      </c>
      <c r="G15" s="39"/>
      <c r="H15" s="119">
        <v>1229.2155000000002</v>
      </c>
      <c r="I15" s="119">
        <v>4916.862000000001</v>
      </c>
      <c r="J15" s="40">
        <f t="shared" si="0"/>
        <v>6146.0775000000012</v>
      </c>
      <c r="K15" s="19"/>
      <c r="L15" s="19"/>
      <c r="M15" s="19"/>
      <c r="N15" s="19"/>
      <c r="O15" s="19"/>
      <c r="P15" s="19"/>
      <c r="Q15" s="19"/>
      <c r="R15" s="6"/>
      <c r="S15" s="6"/>
      <c r="T15" s="6"/>
      <c r="U15" s="6"/>
      <c r="V15" s="6"/>
      <c r="W15" s="6"/>
      <c r="X15" s="6"/>
      <c r="Y15" s="6"/>
      <c r="Z15" s="6"/>
      <c r="AA15" s="6"/>
      <c r="AB15" s="6"/>
      <c r="AC15" s="6"/>
      <c r="AD15" s="6"/>
    </row>
    <row r="16" spans="1:30" s="2" customFormat="1" x14ac:dyDescent="0.2">
      <c r="A16" s="66" t="s">
        <v>218</v>
      </c>
      <c r="B16" s="49" t="s">
        <v>30</v>
      </c>
      <c r="C16" s="64" t="s">
        <v>286</v>
      </c>
      <c r="D16" s="49" t="s">
        <v>279</v>
      </c>
      <c r="E16" s="41">
        <v>1</v>
      </c>
      <c r="F16" s="66" t="s">
        <v>270</v>
      </c>
      <c r="G16" s="39"/>
      <c r="H16" s="119">
        <v>1229.2155000000002</v>
      </c>
      <c r="I16" s="119">
        <v>4916.862000000001</v>
      </c>
      <c r="J16" s="40">
        <f t="shared" si="0"/>
        <v>6146.0775000000012</v>
      </c>
      <c r="K16" s="19"/>
      <c r="L16" s="19"/>
      <c r="M16" s="19"/>
      <c r="N16" s="19"/>
      <c r="O16" s="19"/>
      <c r="P16" s="19"/>
      <c r="Q16" s="19"/>
      <c r="R16" s="6"/>
      <c r="S16" s="6"/>
      <c r="T16" s="6"/>
      <c r="U16" s="6"/>
      <c r="V16" s="6"/>
      <c r="W16" s="6"/>
      <c r="X16" s="6"/>
      <c r="Y16" s="6"/>
      <c r="Z16" s="6"/>
      <c r="AA16" s="6"/>
      <c r="AB16" s="6"/>
      <c r="AC16" s="6"/>
      <c r="AD16" s="6"/>
    </row>
    <row r="17" spans="1:30" s="2" customFormat="1" x14ac:dyDescent="0.2">
      <c r="A17" s="66" t="s">
        <v>217</v>
      </c>
      <c r="B17" s="49" t="s">
        <v>30</v>
      </c>
      <c r="C17" s="64" t="s">
        <v>286</v>
      </c>
      <c r="D17" s="49" t="s">
        <v>279</v>
      </c>
      <c r="E17" s="41">
        <v>1</v>
      </c>
      <c r="F17" s="66" t="s">
        <v>269</v>
      </c>
      <c r="G17" s="39"/>
      <c r="H17" s="119">
        <v>1229.2155000000002</v>
      </c>
      <c r="I17" s="119">
        <v>4916.862000000001</v>
      </c>
      <c r="J17" s="40">
        <f t="shared" si="0"/>
        <v>6146.0775000000012</v>
      </c>
      <c r="K17" s="19"/>
      <c r="L17" s="19"/>
      <c r="M17" s="19"/>
      <c r="N17" s="19"/>
      <c r="O17" s="19"/>
      <c r="P17" s="19"/>
      <c r="Q17" s="19"/>
      <c r="R17" s="6"/>
      <c r="S17" s="6"/>
      <c r="T17" s="6"/>
      <c r="U17" s="6"/>
      <c r="V17" s="6"/>
      <c r="W17" s="6"/>
      <c r="X17" s="6"/>
      <c r="Y17" s="6"/>
      <c r="Z17" s="6"/>
      <c r="AA17" s="6"/>
      <c r="AB17" s="6"/>
      <c r="AC17" s="6"/>
      <c r="AD17" s="6"/>
    </row>
    <row r="18" spans="1:30" s="2" customFormat="1" x14ac:dyDescent="0.2">
      <c r="A18" s="66" t="s">
        <v>216</v>
      </c>
      <c r="B18" s="49" t="s">
        <v>30</v>
      </c>
      <c r="C18" s="64" t="s">
        <v>286</v>
      </c>
      <c r="D18" s="49" t="s">
        <v>279</v>
      </c>
      <c r="E18" s="41">
        <v>1</v>
      </c>
      <c r="F18" s="66" t="s">
        <v>268</v>
      </c>
      <c r="G18" s="39"/>
      <c r="H18" s="119">
        <v>1229.2155000000002</v>
      </c>
      <c r="I18" s="119">
        <v>4916.862000000001</v>
      </c>
      <c r="J18" s="40">
        <f t="shared" si="0"/>
        <v>6146.0775000000012</v>
      </c>
      <c r="K18" s="19"/>
      <c r="L18" s="19"/>
      <c r="M18" s="19"/>
      <c r="N18" s="19"/>
      <c r="O18" s="19"/>
      <c r="P18" s="19"/>
      <c r="Q18" s="19"/>
      <c r="R18" s="6"/>
      <c r="S18" s="6"/>
      <c r="T18" s="6"/>
      <c r="U18" s="6"/>
      <c r="V18" s="6"/>
      <c r="W18" s="6"/>
      <c r="X18" s="6"/>
      <c r="Y18" s="6"/>
      <c r="Z18" s="6"/>
      <c r="AA18" s="6"/>
      <c r="AB18" s="6"/>
      <c r="AC18" s="6"/>
      <c r="AD18" s="6"/>
    </row>
    <row r="19" spans="1:30" s="2" customFormat="1" x14ac:dyDescent="0.2">
      <c r="A19" s="67" t="s">
        <v>215</v>
      </c>
      <c r="B19" s="49" t="s">
        <v>30</v>
      </c>
      <c r="C19" s="64" t="s">
        <v>287</v>
      </c>
      <c r="D19" s="49" t="s">
        <v>279</v>
      </c>
      <c r="E19" s="41">
        <v>1</v>
      </c>
      <c r="F19" s="71" t="s">
        <v>267</v>
      </c>
      <c r="G19" s="39"/>
      <c r="H19" s="119">
        <v>1229.2155000000002</v>
      </c>
      <c r="I19" s="119">
        <v>4916.862000000001</v>
      </c>
      <c r="J19" s="40">
        <f t="shared" si="0"/>
        <v>6146.0775000000012</v>
      </c>
      <c r="K19" s="19"/>
      <c r="L19" s="19"/>
      <c r="M19" s="19"/>
      <c r="N19" s="19"/>
      <c r="O19" s="19"/>
      <c r="P19" s="19"/>
      <c r="Q19" s="19"/>
      <c r="R19" s="6"/>
      <c r="S19" s="6"/>
      <c r="T19" s="6"/>
      <c r="U19" s="6"/>
      <c r="V19" s="6"/>
      <c r="W19" s="6"/>
      <c r="X19" s="6"/>
      <c r="Y19" s="6"/>
      <c r="Z19" s="6"/>
      <c r="AA19" s="6"/>
      <c r="AB19" s="6"/>
      <c r="AC19" s="6"/>
      <c r="AD19" s="6"/>
    </row>
    <row r="20" spans="1:30" s="2" customFormat="1" x14ac:dyDescent="0.2">
      <c r="A20" s="66" t="s">
        <v>214</v>
      </c>
      <c r="B20" s="49" t="s">
        <v>30</v>
      </c>
      <c r="C20" s="64" t="s">
        <v>288</v>
      </c>
      <c r="D20" s="49" t="s">
        <v>279</v>
      </c>
      <c r="E20" s="41">
        <v>1</v>
      </c>
      <c r="F20" s="63" t="s">
        <v>266</v>
      </c>
      <c r="G20" s="39"/>
      <c r="H20" s="119">
        <v>1229.2155000000002</v>
      </c>
      <c r="I20" s="119">
        <v>4916.862000000001</v>
      </c>
      <c r="J20" s="40">
        <f t="shared" si="0"/>
        <v>6146.0775000000012</v>
      </c>
      <c r="K20" s="19"/>
      <c r="L20" s="19"/>
      <c r="M20" s="19"/>
      <c r="N20" s="19"/>
      <c r="O20" s="19"/>
      <c r="P20" s="19"/>
      <c r="Q20" s="19"/>
      <c r="R20" s="6"/>
      <c r="S20" s="6"/>
      <c r="T20" s="6"/>
      <c r="U20" s="6"/>
      <c r="V20" s="6"/>
      <c r="W20" s="6"/>
      <c r="X20" s="6"/>
      <c r="Y20" s="6"/>
      <c r="Z20" s="6"/>
      <c r="AA20" s="6"/>
      <c r="AB20" s="6"/>
      <c r="AC20" s="6"/>
      <c r="AD20" s="6"/>
    </row>
    <row r="21" spans="1:30" s="2" customFormat="1" x14ac:dyDescent="0.2">
      <c r="A21" s="66" t="s">
        <v>213</v>
      </c>
      <c r="B21" s="49" t="s">
        <v>30</v>
      </c>
      <c r="C21" s="64" t="s">
        <v>281</v>
      </c>
      <c r="D21" s="49" t="s">
        <v>280</v>
      </c>
      <c r="E21" s="41">
        <v>1</v>
      </c>
      <c r="F21" s="68" t="s">
        <v>265</v>
      </c>
      <c r="G21" s="39"/>
      <c r="H21" s="119">
        <v>1229.2155000000002</v>
      </c>
      <c r="I21" s="119">
        <v>4916.862000000001</v>
      </c>
      <c r="J21" s="40">
        <f t="shared" si="0"/>
        <v>6146.0775000000012</v>
      </c>
      <c r="K21" s="19"/>
      <c r="L21" s="19"/>
      <c r="M21" s="19"/>
      <c r="N21" s="19"/>
      <c r="O21" s="19"/>
      <c r="P21" s="19"/>
      <c r="Q21" s="19"/>
      <c r="R21" s="6"/>
      <c r="S21" s="6"/>
      <c r="T21" s="6"/>
      <c r="U21" s="6"/>
      <c r="V21" s="6"/>
      <c r="W21" s="6"/>
      <c r="X21" s="6"/>
      <c r="Y21" s="6"/>
      <c r="Z21" s="6"/>
      <c r="AA21" s="6"/>
      <c r="AB21" s="6"/>
      <c r="AC21" s="6"/>
      <c r="AD21" s="6"/>
    </row>
    <row r="22" spans="1:30" s="2" customFormat="1" x14ac:dyDescent="0.2">
      <c r="A22" s="63" t="s">
        <v>212</v>
      </c>
      <c r="B22" s="49" t="s">
        <v>30</v>
      </c>
      <c r="C22" s="64" t="s">
        <v>282</v>
      </c>
      <c r="D22" s="49" t="s">
        <v>279</v>
      </c>
      <c r="E22" s="41">
        <v>1</v>
      </c>
      <c r="F22" s="63" t="s">
        <v>264</v>
      </c>
      <c r="G22" s="39"/>
      <c r="H22" s="119">
        <v>1229.2155000000002</v>
      </c>
      <c r="I22" s="119">
        <v>4916.862000000001</v>
      </c>
      <c r="J22" s="40">
        <f t="shared" si="0"/>
        <v>6146.0775000000012</v>
      </c>
      <c r="K22" s="19"/>
      <c r="L22" s="19"/>
      <c r="M22" s="19"/>
      <c r="N22" s="19"/>
      <c r="O22" s="19"/>
      <c r="P22" s="19"/>
      <c r="Q22" s="19"/>
      <c r="R22" s="6"/>
      <c r="S22" s="6"/>
      <c r="T22" s="6"/>
      <c r="U22" s="6"/>
      <c r="V22" s="6"/>
      <c r="W22" s="6"/>
      <c r="X22" s="6"/>
      <c r="Y22" s="6"/>
      <c r="Z22" s="6"/>
      <c r="AA22" s="6"/>
      <c r="AB22" s="6"/>
      <c r="AC22" s="6"/>
      <c r="AD22" s="6"/>
    </row>
    <row r="23" spans="1:30" s="2" customFormat="1" x14ac:dyDescent="0.2">
      <c r="A23" s="65" t="s">
        <v>211</v>
      </c>
      <c r="B23" s="49" t="s">
        <v>32</v>
      </c>
      <c r="C23" s="64" t="s">
        <v>283</v>
      </c>
      <c r="D23" s="49" t="s">
        <v>184</v>
      </c>
      <c r="E23" s="41">
        <v>1</v>
      </c>
      <c r="F23" s="68" t="s">
        <v>263</v>
      </c>
      <c r="G23" s="39"/>
      <c r="H23" s="119">
        <v>1129.5494600000002</v>
      </c>
      <c r="I23" s="119">
        <v>4518.1978400000007</v>
      </c>
      <c r="J23" s="40">
        <f t="shared" si="0"/>
        <v>5647.7473000000009</v>
      </c>
      <c r="K23" s="19"/>
      <c r="L23" s="19"/>
      <c r="M23" s="19"/>
      <c r="N23" s="19"/>
      <c r="O23" s="19"/>
      <c r="P23" s="19"/>
      <c r="Q23" s="19"/>
      <c r="R23" s="6"/>
      <c r="S23" s="6"/>
      <c r="T23" s="6"/>
      <c r="U23" s="6"/>
      <c r="V23" s="6"/>
      <c r="W23" s="6"/>
      <c r="X23" s="6"/>
      <c r="Y23" s="6"/>
      <c r="Z23" s="6"/>
      <c r="AA23" s="6"/>
      <c r="AB23" s="6"/>
      <c r="AC23" s="6"/>
      <c r="AD23" s="6"/>
    </row>
    <row r="24" spans="1:30" s="2" customFormat="1" x14ac:dyDescent="0.2">
      <c r="A24" s="65" t="s">
        <v>210</v>
      </c>
      <c r="B24" s="49" t="s">
        <v>32</v>
      </c>
      <c r="C24" s="64" t="s">
        <v>284</v>
      </c>
      <c r="D24" s="49" t="s">
        <v>280</v>
      </c>
      <c r="E24" s="41">
        <v>1</v>
      </c>
      <c r="F24" s="63" t="s">
        <v>262</v>
      </c>
      <c r="G24" s="39"/>
      <c r="H24" s="119">
        <v>1129.5494600000002</v>
      </c>
      <c r="I24" s="119">
        <v>4518.1978400000007</v>
      </c>
      <c r="J24" s="40">
        <f t="shared" si="0"/>
        <v>5647.7473000000009</v>
      </c>
      <c r="K24" s="19"/>
      <c r="L24" s="19"/>
      <c r="M24" s="19"/>
      <c r="N24" s="19"/>
      <c r="O24" s="19"/>
      <c r="P24" s="19"/>
      <c r="Q24" s="19"/>
      <c r="R24" s="6"/>
      <c r="S24" s="6"/>
      <c r="T24" s="6"/>
      <c r="U24" s="6"/>
      <c r="V24" s="6"/>
      <c r="W24" s="6"/>
      <c r="X24" s="6"/>
      <c r="Y24" s="6"/>
      <c r="Z24" s="6"/>
      <c r="AA24" s="6"/>
      <c r="AB24" s="6"/>
      <c r="AC24" s="6"/>
      <c r="AD24" s="6"/>
    </row>
    <row r="25" spans="1:30" s="2" customFormat="1" x14ac:dyDescent="0.2">
      <c r="A25" s="63" t="s">
        <v>209</v>
      </c>
      <c r="B25" s="49" t="s">
        <v>32</v>
      </c>
      <c r="C25" s="64" t="s">
        <v>286</v>
      </c>
      <c r="D25" s="49" t="s">
        <v>279</v>
      </c>
      <c r="E25" s="41">
        <v>1</v>
      </c>
      <c r="F25" s="63" t="s">
        <v>261</v>
      </c>
      <c r="G25" s="39"/>
      <c r="H25" s="119">
        <v>1129.5494600000002</v>
      </c>
      <c r="I25" s="119">
        <v>4518.1978400000007</v>
      </c>
      <c r="J25" s="40">
        <f t="shared" si="0"/>
        <v>5647.7473000000009</v>
      </c>
      <c r="K25" s="19"/>
      <c r="L25" s="19"/>
      <c r="M25" s="19"/>
      <c r="N25" s="19"/>
      <c r="O25" s="19"/>
      <c r="P25" s="19"/>
      <c r="Q25" s="19"/>
      <c r="R25" s="6"/>
      <c r="S25" s="6"/>
      <c r="T25" s="6"/>
      <c r="U25" s="6"/>
      <c r="V25" s="6"/>
      <c r="W25" s="6"/>
      <c r="X25" s="6"/>
      <c r="Y25" s="6"/>
      <c r="Z25" s="6"/>
      <c r="AA25" s="6"/>
      <c r="AB25" s="6"/>
      <c r="AC25" s="6"/>
      <c r="AD25" s="6"/>
    </row>
    <row r="26" spans="1:30" s="2" customFormat="1" x14ac:dyDescent="0.2">
      <c r="A26" s="63" t="s">
        <v>208</v>
      </c>
      <c r="B26" s="49" t="s">
        <v>32</v>
      </c>
      <c r="C26" s="64" t="s">
        <v>289</v>
      </c>
      <c r="D26" s="49" t="s">
        <v>279</v>
      </c>
      <c r="E26" s="41">
        <v>1</v>
      </c>
      <c r="F26" s="68" t="s">
        <v>260</v>
      </c>
      <c r="G26" s="39"/>
      <c r="H26" s="119">
        <v>1129.5494600000002</v>
      </c>
      <c r="I26" s="119">
        <v>4518.1978400000007</v>
      </c>
      <c r="J26" s="40">
        <f t="shared" si="0"/>
        <v>5647.7473000000009</v>
      </c>
      <c r="K26" s="19"/>
      <c r="L26" s="19"/>
      <c r="M26" s="19"/>
      <c r="N26" s="19"/>
      <c r="O26" s="19"/>
      <c r="P26" s="19"/>
      <c r="Q26" s="19"/>
      <c r="R26" s="6"/>
      <c r="S26" s="6"/>
      <c r="T26" s="6"/>
      <c r="U26" s="6"/>
      <c r="V26" s="6"/>
      <c r="W26" s="6"/>
      <c r="X26" s="6"/>
      <c r="Y26" s="6"/>
      <c r="Z26" s="6"/>
      <c r="AA26" s="6"/>
      <c r="AB26" s="6"/>
      <c r="AC26" s="6"/>
      <c r="AD26" s="6"/>
    </row>
    <row r="27" spans="1:30" s="2" customFormat="1" x14ac:dyDescent="0.2">
      <c r="A27" s="63" t="s">
        <v>207</v>
      </c>
      <c r="B27" s="49" t="s">
        <v>34</v>
      </c>
      <c r="C27" s="64" t="s">
        <v>290</v>
      </c>
      <c r="D27" s="49" t="s">
        <v>279</v>
      </c>
      <c r="E27" s="41">
        <v>1</v>
      </c>
      <c r="F27" s="63" t="s">
        <v>259</v>
      </c>
      <c r="G27" s="39"/>
      <c r="H27" s="119">
        <v>930.21738000000005</v>
      </c>
      <c r="I27" s="119">
        <v>3720.8695200000002</v>
      </c>
      <c r="J27" s="40">
        <f t="shared" si="0"/>
        <v>4651.0869000000002</v>
      </c>
      <c r="K27" s="19"/>
      <c r="L27" s="19"/>
      <c r="M27" s="19"/>
      <c r="N27" s="19"/>
      <c r="O27" s="19"/>
      <c r="P27" s="19"/>
      <c r="Q27" s="19"/>
      <c r="R27" s="6"/>
      <c r="S27" s="6"/>
      <c r="T27" s="6"/>
      <c r="U27" s="6"/>
      <c r="V27" s="6"/>
      <c r="W27" s="6"/>
      <c r="X27" s="6"/>
      <c r="Y27" s="6"/>
      <c r="Z27" s="6"/>
      <c r="AA27" s="6"/>
      <c r="AB27" s="6"/>
      <c r="AC27" s="6"/>
      <c r="AD27" s="6"/>
    </row>
    <row r="28" spans="1:30" s="2" customFormat="1" x14ac:dyDescent="0.2">
      <c r="A28" s="63" t="s">
        <v>206</v>
      </c>
      <c r="B28" s="49" t="s">
        <v>34</v>
      </c>
      <c r="C28" s="64" t="s">
        <v>291</v>
      </c>
      <c r="D28" s="49" t="s">
        <v>279</v>
      </c>
      <c r="E28" s="41">
        <v>1</v>
      </c>
      <c r="F28" s="63" t="s">
        <v>258</v>
      </c>
      <c r="G28" s="39"/>
      <c r="H28" s="119">
        <v>930.21738000000005</v>
      </c>
      <c r="I28" s="119">
        <v>3720.8695200000002</v>
      </c>
      <c r="J28" s="40">
        <f t="shared" si="0"/>
        <v>4651.0869000000002</v>
      </c>
      <c r="K28" s="19"/>
      <c r="L28" s="19"/>
      <c r="M28" s="19"/>
      <c r="N28" s="19"/>
      <c r="O28" s="19"/>
      <c r="P28" s="19"/>
      <c r="Q28" s="19"/>
      <c r="R28" s="6"/>
      <c r="S28" s="6"/>
      <c r="T28" s="6"/>
      <c r="U28" s="6"/>
      <c r="V28" s="6"/>
      <c r="W28" s="6"/>
      <c r="X28" s="6"/>
      <c r="Y28" s="6"/>
      <c r="Z28" s="6"/>
      <c r="AA28" s="6"/>
      <c r="AB28" s="6"/>
      <c r="AC28" s="6"/>
      <c r="AD28" s="6"/>
    </row>
    <row r="29" spans="1:30" s="2" customFormat="1" x14ac:dyDescent="0.2">
      <c r="A29" s="63" t="s">
        <v>205</v>
      </c>
      <c r="B29" s="49" t="s">
        <v>34</v>
      </c>
      <c r="C29" s="64" t="s">
        <v>292</v>
      </c>
      <c r="D29" s="49" t="s">
        <v>279</v>
      </c>
      <c r="E29" s="41">
        <v>1</v>
      </c>
      <c r="F29" s="68" t="s">
        <v>257</v>
      </c>
      <c r="G29" s="39"/>
      <c r="H29" s="119">
        <v>930.21738000000005</v>
      </c>
      <c r="I29" s="119">
        <v>3720.8695200000002</v>
      </c>
      <c r="J29" s="40">
        <f t="shared" si="0"/>
        <v>4651.0869000000002</v>
      </c>
      <c r="K29" s="19"/>
      <c r="L29" s="19"/>
      <c r="M29" s="19"/>
      <c r="N29" s="19"/>
      <c r="O29" s="19"/>
      <c r="P29" s="19"/>
      <c r="Q29" s="19"/>
      <c r="R29" s="6"/>
      <c r="S29" s="6"/>
      <c r="T29" s="6"/>
      <c r="U29" s="6"/>
      <c r="V29" s="6"/>
      <c r="W29" s="6"/>
      <c r="X29" s="6"/>
      <c r="Y29" s="6"/>
      <c r="Z29" s="6"/>
      <c r="AA29" s="6"/>
      <c r="AB29" s="6"/>
      <c r="AC29" s="6"/>
      <c r="AD29" s="6"/>
    </row>
    <row r="30" spans="1:30" s="2" customFormat="1" x14ac:dyDescent="0.2">
      <c r="A30" s="63" t="s">
        <v>204</v>
      </c>
      <c r="B30" s="49" t="s">
        <v>34</v>
      </c>
      <c r="C30" s="64" t="s">
        <v>285</v>
      </c>
      <c r="D30" s="49" t="s">
        <v>279</v>
      </c>
      <c r="E30" s="41">
        <v>1</v>
      </c>
      <c r="F30" s="68" t="s">
        <v>256</v>
      </c>
      <c r="G30" s="39"/>
      <c r="H30" s="119">
        <v>930.21738000000005</v>
      </c>
      <c r="I30" s="119">
        <v>3720.8695200000002</v>
      </c>
      <c r="J30" s="40">
        <f t="shared" si="0"/>
        <v>4651.0869000000002</v>
      </c>
      <c r="K30" s="19"/>
      <c r="L30" s="19"/>
      <c r="M30" s="19"/>
      <c r="N30" s="19"/>
      <c r="O30" s="19"/>
      <c r="P30" s="19"/>
      <c r="Q30" s="19"/>
      <c r="R30" s="6"/>
      <c r="S30" s="6"/>
      <c r="T30" s="6"/>
      <c r="U30" s="6"/>
      <c r="V30" s="6"/>
      <c r="W30" s="6"/>
      <c r="X30" s="6"/>
      <c r="Y30" s="6"/>
      <c r="Z30" s="6"/>
      <c r="AA30" s="6"/>
      <c r="AB30" s="6"/>
      <c r="AC30" s="6"/>
      <c r="AD30" s="6"/>
    </row>
    <row r="31" spans="1:30" s="2" customFormat="1" x14ac:dyDescent="0.2">
      <c r="A31" s="66" t="s">
        <v>203</v>
      </c>
      <c r="B31" s="49" t="s">
        <v>34</v>
      </c>
      <c r="C31" s="64" t="s">
        <v>286</v>
      </c>
      <c r="D31" s="49" t="s">
        <v>279</v>
      </c>
      <c r="E31" s="41">
        <v>1</v>
      </c>
      <c r="F31" s="70" t="s">
        <v>255</v>
      </c>
      <c r="G31" s="39"/>
      <c r="H31" s="119">
        <v>930.21738000000005</v>
      </c>
      <c r="I31" s="119">
        <v>3720.8695200000002</v>
      </c>
      <c r="J31" s="40">
        <f t="shared" si="0"/>
        <v>4651.0869000000002</v>
      </c>
      <c r="K31" s="19"/>
      <c r="L31" s="19"/>
      <c r="M31" s="19"/>
      <c r="N31" s="19"/>
      <c r="O31" s="19"/>
      <c r="P31" s="19"/>
      <c r="Q31" s="19"/>
      <c r="R31" s="6"/>
      <c r="S31" s="6"/>
      <c r="T31" s="6"/>
      <c r="U31" s="6"/>
      <c r="V31" s="6"/>
      <c r="W31" s="6"/>
      <c r="X31" s="6"/>
      <c r="Y31" s="6"/>
      <c r="Z31" s="6"/>
      <c r="AA31" s="6"/>
      <c r="AB31" s="6"/>
      <c r="AC31" s="6"/>
      <c r="AD31" s="6"/>
    </row>
    <row r="32" spans="1:30" s="2" customFormat="1" x14ac:dyDescent="0.2">
      <c r="A32" s="65" t="s">
        <v>202</v>
      </c>
      <c r="B32" s="49" t="s">
        <v>34</v>
      </c>
      <c r="C32" s="64" t="s">
        <v>282</v>
      </c>
      <c r="D32" s="49" t="s">
        <v>279</v>
      </c>
      <c r="E32" s="41">
        <v>1</v>
      </c>
      <c r="F32" s="68" t="s">
        <v>254</v>
      </c>
      <c r="G32" s="39"/>
      <c r="H32" s="119">
        <v>930.21738000000005</v>
      </c>
      <c r="I32" s="119">
        <v>3720.8695200000002</v>
      </c>
      <c r="J32" s="40">
        <f t="shared" si="0"/>
        <v>4651.0869000000002</v>
      </c>
      <c r="K32" s="19"/>
      <c r="L32" s="19"/>
      <c r="M32" s="19"/>
      <c r="N32" s="19"/>
      <c r="O32" s="19"/>
      <c r="P32" s="19"/>
      <c r="Q32" s="19"/>
      <c r="R32" s="6"/>
      <c r="S32" s="6"/>
      <c r="T32" s="6"/>
      <c r="U32" s="6"/>
      <c r="V32" s="6"/>
      <c r="W32" s="6"/>
      <c r="X32" s="6"/>
      <c r="Y32" s="6"/>
      <c r="Z32" s="6"/>
      <c r="AA32" s="6"/>
      <c r="AB32" s="6"/>
      <c r="AC32" s="6"/>
      <c r="AD32" s="6"/>
    </row>
    <row r="33" spans="1:30" s="2" customFormat="1" x14ac:dyDescent="0.2">
      <c r="A33" s="65" t="s">
        <v>201</v>
      </c>
      <c r="B33" s="49" t="s">
        <v>34</v>
      </c>
      <c r="C33" s="64" t="s">
        <v>285</v>
      </c>
      <c r="D33" s="49" t="s">
        <v>279</v>
      </c>
      <c r="E33" s="41">
        <v>1</v>
      </c>
      <c r="F33" s="68" t="s">
        <v>253</v>
      </c>
      <c r="G33" s="39"/>
      <c r="H33" s="119">
        <v>930.21738000000005</v>
      </c>
      <c r="I33" s="119">
        <v>3720.8695200000002</v>
      </c>
      <c r="J33" s="40">
        <f t="shared" si="0"/>
        <v>4651.0869000000002</v>
      </c>
      <c r="K33" s="19"/>
      <c r="L33" s="19"/>
      <c r="M33" s="19"/>
      <c r="N33" s="19"/>
      <c r="O33" s="19"/>
      <c r="P33" s="19"/>
      <c r="Q33" s="19"/>
      <c r="R33" s="6"/>
      <c r="S33" s="6"/>
      <c r="T33" s="6"/>
      <c r="U33" s="6"/>
      <c r="V33" s="6"/>
      <c r="W33" s="6"/>
      <c r="X33" s="6"/>
      <c r="Y33" s="6"/>
      <c r="Z33" s="6"/>
      <c r="AA33" s="6"/>
      <c r="AB33" s="6"/>
      <c r="AC33" s="6"/>
      <c r="AD33" s="6"/>
    </row>
    <row r="34" spans="1:30" s="2" customFormat="1" x14ac:dyDescent="0.2">
      <c r="A34" s="65" t="s">
        <v>200</v>
      </c>
      <c r="B34" s="49" t="s">
        <v>34</v>
      </c>
      <c r="C34" s="64" t="s">
        <v>293</v>
      </c>
      <c r="D34" s="49" t="s">
        <v>280</v>
      </c>
      <c r="E34" s="41">
        <v>1</v>
      </c>
      <c r="F34" s="68" t="s">
        <v>252</v>
      </c>
      <c r="G34" s="39"/>
      <c r="H34" s="119">
        <v>930.21738000000005</v>
      </c>
      <c r="I34" s="119">
        <v>3720.8695200000002</v>
      </c>
      <c r="J34" s="40">
        <f t="shared" si="0"/>
        <v>4651.0869000000002</v>
      </c>
      <c r="K34" s="19"/>
      <c r="L34" s="19"/>
      <c r="M34" s="19"/>
      <c r="N34" s="19"/>
      <c r="O34" s="19"/>
      <c r="P34" s="19"/>
      <c r="Q34" s="19"/>
      <c r="R34" s="6"/>
      <c r="S34" s="6"/>
      <c r="T34" s="6"/>
      <c r="U34" s="6"/>
      <c r="V34" s="6"/>
      <c r="W34" s="6"/>
      <c r="X34" s="6"/>
      <c r="Y34" s="6"/>
      <c r="Z34" s="6"/>
      <c r="AA34" s="6"/>
      <c r="AB34" s="6"/>
      <c r="AC34" s="6"/>
      <c r="AD34" s="6"/>
    </row>
    <row r="35" spans="1:30" s="2" customFormat="1" x14ac:dyDescent="0.2">
      <c r="A35" s="65" t="s">
        <v>199</v>
      </c>
      <c r="B35" s="49" t="s">
        <v>36</v>
      </c>
      <c r="C35" s="64" t="s">
        <v>288</v>
      </c>
      <c r="D35" s="49" t="s">
        <v>280</v>
      </c>
      <c r="E35" s="41">
        <v>1</v>
      </c>
      <c r="F35" s="68" t="s">
        <v>251</v>
      </c>
      <c r="G35" s="39"/>
      <c r="H35" s="119">
        <v>807.29492399999992</v>
      </c>
      <c r="I35" s="119">
        <v>3229.1796959999997</v>
      </c>
      <c r="J35" s="40">
        <f t="shared" si="0"/>
        <v>4036.4746199999995</v>
      </c>
      <c r="K35" s="19"/>
      <c r="L35" s="19"/>
      <c r="M35" s="19"/>
      <c r="N35" s="19"/>
      <c r="O35" s="19"/>
      <c r="P35" s="19"/>
      <c r="Q35" s="19"/>
      <c r="R35" s="6"/>
      <c r="S35" s="6"/>
      <c r="T35" s="6"/>
      <c r="U35" s="6"/>
      <c r="V35" s="6"/>
      <c r="W35" s="6"/>
      <c r="X35" s="6"/>
      <c r="Y35" s="6"/>
      <c r="Z35" s="6"/>
      <c r="AA35" s="6"/>
      <c r="AB35" s="6"/>
      <c r="AC35" s="6"/>
      <c r="AD35" s="6"/>
    </row>
    <row r="36" spans="1:30" s="2" customFormat="1" x14ac:dyDescent="0.2">
      <c r="A36" s="65" t="s">
        <v>198</v>
      </c>
      <c r="B36" s="49" t="s">
        <v>36</v>
      </c>
      <c r="C36" s="64" t="s">
        <v>294</v>
      </c>
      <c r="D36" s="49" t="s">
        <v>279</v>
      </c>
      <c r="E36" s="41">
        <v>1</v>
      </c>
      <c r="F36" s="68" t="s">
        <v>250</v>
      </c>
      <c r="G36" s="39"/>
      <c r="H36" s="119">
        <v>807.29492399999992</v>
      </c>
      <c r="I36" s="119">
        <v>3229.1796959999997</v>
      </c>
      <c r="J36" s="40">
        <f t="shared" si="0"/>
        <v>4036.4746199999995</v>
      </c>
      <c r="K36" s="19"/>
      <c r="L36" s="19"/>
      <c r="M36" s="19"/>
      <c r="N36" s="19"/>
      <c r="O36" s="19"/>
      <c r="P36" s="19"/>
      <c r="Q36" s="19"/>
      <c r="R36" s="6"/>
      <c r="S36" s="6"/>
      <c r="T36" s="6"/>
      <c r="U36" s="6"/>
      <c r="V36" s="6"/>
      <c r="W36" s="6"/>
      <c r="X36" s="6"/>
      <c r="Y36" s="6"/>
      <c r="Z36" s="6"/>
      <c r="AA36" s="6"/>
      <c r="AB36" s="6"/>
      <c r="AC36" s="6"/>
      <c r="AD36" s="6"/>
    </row>
    <row r="37" spans="1:30" s="2" customFormat="1" x14ac:dyDescent="0.2">
      <c r="A37" s="65" t="s">
        <v>197</v>
      </c>
      <c r="B37" s="49" t="s">
        <v>36</v>
      </c>
      <c r="C37" s="64" t="s">
        <v>295</v>
      </c>
      <c r="D37" s="49" t="s">
        <v>279</v>
      </c>
      <c r="E37" s="41">
        <v>1</v>
      </c>
      <c r="F37" s="68" t="s">
        <v>249</v>
      </c>
      <c r="G37" s="39"/>
      <c r="H37" s="119">
        <v>807.29492399999992</v>
      </c>
      <c r="I37" s="119">
        <v>3229.1796959999997</v>
      </c>
      <c r="J37" s="40">
        <f t="shared" si="0"/>
        <v>4036.4746199999995</v>
      </c>
      <c r="K37" s="19"/>
      <c r="L37" s="19"/>
      <c r="M37" s="19"/>
      <c r="N37" s="19"/>
      <c r="O37" s="19"/>
      <c r="P37" s="19"/>
      <c r="Q37" s="19"/>
      <c r="R37" s="6"/>
      <c r="S37" s="6"/>
      <c r="T37" s="6"/>
      <c r="U37" s="6"/>
      <c r="V37" s="6"/>
      <c r="W37" s="6"/>
      <c r="X37" s="6"/>
      <c r="Y37" s="6"/>
      <c r="Z37" s="6"/>
      <c r="AA37" s="6"/>
      <c r="AB37" s="6"/>
      <c r="AC37" s="6"/>
      <c r="AD37" s="6"/>
    </row>
    <row r="38" spans="1:30" s="2" customFormat="1" x14ac:dyDescent="0.2">
      <c r="A38" s="65" t="s">
        <v>196</v>
      </c>
      <c r="B38" s="49" t="s">
        <v>38</v>
      </c>
      <c r="C38" s="64" t="s">
        <v>283</v>
      </c>
      <c r="D38" s="49" t="s">
        <v>279</v>
      </c>
      <c r="E38" s="41">
        <v>1</v>
      </c>
      <c r="F38" s="68" t="s">
        <v>248</v>
      </c>
      <c r="G38" s="39"/>
      <c r="H38" s="119">
        <v>664.44228000000021</v>
      </c>
      <c r="I38" s="119">
        <v>2657.7691200000008</v>
      </c>
      <c r="J38" s="40">
        <f t="shared" si="0"/>
        <v>3322.211400000001</v>
      </c>
      <c r="K38" s="19"/>
      <c r="L38" s="19"/>
      <c r="M38" s="19"/>
      <c r="N38" s="19"/>
      <c r="O38" s="19"/>
      <c r="P38" s="19"/>
      <c r="Q38" s="19"/>
      <c r="R38" s="6"/>
      <c r="S38" s="6"/>
      <c r="T38" s="6"/>
      <c r="U38" s="6"/>
      <c r="V38" s="6"/>
      <c r="W38" s="6"/>
      <c r="X38" s="6"/>
      <c r="Y38" s="6"/>
      <c r="Z38" s="6"/>
      <c r="AA38" s="6"/>
      <c r="AB38" s="6"/>
      <c r="AC38" s="6"/>
      <c r="AD38" s="6"/>
    </row>
    <row r="39" spans="1:30" s="2" customFormat="1" x14ac:dyDescent="0.2">
      <c r="A39" s="65" t="s">
        <v>195</v>
      </c>
      <c r="B39" s="49" t="s">
        <v>38</v>
      </c>
      <c r="C39" s="64" t="s">
        <v>285</v>
      </c>
      <c r="D39" s="49" t="s">
        <v>279</v>
      </c>
      <c r="E39" s="41">
        <v>1</v>
      </c>
      <c r="F39" s="68" t="s">
        <v>247</v>
      </c>
      <c r="G39" s="39"/>
      <c r="H39" s="119">
        <v>664.44228000000021</v>
      </c>
      <c r="I39" s="119">
        <v>2657.7691200000008</v>
      </c>
      <c r="J39" s="40">
        <f t="shared" si="0"/>
        <v>3322.211400000001</v>
      </c>
      <c r="K39" s="19"/>
      <c r="L39" s="19"/>
      <c r="M39" s="19"/>
      <c r="N39" s="19"/>
      <c r="O39" s="19"/>
      <c r="P39" s="19"/>
      <c r="Q39" s="19"/>
      <c r="R39" s="6"/>
      <c r="S39" s="6"/>
      <c r="T39" s="6"/>
      <c r="U39" s="6"/>
      <c r="V39" s="6"/>
      <c r="W39" s="6"/>
      <c r="X39" s="6"/>
      <c r="Y39" s="6"/>
      <c r="Z39" s="6"/>
      <c r="AA39" s="6"/>
      <c r="AB39" s="6"/>
      <c r="AC39" s="6"/>
      <c r="AD39" s="6"/>
    </row>
    <row r="40" spans="1:30" s="2" customFormat="1" x14ac:dyDescent="0.2">
      <c r="A40" s="65" t="s">
        <v>195</v>
      </c>
      <c r="B40" s="49" t="s">
        <v>38</v>
      </c>
      <c r="C40" s="64" t="s">
        <v>285</v>
      </c>
      <c r="D40" s="49" t="s">
        <v>279</v>
      </c>
      <c r="E40" s="41">
        <v>1</v>
      </c>
      <c r="F40" s="68" t="s">
        <v>246</v>
      </c>
      <c r="G40" s="39"/>
      <c r="H40" s="119">
        <v>664.44228000000021</v>
      </c>
      <c r="I40" s="119">
        <v>2657.7691200000008</v>
      </c>
      <c r="J40" s="40">
        <f t="shared" si="0"/>
        <v>3322.211400000001</v>
      </c>
      <c r="K40" s="19"/>
      <c r="L40" s="19"/>
      <c r="M40" s="19"/>
      <c r="N40" s="19"/>
      <c r="O40" s="19"/>
      <c r="P40" s="19"/>
      <c r="Q40" s="19"/>
      <c r="R40" s="6"/>
      <c r="S40" s="6"/>
      <c r="T40" s="6"/>
      <c r="U40" s="6"/>
      <c r="V40" s="6"/>
      <c r="W40" s="6"/>
      <c r="X40" s="6"/>
      <c r="Y40" s="6"/>
      <c r="Z40" s="6"/>
      <c r="AA40" s="6"/>
      <c r="AB40" s="6"/>
      <c r="AC40" s="6"/>
      <c r="AD40" s="6"/>
    </row>
    <row r="41" spans="1:30" s="2" customFormat="1" x14ac:dyDescent="0.2">
      <c r="A41" s="65" t="s">
        <v>195</v>
      </c>
      <c r="B41" s="49" t="s">
        <v>38</v>
      </c>
      <c r="C41" s="64" t="s">
        <v>285</v>
      </c>
      <c r="D41" s="49" t="s">
        <v>279</v>
      </c>
      <c r="E41" s="41">
        <v>1</v>
      </c>
      <c r="F41" s="68" t="s">
        <v>245</v>
      </c>
      <c r="G41" s="39"/>
      <c r="H41" s="119">
        <v>664.44228000000021</v>
      </c>
      <c r="I41" s="119">
        <v>2657.7691200000008</v>
      </c>
      <c r="J41" s="40">
        <f t="shared" si="0"/>
        <v>3322.211400000001</v>
      </c>
      <c r="K41" s="19"/>
      <c r="L41" s="19"/>
      <c r="M41" s="19"/>
      <c r="N41" s="19"/>
      <c r="O41" s="19"/>
      <c r="P41" s="19"/>
      <c r="Q41" s="19"/>
      <c r="R41" s="6"/>
      <c r="S41" s="6"/>
      <c r="T41" s="6"/>
      <c r="U41" s="6"/>
      <c r="V41" s="6"/>
      <c r="W41" s="6"/>
      <c r="X41" s="6"/>
      <c r="Y41" s="6"/>
      <c r="Z41" s="6"/>
      <c r="AA41" s="6"/>
      <c r="AB41" s="6"/>
      <c r="AC41" s="6"/>
      <c r="AD41" s="6"/>
    </row>
    <row r="42" spans="1:30" s="2" customFormat="1" x14ac:dyDescent="0.2">
      <c r="A42" s="65" t="s">
        <v>194</v>
      </c>
      <c r="B42" s="49" t="s">
        <v>38</v>
      </c>
      <c r="C42" s="64" t="s">
        <v>282</v>
      </c>
      <c r="D42" s="49" t="s">
        <v>280</v>
      </c>
      <c r="E42" s="41">
        <v>1</v>
      </c>
      <c r="F42" s="68" t="s">
        <v>959</v>
      </c>
      <c r="G42" s="39"/>
      <c r="H42" s="119">
        <v>664.44228000000021</v>
      </c>
      <c r="I42" s="119">
        <v>2657.7691200000008</v>
      </c>
      <c r="J42" s="40">
        <f t="shared" si="0"/>
        <v>3322.211400000001</v>
      </c>
      <c r="K42" s="19"/>
      <c r="L42" s="19"/>
      <c r="M42" s="19"/>
      <c r="N42" s="19"/>
      <c r="O42" s="19"/>
      <c r="P42" s="19"/>
      <c r="Q42" s="19"/>
      <c r="R42" s="6"/>
      <c r="S42" s="6"/>
      <c r="T42" s="6"/>
      <c r="U42" s="6"/>
      <c r="V42" s="6"/>
      <c r="W42" s="6"/>
      <c r="X42" s="6"/>
      <c r="Y42" s="6"/>
      <c r="Z42" s="6"/>
      <c r="AA42" s="6"/>
      <c r="AB42" s="6"/>
      <c r="AC42" s="6"/>
      <c r="AD42" s="6"/>
    </row>
    <row r="43" spans="1:30" s="2" customFormat="1" x14ac:dyDescent="0.2">
      <c r="A43" s="65" t="s">
        <v>193</v>
      </c>
      <c r="B43" s="49" t="s">
        <v>40</v>
      </c>
      <c r="C43" s="64" t="s">
        <v>288</v>
      </c>
      <c r="D43" s="49" t="s">
        <v>279</v>
      </c>
      <c r="E43" s="41">
        <v>1</v>
      </c>
      <c r="F43" s="68" t="s">
        <v>244</v>
      </c>
      <c r="G43" s="39"/>
      <c r="H43" s="119">
        <v>431.88718</v>
      </c>
      <c r="I43" s="119">
        <v>1727.54872</v>
      </c>
      <c r="J43" s="40">
        <f t="shared" si="0"/>
        <v>2159.4358999999999</v>
      </c>
      <c r="K43" s="19"/>
      <c r="L43" s="19"/>
      <c r="M43" s="19"/>
      <c r="N43" s="19"/>
      <c r="O43" s="19"/>
      <c r="P43" s="19"/>
      <c r="Q43" s="19"/>
      <c r="R43" s="6"/>
      <c r="S43" s="6"/>
      <c r="T43" s="6"/>
      <c r="U43" s="6"/>
      <c r="V43" s="6"/>
      <c r="W43" s="6"/>
      <c r="X43" s="6"/>
      <c r="Y43" s="6"/>
      <c r="Z43" s="6"/>
      <c r="AA43" s="6"/>
      <c r="AB43" s="6"/>
      <c r="AC43" s="6"/>
      <c r="AD43" s="6"/>
    </row>
    <row r="44" spans="1:30" s="2" customFormat="1" x14ac:dyDescent="0.2">
      <c r="A44" s="65" t="s">
        <v>192</v>
      </c>
      <c r="B44" s="49" t="s">
        <v>40</v>
      </c>
      <c r="C44" s="64" t="s">
        <v>285</v>
      </c>
      <c r="D44" s="49" t="s">
        <v>279</v>
      </c>
      <c r="E44" s="41">
        <v>1</v>
      </c>
      <c r="F44" s="68" t="s">
        <v>243</v>
      </c>
      <c r="G44" s="39"/>
      <c r="H44" s="119">
        <v>431.88718</v>
      </c>
      <c r="I44" s="119">
        <v>1727.54872</v>
      </c>
      <c r="J44" s="40">
        <f t="shared" si="0"/>
        <v>2159.4358999999999</v>
      </c>
      <c r="K44" s="19"/>
      <c r="L44" s="19"/>
      <c r="M44" s="19"/>
      <c r="N44" s="19"/>
      <c r="O44" s="19"/>
      <c r="P44" s="19"/>
      <c r="Q44" s="19"/>
      <c r="R44" s="6"/>
      <c r="S44" s="6"/>
      <c r="T44" s="6"/>
      <c r="U44" s="6"/>
      <c r="V44" s="6"/>
      <c r="W44" s="6"/>
      <c r="X44" s="6"/>
      <c r="Y44" s="6"/>
      <c r="Z44" s="6"/>
      <c r="AA44" s="6"/>
      <c r="AB44" s="6"/>
      <c r="AC44" s="6"/>
      <c r="AD44" s="6"/>
    </row>
    <row r="45" spans="1:30" s="2" customFormat="1" x14ac:dyDescent="0.2">
      <c r="A45" s="65" t="s">
        <v>192</v>
      </c>
      <c r="B45" s="49" t="s">
        <v>40</v>
      </c>
      <c r="C45" s="64" t="s">
        <v>296</v>
      </c>
      <c r="D45" s="49" t="s">
        <v>279</v>
      </c>
      <c r="E45" s="41">
        <v>1</v>
      </c>
      <c r="F45" s="68" t="s">
        <v>242</v>
      </c>
      <c r="G45" s="39"/>
      <c r="H45" s="119">
        <v>431.88718</v>
      </c>
      <c r="I45" s="119">
        <v>1727.54872</v>
      </c>
      <c r="J45" s="40">
        <f t="shared" si="0"/>
        <v>2159.4358999999999</v>
      </c>
      <c r="K45" s="19"/>
      <c r="L45" s="19"/>
      <c r="M45" s="19"/>
      <c r="N45" s="19"/>
      <c r="O45" s="19"/>
      <c r="P45" s="19"/>
      <c r="Q45" s="19"/>
      <c r="R45" s="6"/>
      <c r="S45" s="6"/>
      <c r="T45" s="6"/>
      <c r="U45" s="6"/>
      <c r="V45" s="6"/>
      <c r="W45" s="6"/>
      <c r="X45" s="6"/>
      <c r="Y45" s="6"/>
      <c r="Z45" s="6"/>
      <c r="AA45" s="6"/>
      <c r="AB45" s="6"/>
      <c r="AC45" s="6"/>
      <c r="AD45" s="6"/>
    </row>
    <row r="46" spans="1:30" s="2" customFormat="1" x14ac:dyDescent="0.2">
      <c r="A46" s="65" t="s">
        <v>192</v>
      </c>
      <c r="B46" s="49" t="s">
        <v>40</v>
      </c>
      <c r="C46" s="64" t="s">
        <v>282</v>
      </c>
      <c r="D46" s="49" t="s">
        <v>279</v>
      </c>
      <c r="E46" s="41">
        <v>1</v>
      </c>
      <c r="F46" s="68" t="s">
        <v>241</v>
      </c>
      <c r="G46" s="39"/>
      <c r="H46" s="119">
        <v>431.88718</v>
      </c>
      <c r="I46" s="119">
        <v>1727.54872</v>
      </c>
      <c r="J46" s="40">
        <f t="shared" si="0"/>
        <v>2159.4358999999999</v>
      </c>
      <c r="K46" s="19"/>
      <c r="L46" s="19"/>
      <c r="M46" s="19"/>
      <c r="N46" s="19"/>
      <c r="O46" s="19"/>
      <c r="P46" s="19"/>
      <c r="Q46" s="19"/>
      <c r="R46" s="6"/>
      <c r="S46" s="6"/>
      <c r="T46" s="6"/>
      <c r="U46" s="6"/>
      <c r="V46" s="6"/>
      <c r="W46" s="6"/>
      <c r="X46" s="6"/>
      <c r="Y46" s="6"/>
      <c r="Z46" s="6"/>
      <c r="AA46" s="6"/>
      <c r="AB46" s="6"/>
      <c r="AC46" s="6"/>
      <c r="AD46" s="6"/>
    </row>
    <row r="47" spans="1:30" s="2" customFormat="1" x14ac:dyDescent="0.2">
      <c r="A47" s="65" t="s">
        <v>192</v>
      </c>
      <c r="B47" s="49" t="s">
        <v>40</v>
      </c>
      <c r="C47" s="64" t="s">
        <v>286</v>
      </c>
      <c r="D47" s="49" t="s">
        <v>280</v>
      </c>
      <c r="E47" s="41">
        <v>1</v>
      </c>
      <c r="F47" s="68" t="s">
        <v>240</v>
      </c>
      <c r="G47" s="39"/>
      <c r="H47" s="119">
        <v>431.88718</v>
      </c>
      <c r="I47" s="119">
        <v>1727.54872</v>
      </c>
      <c r="J47" s="40">
        <f t="shared" si="0"/>
        <v>2159.4358999999999</v>
      </c>
      <c r="K47" s="19"/>
      <c r="L47" s="19"/>
      <c r="M47" s="19"/>
      <c r="N47" s="19"/>
      <c r="O47" s="19"/>
      <c r="P47" s="19"/>
      <c r="Q47" s="19"/>
      <c r="R47" s="6"/>
      <c r="S47" s="6"/>
      <c r="T47" s="6"/>
      <c r="U47" s="6"/>
      <c r="V47" s="6"/>
      <c r="W47" s="6"/>
      <c r="X47" s="6"/>
      <c r="Y47" s="6"/>
      <c r="Z47" s="6"/>
      <c r="AA47" s="6"/>
      <c r="AB47" s="6"/>
      <c r="AC47" s="6"/>
      <c r="AD47" s="6"/>
    </row>
    <row r="48" spans="1:30" s="2" customFormat="1" x14ac:dyDescent="0.2">
      <c r="A48" s="65" t="s">
        <v>192</v>
      </c>
      <c r="B48" s="49" t="s">
        <v>40</v>
      </c>
      <c r="C48" s="64" t="s">
        <v>183</v>
      </c>
      <c r="D48" s="49" t="s">
        <v>279</v>
      </c>
      <c r="E48" s="41">
        <v>1</v>
      </c>
      <c r="F48" s="68" t="s">
        <v>239</v>
      </c>
      <c r="G48" s="39"/>
      <c r="H48" s="119">
        <v>431.88718</v>
      </c>
      <c r="I48" s="119">
        <v>1727.54872</v>
      </c>
      <c r="J48" s="40">
        <f t="shared" si="0"/>
        <v>2159.4358999999999</v>
      </c>
      <c r="K48" s="19"/>
      <c r="L48" s="19"/>
      <c r="M48" s="19"/>
      <c r="N48" s="19"/>
      <c r="O48" s="19"/>
      <c r="P48" s="19"/>
      <c r="Q48" s="19"/>
      <c r="R48" s="6"/>
      <c r="S48" s="6"/>
      <c r="T48" s="6"/>
      <c r="U48" s="6"/>
      <c r="V48" s="6"/>
      <c r="W48" s="6"/>
      <c r="X48" s="6"/>
      <c r="Y48" s="6"/>
      <c r="Z48" s="6"/>
      <c r="AA48" s="6"/>
      <c r="AB48" s="6"/>
      <c r="AC48" s="6"/>
      <c r="AD48" s="6"/>
    </row>
    <row r="49" spans="1:30" s="2" customFormat="1" x14ac:dyDescent="0.2">
      <c r="A49" s="65" t="s">
        <v>192</v>
      </c>
      <c r="B49" s="49" t="s">
        <v>40</v>
      </c>
      <c r="C49" s="64" t="s">
        <v>183</v>
      </c>
      <c r="D49" s="49" t="s">
        <v>279</v>
      </c>
      <c r="E49" s="41">
        <v>1</v>
      </c>
      <c r="F49" s="68" t="s">
        <v>238</v>
      </c>
      <c r="G49" s="39"/>
      <c r="H49" s="119">
        <v>431.88718</v>
      </c>
      <c r="I49" s="119">
        <v>1727.54872</v>
      </c>
      <c r="J49" s="40">
        <f t="shared" si="0"/>
        <v>2159.4358999999999</v>
      </c>
      <c r="K49" s="19"/>
      <c r="L49" s="19"/>
      <c r="M49" s="19"/>
      <c r="N49" s="19"/>
      <c r="O49" s="19"/>
      <c r="P49" s="19"/>
      <c r="Q49" s="19"/>
      <c r="R49" s="6"/>
      <c r="S49" s="6"/>
      <c r="T49" s="6"/>
      <c r="U49" s="6"/>
      <c r="V49" s="6"/>
      <c r="W49" s="6"/>
      <c r="X49" s="6"/>
      <c r="Y49" s="6"/>
      <c r="Z49" s="6"/>
      <c r="AA49" s="6"/>
      <c r="AB49" s="6"/>
      <c r="AC49" s="6"/>
      <c r="AD49" s="6"/>
    </row>
    <row r="50" spans="1:30" s="2" customFormat="1" x14ac:dyDescent="0.2">
      <c r="A50" s="65" t="s">
        <v>192</v>
      </c>
      <c r="B50" s="49" t="s">
        <v>40</v>
      </c>
      <c r="C50" s="64" t="s">
        <v>183</v>
      </c>
      <c r="D50" s="49" t="s">
        <v>280</v>
      </c>
      <c r="E50" s="41">
        <v>1</v>
      </c>
      <c r="F50" s="63" t="s">
        <v>237</v>
      </c>
      <c r="G50" s="39"/>
      <c r="H50" s="119">
        <v>431.88718</v>
      </c>
      <c r="I50" s="119">
        <v>1727.54872</v>
      </c>
      <c r="J50" s="40">
        <f t="shared" si="0"/>
        <v>2159.4358999999999</v>
      </c>
      <c r="K50" s="19"/>
      <c r="L50" s="19"/>
      <c r="M50" s="19"/>
      <c r="N50" s="19"/>
      <c r="O50" s="19"/>
      <c r="P50" s="19"/>
      <c r="Q50" s="19"/>
      <c r="R50" s="6"/>
      <c r="S50" s="6"/>
      <c r="T50" s="6"/>
      <c r="U50" s="6"/>
      <c r="V50" s="6"/>
      <c r="W50" s="6"/>
      <c r="X50" s="6"/>
      <c r="Y50" s="6"/>
      <c r="Z50" s="6"/>
      <c r="AA50" s="6"/>
      <c r="AB50" s="6"/>
      <c r="AC50" s="6"/>
      <c r="AD50" s="6"/>
    </row>
    <row r="51" spans="1:30" s="2" customFormat="1" x14ac:dyDescent="0.2">
      <c r="A51" s="65" t="s">
        <v>192</v>
      </c>
      <c r="B51" s="49" t="s">
        <v>40</v>
      </c>
      <c r="C51" s="64" t="s">
        <v>183</v>
      </c>
      <c r="D51" s="49" t="s">
        <v>279</v>
      </c>
      <c r="E51" s="41">
        <v>1</v>
      </c>
      <c r="F51" s="63" t="s">
        <v>236</v>
      </c>
      <c r="G51" s="39"/>
      <c r="H51" s="119">
        <v>431.88718</v>
      </c>
      <c r="I51" s="119">
        <v>1727.54872</v>
      </c>
      <c r="J51" s="40">
        <f t="shared" si="0"/>
        <v>2159.4358999999999</v>
      </c>
      <c r="K51" s="19"/>
      <c r="L51" s="19"/>
      <c r="M51" s="19"/>
      <c r="N51" s="19"/>
      <c r="O51" s="19"/>
      <c r="P51" s="19"/>
      <c r="Q51" s="19"/>
      <c r="R51" s="6"/>
      <c r="S51" s="6"/>
      <c r="T51" s="6"/>
      <c r="U51" s="6"/>
      <c r="V51" s="6"/>
      <c r="W51" s="6"/>
      <c r="X51" s="6"/>
      <c r="Y51" s="6"/>
      <c r="Z51" s="6"/>
      <c r="AA51" s="6"/>
      <c r="AB51" s="6"/>
      <c r="AC51" s="6"/>
      <c r="AD51" s="6"/>
    </row>
    <row r="52" spans="1:30" s="124" customFormat="1" x14ac:dyDescent="0.2">
      <c r="A52" s="65" t="s">
        <v>192</v>
      </c>
      <c r="B52" s="49" t="s">
        <v>40</v>
      </c>
      <c r="C52" s="64" t="s">
        <v>296</v>
      </c>
      <c r="D52" s="49" t="s">
        <v>280</v>
      </c>
      <c r="E52" s="41">
        <v>1</v>
      </c>
      <c r="F52" s="63" t="s">
        <v>968</v>
      </c>
      <c r="G52" s="39"/>
      <c r="H52" s="119">
        <v>431.88718</v>
      </c>
      <c r="I52" s="119">
        <v>1727.54872</v>
      </c>
      <c r="J52" s="40">
        <f t="shared" ref="J52" si="2">SUM(G52:I52)</f>
        <v>2159.4358999999999</v>
      </c>
      <c r="K52" s="19"/>
      <c r="L52" s="19"/>
      <c r="M52" s="19"/>
      <c r="N52" s="19"/>
      <c r="O52" s="19"/>
      <c r="P52" s="19"/>
      <c r="Q52" s="19"/>
      <c r="R52" s="6"/>
      <c r="S52" s="6"/>
      <c r="T52" s="6"/>
      <c r="U52" s="6"/>
      <c r="V52" s="6"/>
      <c r="W52" s="6"/>
      <c r="X52" s="6"/>
      <c r="Y52" s="6"/>
      <c r="Z52" s="6"/>
      <c r="AA52" s="6"/>
      <c r="AB52" s="6"/>
      <c r="AC52" s="6"/>
      <c r="AD52" s="6"/>
    </row>
    <row r="53" spans="1:30" s="2" customFormat="1" x14ac:dyDescent="0.2">
      <c r="A53" s="65" t="s">
        <v>191</v>
      </c>
      <c r="B53" s="64" t="s">
        <v>40</v>
      </c>
      <c r="C53" s="64" t="s">
        <v>297</v>
      </c>
      <c r="D53" s="49" t="s">
        <v>280</v>
      </c>
      <c r="E53" s="41">
        <v>1</v>
      </c>
      <c r="F53" s="68" t="s">
        <v>235</v>
      </c>
      <c r="G53" s="39"/>
      <c r="H53" s="119">
        <v>431.88718</v>
      </c>
      <c r="I53" s="119">
        <v>1727.54872</v>
      </c>
      <c r="J53" s="40">
        <f t="shared" si="0"/>
        <v>2159.4358999999999</v>
      </c>
      <c r="K53" s="19"/>
      <c r="L53" s="19"/>
      <c r="M53" s="19"/>
      <c r="N53" s="19"/>
      <c r="O53" s="19"/>
      <c r="P53" s="19"/>
      <c r="Q53" s="19"/>
      <c r="R53" s="6"/>
      <c r="S53" s="6"/>
      <c r="T53" s="6"/>
      <c r="U53" s="6"/>
      <c r="V53" s="6"/>
      <c r="W53" s="6"/>
      <c r="X53" s="6"/>
      <c r="Y53" s="6"/>
      <c r="Z53" s="6"/>
      <c r="AA53" s="6"/>
      <c r="AB53" s="6"/>
      <c r="AC53" s="6"/>
      <c r="AD53" s="6"/>
    </row>
    <row r="54" spans="1:30" s="2" customFormat="1" x14ac:dyDescent="0.2">
      <c r="A54" s="65" t="s">
        <v>190</v>
      </c>
      <c r="B54" s="49" t="s">
        <v>40</v>
      </c>
      <c r="C54" s="64" t="s">
        <v>298</v>
      </c>
      <c r="D54" s="49" t="s">
        <v>280</v>
      </c>
      <c r="E54" s="41">
        <v>1</v>
      </c>
      <c r="F54" s="68" t="s">
        <v>234</v>
      </c>
      <c r="G54" s="39"/>
      <c r="H54" s="119">
        <v>431.88718</v>
      </c>
      <c r="I54" s="119">
        <v>1727.54872</v>
      </c>
      <c r="J54" s="40">
        <f t="shared" si="0"/>
        <v>2159.4358999999999</v>
      </c>
      <c r="K54" s="19"/>
      <c r="L54" s="19"/>
      <c r="M54" s="19"/>
      <c r="N54" s="19"/>
      <c r="O54" s="19"/>
      <c r="P54" s="19"/>
      <c r="Q54" s="19"/>
      <c r="R54" s="6"/>
      <c r="S54" s="6"/>
      <c r="T54" s="6"/>
      <c r="U54" s="6"/>
      <c r="V54" s="6"/>
      <c r="W54" s="6"/>
      <c r="X54" s="6"/>
      <c r="Y54" s="6"/>
      <c r="Z54" s="6"/>
      <c r="AA54" s="6"/>
      <c r="AB54" s="6"/>
      <c r="AC54" s="6"/>
      <c r="AD54" s="6"/>
    </row>
    <row r="55" spans="1:30" s="2" customFormat="1" x14ac:dyDescent="0.2">
      <c r="A55" s="65" t="s">
        <v>190</v>
      </c>
      <c r="B55" s="49" t="s">
        <v>40</v>
      </c>
      <c r="C55" s="64" t="s">
        <v>296</v>
      </c>
      <c r="D55" s="49" t="s">
        <v>279</v>
      </c>
      <c r="E55" s="41">
        <v>1</v>
      </c>
      <c r="F55" s="63" t="s">
        <v>233</v>
      </c>
      <c r="G55" s="39"/>
      <c r="H55" s="119">
        <v>431.88718</v>
      </c>
      <c r="I55" s="119">
        <v>1727.54872</v>
      </c>
      <c r="J55" s="40">
        <f t="shared" si="0"/>
        <v>2159.4358999999999</v>
      </c>
      <c r="K55" s="19"/>
      <c r="L55" s="19"/>
      <c r="M55" s="19"/>
      <c r="N55" s="19"/>
      <c r="O55" s="19"/>
      <c r="P55" s="19"/>
      <c r="Q55" s="19"/>
      <c r="R55" s="6"/>
      <c r="S55" s="6"/>
      <c r="T55" s="6"/>
      <c r="U55" s="6"/>
      <c r="V55" s="6"/>
      <c r="W55" s="6"/>
      <c r="X55" s="6"/>
      <c r="Y55" s="6"/>
      <c r="Z55" s="6"/>
      <c r="AA55" s="6"/>
      <c r="AB55" s="6"/>
      <c r="AC55" s="6"/>
      <c r="AD55" s="6"/>
    </row>
    <row r="56" spans="1:30" s="2" customFormat="1" x14ac:dyDescent="0.2">
      <c r="A56" s="65" t="s">
        <v>190</v>
      </c>
      <c r="B56" s="49" t="s">
        <v>40</v>
      </c>
      <c r="C56" s="64" t="s">
        <v>282</v>
      </c>
      <c r="D56" s="49" t="s">
        <v>279</v>
      </c>
      <c r="E56" s="41">
        <v>1</v>
      </c>
      <c r="F56" s="68" t="s">
        <v>232</v>
      </c>
      <c r="G56" s="39"/>
      <c r="H56" s="119">
        <v>431.88718</v>
      </c>
      <c r="I56" s="119">
        <v>1727.54872</v>
      </c>
      <c r="J56" s="40">
        <f t="shared" si="0"/>
        <v>2159.4358999999999</v>
      </c>
      <c r="K56" s="19"/>
      <c r="L56" s="19"/>
      <c r="M56" s="19"/>
      <c r="N56" s="19"/>
      <c r="O56" s="19"/>
      <c r="P56" s="19"/>
      <c r="Q56" s="19"/>
      <c r="R56" s="6"/>
      <c r="S56" s="6"/>
      <c r="T56" s="6"/>
      <c r="U56" s="6"/>
      <c r="V56" s="6"/>
      <c r="W56" s="6"/>
      <c r="X56" s="6"/>
      <c r="Y56" s="6"/>
      <c r="Z56" s="6"/>
      <c r="AA56" s="6"/>
      <c r="AB56" s="6"/>
      <c r="AC56" s="6"/>
      <c r="AD56" s="6"/>
    </row>
    <row r="57" spans="1:30" s="2" customFormat="1" x14ac:dyDescent="0.2">
      <c r="A57" s="65" t="s">
        <v>190</v>
      </c>
      <c r="B57" s="49" t="s">
        <v>40</v>
      </c>
      <c r="C57" s="64" t="s">
        <v>299</v>
      </c>
      <c r="D57" s="49" t="s">
        <v>279</v>
      </c>
      <c r="E57" s="41">
        <v>1</v>
      </c>
      <c r="F57" s="68" t="s">
        <v>951</v>
      </c>
      <c r="G57" s="39"/>
      <c r="H57" s="119">
        <v>431.88718</v>
      </c>
      <c r="I57" s="119">
        <v>1727.54872</v>
      </c>
      <c r="J57" s="40">
        <f t="shared" si="0"/>
        <v>2159.4358999999999</v>
      </c>
      <c r="K57" s="19"/>
      <c r="L57" s="19"/>
      <c r="M57" s="19"/>
      <c r="N57" s="19"/>
      <c r="O57" s="19"/>
      <c r="P57" s="19"/>
      <c r="Q57" s="19"/>
      <c r="R57" s="6"/>
      <c r="S57" s="6"/>
      <c r="T57" s="6"/>
      <c r="U57" s="6"/>
      <c r="V57" s="6"/>
      <c r="W57" s="6"/>
      <c r="X57" s="6"/>
      <c r="Y57" s="6"/>
      <c r="Z57" s="6"/>
      <c r="AA57" s="6"/>
      <c r="AB57" s="6"/>
      <c r="AC57" s="6"/>
      <c r="AD57" s="6"/>
    </row>
    <row r="58" spans="1:30" s="2" customFormat="1" x14ac:dyDescent="0.2">
      <c r="A58" s="65" t="s">
        <v>190</v>
      </c>
      <c r="B58" s="49" t="s">
        <v>40</v>
      </c>
      <c r="C58" s="64" t="s">
        <v>291</v>
      </c>
      <c r="D58" s="49" t="s">
        <v>279</v>
      </c>
      <c r="E58" s="41">
        <v>1</v>
      </c>
      <c r="F58" s="68" t="s">
        <v>936</v>
      </c>
      <c r="G58" s="39"/>
      <c r="H58" s="119">
        <v>431.88718</v>
      </c>
      <c r="I58" s="119">
        <v>1727.54872</v>
      </c>
      <c r="J58" s="40">
        <f t="shared" si="0"/>
        <v>2159.4358999999999</v>
      </c>
      <c r="K58" s="19"/>
      <c r="L58" s="19"/>
      <c r="M58" s="19"/>
      <c r="N58" s="19"/>
      <c r="O58" s="19"/>
      <c r="P58" s="19"/>
      <c r="Q58" s="19"/>
      <c r="R58" s="6"/>
      <c r="S58" s="6"/>
      <c r="T58" s="6"/>
      <c r="U58" s="6"/>
      <c r="V58" s="6"/>
      <c r="W58" s="6"/>
      <c r="X58" s="6"/>
      <c r="Y58" s="6"/>
      <c r="Z58" s="6"/>
      <c r="AA58" s="6"/>
      <c r="AB58" s="6"/>
      <c r="AC58" s="6"/>
      <c r="AD58" s="6"/>
    </row>
    <row r="59" spans="1:30" s="2" customFormat="1" x14ac:dyDescent="0.2">
      <c r="A59" s="65" t="s">
        <v>190</v>
      </c>
      <c r="B59" s="49" t="s">
        <v>40</v>
      </c>
      <c r="C59" s="64" t="s">
        <v>183</v>
      </c>
      <c r="D59" s="49" t="s">
        <v>280</v>
      </c>
      <c r="E59" s="41">
        <v>1</v>
      </c>
      <c r="F59" s="69" t="s">
        <v>976</v>
      </c>
      <c r="G59" s="39"/>
      <c r="H59" s="119">
        <v>431.88718</v>
      </c>
      <c r="I59" s="119">
        <v>1727.54872</v>
      </c>
      <c r="J59" s="40">
        <f t="shared" si="0"/>
        <v>2159.4358999999999</v>
      </c>
      <c r="K59" s="19"/>
      <c r="L59" s="19"/>
      <c r="M59" s="19"/>
      <c r="N59" s="19"/>
      <c r="O59" s="19"/>
      <c r="P59" s="19"/>
      <c r="Q59" s="19"/>
      <c r="R59" s="6"/>
      <c r="S59" s="6"/>
      <c r="T59" s="6"/>
      <c r="U59" s="6"/>
      <c r="V59" s="6"/>
      <c r="W59" s="6"/>
      <c r="X59" s="6"/>
      <c r="Y59" s="6"/>
      <c r="Z59" s="6"/>
      <c r="AA59" s="6"/>
      <c r="AB59" s="6"/>
      <c r="AC59" s="6"/>
      <c r="AD59" s="6"/>
    </row>
    <row r="60" spans="1:30" s="2" customFormat="1" x14ac:dyDescent="0.2">
      <c r="A60" s="65" t="s">
        <v>189</v>
      </c>
      <c r="B60" s="49" t="s">
        <v>40</v>
      </c>
      <c r="C60" s="64" t="s">
        <v>300</v>
      </c>
      <c r="D60" s="49" t="s">
        <v>280</v>
      </c>
      <c r="E60" s="41">
        <v>1</v>
      </c>
      <c r="F60" s="68" t="s">
        <v>230</v>
      </c>
      <c r="G60" s="39"/>
      <c r="H60" s="119">
        <v>431.88718</v>
      </c>
      <c r="I60" s="119">
        <v>1727.54872</v>
      </c>
      <c r="J60" s="40">
        <f t="shared" si="0"/>
        <v>2159.4358999999999</v>
      </c>
      <c r="K60" s="19"/>
      <c r="L60" s="19"/>
      <c r="M60" s="19"/>
      <c r="N60" s="19"/>
      <c r="O60" s="19"/>
      <c r="P60" s="19"/>
      <c r="Q60" s="19"/>
      <c r="R60" s="6"/>
      <c r="S60" s="6"/>
      <c r="T60" s="6"/>
      <c r="U60" s="6"/>
      <c r="V60" s="6"/>
      <c r="W60" s="6"/>
      <c r="X60" s="6"/>
      <c r="Y60" s="6"/>
      <c r="Z60" s="6"/>
      <c r="AA60" s="6"/>
      <c r="AB60" s="6"/>
      <c r="AC60" s="6"/>
      <c r="AD60" s="6"/>
    </row>
    <row r="61" spans="1:30" s="2" customFormat="1" x14ac:dyDescent="0.2">
      <c r="A61" s="65" t="s">
        <v>188</v>
      </c>
      <c r="B61" s="49" t="s">
        <v>40</v>
      </c>
      <c r="C61" s="64" t="s">
        <v>301</v>
      </c>
      <c r="D61" s="49" t="s">
        <v>280</v>
      </c>
      <c r="E61" s="41">
        <v>1</v>
      </c>
      <c r="F61" s="68" t="s">
        <v>229</v>
      </c>
      <c r="G61" s="39"/>
      <c r="H61" s="119">
        <v>431.88718</v>
      </c>
      <c r="I61" s="119">
        <v>1727.54872</v>
      </c>
      <c r="J61" s="40">
        <f t="shared" si="0"/>
        <v>2159.4358999999999</v>
      </c>
      <c r="K61" s="19"/>
      <c r="L61" s="19"/>
      <c r="M61" s="19"/>
      <c r="N61" s="19"/>
      <c r="O61" s="19"/>
      <c r="P61" s="19"/>
      <c r="Q61" s="19"/>
      <c r="R61" s="6"/>
      <c r="S61" s="6"/>
      <c r="T61" s="6"/>
      <c r="U61" s="6"/>
      <c r="V61" s="6"/>
      <c r="W61" s="6"/>
      <c r="X61" s="6"/>
      <c r="Y61" s="6"/>
      <c r="Z61" s="6"/>
      <c r="AA61" s="6"/>
      <c r="AB61" s="6"/>
      <c r="AC61" s="6"/>
      <c r="AD61" s="6"/>
    </row>
    <row r="62" spans="1:30" s="2" customFormat="1" x14ac:dyDescent="0.2">
      <c r="A62" s="65" t="s">
        <v>187</v>
      </c>
      <c r="B62" s="64" t="s">
        <v>44</v>
      </c>
      <c r="C62" s="64" t="s">
        <v>183</v>
      </c>
      <c r="D62" s="49" t="s">
        <v>279</v>
      </c>
      <c r="E62" s="41">
        <v>1</v>
      </c>
      <c r="F62" s="68" t="s">
        <v>228</v>
      </c>
      <c r="G62" s="39"/>
      <c r="H62" s="119">
        <v>232.55510000000001</v>
      </c>
      <c r="I62" s="119">
        <v>930.22040000000004</v>
      </c>
      <c r="J62" s="40">
        <f t="shared" si="0"/>
        <v>1162.7755</v>
      </c>
      <c r="K62" s="19"/>
      <c r="L62" s="19"/>
      <c r="M62" s="19"/>
      <c r="N62" s="19"/>
      <c r="O62" s="19"/>
      <c r="P62" s="19"/>
      <c r="Q62" s="19"/>
      <c r="R62" s="6"/>
      <c r="S62" s="6"/>
      <c r="T62" s="6"/>
      <c r="U62" s="6"/>
      <c r="V62" s="6"/>
      <c r="W62" s="6"/>
      <c r="X62" s="6"/>
      <c r="Y62" s="6"/>
      <c r="Z62" s="6"/>
      <c r="AA62" s="6"/>
      <c r="AB62" s="6"/>
      <c r="AC62" s="6"/>
      <c r="AD62" s="6"/>
    </row>
    <row r="63" spans="1:30" s="2" customFormat="1" x14ac:dyDescent="0.2">
      <c r="A63" s="65" t="s">
        <v>187</v>
      </c>
      <c r="B63" s="49" t="s">
        <v>44</v>
      </c>
      <c r="C63" s="64" t="s">
        <v>288</v>
      </c>
      <c r="D63" s="49" t="s">
        <v>279</v>
      </c>
      <c r="E63" s="41">
        <v>1</v>
      </c>
      <c r="F63" s="68" t="s">
        <v>227</v>
      </c>
      <c r="G63" s="39"/>
      <c r="H63" s="119">
        <v>232.55510000000001</v>
      </c>
      <c r="I63" s="119">
        <v>930.22040000000004</v>
      </c>
      <c r="J63" s="40">
        <f t="shared" si="0"/>
        <v>1162.7755</v>
      </c>
      <c r="K63" s="19"/>
      <c r="L63" s="19"/>
      <c r="M63" s="19"/>
      <c r="N63" s="19"/>
      <c r="O63" s="19"/>
      <c r="P63" s="19"/>
      <c r="Q63" s="19"/>
      <c r="R63" s="6"/>
      <c r="S63" s="6"/>
      <c r="T63" s="6"/>
      <c r="U63" s="6"/>
      <c r="V63" s="6"/>
      <c r="W63" s="6"/>
      <c r="X63" s="6"/>
      <c r="Y63" s="6"/>
      <c r="Z63" s="6"/>
      <c r="AA63" s="6"/>
      <c r="AB63" s="6"/>
      <c r="AC63" s="6"/>
      <c r="AD63" s="6"/>
    </row>
    <row r="64" spans="1:30" s="2" customFormat="1" x14ac:dyDescent="0.2">
      <c r="A64" s="65" t="s">
        <v>187</v>
      </c>
      <c r="B64" s="49" t="s">
        <v>44</v>
      </c>
      <c r="C64" s="64" t="s">
        <v>286</v>
      </c>
      <c r="D64" s="49" t="s">
        <v>279</v>
      </c>
      <c r="E64" s="41">
        <v>1</v>
      </c>
      <c r="F64" s="68" t="s">
        <v>955</v>
      </c>
      <c r="G64" s="39"/>
      <c r="H64" s="119">
        <v>232.55510000000001</v>
      </c>
      <c r="I64" s="119">
        <v>930.22040000000004</v>
      </c>
      <c r="J64" s="40">
        <f t="shared" si="0"/>
        <v>1162.7755</v>
      </c>
      <c r="K64" s="19"/>
      <c r="L64" s="19"/>
      <c r="M64" s="19"/>
      <c r="N64" s="19"/>
      <c r="O64" s="19"/>
      <c r="P64" s="19"/>
      <c r="Q64" s="19"/>
      <c r="R64" s="6"/>
      <c r="S64" s="6"/>
      <c r="T64" s="6"/>
      <c r="U64" s="6"/>
      <c r="V64" s="6"/>
      <c r="W64" s="6"/>
      <c r="X64" s="6"/>
      <c r="Y64" s="6"/>
      <c r="Z64" s="6"/>
      <c r="AA64" s="6"/>
      <c r="AB64" s="6"/>
      <c r="AC64" s="6"/>
      <c r="AD64" s="6"/>
    </row>
    <row r="65" spans="1:30" s="2" customFormat="1" x14ac:dyDescent="0.2">
      <c r="A65" s="65" t="s">
        <v>187</v>
      </c>
      <c r="B65" s="49" t="s">
        <v>44</v>
      </c>
      <c r="C65" s="64" t="s">
        <v>293</v>
      </c>
      <c r="D65" s="49" t="s">
        <v>279</v>
      </c>
      <c r="E65" s="41">
        <v>1</v>
      </c>
      <c r="F65" s="68" t="s">
        <v>226</v>
      </c>
      <c r="G65" s="39"/>
      <c r="H65" s="119">
        <v>232.55510000000001</v>
      </c>
      <c r="I65" s="119">
        <v>930.22040000000004</v>
      </c>
      <c r="J65" s="40">
        <f t="shared" si="0"/>
        <v>1162.7755</v>
      </c>
      <c r="K65" s="19"/>
      <c r="L65" s="19"/>
      <c r="M65" s="19"/>
      <c r="N65" s="19"/>
      <c r="O65" s="19"/>
      <c r="P65" s="19"/>
      <c r="Q65" s="19"/>
      <c r="R65" s="6"/>
      <c r="S65" s="6"/>
      <c r="T65" s="6"/>
      <c r="U65" s="6"/>
      <c r="V65" s="6"/>
      <c r="W65" s="6"/>
      <c r="X65" s="6"/>
      <c r="Y65" s="6"/>
      <c r="Z65" s="6"/>
      <c r="AA65" s="6"/>
      <c r="AB65" s="6"/>
      <c r="AC65" s="6"/>
      <c r="AD65" s="6"/>
    </row>
    <row r="66" spans="1:30" s="2" customFormat="1" x14ac:dyDescent="0.2">
      <c r="A66" s="65" t="s">
        <v>187</v>
      </c>
      <c r="B66" s="49" t="s">
        <v>44</v>
      </c>
      <c r="C66" s="64" t="s">
        <v>286</v>
      </c>
      <c r="D66" s="49" t="s">
        <v>279</v>
      </c>
      <c r="E66" s="41">
        <v>1</v>
      </c>
      <c r="F66" s="68" t="s">
        <v>972</v>
      </c>
      <c r="G66" s="39"/>
      <c r="H66" s="119">
        <v>232.55510000000001</v>
      </c>
      <c r="I66" s="119">
        <v>930.22040000000004</v>
      </c>
      <c r="J66" s="40">
        <f t="shared" si="0"/>
        <v>1162.7755</v>
      </c>
      <c r="K66" s="19"/>
      <c r="L66" s="19"/>
      <c r="M66" s="19"/>
      <c r="N66" s="19"/>
      <c r="O66" s="19"/>
      <c r="P66" s="19"/>
      <c r="Q66" s="19"/>
      <c r="R66" s="6"/>
      <c r="S66" s="6"/>
      <c r="T66" s="6"/>
      <c r="U66" s="6"/>
      <c r="V66" s="6"/>
      <c r="W66" s="6"/>
      <c r="X66" s="6"/>
      <c r="Y66" s="6"/>
      <c r="Z66" s="6"/>
      <c r="AA66" s="6"/>
      <c r="AB66" s="6"/>
      <c r="AC66" s="6"/>
      <c r="AD66" s="6"/>
    </row>
    <row r="67" spans="1:30" ht="45" x14ac:dyDescent="0.2">
      <c r="A67" s="55" t="s">
        <v>14</v>
      </c>
      <c r="B67" s="55" t="s">
        <v>15</v>
      </c>
      <c r="C67" s="32" t="s">
        <v>16</v>
      </c>
      <c r="D67" s="32" t="s">
        <v>17</v>
      </c>
      <c r="E67" s="32" t="s">
        <v>18</v>
      </c>
      <c r="F67" s="23"/>
      <c r="G67" s="32" t="s">
        <v>19</v>
      </c>
      <c r="H67" s="32" t="s">
        <v>20</v>
      </c>
      <c r="I67" s="32" t="s">
        <v>21</v>
      </c>
      <c r="J67" s="22" t="s">
        <v>22</v>
      </c>
      <c r="K67" s="19"/>
      <c r="L67" s="19"/>
      <c r="M67" s="19"/>
      <c r="N67" s="19"/>
      <c r="O67" s="19"/>
      <c r="P67" s="19"/>
      <c r="Q67" s="19"/>
      <c r="R67" s="6"/>
      <c r="S67" s="6"/>
      <c r="T67" s="6"/>
      <c r="U67" s="6"/>
      <c r="V67" s="6"/>
      <c r="W67" s="6"/>
      <c r="X67" s="6"/>
      <c r="Y67" s="6"/>
      <c r="Z67" s="6"/>
      <c r="AA67" s="6"/>
      <c r="AB67" s="6"/>
      <c r="AC67" s="6"/>
      <c r="AD67" s="6"/>
    </row>
    <row r="68" spans="1:30" x14ac:dyDescent="0.2">
      <c r="A68" s="50" t="s">
        <v>23</v>
      </c>
      <c r="B68" s="41" t="s">
        <v>24</v>
      </c>
      <c r="C68" s="26">
        <f>SUMIFS($E$7:$E$66,$B$7:$B$66,"DAS",$D$7:$D$66,"&lt;&gt;VAGO")</f>
        <v>1</v>
      </c>
      <c r="D68" s="26">
        <f>SUMIFS($E$7:$E$66,$B$7:$B$66,"DAS",$D$7:$D$66,"VAGO")</f>
        <v>0</v>
      </c>
      <c r="E68" s="26">
        <f t="shared" ref="E68:E78" si="3">C68+D68</f>
        <v>1</v>
      </c>
      <c r="F68" s="27"/>
      <c r="G68" s="28">
        <f>SUMIF($B$7:$B$66,"DAS",$G$7:$G$66)</f>
        <v>0</v>
      </c>
      <c r="H68" s="28">
        <f>SUMIF($B$7:$B$66,"DAS",$H$7:$H$66)</f>
        <v>10570</v>
      </c>
      <c r="I68" s="28">
        <f>SUMIF($B$7:$B$66,"DAS",$I$7:$I$66)</f>
        <v>0</v>
      </c>
      <c r="J68" s="28">
        <f>SUMIF($B$7:$B$66,"DAS",$J$7:$J$66)</f>
        <v>10570</v>
      </c>
      <c r="K68" s="29"/>
      <c r="L68" s="29"/>
      <c r="M68" s="29"/>
      <c r="N68" s="29"/>
      <c r="O68" s="29"/>
      <c r="P68" s="29"/>
      <c r="Q68" s="29"/>
      <c r="R68" s="2"/>
      <c r="S68" s="2"/>
      <c r="T68" s="2"/>
      <c r="U68" s="2"/>
      <c r="V68" s="2"/>
      <c r="W68" s="2"/>
      <c r="X68" s="2"/>
      <c r="Y68" s="2"/>
      <c r="Z68" s="2"/>
      <c r="AA68" s="2"/>
      <c r="AB68" s="2"/>
      <c r="AC68" s="2"/>
      <c r="AD68" s="2"/>
    </row>
    <row r="69" spans="1:30" x14ac:dyDescent="0.2">
      <c r="A69" s="50" t="s">
        <v>25</v>
      </c>
      <c r="B69" s="41" t="s">
        <v>26</v>
      </c>
      <c r="C69" s="26">
        <f>SUMIFS($E$7:$E$66,$B$7:$B$66,"DAS-1",$D$7:$D$66,"&lt;&gt;VAGO")</f>
        <v>2</v>
      </c>
      <c r="D69" s="26">
        <f>SUMIFS($E$7:$E$66,$B$7:$B$66,"DAS-1",$D$7:$D$66,"VAGO")</f>
        <v>0</v>
      </c>
      <c r="E69" s="26">
        <f t="shared" si="3"/>
        <v>2</v>
      </c>
      <c r="F69" s="30"/>
      <c r="G69" s="28">
        <f>SUMIF($B$7:$B$66,"DAS-1",$G$7:$G$66)</f>
        <v>0</v>
      </c>
      <c r="H69" s="28">
        <f>SUMIF($B$7:$B$66,"DAS-1",$H$7:$H$66)</f>
        <v>3986.6476400000006</v>
      </c>
      <c r="I69" s="28">
        <f>SUMIF($B$7:$B$66,"DAS-1",$I$7:$I$66)</f>
        <v>15946.590560000001</v>
      </c>
      <c r="J69" s="28">
        <f>SUMIF($B$7:$B$66,"DAS-1",$J$7:$J$66)</f>
        <v>19933.2382</v>
      </c>
      <c r="K69" s="29"/>
      <c r="L69" s="29"/>
      <c r="M69" s="29"/>
      <c r="N69" s="29"/>
      <c r="O69" s="29"/>
      <c r="P69" s="29"/>
      <c r="Q69" s="29"/>
      <c r="R69" s="2"/>
      <c r="S69" s="2"/>
      <c r="T69" s="2"/>
      <c r="U69" s="2"/>
      <c r="V69" s="2"/>
      <c r="W69" s="2"/>
      <c r="X69" s="2"/>
      <c r="Y69" s="2"/>
      <c r="Z69" s="2"/>
      <c r="AA69" s="2"/>
      <c r="AB69" s="2"/>
      <c r="AC69" s="2"/>
      <c r="AD69" s="2"/>
    </row>
    <row r="70" spans="1:30" x14ac:dyDescent="0.2">
      <c r="A70" s="50" t="s">
        <v>27</v>
      </c>
      <c r="B70" s="41" t="s">
        <v>28</v>
      </c>
      <c r="C70" s="26">
        <f>SUMIFS($E$7:$E$66,$B$7:$B$66,"DAS-2",$D$7:$D$66,"&lt;&gt;VAGO")</f>
        <v>5</v>
      </c>
      <c r="D70" s="26">
        <f>SUMIFS($E$7:$E$66,$B$7:$B$66,"DAS-2",$D$7:$D$66,"VAGO")</f>
        <v>0</v>
      </c>
      <c r="E70" s="26">
        <f t="shared" si="3"/>
        <v>5</v>
      </c>
      <c r="F70" s="30"/>
      <c r="G70" s="28">
        <f>SUMIF($B$7:$B$66,"DAS-2",$G$7:$G$66)</f>
        <v>0</v>
      </c>
      <c r="H70" s="28">
        <f>SUMIF($B$7:$B$66,"DAS-2",$H$7:$H$66)</f>
        <v>7308.8529999999992</v>
      </c>
      <c r="I70" s="28">
        <f>SUMIF($B$7:$B$66,"DAS-2",$I$7:$I$66)</f>
        <v>29235.411999999997</v>
      </c>
      <c r="J70" s="28">
        <f>SUMIF($B$7:$B$66,"DAS-2",$J$7:$J$66)</f>
        <v>36544.264999999999</v>
      </c>
      <c r="K70" s="29"/>
      <c r="L70" s="29"/>
      <c r="M70" s="29"/>
      <c r="N70" s="29"/>
      <c r="O70" s="29"/>
      <c r="P70" s="29"/>
      <c r="Q70" s="29"/>
      <c r="R70" s="2"/>
      <c r="S70" s="2"/>
      <c r="T70" s="2"/>
      <c r="U70" s="2"/>
      <c r="V70" s="2"/>
      <c r="W70" s="2"/>
      <c r="X70" s="2"/>
      <c r="Y70" s="2"/>
      <c r="Z70" s="2"/>
      <c r="AA70" s="2"/>
      <c r="AB70" s="2"/>
      <c r="AC70" s="2"/>
      <c r="AD70" s="2"/>
    </row>
    <row r="71" spans="1:30" x14ac:dyDescent="0.2">
      <c r="A71" s="50" t="s">
        <v>29</v>
      </c>
      <c r="B71" s="41" t="s">
        <v>30</v>
      </c>
      <c r="C71" s="26">
        <f>SUMIFS($E$7:$E$66,$B$7:$B$66,"DAS-3",$D$7:$D$66,"&lt;&gt;VAGO")</f>
        <v>8</v>
      </c>
      <c r="D71" s="26">
        <f>SUMIFS($E$7:$E$66,$B$7:$B$66,"DAS-3",$D$7:$D$66,"VAGO")</f>
        <v>0</v>
      </c>
      <c r="E71" s="26">
        <f t="shared" si="3"/>
        <v>8</v>
      </c>
      <c r="F71" s="30"/>
      <c r="G71" s="28">
        <f>SUMIF($B$7:$B$66,"DAS-3",$G$7:$G$66)</f>
        <v>0</v>
      </c>
      <c r="H71" s="28">
        <f>SUMIF($B$7:$B$66,"DAS-3",$H$7:$H$66)</f>
        <v>9833.724000000002</v>
      </c>
      <c r="I71" s="28">
        <f>SUMIF($B$7:$B$66,"DAS-3",$I$7:$I$66)</f>
        <v>39334.896000000008</v>
      </c>
      <c r="J71" s="28">
        <f>SUMIF($B$7:$B$66,"DAS-3",$J$7:$J$66)</f>
        <v>49168.62</v>
      </c>
      <c r="K71" s="29"/>
      <c r="L71" s="29"/>
      <c r="M71" s="29"/>
      <c r="N71" s="29"/>
      <c r="O71" s="29"/>
      <c r="P71" s="29"/>
      <c r="Q71" s="29"/>
      <c r="R71" s="2"/>
      <c r="S71" s="2"/>
      <c r="T71" s="2"/>
      <c r="U71" s="2"/>
      <c r="V71" s="2"/>
      <c r="W71" s="2"/>
      <c r="X71" s="2"/>
      <c r="Y71" s="2"/>
      <c r="Z71" s="2"/>
      <c r="AA71" s="2"/>
      <c r="AB71" s="2"/>
      <c r="AC71" s="2"/>
      <c r="AD71" s="2"/>
    </row>
    <row r="72" spans="1:30" x14ac:dyDescent="0.2">
      <c r="A72" s="52" t="s">
        <v>31</v>
      </c>
      <c r="B72" s="41" t="s">
        <v>32</v>
      </c>
      <c r="C72" s="26">
        <f>SUMIFS($E$7:$E$66,$B$7:$B$66,"DAS-4",$D$7:$D$66,"&lt;&gt;VAGO")</f>
        <v>4</v>
      </c>
      <c r="D72" s="26">
        <f>SUMIFS($E$7:$E$66,$B$7:$B$66,"DAS-4",$D$7:$D$66,"VAGO")</f>
        <v>0</v>
      </c>
      <c r="E72" s="26">
        <f t="shared" si="3"/>
        <v>4</v>
      </c>
      <c r="F72" s="31"/>
      <c r="G72" s="28">
        <f>SUMIF($B$7:$B$66,"DAS-4",$G$7:$G$66)</f>
        <v>0</v>
      </c>
      <c r="H72" s="28">
        <f>SUMIF($B$7:$B$66,"DAS-4",$H$7:$H$66)</f>
        <v>4518.1978400000007</v>
      </c>
      <c r="I72" s="28">
        <f>SUMIF($B$7:$B$66,"DAS-4",$I$7:$I$66)</f>
        <v>18072.791360000003</v>
      </c>
      <c r="J72" s="28">
        <f>SUMIF($B$7:$B$66,"DAS-4",$J$7:$J$66)</f>
        <v>22590.989200000004</v>
      </c>
      <c r="K72" s="29"/>
      <c r="L72" s="29"/>
      <c r="M72" s="29"/>
      <c r="N72" s="29"/>
      <c r="O72" s="29"/>
      <c r="P72" s="29"/>
      <c r="Q72" s="29"/>
      <c r="R72" s="2"/>
      <c r="S72" s="2"/>
      <c r="T72" s="2"/>
      <c r="U72" s="2"/>
      <c r="V72" s="2"/>
      <c r="W72" s="2"/>
      <c r="X72" s="2"/>
      <c r="Y72" s="2"/>
      <c r="Z72" s="2"/>
      <c r="AA72" s="2"/>
      <c r="AB72" s="2"/>
      <c r="AC72" s="2"/>
      <c r="AD72" s="2"/>
    </row>
    <row r="73" spans="1:30" x14ac:dyDescent="0.2">
      <c r="A73" s="52" t="s">
        <v>33</v>
      </c>
      <c r="B73" s="41" t="s">
        <v>34</v>
      </c>
      <c r="C73" s="26">
        <f>SUMIFS($E$7:$E$66,$B$7:$B$66,"DAS-5",$D$7:$D$66,"&lt;&gt;VAGO")</f>
        <v>8</v>
      </c>
      <c r="D73" s="26">
        <f>SUMIFS($E$7:$E$66,$B$7:$B$66,"DAS-5",$D$7:$D$66,"VAGO")</f>
        <v>0</v>
      </c>
      <c r="E73" s="26">
        <f t="shared" si="3"/>
        <v>8</v>
      </c>
      <c r="F73" s="31"/>
      <c r="G73" s="28">
        <f>SUMIF($B$7:$B$66,"DAS-5",$G$7:$G$66)</f>
        <v>0</v>
      </c>
      <c r="H73" s="28">
        <f>SUMIF($B$7:$B$66,"DAS-5",$H$7:$H$66)</f>
        <v>7441.7390400000004</v>
      </c>
      <c r="I73" s="28">
        <f>SUMIF($B$7:$B$66,"DAS-5",$I$7:$I$66)</f>
        <v>29766.956160000002</v>
      </c>
      <c r="J73" s="28">
        <f>SUMIF($B$7:$B$66,"DAS-5",$J$7:$J$66)</f>
        <v>37208.695200000009</v>
      </c>
      <c r="K73" s="29"/>
      <c r="L73" s="29"/>
      <c r="M73" s="29"/>
      <c r="N73" s="29"/>
      <c r="O73" s="29"/>
      <c r="P73" s="29"/>
      <c r="Q73" s="29"/>
      <c r="R73" s="2"/>
      <c r="S73" s="2"/>
      <c r="T73" s="2"/>
      <c r="U73" s="2"/>
      <c r="V73" s="2"/>
      <c r="W73" s="2"/>
      <c r="X73" s="2"/>
      <c r="Y73" s="2"/>
      <c r="Z73" s="2"/>
      <c r="AA73" s="2"/>
      <c r="AB73" s="2"/>
      <c r="AC73" s="2"/>
      <c r="AD73" s="2"/>
    </row>
    <row r="74" spans="1:30" x14ac:dyDescent="0.2">
      <c r="A74" s="52" t="s">
        <v>35</v>
      </c>
      <c r="B74" s="41" t="s">
        <v>36</v>
      </c>
      <c r="C74" s="26">
        <f>SUMIFS($E$7:$E$66,$B$7:$B$66,"CAA-1",$D$7:$D$66,"&lt;&gt;VAGO")</f>
        <v>3</v>
      </c>
      <c r="D74" s="26">
        <f>SUMIFS($E$7:$E$66,$B$7:$B$66,"CAA-1",$D$7:$D$66,"VAGO")</f>
        <v>0</v>
      </c>
      <c r="E74" s="26">
        <f t="shared" si="3"/>
        <v>3</v>
      </c>
      <c r="F74" s="31"/>
      <c r="G74" s="28">
        <f>SUMIF($B$7:$B$66,"CAA-1",$G$7:$G$66)</f>
        <v>0</v>
      </c>
      <c r="H74" s="28">
        <f>SUMIF($B$7:$B$66,"CAA-1",$H$7:$H$66)</f>
        <v>2421.8847719999999</v>
      </c>
      <c r="I74" s="28">
        <f>SUMIF($B$7:$B$66,"CAA-1",$I$7:$I$66)</f>
        <v>9687.5390879999995</v>
      </c>
      <c r="J74" s="28">
        <f>SUMIF($B$7:$B$66,"CAA-1",$J$7:$J$66)</f>
        <v>12109.423859999999</v>
      </c>
      <c r="K74" s="29"/>
      <c r="L74" s="29"/>
      <c r="M74" s="29"/>
      <c r="N74" s="29"/>
      <c r="O74" s="29"/>
      <c r="P74" s="29"/>
      <c r="Q74" s="29"/>
      <c r="R74" s="2"/>
      <c r="S74" s="2"/>
      <c r="T74" s="2"/>
      <c r="U74" s="2"/>
      <c r="V74" s="2"/>
      <c r="W74" s="2"/>
      <c r="X74" s="2"/>
      <c r="Y74" s="2"/>
      <c r="Z74" s="2"/>
      <c r="AA74" s="2"/>
      <c r="AB74" s="2"/>
      <c r="AC74" s="2"/>
      <c r="AD74" s="2"/>
    </row>
    <row r="75" spans="1:30" x14ac:dyDescent="0.2">
      <c r="A75" s="52" t="s">
        <v>37</v>
      </c>
      <c r="B75" s="41" t="s">
        <v>38</v>
      </c>
      <c r="C75" s="26">
        <f>SUMIFS($E$7:$E$66,$B$7:$B$66,"CAA-2",$D$7:$D$66,"&lt;&gt;VAGO")</f>
        <v>5</v>
      </c>
      <c r="D75" s="26">
        <f>SUMIFS($E$7:$E$66,$B$7:$B$66,"CAA-2",$D$7:$D$66,"VAGO")</f>
        <v>0</v>
      </c>
      <c r="E75" s="26">
        <f t="shared" si="3"/>
        <v>5</v>
      </c>
      <c r="F75" s="31"/>
      <c r="G75" s="28">
        <f>SUMIF($B$7:$B$66,"CAA-2",$G$7:$G$66)</f>
        <v>0</v>
      </c>
      <c r="H75" s="28">
        <f>SUMIF($B$7:$B$66,"CAA-2",$H$7:$H$66)</f>
        <v>3322.211400000001</v>
      </c>
      <c r="I75" s="28">
        <f>SUMIF($B$7:$B$66,"CAA-2",$I$7:$I$66)</f>
        <v>13288.845600000004</v>
      </c>
      <c r="J75" s="28">
        <f>SUMIF($B$7:$B$66,"CAA-2",$J$7:$J$66)</f>
        <v>16611.057000000004</v>
      </c>
      <c r="K75" s="29"/>
      <c r="L75" s="29"/>
      <c r="M75" s="29"/>
      <c r="N75" s="29"/>
      <c r="O75" s="29"/>
      <c r="P75" s="29"/>
      <c r="Q75" s="29"/>
      <c r="R75" s="2"/>
      <c r="S75" s="2"/>
      <c r="T75" s="2"/>
      <c r="U75" s="2"/>
      <c r="V75" s="2"/>
      <c r="W75" s="2"/>
      <c r="X75" s="2"/>
      <c r="Y75" s="2"/>
      <c r="Z75" s="2"/>
      <c r="AA75" s="2"/>
      <c r="AB75" s="2"/>
      <c r="AC75" s="2"/>
      <c r="AD75" s="2"/>
    </row>
    <row r="76" spans="1:30" x14ac:dyDescent="0.2">
      <c r="A76" s="52" t="s">
        <v>39</v>
      </c>
      <c r="B76" s="41" t="s">
        <v>40</v>
      </c>
      <c r="C76" s="26">
        <f>SUMIFS($E$7:$E$66,$B$7:$B$66,"CAA-3",$D$7:$D$66,"&lt;&gt;VAGO")</f>
        <v>19</v>
      </c>
      <c r="D76" s="26">
        <f>SUMIFS($E$7:$E$66,$B$7:$B$66,"CAA-3",$D$7:$D$66,"VAGO")</f>
        <v>0</v>
      </c>
      <c r="E76" s="26">
        <f t="shared" si="3"/>
        <v>19</v>
      </c>
      <c r="F76" s="30"/>
      <c r="G76" s="28">
        <f>SUMIF($B$7:$B$66,"CAA-3",$G$7:$G$66)</f>
        <v>0</v>
      </c>
      <c r="H76" s="28">
        <f>SUMIF($B$7:$B$66,"CAA-3",$H$7:$H$66)</f>
        <v>8205.8564199999983</v>
      </c>
      <c r="I76" s="28">
        <f>SUMIF($B$7:$B$66,"CAA-3",$I$7:$I$66)</f>
        <v>32823.425679999993</v>
      </c>
      <c r="J76" s="28">
        <f>SUMIF($B$7:$B$66,"CAA-3",$J$7:$J$66)</f>
        <v>41029.282099999989</v>
      </c>
      <c r="K76" s="29"/>
      <c r="L76" s="29"/>
      <c r="M76" s="29"/>
      <c r="N76" s="29"/>
      <c r="O76" s="29"/>
      <c r="P76" s="29"/>
      <c r="Q76" s="29"/>
      <c r="R76" s="2"/>
      <c r="S76" s="2"/>
      <c r="T76" s="2"/>
      <c r="U76" s="2"/>
      <c r="V76" s="2"/>
      <c r="W76" s="2"/>
      <c r="X76" s="2"/>
      <c r="Y76" s="2"/>
      <c r="Z76" s="2"/>
      <c r="AA76" s="2"/>
      <c r="AB76" s="2"/>
      <c r="AC76" s="2"/>
      <c r="AD76" s="2"/>
    </row>
    <row r="77" spans="1:30" x14ac:dyDescent="0.2">
      <c r="A77" s="52" t="s">
        <v>41</v>
      </c>
      <c r="B77" s="41" t="s">
        <v>42</v>
      </c>
      <c r="C77" s="26">
        <f>SUMIFS($E$7:$E$66,$B$7:$B$66,"CAA-4",$D$7:$D$66,"&lt;&gt;VAGO")</f>
        <v>0</v>
      </c>
      <c r="D77" s="26">
        <f>SUMIFS($E$7:$E$66,$B$7:$B$66,"CAA-4",$D$7:$D$66,"VAGO")</f>
        <v>0</v>
      </c>
      <c r="E77" s="26">
        <f t="shared" si="3"/>
        <v>0</v>
      </c>
      <c r="F77" s="30"/>
      <c r="G77" s="28">
        <f>SUMIF($B$7:$B$66,"CAA-4",$G$7:$G$66)</f>
        <v>0</v>
      </c>
      <c r="H77" s="28">
        <f>SUMIF($B$7:$B$66,"CAA-4",$H$7:$H$66)</f>
        <v>0</v>
      </c>
      <c r="I77" s="28">
        <f>SUMIF($B$7:$B$66,"CAA-4",$I$7:$I$66)</f>
        <v>0</v>
      </c>
      <c r="J77" s="28">
        <f>SUMIF($B$7:$B$66,"CAA-4",$J$7:$J$66)</f>
        <v>0</v>
      </c>
      <c r="K77" s="29"/>
      <c r="L77" s="29"/>
      <c r="M77" s="29"/>
      <c r="N77" s="29"/>
      <c r="O77" s="29"/>
      <c r="P77" s="29"/>
      <c r="Q77" s="29"/>
      <c r="R77" s="2"/>
      <c r="S77" s="2"/>
      <c r="T77" s="2"/>
      <c r="U77" s="2"/>
      <c r="V77" s="2"/>
      <c r="W77" s="2"/>
      <c r="X77" s="2"/>
      <c r="Y77" s="2"/>
      <c r="Z77" s="2"/>
      <c r="AA77" s="2"/>
      <c r="AB77" s="2"/>
      <c r="AC77" s="2"/>
      <c r="AD77" s="2"/>
    </row>
    <row r="78" spans="1:30" x14ac:dyDescent="0.2">
      <c r="A78" s="52" t="s">
        <v>43</v>
      </c>
      <c r="B78" s="41" t="s">
        <v>44</v>
      </c>
      <c r="C78" s="26">
        <f>SUMIFS($E$7:$E$66,$B$7:$B$66,"CAA-5",$D$7:$D$66,"&lt;&gt;VAGO")</f>
        <v>5</v>
      </c>
      <c r="D78" s="26">
        <f>SUMIFS($E$7:$E$66,$B$7:$B$66,"CAA-5",$D$7:$D$66,"VAGO")</f>
        <v>0</v>
      </c>
      <c r="E78" s="26">
        <f t="shared" si="3"/>
        <v>5</v>
      </c>
      <c r="F78" s="30"/>
      <c r="G78" s="28">
        <f>SUMIF($B$7:$B$66,"CAA-5",$G$7:$G$66)</f>
        <v>0</v>
      </c>
      <c r="H78" s="28">
        <f>SUMIF($B$7:$B$66,"CAA-5",$H$7:$H$66)</f>
        <v>1162.7755</v>
      </c>
      <c r="I78" s="28">
        <f>SUMIF($B$7:$B$66,"CAA-5",$I$7:$I$66)</f>
        <v>4651.1019999999999</v>
      </c>
      <c r="J78" s="28">
        <f>SUMIF($B$7:$B$66,"CAA-5",$J$7:$J$66)</f>
        <v>5813.8774999999996</v>
      </c>
      <c r="K78" s="29"/>
      <c r="L78" s="29"/>
      <c r="M78" s="29"/>
      <c r="N78" s="29"/>
      <c r="O78" s="29"/>
      <c r="P78" s="29"/>
      <c r="Q78" s="29"/>
      <c r="R78" s="2"/>
      <c r="S78" s="2"/>
      <c r="T78" s="2"/>
      <c r="U78" s="2"/>
      <c r="V78" s="2"/>
      <c r="W78" s="2"/>
      <c r="X78" s="2"/>
      <c r="Y78" s="2"/>
      <c r="Z78" s="2"/>
      <c r="AA78" s="2"/>
      <c r="AB78" s="2"/>
      <c r="AC78" s="2"/>
      <c r="AD78" s="2"/>
    </row>
    <row r="79" spans="1:30" x14ac:dyDescent="0.2">
      <c r="A79" s="55" t="s">
        <v>45</v>
      </c>
      <c r="B79" s="23"/>
      <c r="C79" s="32">
        <f t="shared" ref="C79:E79" si="4">SUM(C68:C76)</f>
        <v>55</v>
      </c>
      <c r="D79" s="32">
        <f t="shared" si="4"/>
        <v>0</v>
      </c>
      <c r="E79" s="32">
        <f t="shared" si="4"/>
        <v>55</v>
      </c>
      <c r="F79" s="23"/>
      <c r="G79" s="33">
        <f t="shared" ref="G79:J79" si="5">SUM(G68:G78)</f>
        <v>0</v>
      </c>
      <c r="H79" s="33">
        <f t="shared" si="5"/>
        <v>58771.889611999999</v>
      </c>
      <c r="I79" s="33">
        <f t="shared" si="5"/>
        <v>192807.558448</v>
      </c>
      <c r="J79" s="33">
        <f t="shared" si="5"/>
        <v>251579.44806000002</v>
      </c>
      <c r="K79" s="29"/>
      <c r="L79" s="29"/>
      <c r="M79" s="29"/>
      <c r="N79" s="29"/>
      <c r="O79" s="29"/>
      <c r="P79" s="29"/>
      <c r="Q79" s="29"/>
      <c r="R79" s="2"/>
      <c r="S79" s="2"/>
      <c r="T79" s="2"/>
      <c r="U79" s="2"/>
      <c r="V79" s="2"/>
      <c r="W79" s="2"/>
      <c r="X79" s="2"/>
      <c r="Y79" s="2"/>
      <c r="Z79" s="2"/>
      <c r="AA79" s="2"/>
      <c r="AB79" s="2"/>
      <c r="AC79" s="2"/>
      <c r="AD79" s="2"/>
    </row>
    <row r="80" spans="1:30" ht="45.75" customHeight="1" x14ac:dyDescent="0.2">
      <c r="A80" s="34"/>
      <c r="B80" s="34"/>
      <c r="C80" s="34"/>
      <c r="D80" s="34"/>
      <c r="E80" s="34"/>
      <c r="F80" s="34"/>
      <c r="G80" s="34"/>
      <c r="H80" s="19"/>
      <c r="I80" s="19"/>
      <c r="J80" s="35"/>
      <c r="K80" s="29"/>
      <c r="L80" s="29"/>
      <c r="M80" s="29"/>
      <c r="N80" s="29"/>
      <c r="O80" s="29"/>
      <c r="P80" s="29"/>
      <c r="Q80" s="29"/>
      <c r="R80" s="2"/>
      <c r="S80" s="2"/>
      <c r="T80" s="2"/>
      <c r="U80" s="2"/>
      <c r="V80" s="2"/>
      <c r="W80" s="2"/>
      <c r="X80" s="2"/>
      <c r="Y80" s="2"/>
      <c r="Z80" s="2"/>
      <c r="AA80" s="2"/>
      <c r="AB80" s="2"/>
      <c r="AC80" s="2"/>
      <c r="AD80" s="2"/>
    </row>
    <row r="81" spans="1:30" x14ac:dyDescent="0.2">
      <c r="A81" s="274" t="s">
        <v>46</v>
      </c>
      <c r="B81" s="275"/>
      <c r="C81" s="275"/>
      <c r="D81" s="275"/>
      <c r="E81" s="275"/>
      <c r="F81" s="275"/>
      <c r="G81" s="275"/>
      <c r="H81" s="275"/>
      <c r="I81" s="276"/>
      <c r="J81" s="29"/>
      <c r="K81" s="7"/>
      <c r="L81" s="29"/>
      <c r="M81" s="29"/>
      <c r="N81" s="29"/>
      <c r="O81" s="29"/>
      <c r="P81" s="29"/>
      <c r="Q81" s="29"/>
      <c r="R81" s="2"/>
      <c r="S81" s="2"/>
      <c r="T81" s="2"/>
      <c r="U81" s="2"/>
      <c r="V81" s="2"/>
      <c r="W81" s="2"/>
      <c r="X81" s="2"/>
      <c r="Y81" s="2"/>
      <c r="Z81" s="2"/>
      <c r="AA81" s="2"/>
      <c r="AB81" s="2"/>
      <c r="AC81" s="2"/>
      <c r="AD81" s="2"/>
    </row>
    <row r="82" spans="1:30" ht="30" x14ac:dyDescent="0.2">
      <c r="A82" s="10" t="s">
        <v>47</v>
      </c>
      <c r="B82" s="10" t="s">
        <v>48</v>
      </c>
      <c r="C82" s="10" t="s">
        <v>49</v>
      </c>
      <c r="D82" s="10" t="s">
        <v>50</v>
      </c>
      <c r="E82" s="10" t="s">
        <v>51</v>
      </c>
      <c r="F82" s="10" t="s">
        <v>52</v>
      </c>
      <c r="G82" s="10" t="s">
        <v>53</v>
      </c>
      <c r="H82" s="10" t="s">
        <v>54</v>
      </c>
      <c r="I82" s="10" t="s">
        <v>55</v>
      </c>
      <c r="J82" s="36"/>
      <c r="K82" s="7"/>
      <c r="L82" s="36"/>
      <c r="M82" s="36"/>
      <c r="N82" s="36"/>
      <c r="O82" s="36"/>
      <c r="P82" s="36"/>
      <c r="Q82" s="36"/>
      <c r="R82" s="37"/>
      <c r="S82" s="13"/>
      <c r="T82" s="13"/>
      <c r="U82" s="13"/>
      <c r="V82" s="13"/>
      <c r="W82" s="13"/>
      <c r="X82" s="13"/>
      <c r="Y82" s="13"/>
      <c r="Z82" s="13"/>
      <c r="AA82" s="13"/>
      <c r="AB82" s="13"/>
      <c r="AC82" s="13"/>
      <c r="AD82" s="13"/>
    </row>
    <row r="83" spans="1:30" x14ac:dyDescent="0.2">
      <c r="A83" s="63" t="s">
        <v>302</v>
      </c>
      <c r="B83" s="78" t="s">
        <v>65</v>
      </c>
      <c r="C83" s="64" t="s">
        <v>296</v>
      </c>
      <c r="D83" s="64" t="s">
        <v>280</v>
      </c>
      <c r="E83" s="41">
        <v>1</v>
      </c>
      <c r="F83" s="68" t="s">
        <v>336</v>
      </c>
      <c r="G83" s="39"/>
      <c r="H83" s="118">
        <v>5847.0823999999993</v>
      </c>
      <c r="I83" s="40">
        <f t="shared" ref="I83:I119" si="6">SUM(G83:H83)</f>
        <v>5847.0823999999993</v>
      </c>
      <c r="J83" s="29"/>
      <c r="K83" s="19"/>
      <c r="L83" s="19"/>
      <c r="M83" s="19"/>
      <c r="N83" s="19"/>
      <c r="O83" s="19"/>
      <c r="P83" s="19"/>
      <c r="Q83" s="19"/>
      <c r="R83" s="6"/>
      <c r="S83" s="6"/>
      <c r="T83" s="6"/>
      <c r="U83" s="6"/>
      <c r="V83" s="6"/>
      <c r="W83" s="6"/>
      <c r="X83" s="6"/>
      <c r="Y83" s="6"/>
      <c r="Z83" s="6"/>
      <c r="AA83" s="6"/>
      <c r="AB83" s="6"/>
      <c r="AC83" s="6"/>
      <c r="AD83" s="6"/>
    </row>
    <row r="84" spans="1:30" x14ac:dyDescent="0.2">
      <c r="A84" s="65" t="s">
        <v>303</v>
      </c>
      <c r="B84" s="38" t="s">
        <v>65</v>
      </c>
      <c r="C84" s="64" t="s">
        <v>369</v>
      </c>
      <c r="D84" s="49" t="s">
        <v>280</v>
      </c>
      <c r="E84" s="41">
        <v>1</v>
      </c>
      <c r="F84" s="68" t="s">
        <v>950</v>
      </c>
      <c r="G84" s="39"/>
      <c r="H84" s="118">
        <v>5847.0823999999993</v>
      </c>
      <c r="I84" s="40">
        <f t="shared" si="6"/>
        <v>5847.0823999999993</v>
      </c>
      <c r="J84" s="29"/>
      <c r="K84" s="19"/>
      <c r="L84" s="19"/>
      <c r="M84" s="19"/>
      <c r="N84" s="19"/>
      <c r="O84" s="19"/>
      <c r="P84" s="19"/>
      <c r="Q84" s="19"/>
      <c r="R84" s="6"/>
      <c r="S84" s="6"/>
      <c r="T84" s="6"/>
      <c r="U84" s="6"/>
      <c r="V84" s="6"/>
      <c r="W84" s="6"/>
      <c r="X84" s="6"/>
      <c r="Y84" s="6"/>
      <c r="Z84" s="6"/>
      <c r="AA84" s="6"/>
      <c r="AB84" s="6"/>
      <c r="AC84" s="6"/>
      <c r="AD84" s="6"/>
    </row>
    <row r="85" spans="1:30" s="2" customFormat="1" x14ac:dyDescent="0.2">
      <c r="A85" s="65" t="s">
        <v>304</v>
      </c>
      <c r="B85" s="38" t="s">
        <v>65</v>
      </c>
      <c r="C85" s="64" t="s">
        <v>183</v>
      </c>
      <c r="D85" s="49" t="s">
        <v>280</v>
      </c>
      <c r="E85" s="41">
        <v>1</v>
      </c>
      <c r="F85" s="68" t="s">
        <v>337</v>
      </c>
      <c r="G85" s="39"/>
      <c r="H85" s="118">
        <v>5847.0823999999993</v>
      </c>
      <c r="I85" s="40">
        <f t="shared" si="6"/>
        <v>5847.0823999999993</v>
      </c>
      <c r="J85" s="34"/>
      <c r="K85" s="19"/>
      <c r="L85" s="19"/>
      <c r="M85" s="19"/>
      <c r="N85" s="19"/>
      <c r="O85" s="19"/>
      <c r="P85" s="19"/>
      <c r="Q85" s="19"/>
      <c r="R85" s="6"/>
      <c r="S85" s="6"/>
      <c r="T85" s="6"/>
      <c r="U85" s="6"/>
      <c r="V85" s="6"/>
      <c r="W85" s="6"/>
      <c r="X85" s="6"/>
      <c r="Y85" s="6"/>
      <c r="Z85" s="6"/>
      <c r="AA85" s="6"/>
      <c r="AB85" s="6"/>
      <c r="AC85" s="6"/>
      <c r="AD85" s="6"/>
    </row>
    <row r="86" spans="1:30" s="2" customFormat="1" x14ac:dyDescent="0.2">
      <c r="A86" s="65" t="s">
        <v>305</v>
      </c>
      <c r="B86" s="38" t="s">
        <v>65</v>
      </c>
      <c r="C86" s="64" t="s">
        <v>295</v>
      </c>
      <c r="D86" s="49" t="s">
        <v>280</v>
      </c>
      <c r="E86" s="41">
        <v>1</v>
      </c>
      <c r="F86" s="68" t="s">
        <v>338</v>
      </c>
      <c r="G86" s="39"/>
      <c r="H86" s="118">
        <v>5847.0823999999993</v>
      </c>
      <c r="I86" s="40">
        <f t="shared" si="6"/>
        <v>5847.0823999999993</v>
      </c>
      <c r="J86" s="34"/>
      <c r="K86" s="19"/>
      <c r="L86" s="19"/>
      <c r="M86" s="19"/>
      <c r="N86" s="19"/>
      <c r="O86" s="19"/>
      <c r="P86" s="19"/>
      <c r="Q86" s="19"/>
      <c r="R86" s="6"/>
      <c r="S86" s="6"/>
      <c r="T86" s="6"/>
      <c r="U86" s="6"/>
      <c r="V86" s="6"/>
      <c r="W86" s="6"/>
      <c r="X86" s="6"/>
      <c r="Y86" s="6"/>
      <c r="Z86" s="6"/>
      <c r="AA86" s="6"/>
      <c r="AB86" s="6"/>
      <c r="AC86" s="6"/>
      <c r="AD86" s="6"/>
    </row>
    <row r="87" spans="1:30" s="2" customFormat="1" x14ac:dyDescent="0.2">
      <c r="A87" s="65" t="s">
        <v>306</v>
      </c>
      <c r="B87" s="38" t="s">
        <v>65</v>
      </c>
      <c r="C87" s="64" t="s">
        <v>370</v>
      </c>
      <c r="D87" s="49" t="s">
        <v>280</v>
      </c>
      <c r="E87" s="41">
        <v>1</v>
      </c>
      <c r="F87" s="68" t="s">
        <v>339</v>
      </c>
      <c r="G87" s="39"/>
      <c r="H87" s="118">
        <v>5847.0823999999993</v>
      </c>
      <c r="I87" s="40">
        <f t="shared" si="6"/>
        <v>5847.0823999999993</v>
      </c>
      <c r="J87" s="34"/>
      <c r="K87" s="19"/>
      <c r="L87" s="19"/>
      <c r="M87" s="19"/>
      <c r="N87" s="19"/>
      <c r="O87" s="19"/>
      <c r="P87" s="19"/>
      <c r="Q87" s="19"/>
      <c r="R87" s="6"/>
      <c r="S87" s="6"/>
      <c r="T87" s="6"/>
      <c r="U87" s="6"/>
      <c r="V87" s="6"/>
      <c r="W87" s="6"/>
      <c r="X87" s="6"/>
      <c r="Y87" s="6"/>
      <c r="Z87" s="6"/>
      <c r="AA87" s="6"/>
      <c r="AB87" s="6"/>
      <c r="AC87" s="6"/>
      <c r="AD87" s="6"/>
    </row>
    <row r="88" spans="1:30" s="2" customFormat="1" x14ac:dyDescent="0.2">
      <c r="A88" s="65" t="s">
        <v>307</v>
      </c>
      <c r="B88" s="78" t="s">
        <v>67</v>
      </c>
      <c r="C88" s="64" t="s">
        <v>371</v>
      </c>
      <c r="D88" s="49" t="s">
        <v>280</v>
      </c>
      <c r="E88" s="41">
        <v>1</v>
      </c>
      <c r="F88" s="68" t="s">
        <v>340</v>
      </c>
      <c r="G88" s="39"/>
      <c r="H88" s="39">
        <v>4916.8620000000001</v>
      </c>
      <c r="I88" s="40">
        <f t="shared" si="6"/>
        <v>4916.8620000000001</v>
      </c>
      <c r="J88" s="34"/>
      <c r="K88" s="19"/>
      <c r="L88" s="19"/>
      <c r="M88" s="19"/>
      <c r="N88" s="19"/>
      <c r="O88" s="19"/>
      <c r="P88" s="19"/>
      <c r="Q88" s="19"/>
      <c r="R88" s="6"/>
      <c r="S88" s="6"/>
      <c r="T88" s="6"/>
      <c r="U88" s="6"/>
      <c r="V88" s="6"/>
      <c r="W88" s="6"/>
      <c r="X88" s="6"/>
      <c r="Y88" s="6"/>
      <c r="Z88" s="6"/>
      <c r="AA88" s="6"/>
      <c r="AB88" s="6"/>
      <c r="AC88" s="6"/>
      <c r="AD88" s="6"/>
    </row>
    <row r="89" spans="1:30" s="2" customFormat="1" x14ac:dyDescent="0.2">
      <c r="A89" s="63" t="s">
        <v>308</v>
      </c>
      <c r="B89" s="38" t="s">
        <v>67</v>
      </c>
      <c r="C89" s="64" t="s">
        <v>372</v>
      </c>
      <c r="D89" s="49" t="s">
        <v>280</v>
      </c>
      <c r="E89" s="41">
        <v>1</v>
      </c>
      <c r="F89" s="63" t="s">
        <v>341</v>
      </c>
      <c r="G89" s="39"/>
      <c r="H89" s="39">
        <v>4916.8620000000001</v>
      </c>
      <c r="I89" s="40">
        <f t="shared" si="6"/>
        <v>4916.8620000000001</v>
      </c>
      <c r="J89" s="34"/>
      <c r="K89" s="19"/>
      <c r="L89" s="19"/>
      <c r="M89" s="19"/>
      <c r="N89" s="19"/>
      <c r="O89" s="19"/>
      <c r="P89" s="19"/>
      <c r="Q89" s="19"/>
      <c r="R89" s="6"/>
      <c r="S89" s="6"/>
      <c r="T89" s="6"/>
      <c r="U89" s="6"/>
      <c r="V89" s="6"/>
      <c r="W89" s="6"/>
      <c r="X89" s="6"/>
      <c r="Y89" s="6"/>
      <c r="Z89" s="6"/>
      <c r="AA89" s="6"/>
      <c r="AB89" s="6"/>
      <c r="AC89" s="6"/>
      <c r="AD89" s="6"/>
    </row>
    <row r="90" spans="1:30" s="2" customFormat="1" x14ac:dyDescent="0.2">
      <c r="A90" s="65" t="s">
        <v>309</v>
      </c>
      <c r="B90" s="38" t="s">
        <v>69</v>
      </c>
      <c r="C90" s="64" t="s">
        <v>282</v>
      </c>
      <c r="D90" s="49" t="s">
        <v>280</v>
      </c>
      <c r="E90" s="41">
        <v>1</v>
      </c>
      <c r="F90" s="68" t="s">
        <v>342</v>
      </c>
      <c r="G90" s="39"/>
      <c r="H90" s="39">
        <v>4518.1978399999998</v>
      </c>
      <c r="I90" s="40">
        <f t="shared" si="6"/>
        <v>4518.1978399999998</v>
      </c>
      <c r="J90" s="34"/>
      <c r="K90" s="19"/>
      <c r="L90" s="19"/>
      <c r="M90" s="19"/>
      <c r="N90" s="19"/>
      <c r="O90" s="19"/>
      <c r="P90" s="19"/>
      <c r="Q90" s="19"/>
      <c r="R90" s="6"/>
      <c r="S90" s="6"/>
      <c r="T90" s="6"/>
      <c r="U90" s="6"/>
      <c r="V90" s="6"/>
      <c r="W90" s="6"/>
      <c r="X90" s="6"/>
      <c r="Y90" s="6"/>
      <c r="Z90" s="6"/>
      <c r="AA90" s="6"/>
      <c r="AB90" s="6"/>
      <c r="AC90" s="6"/>
      <c r="AD90" s="6"/>
    </row>
    <row r="91" spans="1:30" s="2" customFormat="1" x14ac:dyDescent="0.2">
      <c r="A91" s="65" t="s">
        <v>310</v>
      </c>
      <c r="B91" s="78" t="s">
        <v>69</v>
      </c>
      <c r="C91" s="64" t="s">
        <v>286</v>
      </c>
      <c r="D91" s="49" t="s">
        <v>280</v>
      </c>
      <c r="E91" s="41">
        <v>1</v>
      </c>
      <c r="F91" s="74" t="s">
        <v>343</v>
      </c>
      <c r="G91" s="39"/>
      <c r="H91" s="39">
        <v>4518.1978399999998</v>
      </c>
      <c r="I91" s="40">
        <f t="shared" si="6"/>
        <v>4518.1978399999998</v>
      </c>
      <c r="J91" s="34"/>
      <c r="K91" s="19"/>
      <c r="L91" s="19"/>
      <c r="M91" s="19"/>
      <c r="N91" s="19"/>
      <c r="O91" s="19"/>
      <c r="P91" s="19"/>
      <c r="Q91" s="19"/>
      <c r="R91" s="6"/>
      <c r="S91" s="6"/>
      <c r="T91" s="6"/>
      <c r="U91" s="6"/>
      <c r="V91" s="6"/>
      <c r="W91" s="6"/>
      <c r="X91" s="6"/>
      <c r="Y91" s="6"/>
      <c r="Z91" s="6"/>
      <c r="AA91" s="6"/>
      <c r="AB91" s="6"/>
      <c r="AC91" s="6"/>
      <c r="AD91" s="6"/>
    </row>
    <row r="92" spans="1:30" s="2" customFormat="1" x14ac:dyDescent="0.2">
      <c r="A92" s="65" t="s">
        <v>311</v>
      </c>
      <c r="B92" s="38" t="s">
        <v>69</v>
      </c>
      <c r="C92" s="64" t="s">
        <v>370</v>
      </c>
      <c r="D92" s="49" t="s">
        <v>280</v>
      </c>
      <c r="E92" s="41">
        <v>1</v>
      </c>
      <c r="F92" s="68" t="s">
        <v>344</v>
      </c>
      <c r="G92" s="39"/>
      <c r="H92" s="39">
        <v>4518.1978399999998</v>
      </c>
      <c r="I92" s="40">
        <f t="shared" si="6"/>
        <v>4518.1978399999998</v>
      </c>
      <c r="J92" s="34"/>
      <c r="K92" s="19"/>
      <c r="L92" s="19"/>
      <c r="M92" s="19"/>
      <c r="N92" s="19"/>
      <c r="O92" s="19"/>
      <c r="P92" s="19"/>
      <c r="Q92" s="19"/>
      <c r="R92" s="6"/>
      <c r="S92" s="6"/>
      <c r="T92" s="6"/>
      <c r="U92" s="6"/>
      <c r="V92" s="6"/>
      <c r="W92" s="6"/>
      <c r="X92" s="6"/>
      <c r="Y92" s="6"/>
      <c r="Z92" s="6"/>
      <c r="AA92" s="6"/>
      <c r="AB92" s="6"/>
      <c r="AC92" s="6"/>
      <c r="AD92" s="6"/>
    </row>
    <row r="93" spans="1:30" s="2" customFormat="1" x14ac:dyDescent="0.2">
      <c r="A93" s="65" t="s">
        <v>312</v>
      </c>
      <c r="B93" s="38" t="s">
        <v>69</v>
      </c>
      <c r="C93" s="64" t="s">
        <v>299</v>
      </c>
      <c r="D93" s="49" t="s">
        <v>280</v>
      </c>
      <c r="E93" s="41">
        <v>1</v>
      </c>
      <c r="F93" s="68" t="s">
        <v>345</v>
      </c>
      <c r="G93" s="39"/>
      <c r="H93" s="39">
        <v>4518.1978399999998</v>
      </c>
      <c r="I93" s="40">
        <f t="shared" si="6"/>
        <v>4518.1978399999998</v>
      </c>
      <c r="J93" s="34"/>
      <c r="K93" s="19"/>
      <c r="L93" s="19"/>
      <c r="M93" s="19"/>
      <c r="N93" s="19"/>
      <c r="O93" s="19"/>
      <c r="P93" s="19"/>
      <c r="Q93" s="19"/>
      <c r="R93" s="6"/>
      <c r="S93" s="6"/>
      <c r="T93" s="6"/>
      <c r="U93" s="6"/>
      <c r="V93" s="6"/>
      <c r="W93" s="6"/>
      <c r="X93" s="6"/>
      <c r="Y93" s="6"/>
      <c r="Z93" s="6"/>
      <c r="AA93" s="6"/>
      <c r="AB93" s="6"/>
      <c r="AC93" s="6"/>
      <c r="AD93" s="6"/>
    </row>
    <row r="94" spans="1:30" s="2" customFormat="1" x14ac:dyDescent="0.2">
      <c r="A94" s="65" t="s">
        <v>313</v>
      </c>
      <c r="B94" s="38" t="s">
        <v>69</v>
      </c>
      <c r="C94" s="64" t="s">
        <v>373</v>
      </c>
      <c r="D94" s="49" t="s">
        <v>184</v>
      </c>
      <c r="E94" s="41">
        <v>1</v>
      </c>
      <c r="F94" s="63" t="s">
        <v>346</v>
      </c>
      <c r="G94" s="39"/>
      <c r="H94" s="39">
        <v>4518.1978399999998</v>
      </c>
      <c r="I94" s="40">
        <f t="shared" si="6"/>
        <v>4518.1978399999998</v>
      </c>
      <c r="J94" s="34"/>
      <c r="K94" s="19"/>
      <c r="L94" s="19"/>
      <c r="M94" s="19"/>
      <c r="N94" s="19"/>
      <c r="O94" s="19"/>
      <c r="P94" s="19"/>
      <c r="Q94" s="19"/>
      <c r="R94" s="6"/>
      <c r="S94" s="6"/>
      <c r="T94" s="6"/>
      <c r="U94" s="6"/>
      <c r="V94" s="6"/>
      <c r="W94" s="6"/>
      <c r="X94" s="6"/>
      <c r="Y94" s="6"/>
      <c r="Z94" s="6"/>
      <c r="AA94" s="6"/>
      <c r="AB94" s="6"/>
      <c r="AC94" s="6"/>
      <c r="AD94" s="6"/>
    </row>
    <row r="95" spans="1:30" s="2" customFormat="1" x14ac:dyDescent="0.2">
      <c r="A95" s="65" t="s">
        <v>314</v>
      </c>
      <c r="B95" s="38" t="s">
        <v>69</v>
      </c>
      <c r="C95" s="64" t="s">
        <v>295</v>
      </c>
      <c r="D95" s="49" t="s">
        <v>280</v>
      </c>
      <c r="E95" s="41">
        <v>1</v>
      </c>
      <c r="F95" s="75" t="s">
        <v>347</v>
      </c>
      <c r="G95" s="39"/>
      <c r="H95" s="39">
        <v>4518.1978399999998</v>
      </c>
      <c r="I95" s="40">
        <f t="shared" si="6"/>
        <v>4518.1978399999998</v>
      </c>
      <c r="J95" s="34"/>
      <c r="K95" s="19"/>
      <c r="L95" s="19"/>
      <c r="M95" s="19"/>
      <c r="N95" s="19"/>
      <c r="O95" s="19"/>
      <c r="P95" s="19"/>
      <c r="Q95" s="19"/>
      <c r="R95" s="6"/>
      <c r="S95" s="6"/>
      <c r="T95" s="6"/>
      <c r="U95" s="6"/>
      <c r="V95" s="6"/>
      <c r="W95" s="6"/>
      <c r="X95" s="6"/>
      <c r="Y95" s="6"/>
      <c r="Z95" s="6"/>
      <c r="AA95" s="6"/>
      <c r="AB95" s="6"/>
      <c r="AC95" s="6"/>
      <c r="AD95" s="6"/>
    </row>
    <row r="96" spans="1:30" s="2" customFormat="1" x14ac:dyDescent="0.2">
      <c r="A96" s="65" t="s">
        <v>315</v>
      </c>
      <c r="B96" s="38" t="s">
        <v>69</v>
      </c>
      <c r="C96" s="64" t="s">
        <v>374</v>
      </c>
      <c r="D96" s="64" t="s">
        <v>280</v>
      </c>
      <c r="E96" s="41">
        <v>1</v>
      </c>
      <c r="F96" s="68" t="s">
        <v>348</v>
      </c>
      <c r="G96" s="39"/>
      <c r="H96" s="39">
        <v>4518.1978399999998</v>
      </c>
      <c r="I96" s="40">
        <f t="shared" si="6"/>
        <v>4518.1978399999998</v>
      </c>
      <c r="J96" s="34"/>
      <c r="K96" s="19"/>
      <c r="L96" s="19"/>
      <c r="M96" s="19"/>
      <c r="N96" s="19"/>
      <c r="O96" s="19"/>
      <c r="P96" s="19"/>
      <c r="Q96" s="19"/>
      <c r="R96" s="6"/>
      <c r="S96" s="6"/>
      <c r="T96" s="6"/>
      <c r="U96" s="6"/>
      <c r="V96" s="6"/>
      <c r="W96" s="6"/>
      <c r="X96" s="6"/>
      <c r="Y96" s="6"/>
      <c r="Z96" s="6"/>
      <c r="AA96" s="6"/>
      <c r="AB96" s="6"/>
      <c r="AC96" s="6"/>
      <c r="AD96" s="6"/>
    </row>
    <row r="97" spans="1:30" s="2" customFormat="1" x14ac:dyDescent="0.2">
      <c r="A97" s="65" t="s">
        <v>316</v>
      </c>
      <c r="B97" s="38" t="s">
        <v>69</v>
      </c>
      <c r="C97" s="64" t="s">
        <v>376</v>
      </c>
      <c r="D97" s="49" t="s">
        <v>280</v>
      </c>
      <c r="E97" s="41">
        <v>1</v>
      </c>
      <c r="F97" s="68" t="s">
        <v>956</v>
      </c>
      <c r="G97" s="39"/>
      <c r="H97" s="39">
        <v>4518.1978399999998</v>
      </c>
      <c r="I97" s="40">
        <f t="shared" si="6"/>
        <v>4518.1978399999998</v>
      </c>
      <c r="J97" s="34"/>
      <c r="K97" s="19"/>
      <c r="L97" s="19"/>
      <c r="M97" s="19"/>
      <c r="N97" s="19"/>
      <c r="O97" s="19"/>
      <c r="P97" s="19"/>
      <c r="Q97" s="19"/>
      <c r="R97" s="6"/>
      <c r="S97" s="6"/>
      <c r="T97" s="6"/>
      <c r="U97" s="6"/>
      <c r="V97" s="6"/>
      <c r="W97" s="6"/>
      <c r="X97" s="6"/>
      <c r="Y97" s="6"/>
      <c r="Z97" s="6"/>
      <c r="AA97" s="6"/>
      <c r="AB97" s="6"/>
      <c r="AC97" s="6"/>
      <c r="AD97" s="6"/>
    </row>
    <row r="98" spans="1:30" s="2" customFormat="1" x14ac:dyDescent="0.2">
      <c r="A98" s="65" t="s">
        <v>317</v>
      </c>
      <c r="B98" s="38" t="s">
        <v>69</v>
      </c>
      <c r="C98" s="64" t="s">
        <v>375</v>
      </c>
      <c r="D98" s="49" t="s">
        <v>280</v>
      </c>
      <c r="E98" s="41">
        <v>1</v>
      </c>
      <c r="F98" s="68" t="s">
        <v>925</v>
      </c>
      <c r="G98" s="39"/>
      <c r="H98" s="39">
        <v>4518.1978399999998</v>
      </c>
      <c r="I98" s="40">
        <f t="shared" si="6"/>
        <v>4518.1978399999998</v>
      </c>
      <c r="J98" s="34"/>
      <c r="K98" s="19"/>
      <c r="L98" s="19"/>
      <c r="M98" s="19"/>
      <c r="N98" s="19"/>
      <c r="O98" s="19"/>
      <c r="P98" s="19"/>
      <c r="Q98" s="19"/>
      <c r="R98" s="6"/>
      <c r="S98" s="6"/>
      <c r="T98" s="6"/>
      <c r="U98" s="6"/>
      <c r="V98" s="6"/>
      <c r="W98" s="6"/>
      <c r="X98" s="6"/>
      <c r="Y98" s="6"/>
      <c r="Z98" s="6"/>
      <c r="AA98" s="6"/>
      <c r="AB98" s="6"/>
      <c r="AC98" s="6"/>
      <c r="AD98" s="6"/>
    </row>
    <row r="99" spans="1:30" s="2" customFormat="1" x14ac:dyDescent="0.2">
      <c r="A99" s="65" t="s">
        <v>318</v>
      </c>
      <c r="B99" s="38" t="s">
        <v>69</v>
      </c>
      <c r="C99" s="64" t="s">
        <v>377</v>
      </c>
      <c r="D99" s="49" t="s">
        <v>280</v>
      </c>
      <c r="E99" s="41">
        <v>1</v>
      </c>
      <c r="F99" s="68" t="s">
        <v>349</v>
      </c>
      <c r="G99" s="39"/>
      <c r="H99" s="39">
        <v>4518.1978399999998</v>
      </c>
      <c r="I99" s="40">
        <f t="shared" si="6"/>
        <v>4518.1978399999998</v>
      </c>
      <c r="J99" s="34"/>
      <c r="K99" s="19"/>
      <c r="L99" s="19"/>
      <c r="M99" s="19"/>
      <c r="N99" s="19"/>
      <c r="O99" s="19"/>
      <c r="P99" s="19"/>
      <c r="Q99" s="19"/>
      <c r="R99" s="6"/>
      <c r="S99" s="6"/>
      <c r="T99" s="6"/>
      <c r="U99" s="6"/>
      <c r="V99" s="6"/>
      <c r="W99" s="6"/>
      <c r="X99" s="6"/>
      <c r="Y99" s="6"/>
      <c r="Z99" s="6"/>
      <c r="AA99" s="6"/>
      <c r="AB99" s="6"/>
      <c r="AC99" s="6"/>
      <c r="AD99" s="6"/>
    </row>
    <row r="100" spans="1:30" s="2" customFormat="1" x14ac:dyDescent="0.2">
      <c r="A100" s="65" t="s">
        <v>967</v>
      </c>
      <c r="B100" s="38" t="s">
        <v>69</v>
      </c>
      <c r="C100" s="64" t="s">
        <v>295</v>
      </c>
      <c r="D100" s="49" t="s">
        <v>280</v>
      </c>
      <c r="E100" s="41">
        <v>1</v>
      </c>
      <c r="F100" s="68" t="s">
        <v>355</v>
      </c>
      <c r="G100" s="39"/>
      <c r="H100" s="39">
        <v>4518.1978399999998</v>
      </c>
      <c r="I100" s="40">
        <f t="shared" si="6"/>
        <v>4518.1978399999998</v>
      </c>
      <c r="J100" s="34"/>
      <c r="K100" s="19"/>
      <c r="L100" s="19"/>
      <c r="M100" s="19"/>
      <c r="N100" s="19"/>
      <c r="O100" s="19"/>
      <c r="P100" s="19"/>
      <c r="Q100" s="19"/>
      <c r="R100" s="6"/>
      <c r="S100" s="6"/>
      <c r="T100" s="6"/>
      <c r="U100" s="6"/>
      <c r="V100" s="6"/>
      <c r="W100" s="6"/>
      <c r="X100" s="6"/>
      <c r="Y100" s="6"/>
      <c r="Z100" s="6"/>
      <c r="AA100" s="6"/>
      <c r="AB100" s="6"/>
      <c r="AC100" s="6"/>
      <c r="AD100" s="6"/>
    </row>
    <row r="101" spans="1:30" s="2" customFormat="1" x14ac:dyDescent="0.2">
      <c r="A101" s="65" t="s">
        <v>309</v>
      </c>
      <c r="B101" s="38" t="s">
        <v>69</v>
      </c>
      <c r="C101" s="64" t="s">
        <v>296</v>
      </c>
      <c r="D101" s="49" t="s">
        <v>280</v>
      </c>
      <c r="E101" s="41">
        <v>1</v>
      </c>
      <c r="F101" s="68" t="s">
        <v>350</v>
      </c>
      <c r="G101" s="39"/>
      <c r="H101" s="39">
        <v>4518.1978399999998</v>
      </c>
      <c r="I101" s="40">
        <f t="shared" si="6"/>
        <v>4518.1978399999998</v>
      </c>
      <c r="J101" s="34"/>
      <c r="K101" s="19"/>
      <c r="L101" s="19"/>
      <c r="M101" s="19"/>
      <c r="N101" s="19"/>
      <c r="O101" s="19"/>
      <c r="P101" s="19"/>
      <c r="Q101" s="19"/>
      <c r="R101" s="6"/>
      <c r="S101" s="6"/>
      <c r="T101" s="6"/>
      <c r="U101" s="6"/>
      <c r="V101" s="6"/>
      <c r="W101" s="6"/>
      <c r="X101" s="6"/>
      <c r="Y101" s="6"/>
      <c r="Z101" s="6"/>
      <c r="AA101" s="6"/>
      <c r="AB101" s="6"/>
      <c r="AC101" s="6"/>
      <c r="AD101" s="6"/>
    </row>
    <row r="102" spans="1:30" s="2" customFormat="1" x14ac:dyDescent="0.2">
      <c r="A102" s="65" t="s">
        <v>319</v>
      </c>
      <c r="B102" s="78" t="s">
        <v>71</v>
      </c>
      <c r="C102" s="64" t="s">
        <v>183</v>
      </c>
      <c r="D102" s="49" t="s">
        <v>280</v>
      </c>
      <c r="E102" s="41">
        <v>1</v>
      </c>
      <c r="F102" s="68" t="s">
        <v>351</v>
      </c>
      <c r="G102" s="39"/>
      <c r="H102" s="39">
        <v>3720.8695200000002</v>
      </c>
      <c r="I102" s="40">
        <f t="shared" si="6"/>
        <v>3720.8695200000002</v>
      </c>
      <c r="J102" s="34"/>
      <c r="K102" s="19"/>
      <c r="L102" s="19"/>
      <c r="M102" s="19"/>
      <c r="N102" s="19"/>
      <c r="O102" s="19"/>
      <c r="P102" s="19"/>
      <c r="Q102" s="19"/>
      <c r="R102" s="6"/>
      <c r="S102" s="6"/>
      <c r="T102" s="6"/>
      <c r="U102" s="6"/>
      <c r="V102" s="6"/>
      <c r="W102" s="6"/>
      <c r="X102" s="6"/>
      <c r="Y102" s="6"/>
      <c r="Z102" s="6"/>
      <c r="AA102" s="6"/>
      <c r="AB102" s="6"/>
      <c r="AC102" s="6"/>
      <c r="AD102" s="6"/>
    </row>
    <row r="103" spans="1:30" s="2" customFormat="1" x14ac:dyDescent="0.2">
      <c r="A103" s="63" t="s">
        <v>320</v>
      </c>
      <c r="B103" s="38" t="s">
        <v>71</v>
      </c>
      <c r="C103" s="64" t="s">
        <v>301</v>
      </c>
      <c r="D103" s="49" t="s">
        <v>280</v>
      </c>
      <c r="E103" s="41">
        <v>1</v>
      </c>
      <c r="F103" s="63" t="s">
        <v>352</v>
      </c>
      <c r="G103" s="39"/>
      <c r="H103" s="39">
        <v>3720.8695200000002</v>
      </c>
      <c r="I103" s="40">
        <f t="shared" si="6"/>
        <v>3720.8695200000002</v>
      </c>
      <c r="J103" s="34"/>
      <c r="K103" s="19"/>
      <c r="L103" s="19"/>
      <c r="M103" s="19"/>
      <c r="N103" s="19"/>
      <c r="O103" s="19"/>
      <c r="P103" s="19"/>
      <c r="Q103" s="19"/>
      <c r="R103" s="6"/>
      <c r="S103" s="6"/>
      <c r="T103" s="6"/>
      <c r="U103" s="6"/>
      <c r="V103" s="6"/>
      <c r="W103" s="6"/>
      <c r="X103" s="6"/>
      <c r="Y103" s="6"/>
      <c r="Z103" s="6"/>
      <c r="AA103" s="6"/>
      <c r="AB103" s="6"/>
      <c r="AC103" s="6"/>
      <c r="AD103" s="6"/>
    </row>
    <row r="104" spans="1:30" s="2" customFormat="1" x14ac:dyDescent="0.2">
      <c r="A104" s="66" t="s">
        <v>321</v>
      </c>
      <c r="B104" s="38" t="s">
        <v>71</v>
      </c>
      <c r="C104" s="64" t="s">
        <v>371</v>
      </c>
      <c r="D104" s="49" t="s">
        <v>280</v>
      </c>
      <c r="E104" s="41">
        <v>1</v>
      </c>
      <c r="F104" s="63" t="s">
        <v>353</v>
      </c>
      <c r="G104" s="39"/>
      <c r="H104" s="39">
        <v>3720.8695200000002</v>
      </c>
      <c r="I104" s="40">
        <f t="shared" si="6"/>
        <v>3720.8695200000002</v>
      </c>
      <c r="J104" s="34"/>
      <c r="K104" s="19"/>
      <c r="L104" s="19"/>
      <c r="M104" s="19"/>
      <c r="N104" s="19"/>
      <c r="O104" s="19"/>
      <c r="P104" s="19"/>
      <c r="Q104" s="19"/>
      <c r="R104" s="6"/>
      <c r="S104" s="6"/>
      <c r="T104" s="6"/>
      <c r="U104" s="6"/>
      <c r="V104" s="6"/>
      <c r="W104" s="6"/>
      <c r="X104" s="6"/>
      <c r="Y104" s="6"/>
      <c r="Z104" s="6"/>
      <c r="AA104" s="6"/>
      <c r="AB104" s="6"/>
      <c r="AC104" s="6"/>
      <c r="AD104" s="6"/>
    </row>
    <row r="105" spans="1:30" s="2" customFormat="1" x14ac:dyDescent="0.2">
      <c r="A105" s="65" t="s">
        <v>322</v>
      </c>
      <c r="B105" s="38" t="s">
        <v>71</v>
      </c>
      <c r="C105" s="64" t="s">
        <v>378</v>
      </c>
      <c r="D105" s="49" t="s">
        <v>280</v>
      </c>
      <c r="E105" s="41">
        <v>1</v>
      </c>
      <c r="F105" s="68" t="s">
        <v>354</v>
      </c>
      <c r="G105" s="39"/>
      <c r="H105" s="39">
        <v>3720.8695200000002</v>
      </c>
      <c r="I105" s="40">
        <f t="shared" si="6"/>
        <v>3720.8695200000002</v>
      </c>
      <c r="J105" s="34"/>
      <c r="K105" s="19"/>
      <c r="L105" s="19"/>
      <c r="M105" s="19"/>
      <c r="N105" s="19"/>
      <c r="O105" s="19"/>
      <c r="P105" s="19"/>
      <c r="Q105" s="19"/>
      <c r="R105" s="6"/>
      <c r="S105" s="6"/>
      <c r="T105" s="6"/>
      <c r="U105" s="6"/>
      <c r="V105" s="6"/>
      <c r="W105" s="6"/>
      <c r="X105" s="6"/>
      <c r="Y105" s="6"/>
      <c r="Z105" s="6"/>
      <c r="AA105" s="6"/>
      <c r="AB105" s="6"/>
      <c r="AC105" s="6"/>
      <c r="AD105" s="6"/>
    </row>
    <row r="106" spans="1:30" s="2" customFormat="1" x14ac:dyDescent="0.2">
      <c r="A106" s="65" t="s">
        <v>323</v>
      </c>
      <c r="B106" s="38" t="s">
        <v>71</v>
      </c>
      <c r="C106" s="64" t="s">
        <v>295</v>
      </c>
      <c r="D106" s="49" t="s">
        <v>280</v>
      </c>
      <c r="E106" s="41">
        <v>1</v>
      </c>
      <c r="F106" s="76" t="s">
        <v>231</v>
      </c>
      <c r="G106" s="39"/>
      <c r="H106" s="39">
        <v>3720.8695200000002</v>
      </c>
      <c r="I106" s="40">
        <f t="shared" si="6"/>
        <v>3720.8695200000002</v>
      </c>
      <c r="J106" s="34"/>
      <c r="K106" s="19"/>
      <c r="L106" s="19"/>
      <c r="M106" s="19"/>
      <c r="N106" s="19"/>
      <c r="O106" s="19"/>
      <c r="P106" s="19"/>
      <c r="Q106" s="19"/>
      <c r="R106" s="6"/>
      <c r="S106" s="6"/>
      <c r="T106" s="6"/>
      <c r="U106" s="6"/>
      <c r="V106" s="6"/>
      <c r="W106" s="6"/>
      <c r="X106" s="6"/>
      <c r="Y106" s="6"/>
      <c r="Z106" s="6"/>
      <c r="AA106" s="6"/>
      <c r="AB106" s="6"/>
      <c r="AC106" s="6"/>
      <c r="AD106" s="6"/>
    </row>
    <row r="107" spans="1:30" s="2" customFormat="1" x14ac:dyDescent="0.2">
      <c r="A107" s="65" t="s">
        <v>324</v>
      </c>
      <c r="B107" s="38" t="s">
        <v>71</v>
      </c>
      <c r="C107" s="64" t="s">
        <v>379</v>
      </c>
      <c r="D107" s="49" t="s">
        <v>280</v>
      </c>
      <c r="E107" s="41">
        <v>1</v>
      </c>
      <c r="F107" s="68" t="s">
        <v>356</v>
      </c>
      <c r="G107" s="39"/>
      <c r="H107" s="39">
        <v>3720.8695200000002</v>
      </c>
      <c r="I107" s="40">
        <f t="shared" si="6"/>
        <v>3720.8695200000002</v>
      </c>
      <c r="J107" s="34"/>
      <c r="K107" s="19"/>
      <c r="L107" s="19"/>
      <c r="M107" s="19"/>
      <c r="N107" s="19"/>
      <c r="O107" s="19"/>
      <c r="P107" s="19"/>
      <c r="Q107" s="19"/>
      <c r="R107" s="6"/>
      <c r="S107" s="6"/>
      <c r="T107" s="6"/>
      <c r="U107" s="6"/>
      <c r="V107" s="6"/>
      <c r="W107" s="6"/>
      <c r="X107" s="6"/>
      <c r="Y107" s="6"/>
      <c r="Z107" s="6"/>
      <c r="AA107" s="6"/>
      <c r="AB107" s="6"/>
      <c r="AC107" s="6"/>
      <c r="AD107" s="6"/>
    </row>
    <row r="108" spans="1:30" s="2" customFormat="1" x14ac:dyDescent="0.2">
      <c r="A108" s="65" t="s">
        <v>325</v>
      </c>
      <c r="B108" s="38" t="s">
        <v>71</v>
      </c>
      <c r="C108" s="64" t="s">
        <v>281</v>
      </c>
      <c r="D108" s="64" t="s">
        <v>280</v>
      </c>
      <c r="E108" s="41">
        <v>1</v>
      </c>
      <c r="F108" s="68" t="s">
        <v>927</v>
      </c>
      <c r="G108" s="39"/>
      <c r="H108" s="39">
        <v>3720.8695200000002</v>
      </c>
      <c r="I108" s="40">
        <f t="shared" si="6"/>
        <v>3720.8695200000002</v>
      </c>
      <c r="J108" s="34"/>
      <c r="K108" s="19"/>
      <c r="L108" s="19"/>
      <c r="M108" s="19"/>
      <c r="N108" s="19"/>
      <c r="O108" s="19"/>
      <c r="P108" s="19"/>
      <c r="Q108" s="19"/>
      <c r="R108" s="6"/>
      <c r="S108" s="6"/>
      <c r="T108" s="6"/>
      <c r="U108" s="6"/>
      <c r="V108" s="6"/>
      <c r="W108" s="6"/>
      <c r="X108" s="6"/>
      <c r="Y108" s="6"/>
      <c r="Z108" s="6"/>
      <c r="AA108" s="6"/>
      <c r="AB108" s="6"/>
      <c r="AC108" s="6"/>
      <c r="AD108" s="6"/>
    </row>
    <row r="109" spans="1:30" s="2" customFormat="1" x14ac:dyDescent="0.2">
      <c r="A109" s="65" t="s">
        <v>326</v>
      </c>
      <c r="B109" s="38" t="s">
        <v>71</v>
      </c>
      <c r="C109" s="64" t="s">
        <v>380</v>
      </c>
      <c r="D109" s="49" t="s">
        <v>280</v>
      </c>
      <c r="E109" s="41">
        <v>1</v>
      </c>
      <c r="F109" s="77" t="s">
        <v>358</v>
      </c>
      <c r="G109" s="39"/>
      <c r="H109" s="39">
        <v>3720.8695200000002</v>
      </c>
      <c r="I109" s="40">
        <f t="shared" si="6"/>
        <v>3720.8695200000002</v>
      </c>
      <c r="J109" s="34"/>
      <c r="K109" s="19"/>
      <c r="L109" s="19"/>
      <c r="M109" s="19"/>
      <c r="N109" s="19"/>
      <c r="O109" s="19"/>
      <c r="P109" s="19"/>
      <c r="Q109" s="19"/>
      <c r="R109" s="6"/>
      <c r="S109" s="6"/>
      <c r="T109" s="6"/>
      <c r="U109" s="6"/>
      <c r="V109" s="6"/>
      <c r="W109" s="6"/>
      <c r="X109" s="6"/>
      <c r="Y109" s="6"/>
      <c r="Z109" s="6"/>
      <c r="AA109" s="6"/>
      <c r="AB109" s="6"/>
      <c r="AC109" s="6"/>
      <c r="AD109" s="6"/>
    </row>
    <row r="110" spans="1:30" s="2" customFormat="1" x14ac:dyDescent="0.2">
      <c r="A110" s="65" t="s">
        <v>327</v>
      </c>
      <c r="B110" s="78" t="s">
        <v>73</v>
      </c>
      <c r="C110" s="64" t="s">
        <v>283</v>
      </c>
      <c r="D110" s="49" t="s">
        <v>280</v>
      </c>
      <c r="E110" s="41">
        <v>1</v>
      </c>
      <c r="F110" s="68" t="s">
        <v>359</v>
      </c>
      <c r="G110" s="39"/>
      <c r="H110" s="39">
        <v>2657.7691199999999</v>
      </c>
      <c r="I110" s="40">
        <f t="shared" si="6"/>
        <v>2657.7691199999999</v>
      </c>
      <c r="J110" s="34"/>
      <c r="K110" s="19"/>
      <c r="L110" s="19"/>
      <c r="M110" s="19"/>
      <c r="N110" s="19"/>
      <c r="O110" s="19"/>
      <c r="P110" s="19"/>
      <c r="Q110" s="19"/>
      <c r="R110" s="6"/>
      <c r="S110" s="6"/>
      <c r="T110" s="6"/>
      <c r="U110" s="6"/>
      <c r="V110" s="6"/>
      <c r="W110" s="6"/>
      <c r="X110" s="6"/>
      <c r="Y110" s="6"/>
      <c r="Z110" s="6"/>
      <c r="AA110" s="6"/>
      <c r="AB110" s="6"/>
      <c r="AC110" s="6"/>
      <c r="AD110" s="6"/>
    </row>
    <row r="111" spans="1:30" s="2" customFormat="1" x14ac:dyDescent="0.2">
      <c r="A111" s="65" t="s">
        <v>328</v>
      </c>
      <c r="B111" s="38" t="s">
        <v>73</v>
      </c>
      <c r="C111" s="64" t="s">
        <v>283</v>
      </c>
      <c r="D111" s="49" t="s">
        <v>280</v>
      </c>
      <c r="E111" s="41">
        <v>1</v>
      </c>
      <c r="F111" s="68" t="s">
        <v>360</v>
      </c>
      <c r="G111" s="39"/>
      <c r="H111" s="39">
        <v>2657.7691199999999</v>
      </c>
      <c r="I111" s="40">
        <f t="shared" si="6"/>
        <v>2657.7691199999999</v>
      </c>
      <c r="J111" s="34"/>
      <c r="K111" s="19"/>
      <c r="L111" s="19"/>
      <c r="M111" s="19"/>
      <c r="N111" s="19"/>
      <c r="O111" s="19"/>
      <c r="P111" s="19"/>
      <c r="Q111" s="19"/>
      <c r="R111" s="6"/>
      <c r="S111" s="6"/>
      <c r="T111" s="6"/>
      <c r="U111" s="6"/>
      <c r="V111" s="6"/>
      <c r="W111" s="6"/>
      <c r="X111" s="6"/>
      <c r="Y111" s="6"/>
      <c r="Z111" s="6"/>
      <c r="AA111" s="6"/>
      <c r="AB111" s="6"/>
      <c r="AC111" s="6"/>
      <c r="AD111" s="6"/>
    </row>
    <row r="112" spans="1:30" s="2" customFormat="1" x14ac:dyDescent="0.2">
      <c r="A112" s="65" t="s">
        <v>196</v>
      </c>
      <c r="B112" s="38" t="s">
        <v>73</v>
      </c>
      <c r="C112" s="64" t="s">
        <v>283</v>
      </c>
      <c r="D112" s="49" t="s">
        <v>280</v>
      </c>
      <c r="E112" s="41">
        <v>1</v>
      </c>
      <c r="F112" s="77" t="s">
        <v>361</v>
      </c>
      <c r="G112" s="39"/>
      <c r="H112" s="39">
        <v>2657.7691199999999</v>
      </c>
      <c r="I112" s="40">
        <f t="shared" si="6"/>
        <v>2657.7691199999999</v>
      </c>
      <c r="J112" s="34"/>
      <c r="K112" s="19"/>
      <c r="L112" s="19"/>
      <c r="M112" s="19"/>
      <c r="N112" s="19"/>
      <c r="O112" s="19"/>
      <c r="P112" s="19"/>
      <c r="Q112" s="19"/>
      <c r="R112" s="6"/>
      <c r="S112" s="6"/>
      <c r="T112" s="6"/>
      <c r="U112" s="6"/>
      <c r="V112" s="6"/>
      <c r="W112" s="6"/>
      <c r="X112" s="6"/>
      <c r="Y112" s="6"/>
      <c r="Z112" s="6"/>
      <c r="AA112" s="6"/>
      <c r="AB112" s="6"/>
      <c r="AC112" s="6"/>
      <c r="AD112" s="6"/>
    </row>
    <row r="113" spans="1:30" s="2" customFormat="1" x14ac:dyDescent="0.2">
      <c r="A113" s="65" t="s">
        <v>329</v>
      </c>
      <c r="B113" s="38" t="s">
        <v>73</v>
      </c>
      <c r="C113" s="64" t="s">
        <v>373</v>
      </c>
      <c r="D113" s="64" t="s">
        <v>280</v>
      </c>
      <c r="E113" s="41">
        <v>1</v>
      </c>
      <c r="F113" s="68" t="s">
        <v>398</v>
      </c>
      <c r="G113" s="39"/>
      <c r="H113" s="39">
        <v>2657.7691199999999</v>
      </c>
      <c r="I113" s="40">
        <f t="shared" si="6"/>
        <v>2657.7691199999999</v>
      </c>
      <c r="J113" s="34"/>
      <c r="K113" s="19"/>
      <c r="L113" s="19"/>
      <c r="M113" s="19"/>
      <c r="N113" s="19"/>
      <c r="O113" s="19"/>
      <c r="P113" s="19"/>
      <c r="Q113" s="19"/>
      <c r="R113" s="6"/>
      <c r="S113" s="6"/>
      <c r="T113" s="6"/>
      <c r="U113" s="6"/>
      <c r="V113" s="6"/>
      <c r="W113" s="6"/>
      <c r="X113" s="6"/>
      <c r="Y113" s="6"/>
      <c r="Z113" s="6"/>
      <c r="AA113" s="6"/>
      <c r="AB113" s="6"/>
      <c r="AC113" s="6"/>
      <c r="AD113" s="6"/>
    </row>
    <row r="114" spans="1:30" s="2" customFormat="1" x14ac:dyDescent="0.2">
      <c r="A114" s="65" t="s">
        <v>330</v>
      </c>
      <c r="B114" s="38" t="s">
        <v>73</v>
      </c>
      <c r="C114" s="64" t="s">
        <v>183</v>
      </c>
      <c r="D114" s="49" t="s">
        <v>280</v>
      </c>
      <c r="E114" s="41">
        <v>1</v>
      </c>
      <c r="F114" s="68" t="s">
        <v>362</v>
      </c>
      <c r="G114" s="39"/>
      <c r="H114" s="39">
        <v>2657.7691199999999</v>
      </c>
      <c r="I114" s="40">
        <f t="shared" si="6"/>
        <v>2657.7691199999999</v>
      </c>
      <c r="J114" s="34"/>
      <c r="K114" s="19"/>
      <c r="L114" s="19"/>
      <c r="M114" s="19"/>
      <c r="N114" s="19"/>
      <c r="O114" s="19"/>
      <c r="P114" s="19"/>
      <c r="Q114" s="19"/>
      <c r="R114" s="6"/>
      <c r="S114" s="6"/>
      <c r="T114" s="6"/>
      <c r="U114" s="6"/>
      <c r="V114" s="6"/>
      <c r="W114" s="6"/>
      <c r="X114" s="6"/>
      <c r="Y114" s="6"/>
      <c r="Z114" s="6"/>
      <c r="AA114" s="6"/>
      <c r="AB114" s="6"/>
      <c r="AC114" s="6"/>
      <c r="AD114" s="6"/>
    </row>
    <row r="115" spans="1:30" s="2" customFormat="1" x14ac:dyDescent="0.2">
      <c r="A115" s="65" t="s">
        <v>331</v>
      </c>
      <c r="B115" s="38" t="s">
        <v>73</v>
      </c>
      <c r="C115" s="64" t="s">
        <v>376</v>
      </c>
      <c r="D115" s="49" t="s">
        <v>280</v>
      </c>
      <c r="E115" s="41">
        <v>1</v>
      </c>
      <c r="F115" s="68" t="s">
        <v>363</v>
      </c>
      <c r="G115" s="39"/>
      <c r="H115" s="39">
        <v>2657.7691199999999</v>
      </c>
      <c r="I115" s="40">
        <f t="shared" si="6"/>
        <v>2657.7691199999999</v>
      </c>
      <c r="J115" s="34"/>
      <c r="K115" s="19"/>
      <c r="L115" s="19"/>
      <c r="M115" s="19"/>
      <c r="N115" s="19"/>
      <c r="O115" s="19"/>
      <c r="P115" s="19"/>
      <c r="Q115" s="19"/>
      <c r="R115" s="6"/>
      <c r="S115" s="6"/>
      <c r="T115" s="6"/>
      <c r="U115" s="6"/>
      <c r="V115" s="6"/>
      <c r="W115" s="6"/>
      <c r="X115" s="6"/>
      <c r="Y115" s="6"/>
      <c r="Z115" s="6"/>
      <c r="AA115" s="6"/>
      <c r="AB115" s="6"/>
      <c r="AC115" s="6"/>
      <c r="AD115" s="6"/>
    </row>
    <row r="116" spans="1:30" s="2" customFormat="1" x14ac:dyDescent="0.2">
      <c r="A116" s="65" t="s">
        <v>332</v>
      </c>
      <c r="B116" s="38" t="s">
        <v>73</v>
      </c>
      <c r="C116" s="64" t="s">
        <v>375</v>
      </c>
      <c r="D116" s="49" t="s">
        <v>280</v>
      </c>
      <c r="E116" s="41">
        <v>1</v>
      </c>
      <c r="F116" s="68" t="s">
        <v>364</v>
      </c>
      <c r="G116" s="39"/>
      <c r="H116" s="39">
        <v>2657.7691199999999</v>
      </c>
      <c r="I116" s="40">
        <f t="shared" si="6"/>
        <v>2657.7691199999999</v>
      </c>
      <c r="J116" s="34"/>
      <c r="K116" s="19"/>
      <c r="L116" s="19"/>
      <c r="M116" s="19"/>
      <c r="N116" s="19"/>
      <c r="O116" s="19"/>
      <c r="P116" s="19"/>
      <c r="Q116" s="19"/>
      <c r="R116" s="6"/>
      <c r="S116" s="6"/>
      <c r="T116" s="6"/>
      <c r="U116" s="6"/>
      <c r="V116" s="6"/>
      <c r="W116" s="6"/>
      <c r="X116" s="6"/>
      <c r="Y116" s="6"/>
      <c r="Z116" s="6"/>
      <c r="AA116" s="6"/>
      <c r="AB116" s="6"/>
      <c r="AC116" s="6"/>
      <c r="AD116" s="6"/>
    </row>
    <row r="117" spans="1:30" s="2" customFormat="1" x14ac:dyDescent="0.2">
      <c r="A117" s="65" t="s">
        <v>333</v>
      </c>
      <c r="B117" s="38" t="s">
        <v>73</v>
      </c>
      <c r="C117" s="64" t="s">
        <v>377</v>
      </c>
      <c r="D117" s="49" t="s">
        <v>280</v>
      </c>
      <c r="E117" s="41">
        <v>1</v>
      </c>
      <c r="F117" s="68" t="s">
        <v>365</v>
      </c>
      <c r="G117" s="39"/>
      <c r="H117" s="39">
        <v>2657.7691199999999</v>
      </c>
      <c r="I117" s="40">
        <f t="shared" si="6"/>
        <v>2657.7691199999999</v>
      </c>
      <c r="J117" s="34"/>
      <c r="K117" s="19"/>
      <c r="L117" s="19"/>
      <c r="M117" s="19"/>
      <c r="N117" s="19"/>
      <c r="O117" s="19"/>
      <c r="P117" s="19"/>
      <c r="Q117" s="19"/>
      <c r="R117" s="6"/>
      <c r="S117" s="6"/>
      <c r="T117" s="6"/>
      <c r="U117" s="6"/>
      <c r="V117" s="6"/>
      <c r="W117" s="6"/>
      <c r="X117" s="6"/>
      <c r="Y117" s="6"/>
      <c r="Z117" s="6"/>
      <c r="AA117" s="6"/>
      <c r="AB117" s="6"/>
      <c r="AC117" s="6"/>
      <c r="AD117" s="6"/>
    </row>
    <row r="118" spans="1:30" s="2" customFormat="1" x14ac:dyDescent="0.2">
      <c r="A118" s="65" t="s">
        <v>334</v>
      </c>
      <c r="B118" s="38" t="s">
        <v>73</v>
      </c>
      <c r="C118" s="64" t="s">
        <v>379</v>
      </c>
      <c r="D118" s="49" t="s">
        <v>280</v>
      </c>
      <c r="E118" s="41">
        <v>1</v>
      </c>
      <c r="F118" s="63" t="s">
        <v>366</v>
      </c>
      <c r="G118" s="39"/>
      <c r="H118" s="39">
        <v>2657.7691199999999</v>
      </c>
      <c r="I118" s="40">
        <f t="shared" si="6"/>
        <v>2657.7691199999999</v>
      </c>
      <c r="J118" s="34"/>
      <c r="K118" s="19"/>
      <c r="L118" s="19"/>
      <c r="M118" s="19"/>
      <c r="N118" s="19"/>
      <c r="O118" s="19"/>
      <c r="P118" s="19"/>
      <c r="Q118" s="19"/>
      <c r="R118" s="6"/>
      <c r="S118" s="6"/>
      <c r="T118" s="6"/>
      <c r="U118" s="6"/>
      <c r="V118" s="6"/>
      <c r="W118" s="6"/>
      <c r="X118" s="6"/>
      <c r="Y118" s="6"/>
      <c r="Z118" s="6"/>
      <c r="AA118" s="6"/>
      <c r="AB118" s="6"/>
      <c r="AC118" s="6"/>
      <c r="AD118" s="6"/>
    </row>
    <row r="119" spans="1:30" s="2" customFormat="1" x14ac:dyDescent="0.2">
      <c r="A119" s="73" t="s">
        <v>335</v>
      </c>
      <c r="B119" s="38" t="s">
        <v>73</v>
      </c>
      <c r="C119" s="64" t="s">
        <v>282</v>
      </c>
      <c r="D119" s="49" t="s">
        <v>280</v>
      </c>
      <c r="E119" s="41">
        <v>1</v>
      </c>
      <c r="F119" s="68" t="s">
        <v>367</v>
      </c>
      <c r="G119" s="39"/>
      <c r="H119" s="39">
        <v>2657.7691199999999</v>
      </c>
      <c r="I119" s="40">
        <f t="shared" si="6"/>
        <v>2657.7691199999999</v>
      </c>
      <c r="J119" s="34"/>
      <c r="K119" s="19"/>
      <c r="L119" s="19"/>
      <c r="M119" s="19"/>
      <c r="N119" s="19"/>
      <c r="O119" s="19"/>
      <c r="P119" s="19"/>
      <c r="Q119" s="19"/>
      <c r="R119" s="6"/>
      <c r="S119" s="6"/>
      <c r="T119" s="6"/>
      <c r="U119" s="6"/>
      <c r="V119" s="6"/>
      <c r="W119" s="6"/>
      <c r="X119" s="6"/>
      <c r="Y119" s="6"/>
      <c r="Z119" s="6"/>
      <c r="AA119" s="6"/>
      <c r="AB119" s="6"/>
      <c r="AC119" s="6"/>
      <c r="AD119" s="6"/>
    </row>
    <row r="120" spans="1:30" ht="45" x14ac:dyDescent="0.2">
      <c r="A120" s="21" t="s">
        <v>56</v>
      </c>
      <c r="B120" s="21" t="s">
        <v>57</v>
      </c>
      <c r="C120" s="22" t="s">
        <v>58</v>
      </c>
      <c r="D120" s="22" t="s">
        <v>59</v>
      </c>
      <c r="E120" s="22" t="s">
        <v>60</v>
      </c>
      <c r="F120" s="42"/>
      <c r="G120" s="22" t="s">
        <v>61</v>
      </c>
      <c r="H120" s="22" t="s">
        <v>62</v>
      </c>
      <c r="I120" s="22" t="s">
        <v>63</v>
      </c>
      <c r="J120" s="29"/>
      <c r="K120" s="7"/>
      <c r="L120" s="7"/>
      <c r="M120" s="7"/>
      <c r="N120" s="7"/>
      <c r="O120" s="7"/>
      <c r="P120" s="7"/>
      <c r="Q120" s="7"/>
      <c r="R120" s="43"/>
      <c r="S120" s="20"/>
      <c r="T120" s="20"/>
      <c r="U120" s="20"/>
      <c r="V120" s="20"/>
      <c r="W120" s="20"/>
      <c r="X120" s="20"/>
      <c r="Y120" s="20"/>
      <c r="Z120" s="20"/>
      <c r="AA120" s="20"/>
      <c r="AB120" s="20"/>
      <c r="AC120" s="20"/>
      <c r="AD120" s="20"/>
    </row>
    <row r="121" spans="1:30" x14ac:dyDescent="0.2">
      <c r="A121" s="24" t="s">
        <v>64</v>
      </c>
      <c r="B121" s="44" t="s">
        <v>65</v>
      </c>
      <c r="C121" s="26">
        <f>SUMIFS($E$83:$E$119,$B$83:$B$119,"FDA",$D$83:$D$119,"&lt;&gt;VAGO")</f>
        <v>5</v>
      </c>
      <c r="D121" s="26">
        <f>SUMIFS($E$83:$E$119,$B$83:$B$119,"FDA",$D$83:$D$119,"VAGO")</f>
        <v>0</v>
      </c>
      <c r="E121" s="26">
        <f t="shared" ref="E121:E125" si="7">C121+D121</f>
        <v>5</v>
      </c>
      <c r="F121" s="27"/>
      <c r="G121" s="18">
        <f>SUMIF($B$83:$B$119,"FDA",$G$83:$G$119)</f>
        <v>0</v>
      </c>
      <c r="H121" s="18">
        <f>SUMIF($B$83:$B$119,"FDA",$H$83:$H$119)</f>
        <v>29235.411999999997</v>
      </c>
      <c r="I121" s="18">
        <f>SUMIF($B$83:$B$119,"FDA",$I$83:$I$119)</f>
        <v>29235.411999999997</v>
      </c>
      <c r="J121" s="19"/>
      <c r="K121" s="7"/>
      <c r="L121" s="19"/>
      <c r="M121" s="19"/>
      <c r="N121" s="19"/>
      <c r="O121" s="19"/>
      <c r="P121" s="19"/>
      <c r="Q121" s="19"/>
      <c r="R121" s="6"/>
      <c r="S121" s="6"/>
      <c r="T121" s="6"/>
      <c r="U121" s="6"/>
      <c r="V121" s="6"/>
      <c r="W121" s="6"/>
      <c r="X121" s="6"/>
      <c r="Y121" s="6"/>
      <c r="Z121" s="6"/>
      <c r="AA121" s="6"/>
      <c r="AB121" s="6"/>
      <c r="AC121" s="6"/>
      <c r="AD121" s="6"/>
    </row>
    <row r="122" spans="1:30" x14ac:dyDescent="0.2">
      <c r="A122" s="24" t="s">
        <v>66</v>
      </c>
      <c r="B122" s="44" t="s">
        <v>67</v>
      </c>
      <c r="C122" s="26">
        <f>SUMIFS($E$83:$E$119,$B$83:$B$119,"FDA-1",$D$83:$D$119,"&lt;&gt;VAGO")</f>
        <v>2</v>
      </c>
      <c r="D122" s="26">
        <f>SUMIFS($E$83:$E$119,$B$83:$B$119,"FDA-1",$D$83:$D$119,"VAGO")</f>
        <v>0</v>
      </c>
      <c r="E122" s="26">
        <f t="shared" si="7"/>
        <v>2</v>
      </c>
      <c r="F122" s="27"/>
      <c r="G122" s="18">
        <f>SUMIF($B$83:$B$119,"FDA-1",$G$83:$G$119)</f>
        <v>0</v>
      </c>
      <c r="H122" s="18">
        <f>SUMIF($B$83:$B$119,"FDA-1",$H$83:$H$119)</f>
        <v>9833.7240000000002</v>
      </c>
      <c r="I122" s="18">
        <f>SUMIF($B$83:$B$119,"FDA-1",$I$83:$I$119)</f>
        <v>9833.7240000000002</v>
      </c>
      <c r="J122" s="19"/>
      <c r="K122" s="7"/>
      <c r="L122" s="19"/>
      <c r="M122" s="19"/>
      <c r="N122" s="19"/>
      <c r="O122" s="19"/>
      <c r="P122" s="19"/>
      <c r="Q122" s="19"/>
      <c r="R122" s="6"/>
      <c r="S122" s="6"/>
      <c r="T122" s="6"/>
      <c r="U122" s="6"/>
      <c r="V122" s="6"/>
      <c r="W122" s="6"/>
      <c r="X122" s="6"/>
      <c r="Y122" s="6"/>
      <c r="Z122" s="6"/>
      <c r="AA122" s="6"/>
      <c r="AB122" s="6"/>
      <c r="AC122" s="6"/>
      <c r="AD122" s="6"/>
    </row>
    <row r="123" spans="1:30" x14ac:dyDescent="0.2">
      <c r="A123" s="24" t="s">
        <v>68</v>
      </c>
      <c r="B123" s="44" t="s">
        <v>69</v>
      </c>
      <c r="C123" s="26">
        <f>SUMIFS($E$83:$E$119,$B$83:$B$119,"FDA-2",$D$83:$D$119,"&lt;&gt;VAGO")</f>
        <v>12</v>
      </c>
      <c r="D123" s="26">
        <f>SUMIFS($E$83:$E$119,$B$83:$B$119,"FDA-2",$D$83:$D$119,"VAGO")</f>
        <v>0</v>
      </c>
      <c r="E123" s="26">
        <f t="shared" si="7"/>
        <v>12</v>
      </c>
      <c r="F123" s="30"/>
      <c r="G123" s="18">
        <f>SUMIF($B$83:$B$119,"FDA-2",$G$83:$G$119)</f>
        <v>0</v>
      </c>
      <c r="H123" s="18">
        <f>SUMIF($B$83:$B$119,"FDA-2",$H$83:$H$119)</f>
        <v>54218.374080000001</v>
      </c>
      <c r="I123" s="18">
        <f>SUMIF($B$83:$B$119,"FDA-2",$I$83:$I$119)</f>
        <v>54218.374080000001</v>
      </c>
      <c r="J123" s="19"/>
      <c r="K123" s="7"/>
      <c r="L123" s="19"/>
      <c r="M123" s="19"/>
      <c r="N123" s="19"/>
      <c r="O123" s="19"/>
      <c r="P123" s="19"/>
      <c r="Q123" s="19"/>
      <c r="R123" s="6"/>
      <c r="S123" s="6"/>
      <c r="T123" s="6"/>
      <c r="U123" s="6"/>
      <c r="V123" s="6"/>
      <c r="W123" s="6"/>
      <c r="X123" s="6"/>
      <c r="Y123" s="6"/>
      <c r="Z123" s="6"/>
      <c r="AA123" s="6"/>
      <c r="AB123" s="6"/>
      <c r="AC123" s="6"/>
      <c r="AD123" s="6"/>
    </row>
    <row r="124" spans="1:30" x14ac:dyDescent="0.2">
      <c r="A124" s="24" t="s">
        <v>70</v>
      </c>
      <c r="B124" s="44" t="s">
        <v>71</v>
      </c>
      <c r="C124" s="26">
        <f>SUMIFS($E$83:$E$119,$B$83:$B$119,"FDA-3",$D$83:$D$119,"&lt;&gt;VAGO")</f>
        <v>8</v>
      </c>
      <c r="D124" s="26">
        <f>SUMIFS($E$83:$E$119,$B$83:$B$119,"FDA-3",$D$83:$D$119,"VAGO")</f>
        <v>0</v>
      </c>
      <c r="E124" s="26">
        <f t="shared" si="7"/>
        <v>8</v>
      </c>
      <c r="F124" s="31"/>
      <c r="G124" s="18">
        <f>SUMIF($B$83:$B$119,"FDA-3",$G$83:$G$119)</f>
        <v>0</v>
      </c>
      <c r="H124" s="18">
        <f>SUMIF($B$83:$B$119,"FDA-3",$H$83:$H$119)</f>
        <v>29766.956160000002</v>
      </c>
      <c r="I124" s="18">
        <f>SUMIF($B$83:$B$119,"FDA-3",$I$83:$I$119)</f>
        <v>29766.956160000002</v>
      </c>
      <c r="J124" s="19"/>
      <c r="K124" s="7"/>
      <c r="L124" s="19"/>
      <c r="M124" s="19"/>
      <c r="N124" s="19"/>
      <c r="O124" s="19"/>
      <c r="P124" s="19"/>
      <c r="Q124" s="19"/>
      <c r="R124" s="6"/>
      <c r="S124" s="6"/>
      <c r="T124" s="6"/>
      <c r="U124" s="6"/>
      <c r="V124" s="6"/>
      <c r="W124" s="6"/>
      <c r="X124" s="6"/>
      <c r="Y124" s="6"/>
      <c r="Z124" s="6"/>
      <c r="AA124" s="6"/>
      <c r="AB124" s="6"/>
      <c r="AC124" s="6"/>
      <c r="AD124" s="6"/>
    </row>
    <row r="125" spans="1:30" x14ac:dyDescent="0.2">
      <c r="A125" s="24" t="s">
        <v>72</v>
      </c>
      <c r="B125" s="44" t="s">
        <v>73</v>
      </c>
      <c r="C125" s="26">
        <f>SUMIFS($E$83:$E$119,$B$83:$B$119,"FDA-4",$D$83:$D$119,"&lt;&gt;VAGO")</f>
        <v>10</v>
      </c>
      <c r="D125" s="26">
        <f>SUMIFS($E$83:$E$119,$B$83:$B$119,"FDA-4",$D$83:$D$119,"VAGO")</f>
        <v>0</v>
      </c>
      <c r="E125" s="26">
        <f t="shared" si="7"/>
        <v>10</v>
      </c>
      <c r="F125" s="30"/>
      <c r="G125" s="18">
        <f>SUMIF($B$83:$B$119,"FDA-4",$G$83:$G$119)</f>
        <v>0</v>
      </c>
      <c r="H125" s="18">
        <f>SUMIF($B$83:$B$119,"FDA-4",$H$83:$H$119)</f>
        <v>26577.691200000005</v>
      </c>
      <c r="I125" s="18">
        <f>SUMIF($B$83:$B$119,"FDA-4",$I$83:$I$119)</f>
        <v>26577.691200000005</v>
      </c>
      <c r="J125" s="19"/>
      <c r="K125" s="7"/>
      <c r="L125" s="19"/>
      <c r="M125" s="19"/>
      <c r="N125" s="19"/>
      <c r="O125" s="19"/>
      <c r="P125" s="19"/>
      <c r="Q125" s="19"/>
      <c r="R125" s="6"/>
      <c r="S125" s="6"/>
      <c r="T125" s="6"/>
      <c r="U125" s="6"/>
      <c r="V125" s="6"/>
      <c r="W125" s="6"/>
      <c r="X125" s="6"/>
      <c r="Y125" s="6"/>
      <c r="Z125" s="6"/>
      <c r="AA125" s="6"/>
      <c r="AB125" s="6"/>
      <c r="AC125" s="6"/>
      <c r="AD125" s="6"/>
    </row>
    <row r="126" spans="1:30" ht="30" x14ac:dyDescent="0.2">
      <c r="A126" s="21" t="s">
        <v>74</v>
      </c>
      <c r="B126" s="42"/>
      <c r="C126" s="32">
        <f t="shared" ref="C126:E126" si="8">SUM(C122:C125)</f>
        <v>32</v>
      </c>
      <c r="D126" s="32">
        <f t="shared" si="8"/>
        <v>0</v>
      </c>
      <c r="E126" s="32">
        <f t="shared" si="8"/>
        <v>32</v>
      </c>
      <c r="F126" s="42"/>
      <c r="G126" s="45">
        <f t="shared" ref="G126:I126" si="9">SUM(G121:G125)</f>
        <v>0</v>
      </c>
      <c r="H126" s="45">
        <f t="shared" si="9"/>
        <v>149632.15744000001</v>
      </c>
      <c r="I126" s="45">
        <f t="shared" si="9"/>
        <v>149632.15744000001</v>
      </c>
      <c r="J126" s="19"/>
      <c r="K126" s="7"/>
      <c r="L126" s="19"/>
      <c r="M126" s="19"/>
      <c r="N126" s="19"/>
      <c r="O126" s="19"/>
      <c r="P126" s="19"/>
      <c r="Q126" s="19"/>
      <c r="R126" s="6"/>
      <c r="S126" s="6"/>
      <c r="T126" s="6"/>
      <c r="U126" s="6"/>
      <c r="V126" s="6"/>
      <c r="W126" s="6"/>
      <c r="X126" s="6"/>
      <c r="Y126" s="6"/>
      <c r="Z126" s="6"/>
      <c r="AA126" s="6"/>
      <c r="AB126" s="6"/>
      <c r="AC126" s="6"/>
      <c r="AD126" s="6"/>
    </row>
    <row r="127" spans="1:30" ht="45" customHeight="1" x14ac:dyDescent="0.2">
      <c r="A127" s="35"/>
      <c r="B127" s="35"/>
      <c r="C127" s="35"/>
      <c r="D127" s="35"/>
      <c r="E127" s="35"/>
      <c r="F127" s="35"/>
      <c r="G127" s="35"/>
      <c r="H127" s="35"/>
      <c r="I127" s="7"/>
      <c r="J127" s="19"/>
      <c r="K127" s="7"/>
      <c r="L127" s="19"/>
      <c r="M127" s="19"/>
      <c r="N127" s="19"/>
      <c r="O127" s="19"/>
      <c r="P127" s="19"/>
      <c r="Q127" s="19"/>
      <c r="R127" s="6"/>
      <c r="S127" s="6"/>
      <c r="T127" s="6"/>
      <c r="U127" s="6"/>
      <c r="V127" s="6"/>
      <c r="W127" s="6"/>
      <c r="X127" s="6"/>
      <c r="Y127" s="6"/>
      <c r="Z127" s="6"/>
      <c r="AA127" s="6"/>
      <c r="AB127" s="6"/>
      <c r="AC127" s="6"/>
      <c r="AD127" s="6"/>
    </row>
    <row r="128" spans="1:30" x14ac:dyDescent="0.2">
      <c r="A128" s="274" t="s">
        <v>75</v>
      </c>
      <c r="B128" s="266"/>
      <c r="C128" s="266"/>
      <c r="D128" s="266"/>
      <c r="E128" s="266"/>
      <c r="F128" s="266"/>
      <c r="G128" s="266"/>
      <c r="H128" s="266"/>
      <c r="I128" s="267"/>
      <c r="J128" s="19"/>
      <c r="K128" s="7"/>
      <c r="L128" s="19"/>
      <c r="M128" s="19"/>
      <c r="N128" s="19"/>
      <c r="O128" s="19"/>
      <c r="P128" s="19"/>
      <c r="Q128" s="19"/>
      <c r="R128" s="6"/>
      <c r="S128" s="6"/>
      <c r="T128" s="6"/>
      <c r="U128" s="6"/>
      <c r="V128" s="6"/>
      <c r="W128" s="6"/>
      <c r="X128" s="6"/>
      <c r="Y128" s="6"/>
      <c r="Z128" s="6"/>
      <c r="AA128" s="6"/>
      <c r="AB128" s="6"/>
      <c r="AC128" s="6"/>
      <c r="AD128" s="6"/>
    </row>
    <row r="129" spans="1:30" ht="30" x14ac:dyDescent="0.2">
      <c r="A129" s="46" t="s">
        <v>76</v>
      </c>
      <c r="B129" s="10" t="s">
        <v>77</v>
      </c>
      <c r="C129" s="10" t="s">
        <v>78</v>
      </c>
      <c r="D129" s="10" t="s">
        <v>79</v>
      </c>
      <c r="E129" s="10" t="s">
        <v>80</v>
      </c>
      <c r="F129" s="10" t="s">
        <v>81</v>
      </c>
      <c r="G129" s="10" t="s">
        <v>82</v>
      </c>
      <c r="H129" s="10" t="s">
        <v>83</v>
      </c>
      <c r="I129" s="10" t="s">
        <v>84</v>
      </c>
      <c r="J129" s="7"/>
      <c r="K129" s="7"/>
      <c r="L129" s="7"/>
      <c r="M129" s="7"/>
      <c r="N129" s="7"/>
      <c r="O129" s="7"/>
      <c r="P129" s="7"/>
      <c r="Q129" s="7"/>
      <c r="R129" s="37"/>
      <c r="S129" s="13"/>
      <c r="T129" s="13"/>
      <c r="U129" s="13"/>
      <c r="V129" s="13"/>
      <c r="W129" s="13"/>
      <c r="X129" s="13"/>
      <c r="Y129" s="13"/>
      <c r="Z129" s="13"/>
      <c r="AA129" s="13"/>
      <c r="AB129" s="13"/>
      <c r="AC129" s="13"/>
      <c r="AD129" s="13"/>
    </row>
    <row r="130" spans="1:30" x14ac:dyDescent="0.2">
      <c r="A130" s="79" t="s">
        <v>381</v>
      </c>
      <c r="B130" s="47" t="s">
        <v>94</v>
      </c>
      <c r="C130" s="81" t="s">
        <v>281</v>
      </c>
      <c r="D130" s="14" t="s">
        <v>280</v>
      </c>
      <c r="E130" s="41">
        <v>1</v>
      </c>
      <c r="F130" s="82" t="s">
        <v>389</v>
      </c>
      <c r="G130" s="39">
        <v>0</v>
      </c>
      <c r="H130" s="39">
        <v>1200.6885</v>
      </c>
      <c r="I130" s="40">
        <f t="shared" ref="I130:I456" si="10">SUM(G130:H130)</f>
        <v>1200.6885</v>
      </c>
      <c r="J130" s="19"/>
      <c r="K130" s="19"/>
      <c r="L130" s="19"/>
      <c r="M130" s="19"/>
      <c r="N130" s="19"/>
      <c r="O130" s="19"/>
      <c r="P130" s="19"/>
      <c r="Q130" s="19"/>
      <c r="R130" s="6"/>
      <c r="S130" s="6"/>
      <c r="T130" s="6"/>
      <c r="U130" s="6"/>
      <c r="V130" s="6"/>
      <c r="W130" s="6"/>
      <c r="X130" s="6"/>
      <c r="Y130" s="6"/>
      <c r="Z130" s="6"/>
      <c r="AA130" s="6"/>
      <c r="AB130" s="6"/>
      <c r="AC130" s="6"/>
      <c r="AD130" s="6"/>
    </row>
    <row r="131" spans="1:30" s="62" customFormat="1" x14ac:dyDescent="0.2">
      <c r="A131" s="79" t="s">
        <v>381</v>
      </c>
      <c r="B131" s="48" t="s">
        <v>94</v>
      </c>
      <c r="C131" s="81" t="s">
        <v>281</v>
      </c>
      <c r="D131" s="112" t="s">
        <v>280</v>
      </c>
      <c r="E131" s="41">
        <v>1</v>
      </c>
      <c r="F131" s="63" t="s">
        <v>438</v>
      </c>
      <c r="G131" s="39"/>
      <c r="H131" s="39">
        <v>1200.6885</v>
      </c>
      <c r="I131" s="40">
        <f t="shared" si="10"/>
        <v>1200.6885</v>
      </c>
      <c r="J131" s="19"/>
      <c r="K131" s="19"/>
      <c r="L131" s="19"/>
      <c r="M131" s="19"/>
      <c r="N131" s="19"/>
      <c r="O131" s="19"/>
      <c r="P131" s="19"/>
      <c r="Q131" s="19"/>
      <c r="R131" s="6"/>
      <c r="S131" s="6"/>
      <c r="T131" s="6"/>
      <c r="U131" s="6"/>
      <c r="V131" s="6"/>
      <c r="W131" s="6"/>
      <c r="X131" s="6"/>
      <c r="Y131" s="6"/>
      <c r="Z131" s="6"/>
      <c r="AA131" s="6"/>
      <c r="AB131" s="6"/>
      <c r="AC131" s="6"/>
      <c r="AD131" s="6"/>
    </row>
    <row r="132" spans="1:30" s="62" customFormat="1" x14ac:dyDescent="0.2">
      <c r="A132" s="79" t="s">
        <v>381</v>
      </c>
      <c r="B132" s="48" t="s">
        <v>94</v>
      </c>
      <c r="C132" s="81" t="s">
        <v>281</v>
      </c>
      <c r="D132" s="49" t="s">
        <v>280</v>
      </c>
      <c r="E132" s="41">
        <v>1</v>
      </c>
      <c r="F132" s="84" t="s">
        <v>390</v>
      </c>
      <c r="G132" s="39"/>
      <c r="H132" s="39">
        <v>1200.6885</v>
      </c>
      <c r="I132" s="40">
        <f t="shared" si="10"/>
        <v>1200.6885</v>
      </c>
      <c r="J132" s="19"/>
      <c r="K132" s="19"/>
      <c r="L132" s="19"/>
      <c r="M132" s="19"/>
      <c r="N132" s="19"/>
      <c r="O132" s="19"/>
      <c r="P132" s="19"/>
      <c r="Q132" s="19"/>
      <c r="R132" s="6"/>
      <c r="S132" s="6"/>
      <c r="T132" s="6"/>
      <c r="U132" s="6"/>
      <c r="V132" s="6"/>
      <c r="W132" s="6"/>
      <c r="X132" s="6"/>
      <c r="Y132" s="6"/>
      <c r="Z132" s="6"/>
      <c r="AA132" s="6"/>
      <c r="AB132" s="6"/>
      <c r="AC132" s="6"/>
      <c r="AD132" s="6"/>
    </row>
    <row r="133" spans="1:30" s="62" customFormat="1" x14ac:dyDescent="0.2">
      <c r="A133" s="79" t="s">
        <v>381</v>
      </c>
      <c r="B133" s="48" t="s">
        <v>94</v>
      </c>
      <c r="C133" s="81" t="s">
        <v>281</v>
      </c>
      <c r="D133" s="49" t="s">
        <v>280</v>
      </c>
      <c r="E133" s="41">
        <v>1</v>
      </c>
      <c r="F133" s="82" t="s">
        <v>974</v>
      </c>
      <c r="G133" s="39"/>
      <c r="H133" s="39">
        <v>1200.6885</v>
      </c>
      <c r="I133" s="40">
        <f t="shared" si="10"/>
        <v>1200.6885</v>
      </c>
      <c r="J133" s="19"/>
      <c r="K133" s="19"/>
      <c r="L133" s="19"/>
      <c r="M133" s="19"/>
      <c r="N133" s="19"/>
      <c r="O133" s="19"/>
      <c r="P133" s="19"/>
      <c r="Q133" s="19"/>
      <c r="R133" s="6"/>
      <c r="S133" s="6"/>
      <c r="T133" s="6"/>
      <c r="U133" s="6"/>
      <c r="V133" s="6"/>
      <c r="W133" s="6"/>
      <c r="X133" s="6"/>
      <c r="Y133" s="6"/>
      <c r="Z133" s="6"/>
      <c r="AA133" s="6"/>
      <c r="AB133" s="6"/>
      <c r="AC133" s="6"/>
      <c r="AD133" s="6"/>
    </row>
    <row r="134" spans="1:30" s="62" customFormat="1" x14ac:dyDescent="0.2">
      <c r="A134" s="79" t="s">
        <v>381</v>
      </c>
      <c r="B134" s="48" t="s">
        <v>94</v>
      </c>
      <c r="C134" s="81" t="s">
        <v>281</v>
      </c>
      <c r="D134" s="49" t="s">
        <v>280</v>
      </c>
      <c r="E134" s="41">
        <v>1</v>
      </c>
      <c r="F134" s="63" t="s">
        <v>958</v>
      </c>
      <c r="G134" s="39"/>
      <c r="H134" s="39">
        <v>1200.6885</v>
      </c>
      <c r="I134" s="40">
        <f t="shared" si="10"/>
        <v>1200.6885</v>
      </c>
      <c r="J134" s="19"/>
      <c r="K134" s="19"/>
      <c r="L134" s="19"/>
      <c r="M134" s="19"/>
      <c r="N134" s="19"/>
      <c r="O134" s="19"/>
      <c r="P134" s="19"/>
      <c r="Q134" s="19"/>
      <c r="R134" s="6"/>
      <c r="S134" s="6"/>
      <c r="T134" s="6"/>
      <c r="U134" s="6"/>
      <c r="V134" s="6"/>
      <c r="W134" s="6"/>
      <c r="X134" s="6"/>
      <c r="Y134" s="6"/>
      <c r="Z134" s="6"/>
      <c r="AA134" s="6"/>
      <c r="AB134" s="6"/>
      <c r="AC134" s="6"/>
      <c r="AD134" s="6"/>
    </row>
    <row r="135" spans="1:30" s="62" customFormat="1" x14ac:dyDescent="0.2">
      <c r="A135" s="80" t="s">
        <v>382</v>
      </c>
      <c r="B135" s="48" t="s">
        <v>94</v>
      </c>
      <c r="C135" s="81" t="s">
        <v>281</v>
      </c>
      <c r="D135" s="49" t="s">
        <v>280</v>
      </c>
      <c r="E135" s="41">
        <v>1</v>
      </c>
      <c r="F135" s="63" t="s">
        <v>391</v>
      </c>
      <c r="G135" s="39"/>
      <c r="H135" s="39">
        <v>1200.6885</v>
      </c>
      <c r="I135" s="40">
        <f t="shared" si="10"/>
        <v>1200.6885</v>
      </c>
      <c r="J135" s="19"/>
      <c r="K135" s="19"/>
      <c r="L135" s="19"/>
      <c r="M135" s="19"/>
      <c r="N135" s="19"/>
      <c r="O135" s="19"/>
      <c r="P135" s="19"/>
      <c r="Q135" s="19"/>
      <c r="R135" s="6"/>
      <c r="S135" s="6"/>
      <c r="T135" s="6"/>
      <c r="U135" s="6"/>
      <c r="V135" s="6"/>
      <c r="W135" s="6"/>
      <c r="X135" s="6"/>
      <c r="Y135" s="6"/>
      <c r="Z135" s="6"/>
      <c r="AA135" s="6"/>
      <c r="AB135" s="6"/>
      <c r="AC135" s="6"/>
      <c r="AD135" s="6"/>
    </row>
    <row r="136" spans="1:30" s="62" customFormat="1" x14ac:dyDescent="0.2">
      <c r="A136" s="79" t="s">
        <v>383</v>
      </c>
      <c r="B136" s="81" t="s">
        <v>388</v>
      </c>
      <c r="C136" s="81" t="s">
        <v>281</v>
      </c>
      <c r="D136" s="49" t="s">
        <v>184</v>
      </c>
      <c r="E136" s="41">
        <v>1</v>
      </c>
      <c r="F136" s="86" t="s">
        <v>392</v>
      </c>
      <c r="G136" s="39"/>
      <c r="H136" s="39">
        <v>732.54629999999997</v>
      </c>
      <c r="I136" s="40">
        <f t="shared" si="10"/>
        <v>732.54629999999997</v>
      </c>
      <c r="J136" s="19"/>
      <c r="K136" s="19"/>
      <c r="L136" s="19"/>
      <c r="M136" s="19"/>
      <c r="N136" s="19"/>
      <c r="O136" s="19"/>
      <c r="P136" s="19"/>
      <c r="Q136" s="19"/>
      <c r="R136" s="6"/>
      <c r="S136" s="6"/>
      <c r="T136" s="6"/>
      <c r="U136" s="6"/>
      <c r="V136" s="6"/>
      <c r="W136" s="6"/>
      <c r="X136" s="6"/>
      <c r="Y136" s="6"/>
      <c r="Z136" s="6"/>
      <c r="AA136" s="6"/>
      <c r="AB136" s="6"/>
      <c r="AC136" s="6"/>
      <c r="AD136" s="6"/>
    </row>
    <row r="137" spans="1:30" s="62" customFormat="1" x14ac:dyDescent="0.2">
      <c r="A137" s="79" t="s">
        <v>383</v>
      </c>
      <c r="B137" s="48" t="s">
        <v>388</v>
      </c>
      <c r="C137" s="81" t="s">
        <v>281</v>
      </c>
      <c r="D137" s="49" t="s">
        <v>280</v>
      </c>
      <c r="E137" s="41">
        <v>1</v>
      </c>
      <c r="F137" s="63" t="s">
        <v>393</v>
      </c>
      <c r="G137" s="39"/>
      <c r="H137" s="39">
        <v>732.54629999999997</v>
      </c>
      <c r="I137" s="40">
        <f t="shared" si="10"/>
        <v>732.54629999999997</v>
      </c>
      <c r="J137" s="19"/>
      <c r="K137" s="19"/>
      <c r="L137" s="19"/>
      <c r="M137" s="19"/>
      <c r="N137" s="19"/>
      <c r="O137" s="19"/>
      <c r="P137" s="19"/>
      <c r="Q137" s="19"/>
      <c r="R137" s="6"/>
      <c r="S137" s="6"/>
      <c r="T137" s="6"/>
      <c r="U137" s="6"/>
      <c r="V137" s="6"/>
      <c r="W137" s="6"/>
      <c r="X137" s="6"/>
      <c r="Y137" s="6"/>
      <c r="Z137" s="6"/>
      <c r="AA137" s="6"/>
      <c r="AB137" s="6"/>
      <c r="AC137" s="6"/>
      <c r="AD137" s="6"/>
    </row>
    <row r="138" spans="1:30" s="62" customFormat="1" x14ac:dyDescent="0.2">
      <c r="A138" s="79" t="s">
        <v>383</v>
      </c>
      <c r="B138" s="48" t="s">
        <v>388</v>
      </c>
      <c r="C138" s="81" t="s">
        <v>281</v>
      </c>
      <c r="D138" s="49" t="s">
        <v>280</v>
      </c>
      <c r="E138" s="41">
        <v>1</v>
      </c>
      <c r="F138" s="86" t="s">
        <v>394</v>
      </c>
      <c r="G138" s="39"/>
      <c r="H138" s="39">
        <v>732.54629999999997</v>
      </c>
      <c r="I138" s="40">
        <f t="shared" si="10"/>
        <v>732.54629999999997</v>
      </c>
      <c r="J138" s="19"/>
      <c r="K138" s="19"/>
      <c r="L138" s="19"/>
      <c r="M138" s="19"/>
      <c r="N138" s="19"/>
      <c r="O138" s="19"/>
      <c r="P138" s="19"/>
      <c r="Q138" s="19"/>
      <c r="R138" s="6"/>
      <c r="S138" s="6"/>
      <c r="T138" s="6"/>
      <c r="U138" s="6"/>
      <c r="V138" s="6"/>
      <c r="W138" s="6"/>
      <c r="X138" s="6"/>
      <c r="Y138" s="6"/>
      <c r="Z138" s="6"/>
      <c r="AA138" s="6"/>
      <c r="AB138" s="6"/>
      <c r="AC138" s="6"/>
      <c r="AD138" s="6"/>
    </row>
    <row r="139" spans="1:30" s="62" customFormat="1" x14ac:dyDescent="0.2">
      <c r="A139" s="79" t="s">
        <v>383</v>
      </c>
      <c r="B139" s="48" t="s">
        <v>388</v>
      </c>
      <c r="C139" s="81" t="s">
        <v>281</v>
      </c>
      <c r="D139" s="49" t="s">
        <v>280</v>
      </c>
      <c r="E139" s="41">
        <v>1</v>
      </c>
      <c r="F139" s="63" t="s">
        <v>395</v>
      </c>
      <c r="G139" s="39"/>
      <c r="H139" s="39">
        <v>732.54629999999997</v>
      </c>
      <c r="I139" s="40">
        <f t="shared" si="10"/>
        <v>732.54629999999997</v>
      </c>
      <c r="J139" s="19"/>
      <c r="K139" s="19"/>
      <c r="L139" s="19"/>
      <c r="M139" s="19"/>
      <c r="N139" s="19"/>
      <c r="O139" s="19"/>
      <c r="P139" s="19"/>
      <c r="Q139" s="19"/>
      <c r="R139" s="6"/>
      <c r="S139" s="6"/>
      <c r="T139" s="6"/>
      <c r="U139" s="6"/>
      <c r="V139" s="6"/>
      <c r="W139" s="6"/>
      <c r="X139" s="6"/>
      <c r="Y139" s="6"/>
      <c r="Z139" s="6"/>
      <c r="AA139" s="6"/>
      <c r="AB139" s="6"/>
      <c r="AC139" s="6"/>
      <c r="AD139" s="6"/>
    </row>
    <row r="140" spans="1:30" s="62" customFormat="1" x14ac:dyDescent="0.2">
      <c r="A140" s="79" t="s">
        <v>384</v>
      </c>
      <c r="B140" s="81" t="s">
        <v>98</v>
      </c>
      <c r="C140" s="81" t="s">
        <v>281</v>
      </c>
      <c r="D140" s="49" t="s">
        <v>280</v>
      </c>
      <c r="E140" s="41">
        <v>1</v>
      </c>
      <c r="F140" s="87" t="s">
        <v>396</v>
      </c>
      <c r="G140" s="39"/>
      <c r="H140" s="39">
        <v>488.36419999999998</v>
      </c>
      <c r="I140" s="40">
        <f t="shared" si="10"/>
        <v>488.36419999999998</v>
      </c>
      <c r="J140" s="19"/>
      <c r="K140" s="19"/>
      <c r="L140" s="19"/>
      <c r="M140" s="19"/>
      <c r="N140" s="19"/>
      <c r="O140" s="19"/>
      <c r="P140" s="19"/>
      <c r="Q140" s="19"/>
      <c r="R140" s="6"/>
      <c r="S140" s="6"/>
      <c r="T140" s="6"/>
      <c r="U140" s="6"/>
      <c r="V140" s="6"/>
      <c r="W140" s="6"/>
      <c r="X140" s="6"/>
      <c r="Y140" s="6"/>
      <c r="Z140" s="6"/>
      <c r="AA140" s="6"/>
      <c r="AB140" s="6"/>
      <c r="AC140" s="6"/>
      <c r="AD140" s="6"/>
    </row>
    <row r="141" spans="1:30" s="62" customFormat="1" x14ac:dyDescent="0.2">
      <c r="A141" s="79" t="s">
        <v>384</v>
      </c>
      <c r="B141" s="48" t="s">
        <v>98</v>
      </c>
      <c r="C141" s="81" t="s">
        <v>281</v>
      </c>
      <c r="D141" s="49" t="s">
        <v>280</v>
      </c>
      <c r="E141" s="41">
        <v>1</v>
      </c>
      <c r="F141" s="83" t="s">
        <v>357</v>
      </c>
      <c r="G141" s="39"/>
      <c r="H141" s="39">
        <v>488.36419999999998</v>
      </c>
      <c r="I141" s="40">
        <f t="shared" si="10"/>
        <v>488.36419999999998</v>
      </c>
      <c r="J141" s="19"/>
      <c r="K141" s="19"/>
      <c r="L141" s="19"/>
      <c r="M141" s="19"/>
      <c r="N141" s="19"/>
      <c r="O141" s="19"/>
      <c r="P141" s="19"/>
      <c r="Q141" s="19"/>
      <c r="R141" s="6"/>
      <c r="S141" s="6"/>
      <c r="T141" s="6"/>
      <c r="U141" s="6"/>
      <c r="V141" s="6"/>
      <c r="W141" s="6"/>
      <c r="X141" s="6"/>
      <c r="Y141" s="6"/>
      <c r="Z141" s="6"/>
      <c r="AA141" s="6"/>
      <c r="AB141" s="6"/>
      <c r="AC141" s="6"/>
      <c r="AD141" s="6"/>
    </row>
    <row r="142" spans="1:30" s="62" customFormat="1" x14ac:dyDescent="0.2">
      <c r="A142" s="79" t="s">
        <v>384</v>
      </c>
      <c r="B142" s="48" t="s">
        <v>98</v>
      </c>
      <c r="C142" s="81" t="s">
        <v>281</v>
      </c>
      <c r="D142" s="49" t="s">
        <v>280</v>
      </c>
      <c r="E142" s="41">
        <v>1</v>
      </c>
      <c r="F142" s="87" t="s">
        <v>397</v>
      </c>
      <c r="G142" s="39"/>
      <c r="H142" s="39">
        <v>488.36419999999998</v>
      </c>
      <c r="I142" s="40">
        <f t="shared" si="10"/>
        <v>488.36419999999998</v>
      </c>
      <c r="J142" s="19"/>
      <c r="K142" s="19"/>
      <c r="L142" s="19"/>
      <c r="M142" s="19"/>
      <c r="N142" s="19"/>
      <c r="O142" s="19"/>
      <c r="P142" s="19"/>
      <c r="Q142" s="19"/>
      <c r="R142" s="6"/>
      <c r="S142" s="6"/>
      <c r="T142" s="6"/>
      <c r="U142" s="6"/>
      <c r="V142" s="6"/>
      <c r="W142" s="6"/>
      <c r="X142" s="6"/>
      <c r="Y142" s="6"/>
      <c r="Z142" s="6"/>
      <c r="AA142" s="6"/>
      <c r="AB142" s="6"/>
      <c r="AC142" s="6"/>
      <c r="AD142" s="6"/>
    </row>
    <row r="143" spans="1:30" s="62" customFormat="1" x14ac:dyDescent="0.2">
      <c r="A143" s="79" t="s">
        <v>384</v>
      </c>
      <c r="B143" s="48" t="s">
        <v>98</v>
      </c>
      <c r="C143" s="81" t="s">
        <v>281</v>
      </c>
      <c r="D143" s="49" t="s">
        <v>368</v>
      </c>
      <c r="E143" s="41">
        <v>1</v>
      </c>
      <c r="F143" s="83" t="s">
        <v>357</v>
      </c>
      <c r="G143" s="39"/>
      <c r="H143" s="39">
        <v>488.36419999999998</v>
      </c>
      <c r="I143" s="40">
        <f t="shared" si="10"/>
        <v>488.36419999999998</v>
      </c>
      <c r="J143" s="19"/>
      <c r="K143" s="19"/>
      <c r="L143" s="19"/>
      <c r="M143" s="19"/>
      <c r="N143" s="19"/>
      <c r="O143" s="19"/>
      <c r="P143" s="19"/>
      <c r="Q143" s="19"/>
      <c r="R143" s="6"/>
      <c r="S143" s="6"/>
      <c r="T143" s="6"/>
      <c r="U143" s="6"/>
      <c r="V143" s="6"/>
      <c r="W143" s="6"/>
      <c r="X143" s="6"/>
      <c r="Y143" s="6"/>
      <c r="Z143" s="6"/>
      <c r="AA143" s="6"/>
      <c r="AB143" s="6"/>
      <c r="AC143" s="6"/>
      <c r="AD143" s="6"/>
    </row>
    <row r="144" spans="1:30" s="62" customFormat="1" x14ac:dyDescent="0.2">
      <c r="A144" s="79" t="s">
        <v>384</v>
      </c>
      <c r="B144" s="48" t="s">
        <v>98</v>
      </c>
      <c r="C144" s="81" t="s">
        <v>281</v>
      </c>
      <c r="D144" s="49" t="s">
        <v>280</v>
      </c>
      <c r="E144" s="41">
        <v>1</v>
      </c>
      <c r="F144" s="63" t="s">
        <v>934</v>
      </c>
      <c r="G144" s="39"/>
      <c r="H144" s="39">
        <v>488.36419999999998</v>
      </c>
      <c r="I144" s="40">
        <f t="shared" si="10"/>
        <v>488.36419999999998</v>
      </c>
      <c r="J144" s="19"/>
      <c r="K144" s="19"/>
      <c r="L144" s="19"/>
      <c r="M144" s="19"/>
      <c r="N144" s="19"/>
      <c r="O144" s="19"/>
      <c r="P144" s="19"/>
      <c r="Q144" s="19"/>
      <c r="R144" s="6"/>
      <c r="S144" s="6"/>
      <c r="T144" s="6"/>
      <c r="U144" s="6"/>
      <c r="V144" s="6"/>
      <c r="W144" s="6"/>
      <c r="X144" s="6"/>
      <c r="Y144" s="6"/>
      <c r="Z144" s="6"/>
      <c r="AA144" s="6"/>
      <c r="AB144" s="6"/>
      <c r="AC144" s="6"/>
      <c r="AD144" s="6"/>
    </row>
    <row r="145" spans="1:30" s="62" customFormat="1" x14ac:dyDescent="0.2">
      <c r="A145" s="79" t="s">
        <v>384</v>
      </c>
      <c r="B145" s="48" t="s">
        <v>98</v>
      </c>
      <c r="C145" s="81" t="s">
        <v>281</v>
      </c>
      <c r="D145" s="49" t="s">
        <v>368</v>
      </c>
      <c r="E145" s="41">
        <v>1</v>
      </c>
      <c r="F145" s="83" t="s">
        <v>357</v>
      </c>
      <c r="G145" s="39"/>
      <c r="H145" s="39">
        <v>488.36419999999998</v>
      </c>
      <c r="I145" s="40">
        <f t="shared" ref="I145:I148" si="11">SUM(G145:H145)</f>
        <v>488.36419999999998</v>
      </c>
      <c r="J145" s="19"/>
      <c r="K145" s="19"/>
      <c r="L145" s="19"/>
      <c r="M145" s="19"/>
      <c r="N145" s="19"/>
      <c r="O145" s="19"/>
      <c r="P145" s="19"/>
      <c r="Q145" s="19"/>
      <c r="R145" s="6"/>
      <c r="S145" s="6"/>
      <c r="T145" s="6"/>
      <c r="U145" s="6"/>
      <c r="V145" s="6"/>
      <c r="W145" s="6"/>
      <c r="X145" s="6"/>
      <c r="Y145" s="6"/>
      <c r="Z145" s="6"/>
      <c r="AA145" s="6"/>
      <c r="AB145" s="6"/>
      <c r="AC145" s="6"/>
      <c r="AD145" s="6"/>
    </row>
    <row r="146" spans="1:30" s="62" customFormat="1" x14ac:dyDescent="0.2">
      <c r="A146" s="79" t="s">
        <v>384</v>
      </c>
      <c r="B146" s="48" t="s">
        <v>98</v>
      </c>
      <c r="C146" s="81" t="s">
        <v>281</v>
      </c>
      <c r="D146" s="49" t="s">
        <v>280</v>
      </c>
      <c r="E146" s="41">
        <v>1</v>
      </c>
      <c r="F146" s="86" t="s">
        <v>399</v>
      </c>
      <c r="G146" s="39"/>
      <c r="H146" s="39">
        <v>488.36419999999998</v>
      </c>
      <c r="I146" s="40">
        <f t="shared" si="11"/>
        <v>488.36419999999998</v>
      </c>
      <c r="J146" s="19"/>
      <c r="K146" s="19"/>
      <c r="L146" s="19"/>
      <c r="M146" s="19"/>
      <c r="N146" s="19"/>
      <c r="O146" s="19"/>
      <c r="P146" s="19"/>
      <c r="Q146" s="19"/>
      <c r="R146" s="6"/>
      <c r="S146" s="6"/>
      <c r="T146" s="6"/>
      <c r="U146" s="6"/>
      <c r="V146" s="6"/>
      <c r="W146" s="6"/>
      <c r="X146" s="6"/>
      <c r="Y146" s="6"/>
      <c r="Z146" s="6"/>
      <c r="AA146" s="6"/>
      <c r="AB146" s="6"/>
      <c r="AC146" s="6"/>
      <c r="AD146" s="6"/>
    </row>
    <row r="147" spans="1:30" s="62" customFormat="1" x14ac:dyDescent="0.2">
      <c r="A147" s="79" t="s">
        <v>384</v>
      </c>
      <c r="B147" s="48" t="s">
        <v>98</v>
      </c>
      <c r="C147" s="81" t="s">
        <v>281</v>
      </c>
      <c r="D147" s="49" t="s">
        <v>280</v>
      </c>
      <c r="E147" s="41">
        <v>1</v>
      </c>
      <c r="F147" s="88" t="s">
        <v>400</v>
      </c>
      <c r="G147" s="39"/>
      <c r="H147" s="39">
        <v>488.36419999999998</v>
      </c>
      <c r="I147" s="40">
        <f t="shared" si="11"/>
        <v>488.36419999999998</v>
      </c>
      <c r="J147" s="19"/>
      <c r="K147" s="19"/>
      <c r="L147" s="19"/>
      <c r="M147" s="19"/>
      <c r="N147" s="19"/>
      <c r="O147" s="19"/>
      <c r="P147" s="19"/>
      <c r="Q147" s="19"/>
      <c r="R147" s="6"/>
      <c r="S147" s="6"/>
      <c r="T147" s="6"/>
      <c r="U147" s="6"/>
      <c r="V147" s="6"/>
      <c r="W147" s="6"/>
      <c r="X147" s="6"/>
      <c r="Y147" s="6"/>
      <c r="Z147" s="6"/>
      <c r="AA147" s="6"/>
      <c r="AB147" s="6"/>
      <c r="AC147" s="6"/>
      <c r="AD147" s="6"/>
    </row>
    <row r="148" spans="1:30" s="62" customFormat="1" x14ac:dyDescent="0.2">
      <c r="A148" s="79" t="s">
        <v>385</v>
      </c>
      <c r="B148" s="48" t="s">
        <v>104</v>
      </c>
      <c r="C148" s="81" t="s">
        <v>281</v>
      </c>
      <c r="D148" s="49" t="s">
        <v>280</v>
      </c>
      <c r="E148" s="41">
        <v>1</v>
      </c>
      <c r="F148" s="63" t="s">
        <v>401</v>
      </c>
      <c r="G148" s="39"/>
      <c r="H148" s="39">
        <v>313.94409999999999</v>
      </c>
      <c r="I148" s="40">
        <f t="shared" si="11"/>
        <v>313.94409999999999</v>
      </c>
      <c r="J148" s="19"/>
      <c r="K148" s="19"/>
      <c r="L148" s="19"/>
      <c r="M148" s="19"/>
      <c r="N148" s="19"/>
      <c r="O148" s="19"/>
      <c r="P148" s="19"/>
      <c r="Q148" s="19"/>
      <c r="R148" s="6"/>
      <c r="S148" s="6"/>
      <c r="T148" s="6"/>
      <c r="U148" s="6"/>
      <c r="V148" s="6"/>
      <c r="W148" s="6"/>
      <c r="X148" s="6"/>
      <c r="Y148" s="6"/>
      <c r="Z148" s="6"/>
      <c r="AA148" s="6"/>
      <c r="AB148" s="6"/>
      <c r="AC148" s="6"/>
      <c r="AD148" s="6"/>
    </row>
    <row r="149" spans="1:30" s="62" customFormat="1" x14ac:dyDescent="0.2">
      <c r="A149" s="79" t="s">
        <v>386</v>
      </c>
      <c r="B149" s="48" t="s">
        <v>102</v>
      </c>
      <c r="C149" s="81" t="s">
        <v>281</v>
      </c>
      <c r="D149" s="49" t="s">
        <v>368</v>
      </c>
      <c r="E149" s="41">
        <v>1</v>
      </c>
      <c r="F149" s="83" t="s">
        <v>357</v>
      </c>
      <c r="G149" s="39"/>
      <c r="H149" s="39">
        <v>401.1617</v>
      </c>
      <c r="I149" s="40">
        <f t="shared" ref="I149" si="12">SUM(G149:H149)</f>
        <v>401.1617</v>
      </c>
      <c r="J149" s="19"/>
      <c r="K149" s="19"/>
      <c r="L149" s="19"/>
      <c r="M149" s="19"/>
      <c r="N149" s="19"/>
      <c r="O149" s="19"/>
      <c r="P149" s="19"/>
      <c r="Q149" s="19"/>
      <c r="R149" s="6"/>
      <c r="S149" s="6"/>
      <c r="T149" s="6"/>
      <c r="U149" s="6"/>
      <c r="V149" s="6"/>
      <c r="W149" s="6"/>
      <c r="X149" s="6"/>
      <c r="Y149" s="6"/>
      <c r="Z149" s="6"/>
      <c r="AA149" s="6"/>
      <c r="AB149" s="6"/>
      <c r="AC149" s="6"/>
      <c r="AD149" s="6"/>
    </row>
    <row r="150" spans="1:30" s="62" customFormat="1" x14ac:dyDescent="0.2">
      <c r="A150" s="79" t="s">
        <v>402</v>
      </c>
      <c r="B150" s="48" t="s">
        <v>94</v>
      </c>
      <c r="C150" s="81" t="s">
        <v>183</v>
      </c>
      <c r="D150" s="49" t="s">
        <v>280</v>
      </c>
      <c r="E150" s="41">
        <v>1</v>
      </c>
      <c r="F150" s="63" t="s">
        <v>405</v>
      </c>
      <c r="G150" s="39"/>
      <c r="H150" s="39">
        <v>1200.6885</v>
      </c>
      <c r="I150" s="40">
        <f t="shared" si="10"/>
        <v>1200.6885</v>
      </c>
      <c r="J150" s="19"/>
      <c r="K150" s="19"/>
      <c r="L150" s="19"/>
      <c r="M150" s="19"/>
      <c r="N150" s="19"/>
      <c r="O150" s="19"/>
      <c r="P150" s="19"/>
      <c r="Q150" s="19"/>
      <c r="R150" s="6"/>
      <c r="S150" s="6"/>
      <c r="T150" s="6"/>
      <c r="U150" s="6"/>
      <c r="V150" s="6"/>
      <c r="W150" s="6"/>
      <c r="X150" s="6"/>
      <c r="Y150" s="6"/>
      <c r="Z150" s="6"/>
      <c r="AA150" s="6"/>
      <c r="AB150" s="6"/>
      <c r="AC150" s="6"/>
      <c r="AD150" s="6"/>
    </row>
    <row r="151" spans="1:30" s="62" customFormat="1" x14ac:dyDescent="0.2">
      <c r="A151" s="80" t="s">
        <v>403</v>
      </c>
      <c r="B151" s="48" t="s">
        <v>94</v>
      </c>
      <c r="C151" s="81" t="s">
        <v>183</v>
      </c>
      <c r="D151" s="49" t="s">
        <v>280</v>
      </c>
      <c r="E151" s="41">
        <v>1</v>
      </c>
      <c r="F151" s="63" t="s">
        <v>406</v>
      </c>
      <c r="G151" s="39"/>
      <c r="H151" s="39">
        <v>1200.6885</v>
      </c>
      <c r="I151" s="40">
        <f t="shared" si="10"/>
        <v>1200.6885</v>
      </c>
      <c r="J151" s="19"/>
      <c r="K151" s="19"/>
      <c r="L151" s="19"/>
      <c r="M151" s="19"/>
      <c r="N151" s="19"/>
      <c r="O151" s="19"/>
      <c r="P151" s="19"/>
      <c r="Q151" s="19"/>
      <c r="R151" s="6"/>
      <c r="S151" s="6"/>
      <c r="T151" s="6"/>
      <c r="U151" s="6"/>
      <c r="V151" s="6"/>
      <c r="W151" s="6"/>
      <c r="X151" s="6"/>
      <c r="Y151" s="6"/>
      <c r="Z151" s="6"/>
      <c r="AA151" s="6"/>
      <c r="AB151" s="6"/>
      <c r="AC151" s="6"/>
      <c r="AD151" s="6"/>
    </row>
    <row r="152" spans="1:30" s="62" customFormat="1" x14ac:dyDescent="0.2">
      <c r="A152" s="79" t="s">
        <v>383</v>
      </c>
      <c r="B152" s="48" t="s">
        <v>388</v>
      </c>
      <c r="C152" s="81" t="s">
        <v>183</v>
      </c>
      <c r="D152" s="49" t="s">
        <v>280</v>
      </c>
      <c r="E152" s="41">
        <v>1</v>
      </c>
      <c r="F152" s="86" t="s">
        <v>407</v>
      </c>
      <c r="G152" s="39"/>
      <c r="H152" s="39">
        <v>732.54629999999997</v>
      </c>
      <c r="I152" s="40">
        <f t="shared" si="10"/>
        <v>732.54629999999997</v>
      </c>
      <c r="J152" s="19"/>
      <c r="K152" s="19"/>
      <c r="L152" s="19"/>
      <c r="M152" s="19"/>
      <c r="N152" s="19"/>
      <c r="O152" s="19"/>
      <c r="P152" s="19"/>
      <c r="Q152" s="19"/>
      <c r="R152" s="6"/>
      <c r="S152" s="6"/>
      <c r="T152" s="6"/>
      <c r="U152" s="6"/>
      <c r="V152" s="6"/>
      <c r="W152" s="6"/>
      <c r="X152" s="6"/>
      <c r="Y152" s="6"/>
      <c r="Z152" s="6"/>
      <c r="AA152" s="6"/>
      <c r="AB152" s="6"/>
      <c r="AC152" s="6"/>
      <c r="AD152" s="6"/>
    </row>
    <row r="153" spans="1:30" s="62" customFormat="1" x14ac:dyDescent="0.2">
      <c r="A153" s="79" t="s">
        <v>383</v>
      </c>
      <c r="B153" s="48" t="s">
        <v>388</v>
      </c>
      <c r="C153" s="81" t="s">
        <v>183</v>
      </c>
      <c r="D153" s="49" t="s">
        <v>368</v>
      </c>
      <c r="E153" s="41">
        <v>1</v>
      </c>
      <c r="F153" s="83" t="s">
        <v>357</v>
      </c>
      <c r="G153" s="39"/>
      <c r="H153" s="39">
        <v>732.54629999999997</v>
      </c>
      <c r="I153" s="40">
        <f t="shared" si="10"/>
        <v>732.54629999999997</v>
      </c>
      <c r="J153" s="19"/>
      <c r="K153" s="19"/>
      <c r="L153" s="19"/>
      <c r="M153" s="19"/>
      <c r="N153" s="19"/>
      <c r="O153" s="19"/>
      <c r="P153" s="19"/>
      <c r="Q153" s="19"/>
      <c r="R153" s="6"/>
      <c r="S153" s="6"/>
      <c r="T153" s="6"/>
      <c r="U153" s="6"/>
      <c r="V153" s="6"/>
      <c r="W153" s="6"/>
      <c r="X153" s="6"/>
      <c r="Y153" s="6"/>
      <c r="Z153" s="6"/>
      <c r="AA153" s="6"/>
      <c r="AB153" s="6"/>
      <c r="AC153" s="6"/>
      <c r="AD153" s="6"/>
    </row>
    <row r="154" spans="1:30" s="62" customFormat="1" x14ac:dyDescent="0.2">
      <c r="A154" s="65" t="s">
        <v>384</v>
      </c>
      <c r="B154" s="48" t="s">
        <v>98</v>
      </c>
      <c r="C154" s="81" t="s">
        <v>183</v>
      </c>
      <c r="D154" s="49" t="s">
        <v>280</v>
      </c>
      <c r="E154" s="41">
        <v>1</v>
      </c>
      <c r="F154" s="63" t="s">
        <v>408</v>
      </c>
      <c r="G154" s="39"/>
      <c r="H154" s="39">
        <v>488.36419999999998</v>
      </c>
      <c r="I154" s="40">
        <f t="shared" ref="I154:I180" si="13">SUM(G154:H154)</f>
        <v>488.36419999999998</v>
      </c>
      <c r="J154" s="19"/>
      <c r="K154" s="19"/>
      <c r="L154" s="19"/>
      <c r="M154" s="19"/>
      <c r="N154" s="19"/>
      <c r="O154" s="19"/>
      <c r="P154" s="19"/>
      <c r="Q154" s="19"/>
      <c r="R154" s="6"/>
      <c r="S154" s="6"/>
      <c r="T154" s="6"/>
      <c r="U154" s="6"/>
      <c r="V154" s="6"/>
      <c r="W154" s="6"/>
      <c r="X154" s="6"/>
      <c r="Y154" s="6"/>
      <c r="Z154" s="6"/>
      <c r="AA154" s="6"/>
      <c r="AB154" s="6"/>
      <c r="AC154" s="6"/>
      <c r="AD154" s="6"/>
    </row>
    <row r="155" spans="1:30" s="62" customFormat="1" x14ac:dyDescent="0.2">
      <c r="A155" s="79" t="s">
        <v>404</v>
      </c>
      <c r="B155" s="48" t="s">
        <v>387</v>
      </c>
      <c r="C155" s="81" t="s">
        <v>183</v>
      </c>
      <c r="D155" s="49" t="s">
        <v>280</v>
      </c>
      <c r="E155" s="41">
        <v>1</v>
      </c>
      <c r="F155" s="63" t="s">
        <v>409</v>
      </c>
      <c r="G155" s="39"/>
      <c r="H155" s="39">
        <v>436.04270000000002</v>
      </c>
      <c r="I155" s="40">
        <f t="shared" si="13"/>
        <v>436.04270000000002</v>
      </c>
      <c r="J155" s="19"/>
      <c r="K155" s="19"/>
      <c r="L155" s="19"/>
      <c r="M155" s="19"/>
      <c r="N155" s="19"/>
      <c r="O155" s="19"/>
      <c r="P155" s="19"/>
      <c r="Q155" s="19"/>
      <c r="R155" s="6"/>
      <c r="S155" s="6"/>
      <c r="T155" s="6"/>
      <c r="U155" s="6"/>
      <c r="V155" s="6"/>
      <c r="W155" s="6"/>
      <c r="X155" s="6"/>
      <c r="Y155" s="6"/>
      <c r="Z155" s="6"/>
      <c r="AA155" s="6"/>
      <c r="AB155" s="6"/>
      <c r="AC155" s="6"/>
      <c r="AD155" s="6"/>
    </row>
    <row r="156" spans="1:30" s="62" customFormat="1" x14ac:dyDescent="0.2">
      <c r="A156" s="79" t="s">
        <v>404</v>
      </c>
      <c r="B156" s="48" t="s">
        <v>387</v>
      </c>
      <c r="C156" s="81" t="s">
        <v>183</v>
      </c>
      <c r="D156" s="49" t="s">
        <v>280</v>
      </c>
      <c r="E156" s="41">
        <v>1</v>
      </c>
      <c r="F156" s="63" t="s">
        <v>410</v>
      </c>
      <c r="G156" s="39"/>
      <c r="H156" s="39">
        <v>436.04270000000002</v>
      </c>
      <c r="I156" s="40">
        <f t="shared" si="13"/>
        <v>436.04270000000002</v>
      </c>
      <c r="J156" s="19"/>
      <c r="K156" s="19"/>
      <c r="L156" s="19"/>
      <c r="M156" s="19"/>
      <c r="N156" s="19"/>
      <c r="O156" s="19"/>
      <c r="P156" s="19"/>
      <c r="Q156" s="19"/>
      <c r="R156" s="6"/>
      <c r="S156" s="6"/>
      <c r="T156" s="6"/>
      <c r="U156" s="6"/>
      <c r="V156" s="6"/>
      <c r="W156" s="6"/>
      <c r="X156" s="6"/>
      <c r="Y156" s="6"/>
      <c r="Z156" s="6"/>
      <c r="AA156" s="6"/>
      <c r="AB156" s="6"/>
      <c r="AC156" s="6"/>
      <c r="AD156" s="6"/>
    </row>
    <row r="157" spans="1:30" s="62" customFormat="1" x14ac:dyDescent="0.2">
      <c r="A157" s="89" t="s">
        <v>386</v>
      </c>
      <c r="B157" s="48" t="s">
        <v>102</v>
      </c>
      <c r="C157" s="81" t="s">
        <v>183</v>
      </c>
      <c r="D157" s="49" t="s">
        <v>280</v>
      </c>
      <c r="E157" s="41">
        <v>1</v>
      </c>
      <c r="F157" s="63" t="s">
        <v>411</v>
      </c>
      <c r="G157" s="39"/>
      <c r="H157" s="39">
        <v>401.1617</v>
      </c>
      <c r="I157" s="40">
        <f t="shared" si="13"/>
        <v>401.1617</v>
      </c>
      <c r="J157" s="19"/>
      <c r="K157" s="19"/>
      <c r="L157" s="19"/>
      <c r="M157" s="19"/>
      <c r="N157" s="19"/>
      <c r="O157" s="19"/>
      <c r="P157" s="19"/>
      <c r="Q157" s="19"/>
      <c r="R157" s="6"/>
      <c r="S157" s="6"/>
      <c r="T157" s="6"/>
      <c r="U157" s="6"/>
      <c r="V157" s="6"/>
      <c r="W157" s="6"/>
      <c r="X157" s="6"/>
      <c r="Y157" s="6"/>
      <c r="Z157" s="6"/>
      <c r="AA157" s="6"/>
      <c r="AB157" s="6"/>
      <c r="AC157" s="6"/>
      <c r="AD157" s="6"/>
    </row>
    <row r="158" spans="1:30" s="62" customFormat="1" x14ac:dyDescent="0.2">
      <c r="A158" s="89" t="s">
        <v>386</v>
      </c>
      <c r="B158" s="48" t="s">
        <v>102</v>
      </c>
      <c r="C158" s="81" t="s">
        <v>183</v>
      </c>
      <c r="D158" s="49" t="s">
        <v>280</v>
      </c>
      <c r="E158" s="41">
        <v>1</v>
      </c>
      <c r="F158" s="63" t="s">
        <v>412</v>
      </c>
      <c r="G158" s="39"/>
      <c r="H158" s="39">
        <v>401.1617</v>
      </c>
      <c r="I158" s="40">
        <f t="shared" si="13"/>
        <v>401.1617</v>
      </c>
      <c r="J158" s="19"/>
      <c r="K158" s="19"/>
      <c r="L158" s="19"/>
      <c r="M158" s="19"/>
      <c r="N158" s="19"/>
      <c r="O158" s="19"/>
      <c r="P158" s="19"/>
      <c r="Q158" s="19"/>
      <c r="R158" s="6"/>
      <c r="S158" s="6"/>
      <c r="T158" s="6"/>
      <c r="U158" s="6"/>
      <c r="V158" s="6"/>
      <c r="W158" s="6"/>
      <c r="X158" s="6"/>
      <c r="Y158" s="6"/>
      <c r="Z158" s="6"/>
      <c r="AA158" s="6"/>
      <c r="AB158" s="6"/>
      <c r="AC158" s="6"/>
      <c r="AD158" s="6"/>
    </row>
    <row r="159" spans="1:30" s="62" customFormat="1" x14ac:dyDescent="0.2">
      <c r="A159" s="89" t="s">
        <v>386</v>
      </c>
      <c r="B159" s="48" t="s">
        <v>102</v>
      </c>
      <c r="C159" s="81" t="s">
        <v>183</v>
      </c>
      <c r="D159" s="49" t="s">
        <v>280</v>
      </c>
      <c r="E159" s="41">
        <v>1</v>
      </c>
      <c r="F159" s="63" t="s">
        <v>413</v>
      </c>
      <c r="G159" s="39"/>
      <c r="H159" s="39">
        <v>401.1617</v>
      </c>
      <c r="I159" s="40">
        <f t="shared" si="13"/>
        <v>401.1617</v>
      </c>
      <c r="J159" s="19"/>
      <c r="K159" s="19"/>
      <c r="L159" s="19"/>
      <c r="M159" s="19"/>
      <c r="N159" s="19"/>
      <c r="O159" s="19"/>
      <c r="P159" s="19"/>
      <c r="Q159" s="19"/>
      <c r="R159" s="6"/>
      <c r="S159" s="6"/>
      <c r="T159" s="6"/>
      <c r="U159" s="6"/>
      <c r="V159" s="6"/>
      <c r="W159" s="6"/>
      <c r="X159" s="6"/>
      <c r="Y159" s="6"/>
      <c r="Z159" s="6"/>
      <c r="AA159" s="6"/>
      <c r="AB159" s="6"/>
      <c r="AC159" s="6"/>
      <c r="AD159" s="6"/>
    </row>
    <row r="160" spans="1:30" s="62" customFormat="1" x14ac:dyDescent="0.2">
      <c r="A160" s="89" t="s">
        <v>386</v>
      </c>
      <c r="B160" s="48" t="s">
        <v>102</v>
      </c>
      <c r="C160" s="81" t="s">
        <v>183</v>
      </c>
      <c r="D160" s="49" t="s">
        <v>280</v>
      </c>
      <c r="E160" s="41">
        <v>1</v>
      </c>
      <c r="F160" s="63" t="s">
        <v>414</v>
      </c>
      <c r="G160" s="39"/>
      <c r="H160" s="39">
        <v>401.1617</v>
      </c>
      <c r="I160" s="40">
        <f t="shared" si="13"/>
        <v>401.1617</v>
      </c>
      <c r="J160" s="19"/>
      <c r="K160" s="19"/>
      <c r="L160" s="19"/>
      <c r="M160" s="19"/>
      <c r="N160" s="19"/>
      <c r="O160" s="19"/>
      <c r="P160" s="19"/>
      <c r="Q160" s="19"/>
      <c r="R160" s="6"/>
      <c r="S160" s="6"/>
      <c r="T160" s="6"/>
      <c r="U160" s="6"/>
      <c r="V160" s="6"/>
      <c r="W160" s="6"/>
      <c r="X160" s="6"/>
      <c r="Y160" s="6"/>
      <c r="Z160" s="6"/>
      <c r="AA160" s="6"/>
      <c r="AB160" s="6"/>
      <c r="AC160" s="6"/>
      <c r="AD160" s="6"/>
    </row>
    <row r="161" spans="1:30" s="62" customFormat="1" x14ac:dyDescent="0.2">
      <c r="A161" s="89" t="s">
        <v>386</v>
      </c>
      <c r="B161" s="48" t="s">
        <v>102</v>
      </c>
      <c r="C161" s="81" t="s">
        <v>183</v>
      </c>
      <c r="D161" s="49" t="s">
        <v>280</v>
      </c>
      <c r="E161" s="41">
        <v>1</v>
      </c>
      <c r="F161" s="63" t="s">
        <v>415</v>
      </c>
      <c r="G161" s="39"/>
      <c r="H161" s="39">
        <v>401.1617</v>
      </c>
      <c r="I161" s="40">
        <f t="shared" si="13"/>
        <v>401.1617</v>
      </c>
      <c r="J161" s="19"/>
      <c r="K161" s="19"/>
      <c r="L161" s="19"/>
      <c r="M161" s="19"/>
      <c r="N161" s="19"/>
      <c r="O161" s="19"/>
      <c r="P161" s="19"/>
      <c r="Q161" s="19"/>
      <c r="R161" s="6"/>
      <c r="S161" s="6"/>
      <c r="T161" s="6"/>
      <c r="U161" s="6"/>
      <c r="V161" s="6"/>
      <c r="W161" s="6"/>
      <c r="X161" s="6"/>
      <c r="Y161" s="6"/>
      <c r="Z161" s="6"/>
      <c r="AA161" s="6"/>
      <c r="AB161" s="6"/>
      <c r="AC161" s="6"/>
      <c r="AD161" s="6"/>
    </row>
    <row r="162" spans="1:30" s="62" customFormat="1" x14ac:dyDescent="0.2">
      <c r="A162" s="89" t="s">
        <v>386</v>
      </c>
      <c r="B162" s="48" t="s">
        <v>102</v>
      </c>
      <c r="C162" s="81" t="s">
        <v>183</v>
      </c>
      <c r="D162" s="49" t="s">
        <v>280</v>
      </c>
      <c r="E162" s="41">
        <v>1</v>
      </c>
      <c r="F162" s="63" t="s">
        <v>416</v>
      </c>
      <c r="G162" s="39"/>
      <c r="H162" s="39">
        <v>401.1617</v>
      </c>
      <c r="I162" s="40">
        <f t="shared" si="13"/>
        <v>401.1617</v>
      </c>
      <c r="J162" s="19"/>
      <c r="K162" s="19"/>
      <c r="L162" s="19"/>
      <c r="M162" s="19"/>
      <c r="N162" s="19"/>
      <c r="O162" s="19"/>
      <c r="P162" s="19"/>
      <c r="Q162" s="19"/>
      <c r="R162" s="6"/>
      <c r="S162" s="6"/>
      <c r="T162" s="6"/>
      <c r="U162" s="6"/>
      <c r="V162" s="6"/>
      <c r="W162" s="6"/>
      <c r="X162" s="6"/>
      <c r="Y162" s="6"/>
      <c r="Z162" s="6"/>
      <c r="AA162" s="6"/>
      <c r="AB162" s="6"/>
      <c r="AC162" s="6"/>
      <c r="AD162" s="6"/>
    </row>
    <row r="163" spans="1:30" s="62" customFormat="1" x14ac:dyDescent="0.2">
      <c r="A163" s="89" t="s">
        <v>386</v>
      </c>
      <c r="B163" s="48" t="s">
        <v>102</v>
      </c>
      <c r="C163" s="81" t="s">
        <v>183</v>
      </c>
      <c r="D163" s="49" t="s">
        <v>280</v>
      </c>
      <c r="E163" s="41">
        <v>1</v>
      </c>
      <c r="F163" s="63" t="s">
        <v>417</v>
      </c>
      <c r="G163" s="39"/>
      <c r="H163" s="39">
        <v>401.1617</v>
      </c>
      <c r="I163" s="40">
        <f t="shared" si="13"/>
        <v>401.1617</v>
      </c>
      <c r="J163" s="19"/>
      <c r="K163" s="19"/>
      <c r="L163" s="19"/>
      <c r="M163" s="19"/>
      <c r="N163" s="19"/>
      <c r="O163" s="19"/>
      <c r="P163" s="19"/>
      <c r="Q163" s="19"/>
      <c r="R163" s="6"/>
      <c r="S163" s="6"/>
      <c r="T163" s="6"/>
      <c r="U163" s="6"/>
      <c r="V163" s="6"/>
      <c r="W163" s="6"/>
      <c r="X163" s="6"/>
      <c r="Y163" s="6"/>
      <c r="Z163" s="6"/>
      <c r="AA163" s="6"/>
      <c r="AB163" s="6"/>
      <c r="AC163" s="6"/>
      <c r="AD163" s="6"/>
    </row>
    <row r="164" spans="1:30" s="62" customFormat="1" x14ac:dyDescent="0.2">
      <c r="A164" s="89" t="s">
        <v>386</v>
      </c>
      <c r="B164" s="48" t="s">
        <v>102</v>
      </c>
      <c r="C164" s="81" t="s">
        <v>183</v>
      </c>
      <c r="D164" s="49" t="s">
        <v>280</v>
      </c>
      <c r="E164" s="41">
        <v>1</v>
      </c>
      <c r="F164" s="87" t="s">
        <v>418</v>
      </c>
      <c r="G164" s="39"/>
      <c r="H164" s="39">
        <v>401.1617</v>
      </c>
      <c r="I164" s="40">
        <f t="shared" si="13"/>
        <v>401.1617</v>
      </c>
      <c r="J164" s="19"/>
      <c r="K164" s="19"/>
      <c r="L164" s="19"/>
      <c r="M164" s="19"/>
      <c r="N164" s="19"/>
      <c r="O164" s="19"/>
      <c r="P164" s="19"/>
      <c r="Q164" s="19"/>
      <c r="R164" s="6"/>
      <c r="S164" s="6"/>
      <c r="T164" s="6"/>
      <c r="U164" s="6"/>
      <c r="V164" s="6"/>
      <c r="W164" s="6"/>
      <c r="X164" s="6"/>
      <c r="Y164" s="6"/>
      <c r="Z164" s="6"/>
      <c r="AA164" s="6"/>
      <c r="AB164" s="6"/>
      <c r="AC164" s="6"/>
      <c r="AD164" s="6"/>
    </row>
    <row r="165" spans="1:30" s="62" customFormat="1" x14ac:dyDescent="0.2">
      <c r="A165" s="89" t="s">
        <v>386</v>
      </c>
      <c r="B165" s="48" t="s">
        <v>102</v>
      </c>
      <c r="C165" s="81" t="s">
        <v>183</v>
      </c>
      <c r="D165" s="49" t="s">
        <v>280</v>
      </c>
      <c r="E165" s="41">
        <v>1</v>
      </c>
      <c r="F165" s="63" t="s">
        <v>419</v>
      </c>
      <c r="G165" s="39"/>
      <c r="H165" s="39">
        <v>401.1617</v>
      </c>
      <c r="I165" s="40">
        <f t="shared" si="13"/>
        <v>401.1617</v>
      </c>
      <c r="J165" s="19"/>
      <c r="K165" s="19"/>
      <c r="L165" s="19"/>
      <c r="M165" s="19"/>
      <c r="N165" s="19"/>
      <c r="O165" s="19"/>
      <c r="P165" s="19"/>
      <c r="Q165" s="19"/>
      <c r="R165" s="6"/>
      <c r="S165" s="6"/>
      <c r="T165" s="6"/>
      <c r="U165" s="6"/>
      <c r="V165" s="6"/>
      <c r="W165" s="6"/>
      <c r="X165" s="6"/>
      <c r="Y165" s="6"/>
      <c r="Z165" s="6"/>
      <c r="AA165" s="6"/>
      <c r="AB165" s="6"/>
      <c r="AC165" s="6"/>
      <c r="AD165" s="6"/>
    </row>
    <row r="166" spans="1:30" s="62" customFormat="1" x14ac:dyDescent="0.2">
      <c r="A166" s="89" t="s">
        <v>386</v>
      </c>
      <c r="B166" s="48" t="s">
        <v>102</v>
      </c>
      <c r="C166" s="81" t="s">
        <v>183</v>
      </c>
      <c r="D166" s="49" t="s">
        <v>280</v>
      </c>
      <c r="E166" s="41">
        <v>1</v>
      </c>
      <c r="F166" s="90" t="s">
        <v>420</v>
      </c>
      <c r="G166" s="39"/>
      <c r="H166" s="39">
        <v>401.1617</v>
      </c>
      <c r="I166" s="40">
        <f t="shared" si="13"/>
        <v>401.1617</v>
      </c>
      <c r="J166" s="19"/>
      <c r="K166" s="19"/>
      <c r="L166" s="19"/>
      <c r="M166" s="19"/>
      <c r="N166" s="19"/>
      <c r="O166" s="19"/>
      <c r="P166" s="19"/>
      <c r="Q166" s="19"/>
      <c r="R166" s="6"/>
      <c r="S166" s="6"/>
      <c r="T166" s="6"/>
      <c r="U166" s="6"/>
      <c r="V166" s="6"/>
      <c r="W166" s="6"/>
      <c r="X166" s="6"/>
      <c r="Y166" s="6"/>
      <c r="Z166" s="6"/>
      <c r="AA166" s="6"/>
      <c r="AB166" s="6"/>
      <c r="AC166" s="6"/>
      <c r="AD166" s="6"/>
    </row>
    <row r="167" spans="1:30" s="62" customFormat="1" x14ac:dyDescent="0.2">
      <c r="A167" s="89" t="s">
        <v>386</v>
      </c>
      <c r="B167" s="48" t="s">
        <v>102</v>
      </c>
      <c r="C167" s="81" t="s">
        <v>183</v>
      </c>
      <c r="D167" s="49" t="s">
        <v>280</v>
      </c>
      <c r="E167" s="41">
        <v>1</v>
      </c>
      <c r="F167" s="63" t="s">
        <v>421</v>
      </c>
      <c r="G167" s="39"/>
      <c r="H167" s="39">
        <v>401.1617</v>
      </c>
      <c r="I167" s="40">
        <f t="shared" si="13"/>
        <v>401.1617</v>
      </c>
      <c r="J167" s="19"/>
      <c r="K167" s="19"/>
      <c r="L167" s="19"/>
      <c r="M167" s="19"/>
      <c r="N167" s="19"/>
      <c r="O167" s="19"/>
      <c r="P167" s="19"/>
      <c r="Q167" s="19"/>
      <c r="R167" s="6"/>
      <c r="S167" s="6"/>
      <c r="T167" s="6"/>
      <c r="U167" s="6"/>
      <c r="V167" s="6"/>
      <c r="W167" s="6"/>
      <c r="X167" s="6"/>
      <c r="Y167" s="6"/>
      <c r="Z167" s="6"/>
      <c r="AA167" s="6"/>
      <c r="AB167" s="6"/>
      <c r="AC167" s="6"/>
      <c r="AD167" s="6"/>
    </row>
    <row r="168" spans="1:30" s="62" customFormat="1" x14ac:dyDescent="0.2">
      <c r="A168" s="89" t="s">
        <v>386</v>
      </c>
      <c r="B168" s="48" t="s">
        <v>102</v>
      </c>
      <c r="C168" s="81" t="s">
        <v>183</v>
      </c>
      <c r="D168" s="49" t="s">
        <v>280</v>
      </c>
      <c r="E168" s="41">
        <v>1</v>
      </c>
      <c r="F168" s="63" t="s">
        <v>422</v>
      </c>
      <c r="G168" s="39"/>
      <c r="H168" s="39">
        <v>401.1617</v>
      </c>
      <c r="I168" s="40">
        <f t="shared" si="13"/>
        <v>401.1617</v>
      </c>
      <c r="J168" s="19"/>
      <c r="K168" s="19"/>
      <c r="L168" s="19"/>
      <c r="M168" s="19"/>
      <c r="N168" s="19"/>
      <c r="O168" s="19"/>
      <c r="P168" s="19"/>
      <c r="Q168" s="19"/>
      <c r="R168" s="6"/>
      <c r="S168" s="6"/>
      <c r="T168" s="6"/>
      <c r="U168" s="6"/>
      <c r="V168" s="6"/>
      <c r="W168" s="6"/>
      <c r="X168" s="6"/>
      <c r="Y168" s="6"/>
      <c r="Z168" s="6"/>
      <c r="AA168" s="6"/>
      <c r="AB168" s="6"/>
      <c r="AC168" s="6"/>
      <c r="AD168" s="6"/>
    </row>
    <row r="169" spans="1:30" s="62" customFormat="1" x14ac:dyDescent="0.2">
      <c r="A169" s="89" t="s">
        <v>386</v>
      </c>
      <c r="B169" s="48" t="s">
        <v>102</v>
      </c>
      <c r="C169" s="81" t="s">
        <v>183</v>
      </c>
      <c r="D169" s="49" t="s">
        <v>280</v>
      </c>
      <c r="E169" s="41">
        <v>1</v>
      </c>
      <c r="F169" s="63" t="s">
        <v>423</v>
      </c>
      <c r="G169" s="39"/>
      <c r="H169" s="39">
        <v>401.1617</v>
      </c>
      <c r="I169" s="40">
        <f t="shared" si="13"/>
        <v>401.1617</v>
      </c>
      <c r="J169" s="19"/>
      <c r="K169" s="19"/>
      <c r="L169" s="19"/>
      <c r="M169" s="19"/>
      <c r="N169" s="19"/>
      <c r="O169" s="19"/>
      <c r="P169" s="19"/>
      <c r="Q169" s="19"/>
      <c r="R169" s="6"/>
      <c r="S169" s="6"/>
      <c r="T169" s="6"/>
      <c r="U169" s="6"/>
      <c r="V169" s="6"/>
      <c r="W169" s="6"/>
      <c r="X169" s="6"/>
      <c r="Y169" s="6"/>
      <c r="Z169" s="6"/>
      <c r="AA169" s="6"/>
      <c r="AB169" s="6"/>
      <c r="AC169" s="6"/>
      <c r="AD169" s="6"/>
    </row>
    <row r="170" spans="1:30" s="62" customFormat="1" x14ac:dyDescent="0.2">
      <c r="A170" s="89" t="s">
        <v>386</v>
      </c>
      <c r="B170" s="48" t="s">
        <v>102</v>
      </c>
      <c r="C170" s="81" t="s">
        <v>183</v>
      </c>
      <c r="D170" s="49" t="s">
        <v>280</v>
      </c>
      <c r="E170" s="41">
        <v>1</v>
      </c>
      <c r="F170" s="68" t="s">
        <v>424</v>
      </c>
      <c r="G170" s="39"/>
      <c r="H170" s="39">
        <v>401.1617</v>
      </c>
      <c r="I170" s="40">
        <f t="shared" si="13"/>
        <v>401.1617</v>
      </c>
      <c r="J170" s="19"/>
      <c r="K170" s="19"/>
      <c r="L170" s="19"/>
      <c r="M170" s="19"/>
      <c r="N170" s="19"/>
      <c r="O170" s="19"/>
      <c r="P170" s="19"/>
      <c r="Q170" s="19"/>
      <c r="R170" s="6"/>
      <c r="S170" s="6"/>
      <c r="T170" s="6"/>
      <c r="U170" s="6"/>
      <c r="V170" s="6"/>
      <c r="W170" s="6"/>
      <c r="X170" s="6"/>
      <c r="Y170" s="6"/>
      <c r="Z170" s="6"/>
      <c r="AA170" s="6"/>
      <c r="AB170" s="6"/>
      <c r="AC170" s="6"/>
      <c r="AD170" s="6"/>
    </row>
    <row r="171" spans="1:30" s="62" customFormat="1" x14ac:dyDescent="0.2">
      <c r="A171" s="89" t="s">
        <v>386</v>
      </c>
      <c r="B171" s="48" t="s">
        <v>102</v>
      </c>
      <c r="C171" s="81" t="s">
        <v>183</v>
      </c>
      <c r="D171" s="49" t="s">
        <v>280</v>
      </c>
      <c r="E171" s="41">
        <v>1</v>
      </c>
      <c r="F171" s="63" t="s">
        <v>425</v>
      </c>
      <c r="G171" s="39"/>
      <c r="H171" s="39">
        <v>401.1617</v>
      </c>
      <c r="I171" s="40">
        <f t="shared" si="13"/>
        <v>401.1617</v>
      </c>
      <c r="J171" s="19"/>
      <c r="K171" s="19"/>
      <c r="L171" s="19"/>
      <c r="M171" s="19"/>
      <c r="N171" s="19"/>
      <c r="O171" s="19"/>
      <c r="P171" s="19"/>
      <c r="Q171" s="19"/>
      <c r="R171" s="6"/>
      <c r="S171" s="6"/>
      <c r="T171" s="6"/>
      <c r="U171" s="6"/>
      <c r="V171" s="6"/>
      <c r="W171" s="6"/>
      <c r="X171" s="6"/>
      <c r="Y171" s="6"/>
      <c r="Z171" s="6"/>
      <c r="AA171" s="6"/>
      <c r="AB171" s="6"/>
      <c r="AC171" s="6"/>
      <c r="AD171" s="6"/>
    </row>
    <row r="172" spans="1:30" s="62" customFormat="1" x14ac:dyDescent="0.2">
      <c r="A172" s="89" t="s">
        <v>386</v>
      </c>
      <c r="B172" s="48" t="s">
        <v>102</v>
      </c>
      <c r="C172" s="81" t="s">
        <v>183</v>
      </c>
      <c r="D172" s="49" t="s">
        <v>280</v>
      </c>
      <c r="E172" s="41">
        <v>1</v>
      </c>
      <c r="F172" s="68" t="s">
        <v>426</v>
      </c>
      <c r="G172" s="39"/>
      <c r="H172" s="39">
        <v>401.1617</v>
      </c>
      <c r="I172" s="40">
        <f t="shared" si="13"/>
        <v>401.1617</v>
      </c>
      <c r="J172" s="19"/>
      <c r="K172" s="19"/>
      <c r="L172" s="19"/>
      <c r="M172" s="19"/>
      <c r="N172" s="19"/>
      <c r="O172" s="19"/>
      <c r="P172" s="19"/>
      <c r="Q172" s="19"/>
      <c r="R172" s="6"/>
      <c r="S172" s="6"/>
      <c r="T172" s="6"/>
      <c r="U172" s="6"/>
      <c r="V172" s="6"/>
      <c r="W172" s="6"/>
      <c r="X172" s="6"/>
      <c r="Y172" s="6"/>
      <c r="Z172" s="6"/>
      <c r="AA172" s="6"/>
      <c r="AB172" s="6"/>
      <c r="AC172" s="6"/>
      <c r="AD172" s="6"/>
    </row>
    <row r="173" spans="1:30" s="62" customFormat="1" x14ac:dyDescent="0.2">
      <c r="A173" s="89" t="s">
        <v>386</v>
      </c>
      <c r="B173" s="48" t="s">
        <v>102</v>
      </c>
      <c r="C173" s="81" t="s">
        <v>183</v>
      </c>
      <c r="D173" s="49" t="s">
        <v>280</v>
      </c>
      <c r="E173" s="41">
        <v>1</v>
      </c>
      <c r="F173" s="63" t="s">
        <v>427</v>
      </c>
      <c r="G173" s="39"/>
      <c r="H173" s="39">
        <v>401.1617</v>
      </c>
      <c r="I173" s="40">
        <f t="shared" si="13"/>
        <v>401.1617</v>
      </c>
      <c r="J173" s="19"/>
      <c r="K173" s="19"/>
      <c r="L173" s="19"/>
      <c r="M173" s="19"/>
      <c r="N173" s="19"/>
      <c r="O173" s="19"/>
      <c r="P173" s="19"/>
      <c r="Q173" s="19"/>
      <c r="R173" s="6"/>
      <c r="S173" s="6"/>
      <c r="T173" s="6"/>
      <c r="U173" s="6"/>
      <c r="V173" s="6"/>
      <c r="W173" s="6"/>
      <c r="X173" s="6"/>
      <c r="Y173" s="6"/>
      <c r="Z173" s="6"/>
      <c r="AA173" s="6"/>
      <c r="AB173" s="6"/>
      <c r="AC173" s="6"/>
      <c r="AD173" s="6"/>
    </row>
    <row r="174" spans="1:30" s="62" customFormat="1" x14ac:dyDescent="0.2">
      <c r="A174" s="89" t="s">
        <v>386</v>
      </c>
      <c r="B174" s="48" t="s">
        <v>102</v>
      </c>
      <c r="C174" s="81" t="s">
        <v>183</v>
      </c>
      <c r="D174" s="49" t="s">
        <v>280</v>
      </c>
      <c r="E174" s="41">
        <v>1</v>
      </c>
      <c r="F174" s="82" t="s">
        <v>957</v>
      </c>
      <c r="G174" s="39"/>
      <c r="H174" s="39">
        <v>401.1617</v>
      </c>
      <c r="I174" s="40">
        <f t="shared" si="13"/>
        <v>401.1617</v>
      </c>
      <c r="J174" s="19"/>
      <c r="K174" s="19"/>
      <c r="L174" s="19"/>
      <c r="M174" s="19"/>
      <c r="N174" s="19"/>
      <c r="O174" s="19"/>
      <c r="P174" s="19"/>
      <c r="Q174" s="19"/>
      <c r="R174" s="6"/>
      <c r="S174" s="6"/>
      <c r="T174" s="6"/>
      <c r="U174" s="6"/>
      <c r="V174" s="6"/>
      <c r="W174" s="6"/>
      <c r="X174" s="6"/>
      <c r="Y174" s="6"/>
      <c r="Z174" s="6"/>
      <c r="AA174" s="6"/>
      <c r="AB174" s="6"/>
      <c r="AC174" s="6"/>
      <c r="AD174" s="6"/>
    </row>
    <row r="175" spans="1:30" s="62" customFormat="1" x14ac:dyDescent="0.2">
      <c r="A175" s="89" t="s">
        <v>386</v>
      </c>
      <c r="B175" s="48" t="s">
        <v>102</v>
      </c>
      <c r="C175" s="81" t="s">
        <v>183</v>
      </c>
      <c r="D175" s="49" t="s">
        <v>280</v>
      </c>
      <c r="E175" s="41">
        <v>1</v>
      </c>
      <c r="F175" s="63" t="s">
        <v>428</v>
      </c>
      <c r="G175" s="39"/>
      <c r="H175" s="39">
        <v>401.1617</v>
      </c>
      <c r="I175" s="40">
        <f t="shared" si="13"/>
        <v>401.1617</v>
      </c>
      <c r="J175" s="19"/>
      <c r="K175" s="19"/>
      <c r="L175" s="19"/>
      <c r="M175" s="19"/>
      <c r="N175" s="19"/>
      <c r="O175" s="19"/>
      <c r="P175" s="19"/>
      <c r="Q175" s="19"/>
      <c r="R175" s="6"/>
      <c r="S175" s="6"/>
      <c r="T175" s="6"/>
      <c r="U175" s="6"/>
      <c r="V175" s="6"/>
      <c r="W175" s="6"/>
      <c r="X175" s="6"/>
      <c r="Y175" s="6"/>
      <c r="Z175" s="6"/>
      <c r="AA175" s="6"/>
      <c r="AB175" s="6"/>
      <c r="AC175" s="6"/>
      <c r="AD175" s="6"/>
    </row>
    <row r="176" spans="1:30" s="62" customFormat="1" x14ac:dyDescent="0.2">
      <c r="A176" s="89" t="s">
        <v>386</v>
      </c>
      <c r="B176" s="48" t="s">
        <v>102</v>
      </c>
      <c r="C176" s="81" t="s">
        <v>183</v>
      </c>
      <c r="D176" s="49" t="s">
        <v>280</v>
      </c>
      <c r="E176" s="41">
        <v>1</v>
      </c>
      <c r="F176" s="63" t="s">
        <v>429</v>
      </c>
      <c r="G176" s="39"/>
      <c r="H176" s="39">
        <v>401.1617</v>
      </c>
      <c r="I176" s="40">
        <f t="shared" si="13"/>
        <v>401.1617</v>
      </c>
      <c r="J176" s="19"/>
      <c r="K176" s="19"/>
      <c r="L176" s="19"/>
      <c r="M176" s="19"/>
      <c r="N176" s="19"/>
      <c r="O176" s="19"/>
      <c r="P176" s="19"/>
      <c r="Q176" s="19"/>
      <c r="R176" s="6"/>
      <c r="S176" s="6"/>
      <c r="T176" s="6"/>
      <c r="U176" s="6"/>
      <c r="V176" s="6"/>
      <c r="W176" s="6"/>
      <c r="X176" s="6"/>
      <c r="Y176" s="6"/>
      <c r="Z176" s="6"/>
      <c r="AA176" s="6"/>
      <c r="AB176" s="6"/>
      <c r="AC176" s="6"/>
      <c r="AD176" s="6"/>
    </row>
    <row r="177" spans="1:30" s="62" customFormat="1" x14ac:dyDescent="0.2">
      <c r="A177" s="79" t="s">
        <v>385</v>
      </c>
      <c r="B177" s="48" t="s">
        <v>104</v>
      </c>
      <c r="C177" s="81" t="s">
        <v>183</v>
      </c>
      <c r="D177" s="49" t="s">
        <v>280</v>
      </c>
      <c r="E177" s="41">
        <v>1</v>
      </c>
      <c r="F177" s="63" t="s">
        <v>430</v>
      </c>
      <c r="G177" s="39"/>
      <c r="H177" s="39">
        <v>313.94409999999999</v>
      </c>
      <c r="I177" s="40">
        <f t="shared" si="13"/>
        <v>313.94409999999999</v>
      </c>
      <c r="J177" s="19"/>
      <c r="K177" s="19"/>
      <c r="L177" s="19"/>
      <c r="M177" s="19"/>
      <c r="N177" s="19"/>
      <c r="O177" s="19"/>
      <c r="P177" s="19"/>
      <c r="Q177" s="19"/>
      <c r="R177" s="6"/>
      <c r="S177" s="6"/>
      <c r="T177" s="6"/>
      <c r="U177" s="6"/>
      <c r="V177" s="6"/>
      <c r="W177" s="6"/>
      <c r="X177" s="6"/>
      <c r="Y177" s="6"/>
      <c r="Z177" s="6"/>
      <c r="AA177" s="6"/>
      <c r="AB177" s="6"/>
      <c r="AC177" s="6"/>
      <c r="AD177" s="6"/>
    </row>
    <row r="178" spans="1:30" s="62" customFormat="1" x14ac:dyDescent="0.2">
      <c r="A178" s="79" t="s">
        <v>385</v>
      </c>
      <c r="B178" s="48" t="s">
        <v>104</v>
      </c>
      <c r="C178" s="81" t="s">
        <v>183</v>
      </c>
      <c r="D178" s="49" t="s">
        <v>280</v>
      </c>
      <c r="E178" s="41">
        <v>1</v>
      </c>
      <c r="F178" s="63" t="s">
        <v>431</v>
      </c>
      <c r="G178" s="39"/>
      <c r="H178" s="39">
        <v>313.94409999999999</v>
      </c>
      <c r="I178" s="40">
        <f t="shared" si="13"/>
        <v>313.94409999999999</v>
      </c>
      <c r="J178" s="19"/>
      <c r="K178" s="19"/>
      <c r="L178" s="19"/>
      <c r="M178" s="19"/>
      <c r="N178" s="19"/>
      <c r="O178" s="19"/>
      <c r="P178" s="19"/>
      <c r="Q178" s="19"/>
      <c r="R178" s="6"/>
      <c r="S178" s="6"/>
      <c r="T178" s="6"/>
      <c r="U178" s="6"/>
      <c r="V178" s="6"/>
      <c r="W178" s="6"/>
      <c r="X178" s="6"/>
      <c r="Y178" s="6"/>
      <c r="Z178" s="6"/>
      <c r="AA178" s="6"/>
      <c r="AB178" s="6"/>
      <c r="AC178" s="6"/>
      <c r="AD178" s="6"/>
    </row>
    <row r="179" spans="1:30" s="62" customFormat="1" x14ac:dyDescent="0.2">
      <c r="A179" s="79" t="s">
        <v>385</v>
      </c>
      <c r="B179" s="48" t="s">
        <v>104</v>
      </c>
      <c r="C179" s="81" t="s">
        <v>183</v>
      </c>
      <c r="D179" s="49" t="s">
        <v>280</v>
      </c>
      <c r="E179" s="41">
        <v>1</v>
      </c>
      <c r="F179" s="63" t="s">
        <v>439</v>
      </c>
      <c r="G179" s="39"/>
      <c r="H179" s="39">
        <v>313.94409999999999</v>
      </c>
      <c r="I179" s="40">
        <f t="shared" si="13"/>
        <v>313.94409999999999</v>
      </c>
      <c r="J179" s="19"/>
      <c r="K179" s="19"/>
      <c r="L179" s="19"/>
      <c r="M179" s="19"/>
      <c r="N179" s="19"/>
      <c r="O179" s="19"/>
      <c r="P179" s="19"/>
      <c r="Q179" s="19"/>
      <c r="R179" s="6"/>
      <c r="S179" s="6"/>
      <c r="T179" s="6"/>
      <c r="U179" s="6"/>
      <c r="V179" s="6"/>
      <c r="W179" s="6"/>
      <c r="X179" s="6"/>
      <c r="Y179" s="6"/>
      <c r="Z179" s="6"/>
      <c r="AA179" s="6"/>
      <c r="AB179" s="6"/>
      <c r="AC179" s="6"/>
      <c r="AD179" s="6"/>
    </row>
    <row r="180" spans="1:30" s="62" customFormat="1" x14ac:dyDescent="0.2">
      <c r="A180" s="73" t="s">
        <v>385</v>
      </c>
      <c r="B180" s="48" t="s">
        <v>104</v>
      </c>
      <c r="C180" s="81" t="s">
        <v>183</v>
      </c>
      <c r="D180" s="49" t="s">
        <v>280</v>
      </c>
      <c r="E180" s="41">
        <v>1</v>
      </c>
      <c r="F180" s="63" t="s">
        <v>432</v>
      </c>
      <c r="G180" s="39"/>
      <c r="H180" s="39">
        <v>313.94409999999999</v>
      </c>
      <c r="I180" s="40">
        <f t="shared" si="13"/>
        <v>313.94409999999999</v>
      </c>
      <c r="J180" s="19"/>
      <c r="K180" s="19"/>
      <c r="L180" s="19"/>
      <c r="M180" s="19"/>
      <c r="N180" s="19"/>
      <c r="O180" s="19"/>
      <c r="P180" s="19"/>
      <c r="Q180" s="19"/>
      <c r="R180" s="6"/>
      <c r="S180" s="6"/>
      <c r="T180" s="6"/>
      <c r="U180" s="6"/>
      <c r="V180" s="6"/>
      <c r="W180" s="6"/>
      <c r="X180" s="6"/>
      <c r="Y180" s="6"/>
      <c r="Z180" s="6"/>
      <c r="AA180" s="6"/>
      <c r="AB180" s="6"/>
      <c r="AC180" s="6"/>
      <c r="AD180" s="6"/>
    </row>
    <row r="181" spans="1:30" s="62" customFormat="1" x14ac:dyDescent="0.2">
      <c r="A181" s="80" t="s">
        <v>382</v>
      </c>
      <c r="B181" s="48" t="s">
        <v>94</v>
      </c>
      <c r="C181" s="81" t="s">
        <v>297</v>
      </c>
      <c r="D181" s="112" t="s">
        <v>280</v>
      </c>
      <c r="E181" s="41">
        <v>1</v>
      </c>
      <c r="F181" s="68" t="s">
        <v>440</v>
      </c>
      <c r="G181" s="92"/>
      <c r="H181" s="39">
        <v>1200.6885</v>
      </c>
      <c r="I181" s="40">
        <f t="shared" si="10"/>
        <v>1200.6885</v>
      </c>
      <c r="J181" s="19"/>
      <c r="K181" s="19"/>
      <c r="L181" s="19"/>
      <c r="M181" s="19"/>
      <c r="N181" s="19"/>
      <c r="O181" s="19"/>
      <c r="P181" s="19"/>
      <c r="Q181" s="19"/>
      <c r="R181" s="6"/>
      <c r="S181" s="6"/>
      <c r="T181" s="6"/>
      <c r="U181" s="6"/>
      <c r="V181" s="6"/>
      <c r="W181" s="6"/>
      <c r="X181" s="6"/>
      <c r="Y181" s="6"/>
      <c r="Z181" s="6"/>
      <c r="AA181" s="6"/>
      <c r="AB181" s="6"/>
      <c r="AC181" s="6"/>
      <c r="AD181" s="6"/>
    </row>
    <row r="182" spans="1:30" s="62" customFormat="1" x14ac:dyDescent="0.2">
      <c r="A182" s="79" t="s">
        <v>404</v>
      </c>
      <c r="B182" s="48" t="s">
        <v>387</v>
      </c>
      <c r="C182" s="81" t="s">
        <v>297</v>
      </c>
      <c r="D182" s="49" t="s">
        <v>280</v>
      </c>
      <c r="E182" s="41">
        <v>1</v>
      </c>
      <c r="F182" s="91" t="s">
        <v>942</v>
      </c>
      <c r="G182" s="39"/>
      <c r="H182" s="39">
        <v>436.04270000000002</v>
      </c>
      <c r="I182" s="40">
        <f t="shared" ref="I182:I183" si="14">SUM(G182:H182)</f>
        <v>436.04270000000002</v>
      </c>
      <c r="J182" s="19"/>
      <c r="K182" s="19"/>
      <c r="L182" s="19"/>
      <c r="M182" s="19"/>
      <c r="N182" s="19"/>
      <c r="O182" s="19"/>
      <c r="P182" s="19"/>
      <c r="Q182" s="19"/>
      <c r="R182" s="6"/>
      <c r="S182" s="6"/>
      <c r="T182" s="6"/>
      <c r="U182" s="6"/>
      <c r="V182" s="6"/>
      <c r="W182" s="6"/>
      <c r="X182" s="6"/>
      <c r="Y182" s="6"/>
      <c r="Z182" s="6"/>
      <c r="AA182" s="6"/>
      <c r="AB182" s="6"/>
      <c r="AC182" s="6"/>
      <c r="AD182" s="6"/>
    </row>
    <row r="183" spans="1:30" s="62" customFormat="1" x14ac:dyDescent="0.2">
      <c r="A183" s="79" t="s">
        <v>385</v>
      </c>
      <c r="B183" s="48" t="s">
        <v>104</v>
      </c>
      <c r="C183" s="81" t="s">
        <v>297</v>
      </c>
      <c r="D183" s="64" t="s">
        <v>280</v>
      </c>
      <c r="E183" s="41">
        <v>1</v>
      </c>
      <c r="F183" s="63" t="s">
        <v>939</v>
      </c>
      <c r="G183" s="39"/>
      <c r="H183" s="39">
        <v>313.94409999999999</v>
      </c>
      <c r="I183" s="40">
        <f t="shared" si="14"/>
        <v>313.94409999999999</v>
      </c>
      <c r="J183" s="19"/>
      <c r="K183" s="19"/>
      <c r="L183" s="19"/>
      <c r="M183" s="19"/>
      <c r="N183" s="19"/>
      <c r="O183" s="19"/>
      <c r="P183" s="19"/>
      <c r="Q183" s="19"/>
      <c r="R183" s="6"/>
      <c r="S183" s="6"/>
      <c r="T183" s="6"/>
      <c r="U183" s="6"/>
      <c r="V183" s="6"/>
      <c r="W183" s="6"/>
      <c r="X183" s="6"/>
      <c r="Y183" s="6"/>
      <c r="Z183" s="6"/>
      <c r="AA183" s="6"/>
      <c r="AB183" s="6"/>
      <c r="AC183" s="6"/>
      <c r="AD183" s="6"/>
    </row>
    <row r="184" spans="1:30" s="62" customFormat="1" x14ac:dyDescent="0.2">
      <c r="A184" s="79" t="s">
        <v>433</v>
      </c>
      <c r="B184" s="48" t="s">
        <v>94</v>
      </c>
      <c r="C184" s="81" t="s">
        <v>434</v>
      </c>
      <c r="D184" s="49" t="s">
        <v>280</v>
      </c>
      <c r="E184" s="41">
        <v>1</v>
      </c>
      <c r="F184" s="76" t="s">
        <v>435</v>
      </c>
      <c r="G184" s="39"/>
      <c r="H184" s="39">
        <v>1200.6885</v>
      </c>
      <c r="I184" s="40">
        <f t="shared" si="10"/>
        <v>1200.6885</v>
      </c>
      <c r="J184" s="19"/>
      <c r="K184" s="19"/>
      <c r="L184" s="19"/>
      <c r="M184" s="19"/>
      <c r="N184" s="19"/>
      <c r="O184" s="19"/>
      <c r="P184" s="19"/>
      <c r="Q184" s="19"/>
      <c r="R184" s="6"/>
      <c r="S184" s="6"/>
      <c r="T184" s="6"/>
      <c r="U184" s="6"/>
      <c r="V184" s="6"/>
      <c r="W184" s="6"/>
      <c r="X184" s="6"/>
      <c r="Y184" s="6"/>
      <c r="Z184" s="6"/>
      <c r="AA184" s="6"/>
      <c r="AB184" s="6"/>
      <c r="AC184" s="6"/>
      <c r="AD184" s="6"/>
    </row>
    <row r="185" spans="1:30" s="62" customFormat="1" x14ac:dyDescent="0.2">
      <c r="A185" s="79" t="s">
        <v>383</v>
      </c>
      <c r="B185" s="48" t="s">
        <v>388</v>
      </c>
      <c r="C185" s="81" t="s">
        <v>434</v>
      </c>
      <c r="D185" s="49" t="s">
        <v>280</v>
      </c>
      <c r="E185" s="41">
        <v>1</v>
      </c>
      <c r="F185" s="63" t="s">
        <v>436</v>
      </c>
      <c r="G185" s="39"/>
      <c r="H185" s="39">
        <v>732.54629999999997</v>
      </c>
      <c r="I185" s="40">
        <f t="shared" si="10"/>
        <v>732.54629999999997</v>
      </c>
      <c r="J185" s="19"/>
      <c r="K185" s="19"/>
      <c r="L185" s="19"/>
      <c r="M185" s="19"/>
      <c r="N185" s="19"/>
      <c r="O185" s="19"/>
      <c r="P185" s="19"/>
      <c r="Q185" s="19"/>
      <c r="R185" s="6"/>
      <c r="S185" s="6"/>
      <c r="T185" s="6"/>
      <c r="U185" s="6"/>
      <c r="V185" s="6"/>
      <c r="W185" s="6"/>
      <c r="X185" s="6"/>
      <c r="Y185" s="6"/>
      <c r="Z185" s="6"/>
      <c r="AA185" s="6"/>
      <c r="AB185" s="6"/>
      <c r="AC185" s="6"/>
      <c r="AD185" s="6"/>
    </row>
    <row r="186" spans="1:30" s="62" customFormat="1" x14ac:dyDescent="0.2">
      <c r="A186" s="79" t="s">
        <v>441</v>
      </c>
      <c r="B186" s="48" t="s">
        <v>94</v>
      </c>
      <c r="C186" s="94" t="s">
        <v>443</v>
      </c>
      <c r="D186" s="49" t="s">
        <v>280</v>
      </c>
      <c r="E186" s="41">
        <v>1</v>
      </c>
      <c r="F186" s="77" t="s">
        <v>444</v>
      </c>
      <c r="G186" s="39"/>
      <c r="H186" s="39">
        <v>1200.6885</v>
      </c>
      <c r="I186" s="40">
        <f t="shared" si="10"/>
        <v>1200.6885</v>
      </c>
      <c r="J186" s="19"/>
      <c r="K186" s="19"/>
      <c r="L186" s="19"/>
      <c r="M186" s="19"/>
      <c r="N186" s="19"/>
      <c r="O186" s="19"/>
      <c r="P186" s="19"/>
      <c r="Q186" s="19"/>
      <c r="R186" s="6"/>
      <c r="S186" s="6"/>
      <c r="T186" s="6"/>
      <c r="U186" s="6"/>
      <c r="V186" s="6"/>
      <c r="W186" s="6"/>
      <c r="X186" s="6"/>
      <c r="Y186" s="6"/>
      <c r="Z186" s="6"/>
      <c r="AA186" s="6"/>
      <c r="AB186" s="6"/>
      <c r="AC186" s="6"/>
      <c r="AD186" s="6"/>
    </row>
    <row r="187" spans="1:30" s="62" customFormat="1" x14ac:dyDescent="0.2">
      <c r="A187" s="79" t="s">
        <v>383</v>
      </c>
      <c r="B187" s="48" t="s">
        <v>388</v>
      </c>
      <c r="C187" s="94" t="s">
        <v>443</v>
      </c>
      <c r="D187" s="49" t="s">
        <v>280</v>
      </c>
      <c r="E187" s="41">
        <v>1</v>
      </c>
      <c r="F187" s="96" t="s">
        <v>445</v>
      </c>
      <c r="G187" s="39"/>
      <c r="H187" s="39">
        <v>732.54629999999997</v>
      </c>
      <c r="I187" s="40">
        <f t="shared" si="10"/>
        <v>732.54629999999997</v>
      </c>
      <c r="J187" s="19"/>
      <c r="K187" s="19"/>
      <c r="L187" s="19"/>
      <c r="M187" s="19"/>
      <c r="N187" s="19"/>
      <c r="O187" s="19"/>
      <c r="P187" s="19"/>
      <c r="Q187" s="19"/>
      <c r="R187" s="6"/>
      <c r="S187" s="6"/>
      <c r="T187" s="6"/>
      <c r="U187" s="6"/>
      <c r="V187" s="6"/>
      <c r="W187" s="6"/>
      <c r="X187" s="6"/>
      <c r="Y187" s="6"/>
      <c r="Z187" s="6"/>
      <c r="AA187" s="6"/>
      <c r="AB187" s="6"/>
      <c r="AC187" s="6"/>
      <c r="AD187" s="6"/>
    </row>
    <row r="188" spans="1:30" s="62" customFormat="1" x14ac:dyDescent="0.2">
      <c r="A188" s="79" t="s">
        <v>386</v>
      </c>
      <c r="B188" s="48" t="s">
        <v>102</v>
      </c>
      <c r="C188" s="94" t="s">
        <v>443</v>
      </c>
      <c r="D188" s="49" t="s">
        <v>280</v>
      </c>
      <c r="E188" s="41">
        <v>1</v>
      </c>
      <c r="F188" s="74" t="s">
        <v>446</v>
      </c>
      <c r="G188" s="39"/>
      <c r="H188" s="39">
        <v>401.1617</v>
      </c>
      <c r="I188" s="40">
        <f t="shared" ref="I188" si="15">SUM(G188:H188)</f>
        <v>401.1617</v>
      </c>
      <c r="J188" s="19"/>
      <c r="K188" s="19"/>
      <c r="L188" s="19"/>
      <c r="M188" s="19"/>
      <c r="N188" s="19"/>
      <c r="O188" s="19"/>
      <c r="P188" s="19"/>
      <c r="Q188" s="19"/>
      <c r="R188" s="6"/>
      <c r="S188" s="6"/>
      <c r="T188" s="6"/>
      <c r="U188" s="6"/>
      <c r="V188" s="6"/>
      <c r="W188" s="6"/>
      <c r="X188" s="6"/>
      <c r="Y188" s="6"/>
      <c r="Z188" s="6"/>
      <c r="AA188" s="6"/>
      <c r="AB188" s="6"/>
      <c r="AC188" s="6"/>
      <c r="AD188" s="6"/>
    </row>
    <row r="189" spans="1:30" s="62" customFormat="1" x14ac:dyDescent="0.2">
      <c r="A189" s="79" t="s">
        <v>442</v>
      </c>
      <c r="B189" s="48" t="s">
        <v>94</v>
      </c>
      <c r="C189" s="94" t="s">
        <v>443</v>
      </c>
      <c r="D189" s="49" t="s">
        <v>280</v>
      </c>
      <c r="E189" s="41">
        <v>1</v>
      </c>
      <c r="F189" s="63" t="s">
        <v>447</v>
      </c>
      <c r="G189" s="39"/>
      <c r="H189" s="39">
        <v>1200.6885</v>
      </c>
      <c r="I189" s="40">
        <f t="shared" si="10"/>
        <v>1200.6885</v>
      </c>
      <c r="J189" s="19"/>
      <c r="K189" s="19"/>
      <c r="L189" s="19"/>
      <c r="M189" s="19"/>
      <c r="N189" s="19"/>
      <c r="O189" s="19"/>
      <c r="P189" s="19"/>
      <c r="Q189" s="19"/>
      <c r="R189" s="6"/>
      <c r="S189" s="6"/>
      <c r="T189" s="6"/>
      <c r="U189" s="6"/>
      <c r="V189" s="6"/>
      <c r="W189" s="6"/>
      <c r="X189" s="6"/>
      <c r="Y189" s="6"/>
      <c r="Z189" s="6"/>
      <c r="AA189" s="6"/>
      <c r="AB189" s="6"/>
      <c r="AC189" s="6"/>
      <c r="AD189" s="6"/>
    </row>
    <row r="190" spans="1:30" s="62" customFormat="1" x14ac:dyDescent="0.2">
      <c r="A190" s="79" t="s">
        <v>404</v>
      </c>
      <c r="B190" s="48" t="s">
        <v>387</v>
      </c>
      <c r="C190" s="95" t="s">
        <v>443</v>
      </c>
      <c r="D190" s="49" t="s">
        <v>280</v>
      </c>
      <c r="E190" s="41">
        <v>1</v>
      </c>
      <c r="F190" s="63" t="s">
        <v>448</v>
      </c>
      <c r="G190" s="39"/>
      <c r="H190" s="39">
        <v>436.04270000000002</v>
      </c>
      <c r="I190" s="40">
        <f t="shared" ref="I190:I191" si="16">SUM(G190:H190)</f>
        <v>436.04270000000002</v>
      </c>
      <c r="J190" s="19"/>
      <c r="K190" s="19"/>
      <c r="L190" s="19"/>
      <c r="M190" s="19"/>
      <c r="N190" s="19"/>
      <c r="O190" s="19"/>
      <c r="P190" s="19"/>
      <c r="Q190" s="19"/>
      <c r="R190" s="6"/>
      <c r="S190" s="6"/>
      <c r="T190" s="6"/>
      <c r="U190" s="6"/>
      <c r="V190" s="6"/>
      <c r="W190" s="6"/>
      <c r="X190" s="6"/>
      <c r="Y190" s="6"/>
      <c r="Z190" s="6"/>
      <c r="AA190" s="6"/>
      <c r="AB190" s="6"/>
      <c r="AC190" s="6"/>
      <c r="AD190" s="6"/>
    </row>
    <row r="191" spans="1:30" s="62" customFormat="1" x14ac:dyDescent="0.2">
      <c r="A191" s="79" t="s">
        <v>404</v>
      </c>
      <c r="B191" s="81" t="s">
        <v>387</v>
      </c>
      <c r="C191" s="94" t="s">
        <v>451</v>
      </c>
      <c r="D191" s="49" t="s">
        <v>280</v>
      </c>
      <c r="E191" s="41">
        <v>1</v>
      </c>
      <c r="F191" s="63" t="s">
        <v>452</v>
      </c>
      <c r="G191" s="39"/>
      <c r="H191" s="39">
        <v>436.04270000000002</v>
      </c>
      <c r="I191" s="40">
        <f t="shared" si="16"/>
        <v>436.04270000000002</v>
      </c>
      <c r="J191" s="19"/>
      <c r="K191" s="19"/>
      <c r="L191" s="19"/>
      <c r="M191" s="19"/>
      <c r="N191" s="19"/>
      <c r="O191" s="19"/>
      <c r="P191" s="19"/>
      <c r="Q191" s="19"/>
      <c r="R191" s="6"/>
      <c r="S191" s="6"/>
      <c r="T191" s="6"/>
      <c r="U191" s="6"/>
      <c r="V191" s="6"/>
      <c r="W191" s="6"/>
      <c r="X191" s="6"/>
      <c r="Y191" s="6"/>
      <c r="Z191" s="6"/>
      <c r="AA191" s="6"/>
      <c r="AB191" s="6"/>
      <c r="AC191" s="6"/>
      <c r="AD191" s="6"/>
    </row>
    <row r="192" spans="1:30" s="62" customFormat="1" x14ac:dyDescent="0.2">
      <c r="A192" s="79" t="s">
        <v>383</v>
      </c>
      <c r="B192" s="81" t="s">
        <v>388</v>
      </c>
      <c r="C192" s="94" t="s">
        <v>451</v>
      </c>
      <c r="D192" s="49" t="s">
        <v>280</v>
      </c>
      <c r="E192" s="41">
        <v>1</v>
      </c>
      <c r="F192" s="97" t="s">
        <v>453</v>
      </c>
      <c r="G192" s="39"/>
      <c r="H192" s="39">
        <v>732.54629999999997</v>
      </c>
      <c r="I192" s="40">
        <f t="shared" si="10"/>
        <v>732.54629999999997</v>
      </c>
      <c r="J192" s="19"/>
      <c r="K192" s="19"/>
      <c r="L192" s="19"/>
      <c r="M192" s="19"/>
      <c r="N192" s="19"/>
      <c r="O192" s="19"/>
      <c r="P192" s="19"/>
      <c r="Q192" s="19"/>
      <c r="R192" s="6"/>
      <c r="S192" s="6"/>
      <c r="T192" s="6"/>
      <c r="U192" s="6"/>
      <c r="V192" s="6"/>
      <c r="W192" s="6"/>
      <c r="X192" s="6"/>
      <c r="Y192" s="6"/>
      <c r="Z192" s="6"/>
      <c r="AA192" s="6"/>
      <c r="AB192" s="6"/>
      <c r="AC192" s="6"/>
      <c r="AD192" s="6"/>
    </row>
    <row r="193" spans="1:30" s="62" customFormat="1" x14ac:dyDescent="0.2">
      <c r="A193" s="79" t="s">
        <v>383</v>
      </c>
      <c r="B193" s="48" t="s">
        <v>388</v>
      </c>
      <c r="C193" s="94" t="s">
        <v>451</v>
      </c>
      <c r="D193" s="49" t="s">
        <v>280</v>
      </c>
      <c r="E193" s="41">
        <v>1</v>
      </c>
      <c r="F193" s="97" t="s">
        <v>454</v>
      </c>
      <c r="G193" s="39"/>
      <c r="H193" s="39">
        <v>732.54629999999997</v>
      </c>
      <c r="I193" s="40">
        <f t="shared" si="10"/>
        <v>732.54629999999997</v>
      </c>
      <c r="J193" s="19"/>
      <c r="K193" s="19"/>
      <c r="L193" s="19"/>
      <c r="M193" s="19"/>
      <c r="N193" s="19"/>
      <c r="O193" s="19"/>
      <c r="P193" s="19"/>
      <c r="Q193" s="19"/>
      <c r="R193" s="6"/>
      <c r="S193" s="6"/>
      <c r="T193" s="6"/>
      <c r="U193" s="6"/>
      <c r="V193" s="6"/>
      <c r="W193" s="6"/>
      <c r="X193" s="6"/>
      <c r="Y193" s="6"/>
      <c r="Z193" s="6"/>
      <c r="AA193" s="6"/>
      <c r="AB193" s="6"/>
      <c r="AC193" s="6"/>
      <c r="AD193" s="6"/>
    </row>
    <row r="194" spans="1:30" s="62" customFormat="1" x14ac:dyDescent="0.2">
      <c r="A194" s="79" t="s">
        <v>383</v>
      </c>
      <c r="B194" s="81" t="s">
        <v>388</v>
      </c>
      <c r="C194" s="94" t="s">
        <v>451</v>
      </c>
      <c r="D194" s="49" t="s">
        <v>280</v>
      </c>
      <c r="E194" s="41">
        <v>1</v>
      </c>
      <c r="F194" s="97" t="s">
        <v>964</v>
      </c>
      <c r="G194" s="39"/>
      <c r="H194" s="39">
        <v>732.54629999999997</v>
      </c>
      <c r="I194" s="40">
        <f t="shared" si="10"/>
        <v>732.54629999999997</v>
      </c>
      <c r="J194" s="19"/>
      <c r="K194" s="19"/>
      <c r="L194" s="19"/>
      <c r="M194" s="19"/>
      <c r="N194" s="19"/>
      <c r="O194" s="19"/>
      <c r="P194" s="19"/>
      <c r="Q194" s="19"/>
      <c r="R194" s="6"/>
      <c r="S194" s="6"/>
      <c r="T194" s="6"/>
      <c r="U194" s="6"/>
      <c r="V194" s="6"/>
      <c r="W194" s="6"/>
      <c r="X194" s="6"/>
      <c r="Y194" s="6"/>
      <c r="Z194" s="6"/>
      <c r="AA194" s="6"/>
      <c r="AB194" s="6"/>
      <c r="AC194" s="6"/>
      <c r="AD194" s="6"/>
    </row>
    <row r="195" spans="1:30" s="62" customFormat="1" x14ac:dyDescent="0.2">
      <c r="A195" s="79" t="s">
        <v>404</v>
      </c>
      <c r="B195" s="48" t="s">
        <v>387</v>
      </c>
      <c r="C195" s="94" t="s">
        <v>451</v>
      </c>
      <c r="D195" s="49" t="s">
        <v>280</v>
      </c>
      <c r="E195" s="41">
        <v>1</v>
      </c>
      <c r="F195" s="97" t="s">
        <v>455</v>
      </c>
      <c r="G195" s="39"/>
      <c r="H195" s="39">
        <v>436.04270000000002</v>
      </c>
      <c r="I195" s="40">
        <f t="shared" ref="I195:I196" si="17">SUM(G195:H195)</f>
        <v>436.04270000000002</v>
      </c>
      <c r="J195" s="19"/>
      <c r="K195" s="19"/>
      <c r="L195" s="19"/>
      <c r="M195" s="19"/>
      <c r="N195" s="19"/>
      <c r="O195" s="19"/>
      <c r="P195" s="19"/>
      <c r="Q195" s="19"/>
      <c r="R195" s="6"/>
      <c r="S195" s="6"/>
      <c r="T195" s="6"/>
      <c r="U195" s="6"/>
      <c r="V195" s="6"/>
      <c r="W195" s="6"/>
      <c r="X195" s="6"/>
      <c r="Y195" s="6"/>
      <c r="Z195" s="6"/>
      <c r="AA195" s="6"/>
      <c r="AB195" s="6"/>
      <c r="AC195" s="6"/>
      <c r="AD195" s="6"/>
    </row>
    <row r="196" spans="1:30" s="62" customFormat="1" x14ac:dyDescent="0.2">
      <c r="A196" s="79" t="s">
        <v>404</v>
      </c>
      <c r="B196" s="81" t="s">
        <v>387</v>
      </c>
      <c r="C196" s="94" t="s">
        <v>451</v>
      </c>
      <c r="D196" s="49" t="s">
        <v>280</v>
      </c>
      <c r="E196" s="41">
        <v>1</v>
      </c>
      <c r="F196" s="97" t="s">
        <v>937</v>
      </c>
      <c r="G196" s="39"/>
      <c r="H196" s="39">
        <v>436.04270000000002</v>
      </c>
      <c r="I196" s="40">
        <f t="shared" si="17"/>
        <v>436.04270000000002</v>
      </c>
      <c r="J196" s="19"/>
      <c r="K196" s="19"/>
      <c r="L196" s="19"/>
      <c r="M196" s="19"/>
      <c r="N196" s="19"/>
      <c r="O196" s="19"/>
      <c r="P196" s="19"/>
      <c r="Q196" s="19"/>
      <c r="R196" s="6"/>
      <c r="S196" s="6"/>
      <c r="T196" s="6"/>
      <c r="U196" s="6"/>
      <c r="V196" s="6"/>
      <c r="W196" s="6"/>
      <c r="X196" s="6"/>
      <c r="Y196" s="6"/>
      <c r="Z196" s="6"/>
      <c r="AA196" s="6"/>
      <c r="AB196" s="6"/>
      <c r="AC196" s="6"/>
      <c r="AD196" s="6"/>
    </row>
    <row r="197" spans="1:30" s="62" customFormat="1" x14ac:dyDescent="0.2">
      <c r="A197" s="79" t="s">
        <v>449</v>
      </c>
      <c r="B197" s="48" t="s">
        <v>94</v>
      </c>
      <c r="C197" s="94" t="s">
        <v>451</v>
      </c>
      <c r="D197" s="49" t="s">
        <v>280</v>
      </c>
      <c r="E197" s="41">
        <v>1</v>
      </c>
      <c r="F197" s="63" t="s">
        <v>963</v>
      </c>
      <c r="G197" s="39"/>
      <c r="H197" s="39">
        <v>1200.6885</v>
      </c>
      <c r="I197" s="40">
        <f t="shared" si="10"/>
        <v>1200.6885</v>
      </c>
      <c r="J197" s="19"/>
      <c r="K197" s="19"/>
      <c r="L197" s="19"/>
      <c r="M197" s="19"/>
      <c r="N197" s="19"/>
      <c r="O197" s="19"/>
      <c r="P197" s="19"/>
      <c r="Q197" s="19"/>
      <c r="R197" s="6"/>
      <c r="S197" s="6"/>
      <c r="T197" s="6"/>
      <c r="U197" s="6"/>
      <c r="V197" s="6"/>
      <c r="W197" s="6"/>
      <c r="X197" s="6"/>
      <c r="Y197" s="6"/>
      <c r="Z197" s="6"/>
      <c r="AA197" s="6"/>
      <c r="AB197" s="6"/>
      <c r="AC197" s="6"/>
      <c r="AD197" s="6"/>
    </row>
    <row r="198" spans="1:30" s="62" customFormat="1" x14ac:dyDescent="0.2">
      <c r="A198" s="79" t="s">
        <v>383</v>
      </c>
      <c r="B198" s="48" t="s">
        <v>388</v>
      </c>
      <c r="C198" s="94" t="s">
        <v>451</v>
      </c>
      <c r="D198" s="49" t="s">
        <v>280</v>
      </c>
      <c r="E198" s="41">
        <v>1</v>
      </c>
      <c r="F198" s="97" t="s">
        <v>456</v>
      </c>
      <c r="G198" s="39"/>
      <c r="H198" s="39">
        <v>732.54629999999997</v>
      </c>
      <c r="I198" s="40">
        <f t="shared" si="10"/>
        <v>732.54629999999997</v>
      </c>
      <c r="J198" s="19"/>
      <c r="K198" s="19"/>
      <c r="L198" s="19"/>
      <c r="M198" s="19"/>
      <c r="N198" s="19"/>
      <c r="O198" s="19"/>
      <c r="P198" s="19"/>
      <c r="Q198" s="19"/>
      <c r="R198" s="6"/>
      <c r="S198" s="6"/>
      <c r="T198" s="6"/>
      <c r="U198" s="6"/>
      <c r="V198" s="6"/>
      <c r="W198" s="6"/>
      <c r="X198" s="6"/>
      <c r="Y198" s="6"/>
      <c r="Z198" s="6"/>
      <c r="AA198" s="6"/>
      <c r="AB198" s="6"/>
      <c r="AC198" s="6"/>
      <c r="AD198" s="6"/>
    </row>
    <row r="199" spans="1:30" s="62" customFormat="1" x14ac:dyDescent="0.2">
      <c r="A199" s="79" t="s">
        <v>404</v>
      </c>
      <c r="B199" s="48" t="s">
        <v>387</v>
      </c>
      <c r="C199" s="94" t="s">
        <v>451</v>
      </c>
      <c r="D199" s="49" t="s">
        <v>280</v>
      </c>
      <c r="E199" s="41">
        <v>1</v>
      </c>
      <c r="F199" s="97" t="s">
        <v>457</v>
      </c>
      <c r="G199" s="39"/>
      <c r="H199" s="39">
        <v>436.04270000000002</v>
      </c>
      <c r="I199" s="40">
        <f t="shared" ref="I199:I201" si="18">SUM(G199:H199)</f>
        <v>436.04270000000002</v>
      </c>
      <c r="J199" s="19"/>
      <c r="K199" s="19"/>
      <c r="L199" s="19"/>
      <c r="M199" s="19"/>
      <c r="N199" s="19"/>
      <c r="O199" s="19"/>
      <c r="P199" s="19"/>
      <c r="Q199" s="19"/>
      <c r="R199" s="6"/>
      <c r="S199" s="6"/>
      <c r="T199" s="6"/>
      <c r="U199" s="6"/>
      <c r="V199" s="6"/>
      <c r="W199" s="6"/>
      <c r="X199" s="6"/>
      <c r="Y199" s="6"/>
      <c r="Z199" s="6"/>
      <c r="AA199" s="6"/>
      <c r="AB199" s="6"/>
      <c r="AC199" s="6"/>
      <c r="AD199" s="6"/>
    </row>
    <row r="200" spans="1:30" s="62" customFormat="1" x14ac:dyDescent="0.2">
      <c r="A200" s="79" t="s">
        <v>404</v>
      </c>
      <c r="B200" s="48" t="s">
        <v>387</v>
      </c>
      <c r="C200" s="94" t="s">
        <v>451</v>
      </c>
      <c r="D200" s="49" t="s">
        <v>280</v>
      </c>
      <c r="E200" s="41">
        <v>1</v>
      </c>
      <c r="F200" s="63" t="s">
        <v>458</v>
      </c>
      <c r="G200" s="39"/>
      <c r="H200" s="39">
        <v>436.04270000000002</v>
      </c>
      <c r="I200" s="40">
        <f t="shared" si="18"/>
        <v>436.04270000000002</v>
      </c>
      <c r="J200" s="19"/>
      <c r="K200" s="19"/>
      <c r="L200" s="19"/>
      <c r="M200" s="19"/>
      <c r="N200" s="19"/>
      <c r="O200" s="19"/>
      <c r="P200" s="19"/>
      <c r="Q200" s="19"/>
      <c r="R200" s="6"/>
      <c r="S200" s="6"/>
      <c r="T200" s="6"/>
      <c r="U200" s="6"/>
      <c r="V200" s="6"/>
      <c r="W200" s="6"/>
      <c r="X200" s="6"/>
      <c r="Y200" s="6"/>
      <c r="Z200" s="6"/>
      <c r="AA200" s="6"/>
      <c r="AB200" s="6"/>
      <c r="AC200" s="6"/>
      <c r="AD200" s="6"/>
    </row>
    <row r="201" spans="1:30" s="62" customFormat="1" x14ac:dyDescent="0.2">
      <c r="A201" s="79" t="s">
        <v>386</v>
      </c>
      <c r="B201" s="48" t="s">
        <v>102</v>
      </c>
      <c r="C201" s="94" t="s">
        <v>451</v>
      </c>
      <c r="D201" s="49" t="s">
        <v>280</v>
      </c>
      <c r="E201" s="41">
        <v>1</v>
      </c>
      <c r="F201" s="98" t="s">
        <v>952</v>
      </c>
      <c r="G201" s="39"/>
      <c r="H201" s="39">
        <v>401.1617</v>
      </c>
      <c r="I201" s="40">
        <f t="shared" si="18"/>
        <v>401.1617</v>
      </c>
      <c r="J201" s="19"/>
      <c r="K201" s="19"/>
      <c r="L201" s="19"/>
      <c r="M201" s="19"/>
      <c r="N201" s="19"/>
      <c r="O201" s="19"/>
      <c r="P201" s="19"/>
      <c r="Q201" s="19"/>
      <c r="R201" s="6"/>
      <c r="S201" s="6"/>
      <c r="T201" s="6"/>
      <c r="U201" s="6"/>
      <c r="V201" s="6"/>
      <c r="W201" s="6"/>
      <c r="X201" s="6"/>
      <c r="Y201" s="6"/>
      <c r="Z201" s="6"/>
      <c r="AA201" s="6"/>
      <c r="AB201" s="6"/>
      <c r="AC201" s="6"/>
      <c r="AD201" s="6"/>
    </row>
    <row r="202" spans="1:30" s="62" customFormat="1" x14ac:dyDescent="0.2">
      <c r="A202" s="79" t="s">
        <v>450</v>
      </c>
      <c r="B202" s="48" t="s">
        <v>94</v>
      </c>
      <c r="C202" s="94" t="s">
        <v>451</v>
      </c>
      <c r="D202" s="49" t="s">
        <v>280</v>
      </c>
      <c r="E202" s="41">
        <v>1</v>
      </c>
      <c r="F202" s="63" t="s">
        <v>459</v>
      </c>
      <c r="G202" s="39"/>
      <c r="H202" s="39">
        <v>1200.6885</v>
      </c>
      <c r="I202" s="40">
        <f t="shared" si="10"/>
        <v>1200.6885</v>
      </c>
      <c r="J202" s="19"/>
      <c r="K202" s="19"/>
      <c r="L202" s="19"/>
      <c r="M202" s="19"/>
      <c r="N202" s="19"/>
      <c r="O202" s="19"/>
      <c r="P202" s="19"/>
      <c r="Q202" s="19"/>
      <c r="R202" s="6"/>
      <c r="S202" s="6"/>
      <c r="T202" s="6"/>
      <c r="U202" s="6"/>
      <c r="V202" s="6"/>
      <c r="W202" s="6"/>
      <c r="X202" s="6"/>
      <c r="Y202" s="6"/>
      <c r="Z202" s="6"/>
      <c r="AA202" s="6"/>
      <c r="AB202" s="6"/>
      <c r="AC202" s="6"/>
      <c r="AD202" s="6"/>
    </row>
    <row r="203" spans="1:30" s="62" customFormat="1" x14ac:dyDescent="0.2">
      <c r="A203" s="79" t="s">
        <v>383</v>
      </c>
      <c r="B203" s="48" t="s">
        <v>388</v>
      </c>
      <c r="C203" s="94" t="s">
        <v>451</v>
      </c>
      <c r="D203" s="49" t="s">
        <v>280</v>
      </c>
      <c r="E203" s="41">
        <v>1</v>
      </c>
      <c r="F203" s="98" t="s">
        <v>460</v>
      </c>
      <c r="G203" s="39"/>
      <c r="H203" s="39">
        <v>732.54629999999997</v>
      </c>
      <c r="I203" s="40">
        <f t="shared" si="10"/>
        <v>732.54629999999997</v>
      </c>
      <c r="J203" s="19"/>
      <c r="K203" s="19"/>
      <c r="L203" s="19"/>
      <c r="M203" s="19"/>
      <c r="N203" s="19"/>
      <c r="O203" s="19"/>
      <c r="P203" s="19"/>
      <c r="Q203" s="19"/>
      <c r="R203" s="6"/>
      <c r="S203" s="6"/>
      <c r="T203" s="6"/>
      <c r="U203" s="6"/>
      <c r="V203" s="6"/>
      <c r="W203" s="6"/>
      <c r="X203" s="6"/>
      <c r="Y203" s="6"/>
      <c r="Z203" s="6"/>
      <c r="AA203" s="6"/>
      <c r="AB203" s="6"/>
      <c r="AC203" s="6"/>
      <c r="AD203" s="6"/>
    </row>
    <row r="204" spans="1:30" s="62" customFormat="1" x14ac:dyDescent="0.2">
      <c r="A204" s="79" t="s">
        <v>404</v>
      </c>
      <c r="B204" s="48" t="s">
        <v>387</v>
      </c>
      <c r="C204" s="94" t="s">
        <v>451</v>
      </c>
      <c r="D204" s="49" t="s">
        <v>280</v>
      </c>
      <c r="E204" s="41">
        <v>1</v>
      </c>
      <c r="F204" s="98" t="s">
        <v>461</v>
      </c>
      <c r="G204" s="39"/>
      <c r="H204" s="39">
        <v>436.04270000000002</v>
      </c>
      <c r="I204" s="40">
        <f t="shared" ref="I204:I207" si="19">SUM(G204:H204)</f>
        <v>436.04270000000002</v>
      </c>
      <c r="J204" s="19"/>
      <c r="K204" s="19"/>
      <c r="L204" s="19"/>
      <c r="M204" s="19"/>
      <c r="N204" s="19"/>
      <c r="O204" s="19"/>
      <c r="P204" s="19"/>
      <c r="Q204" s="19"/>
      <c r="R204" s="6"/>
      <c r="S204" s="6"/>
      <c r="T204" s="6"/>
      <c r="U204" s="6"/>
      <c r="V204" s="6"/>
      <c r="W204" s="6"/>
      <c r="X204" s="6"/>
      <c r="Y204" s="6"/>
      <c r="Z204" s="6"/>
      <c r="AA204" s="6"/>
      <c r="AB204" s="6"/>
      <c r="AC204" s="6"/>
      <c r="AD204" s="6"/>
    </row>
    <row r="205" spans="1:30" s="62" customFormat="1" x14ac:dyDescent="0.2">
      <c r="A205" s="79" t="s">
        <v>386</v>
      </c>
      <c r="B205" s="48" t="s">
        <v>102</v>
      </c>
      <c r="C205" s="94" t="s">
        <v>451</v>
      </c>
      <c r="D205" s="49" t="s">
        <v>280</v>
      </c>
      <c r="E205" s="41">
        <v>1</v>
      </c>
      <c r="F205" s="63" t="s">
        <v>462</v>
      </c>
      <c r="G205" s="39"/>
      <c r="H205" s="39">
        <v>401.1617</v>
      </c>
      <c r="I205" s="40">
        <f t="shared" si="19"/>
        <v>401.1617</v>
      </c>
      <c r="J205" s="19"/>
      <c r="K205" s="19"/>
      <c r="L205" s="19"/>
      <c r="M205" s="19"/>
      <c r="N205" s="19"/>
      <c r="O205" s="19"/>
      <c r="P205" s="19"/>
      <c r="Q205" s="19"/>
      <c r="R205" s="6"/>
      <c r="S205" s="6"/>
      <c r="T205" s="6"/>
      <c r="U205" s="6"/>
      <c r="V205" s="6"/>
      <c r="W205" s="6"/>
      <c r="X205" s="6"/>
      <c r="Y205" s="6"/>
      <c r="Z205" s="6"/>
      <c r="AA205" s="6"/>
      <c r="AB205" s="6"/>
      <c r="AC205" s="6"/>
      <c r="AD205" s="6"/>
    </row>
    <row r="206" spans="1:30" s="62" customFormat="1" x14ac:dyDescent="0.2">
      <c r="A206" s="79" t="s">
        <v>386</v>
      </c>
      <c r="B206" s="48" t="s">
        <v>102</v>
      </c>
      <c r="C206" s="94" t="s">
        <v>451</v>
      </c>
      <c r="D206" s="49" t="s">
        <v>280</v>
      </c>
      <c r="E206" s="41">
        <v>1</v>
      </c>
      <c r="F206" s="97" t="s">
        <v>463</v>
      </c>
      <c r="G206" s="39"/>
      <c r="H206" s="39">
        <v>401.1617</v>
      </c>
      <c r="I206" s="40">
        <f t="shared" si="19"/>
        <v>401.1617</v>
      </c>
      <c r="J206" s="19"/>
      <c r="K206" s="19"/>
      <c r="L206" s="19"/>
      <c r="M206" s="19"/>
      <c r="N206" s="19"/>
      <c r="O206" s="19"/>
      <c r="P206" s="19"/>
      <c r="Q206" s="19"/>
      <c r="R206" s="6"/>
      <c r="S206" s="6"/>
      <c r="T206" s="6"/>
      <c r="U206" s="6"/>
      <c r="V206" s="6"/>
      <c r="W206" s="6"/>
      <c r="X206" s="6"/>
      <c r="Y206" s="6"/>
      <c r="Z206" s="6"/>
      <c r="AA206" s="6"/>
      <c r="AB206" s="6"/>
      <c r="AC206" s="6"/>
      <c r="AD206" s="6"/>
    </row>
    <row r="207" spans="1:30" s="62" customFormat="1" x14ac:dyDescent="0.2">
      <c r="A207" s="79" t="s">
        <v>386</v>
      </c>
      <c r="B207" s="48" t="s">
        <v>102</v>
      </c>
      <c r="C207" s="94" t="s">
        <v>451</v>
      </c>
      <c r="D207" s="49" t="s">
        <v>280</v>
      </c>
      <c r="E207" s="41">
        <v>1</v>
      </c>
      <c r="F207" s="97" t="s">
        <v>464</v>
      </c>
      <c r="G207" s="39"/>
      <c r="H207" s="39">
        <v>401.1617</v>
      </c>
      <c r="I207" s="40">
        <f t="shared" si="19"/>
        <v>401.1617</v>
      </c>
      <c r="J207" s="19"/>
      <c r="K207" s="19"/>
      <c r="L207" s="19"/>
      <c r="M207" s="19"/>
      <c r="N207" s="19"/>
      <c r="O207" s="19"/>
      <c r="P207" s="19"/>
      <c r="Q207" s="19"/>
      <c r="R207" s="6"/>
      <c r="S207" s="6"/>
      <c r="T207" s="6"/>
      <c r="U207" s="6"/>
      <c r="V207" s="6"/>
      <c r="W207" s="6"/>
      <c r="X207" s="6"/>
      <c r="Y207" s="6"/>
      <c r="Z207" s="6"/>
      <c r="AA207" s="6"/>
      <c r="AB207" s="6"/>
      <c r="AC207" s="6"/>
      <c r="AD207" s="6"/>
    </row>
    <row r="208" spans="1:30" s="93" customFormat="1" x14ac:dyDescent="0.2">
      <c r="A208" s="79" t="s">
        <v>404</v>
      </c>
      <c r="B208" s="48" t="s">
        <v>387</v>
      </c>
      <c r="C208" s="94" t="s">
        <v>298</v>
      </c>
      <c r="D208" s="49" t="s">
        <v>280</v>
      </c>
      <c r="E208" s="41">
        <v>1</v>
      </c>
      <c r="F208" s="63" t="s">
        <v>467</v>
      </c>
      <c r="G208" s="39"/>
      <c r="H208" s="39">
        <v>436.04270000000002</v>
      </c>
      <c r="I208" s="40">
        <f t="shared" ref="I208" si="20">SUM(G208:H208)</f>
        <v>436.04270000000002</v>
      </c>
      <c r="J208" s="19"/>
      <c r="K208" s="19"/>
      <c r="L208" s="19"/>
      <c r="M208" s="19"/>
      <c r="N208" s="19"/>
      <c r="O208" s="19"/>
      <c r="P208" s="19"/>
      <c r="Q208" s="19"/>
      <c r="R208" s="6"/>
      <c r="S208" s="6"/>
      <c r="T208" s="6"/>
      <c r="U208" s="6"/>
      <c r="V208" s="6"/>
      <c r="W208" s="6"/>
      <c r="X208" s="6"/>
      <c r="Y208" s="6"/>
      <c r="Z208" s="6"/>
      <c r="AA208" s="6"/>
      <c r="AB208" s="6"/>
      <c r="AC208" s="6"/>
      <c r="AD208" s="6"/>
    </row>
    <row r="209" spans="1:30" s="93" customFormat="1" x14ac:dyDescent="0.2">
      <c r="A209" s="79" t="s">
        <v>465</v>
      </c>
      <c r="B209" s="48" t="s">
        <v>94</v>
      </c>
      <c r="C209" s="94" t="s">
        <v>298</v>
      </c>
      <c r="D209" s="49" t="s">
        <v>280</v>
      </c>
      <c r="E209" s="41">
        <v>1</v>
      </c>
      <c r="F209" s="68" t="s">
        <v>468</v>
      </c>
      <c r="G209" s="39"/>
      <c r="H209" s="39">
        <v>1200.6885</v>
      </c>
      <c r="I209" s="40">
        <f t="shared" si="10"/>
        <v>1200.6885</v>
      </c>
      <c r="J209" s="19"/>
      <c r="K209" s="19"/>
      <c r="L209" s="19"/>
      <c r="M209" s="19"/>
      <c r="N209" s="19"/>
      <c r="O209" s="19"/>
      <c r="P209" s="19"/>
      <c r="Q209" s="19"/>
      <c r="R209" s="6"/>
      <c r="S209" s="6"/>
      <c r="T209" s="6"/>
      <c r="U209" s="6"/>
      <c r="V209" s="6"/>
      <c r="W209" s="6"/>
      <c r="X209" s="6"/>
      <c r="Y209" s="6"/>
      <c r="Z209" s="6"/>
      <c r="AA209" s="6"/>
      <c r="AB209" s="6"/>
      <c r="AC209" s="6"/>
      <c r="AD209" s="6"/>
    </row>
    <row r="210" spans="1:30" s="93" customFormat="1" x14ac:dyDescent="0.2">
      <c r="A210" s="89" t="s">
        <v>383</v>
      </c>
      <c r="B210" s="48" t="s">
        <v>388</v>
      </c>
      <c r="C210" s="95" t="s">
        <v>298</v>
      </c>
      <c r="D210" s="49" t="s">
        <v>280</v>
      </c>
      <c r="E210" s="41">
        <v>1</v>
      </c>
      <c r="F210" s="63" t="s">
        <v>469</v>
      </c>
      <c r="G210" s="39"/>
      <c r="H210" s="39">
        <v>732.54629999999997</v>
      </c>
      <c r="I210" s="40">
        <f t="shared" si="10"/>
        <v>732.54629999999997</v>
      </c>
      <c r="J210" s="19"/>
      <c r="K210" s="19"/>
      <c r="L210" s="19"/>
      <c r="M210" s="19"/>
      <c r="N210" s="19"/>
      <c r="O210" s="19"/>
      <c r="P210" s="19"/>
      <c r="Q210" s="19"/>
      <c r="R210" s="6"/>
      <c r="S210" s="6"/>
      <c r="T210" s="6"/>
      <c r="U210" s="6"/>
      <c r="V210" s="6"/>
      <c r="W210" s="6"/>
      <c r="X210" s="6"/>
      <c r="Y210" s="6"/>
      <c r="Z210" s="6"/>
      <c r="AA210" s="6"/>
      <c r="AB210" s="6"/>
      <c r="AC210" s="6"/>
      <c r="AD210" s="6"/>
    </row>
    <row r="211" spans="1:30" s="93" customFormat="1" x14ac:dyDescent="0.2">
      <c r="A211" s="79" t="s">
        <v>383</v>
      </c>
      <c r="B211" s="48" t="s">
        <v>388</v>
      </c>
      <c r="C211" s="94" t="s">
        <v>298</v>
      </c>
      <c r="D211" s="49" t="s">
        <v>280</v>
      </c>
      <c r="E211" s="41">
        <v>1</v>
      </c>
      <c r="F211" s="68" t="s">
        <v>470</v>
      </c>
      <c r="G211" s="39"/>
      <c r="H211" s="39">
        <v>732.54629999999997</v>
      </c>
      <c r="I211" s="40">
        <f t="shared" si="10"/>
        <v>732.54629999999997</v>
      </c>
      <c r="J211" s="19"/>
      <c r="K211" s="19"/>
      <c r="L211" s="19"/>
      <c r="M211" s="19"/>
      <c r="N211" s="19"/>
      <c r="O211" s="19"/>
      <c r="P211" s="19"/>
      <c r="Q211" s="19"/>
      <c r="R211" s="6"/>
      <c r="S211" s="6"/>
      <c r="T211" s="6"/>
      <c r="U211" s="6"/>
      <c r="V211" s="6"/>
      <c r="W211" s="6"/>
      <c r="X211" s="6"/>
      <c r="Y211" s="6"/>
      <c r="Z211" s="6"/>
      <c r="AA211" s="6"/>
      <c r="AB211" s="6"/>
      <c r="AC211" s="6"/>
      <c r="AD211" s="6"/>
    </row>
    <row r="212" spans="1:30" s="93" customFormat="1" x14ac:dyDescent="0.2">
      <c r="A212" s="79" t="s">
        <v>404</v>
      </c>
      <c r="B212" s="48" t="s">
        <v>387</v>
      </c>
      <c r="C212" s="94" t="s">
        <v>298</v>
      </c>
      <c r="D212" s="49" t="s">
        <v>280</v>
      </c>
      <c r="E212" s="41">
        <v>1</v>
      </c>
      <c r="F212" s="68" t="s">
        <v>471</v>
      </c>
      <c r="G212" s="39"/>
      <c r="H212" s="39">
        <v>436.04270000000002</v>
      </c>
      <c r="I212" s="40">
        <f t="shared" ref="I212:I213" si="21">SUM(G212:H212)</f>
        <v>436.04270000000002</v>
      </c>
      <c r="J212" s="19"/>
      <c r="K212" s="19"/>
      <c r="L212" s="19"/>
      <c r="M212" s="19"/>
      <c r="N212" s="19"/>
      <c r="O212" s="19"/>
      <c r="P212" s="19"/>
      <c r="Q212" s="19"/>
      <c r="R212" s="6"/>
      <c r="S212" s="6"/>
      <c r="T212" s="6"/>
      <c r="U212" s="6"/>
      <c r="V212" s="6"/>
      <c r="W212" s="6"/>
      <c r="X212" s="6"/>
      <c r="Y212" s="6"/>
      <c r="Z212" s="6"/>
      <c r="AA212" s="6"/>
      <c r="AB212" s="6"/>
      <c r="AC212" s="6"/>
      <c r="AD212" s="6"/>
    </row>
    <row r="213" spans="1:30" s="93" customFormat="1" x14ac:dyDescent="0.2">
      <c r="A213" s="79" t="s">
        <v>386</v>
      </c>
      <c r="B213" s="48" t="s">
        <v>102</v>
      </c>
      <c r="C213" s="94" t="s">
        <v>298</v>
      </c>
      <c r="D213" s="49" t="s">
        <v>280</v>
      </c>
      <c r="E213" s="41">
        <v>1</v>
      </c>
      <c r="F213" s="63" t="s">
        <v>472</v>
      </c>
      <c r="G213" s="39"/>
      <c r="H213" s="39">
        <v>401.1617</v>
      </c>
      <c r="I213" s="40">
        <f t="shared" si="21"/>
        <v>401.1617</v>
      </c>
      <c r="J213" s="19"/>
      <c r="K213" s="19"/>
      <c r="L213" s="19"/>
      <c r="M213" s="19"/>
      <c r="N213" s="19"/>
      <c r="O213" s="19"/>
      <c r="P213" s="19"/>
      <c r="Q213" s="19"/>
      <c r="R213" s="6"/>
      <c r="S213" s="6"/>
      <c r="T213" s="6"/>
      <c r="U213" s="6"/>
      <c r="V213" s="6"/>
      <c r="W213" s="6"/>
      <c r="X213" s="6"/>
      <c r="Y213" s="6"/>
      <c r="Z213" s="6"/>
      <c r="AA213" s="6"/>
      <c r="AB213" s="6"/>
      <c r="AC213" s="6"/>
      <c r="AD213" s="6"/>
    </row>
    <row r="214" spans="1:30" s="93" customFormat="1" x14ac:dyDescent="0.2">
      <c r="A214" s="79" t="s">
        <v>466</v>
      </c>
      <c r="B214" s="48" t="s">
        <v>94</v>
      </c>
      <c r="C214" s="94" t="s">
        <v>298</v>
      </c>
      <c r="D214" s="49" t="s">
        <v>280</v>
      </c>
      <c r="E214" s="41">
        <v>1</v>
      </c>
      <c r="F214" s="76" t="s">
        <v>761</v>
      </c>
      <c r="G214" s="39"/>
      <c r="H214" s="39">
        <v>1200.6885</v>
      </c>
      <c r="I214" s="40">
        <f t="shared" si="10"/>
        <v>1200.6885</v>
      </c>
      <c r="J214" s="19"/>
      <c r="K214" s="19"/>
      <c r="L214" s="19"/>
      <c r="M214" s="19"/>
      <c r="N214" s="19"/>
      <c r="O214" s="19"/>
      <c r="P214" s="19"/>
      <c r="Q214" s="19"/>
      <c r="R214" s="6"/>
      <c r="S214" s="6"/>
      <c r="T214" s="6"/>
      <c r="U214" s="6"/>
      <c r="V214" s="6"/>
      <c r="W214" s="6"/>
      <c r="X214" s="6"/>
      <c r="Y214" s="6"/>
      <c r="Z214" s="6"/>
      <c r="AA214" s="6"/>
      <c r="AB214" s="6"/>
      <c r="AC214" s="6"/>
      <c r="AD214" s="6"/>
    </row>
    <row r="215" spans="1:30" s="93" customFormat="1" x14ac:dyDescent="0.2">
      <c r="A215" s="79" t="s">
        <v>383</v>
      </c>
      <c r="B215" s="48" t="s">
        <v>388</v>
      </c>
      <c r="C215" s="94" t="s">
        <v>298</v>
      </c>
      <c r="D215" s="49" t="s">
        <v>280</v>
      </c>
      <c r="E215" s="41">
        <v>1</v>
      </c>
      <c r="F215" s="99" t="s">
        <v>473</v>
      </c>
      <c r="G215" s="39"/>
      <c r="H215" s="39">
        <v>732.54629999999997</v>
      </c>
      <c r="I215" s="40">
        <f t="shared" si="10"/>
        <v>732.54629999999997</v>
      </c>
      <c r="J215" s="19"/>
      <c r="K215" s="19"/>
      <c r="L215" s="19"/>
      <c r="M215" s="19"/>
      <c r="N215" s="19"/>
      <c r="O215" s="19"/>
      <c r="P215" s="19"/>
      <c r="Q215" s="19"/>
      <c r="R215" s="6"/>
      <c r="S215" s="6"/>
      <c r="T215" s="6"/>
      <c r="U215" s="6"/>
      <c r="V215" s="6"/>
      <c r="W215" s="6"/>
      <c r="X215" s="6"/>
      <c r="Y215" s="6"/>
      <c r="Z215" s="6"/>
      <c r="AA215" s="6"/>
      <c r="AB215" s="6"/>
      <c r="AC215" s="6"/>
      <c r="AD215" s="6"/>
    </row>
    <row r="216" spans="1:30" s="93" customFormat="1" x14ac:dyDescent="0.2">
      <c r="A216" s="79" t="s">
        <v>383</v>
      </c>
      <c r="B216" s="48" t="s">
        <v>388</v>
      </c>
      <c r="C216" s="94" t="s">
        <v>298</v>
      </c>
      <c r="D216" s="49" t="s">
        <v>280</v>
      </c>
      <c r="E216" s="41">
        <v>1</v>
      </c>
      <c r="F216" s="100" t="s">
        <v>474</v>
      </c>
      <c r="G216" s="39"/>
      <c r="H216" s="39">
        <v>732.54629999999997</v>
      </c>
      <c r="I216" s="40">
        <f t="shared" si="10"/>
        <v>732.54629999999997</v>
      </c>
      <c r="J216" s="19"/>
      <c r="K216" s="19"/>
      <c r="L216" s="19"/>
      <c r="M216" s="19"/>
      <c r="N216" s="19"/>
      <c r="O216" s="19"/>
      <c r="P216" s="19"/>
      <c r="Q216" s="19"/>
      <c r="R216" s="6"/>
      <c r="S216" s="6"/>
      <c r="T216" s="6"/>
      <c r="U216" s="6"/>
      <c r="V216" s="6"/>
      <c r="W216" s="6"/>
      <c r="X216" s="6"/>
      <c r="Y216" s="6"/>
      <c r="Z216" s="6"/>
      <c r="AA216" s="6"/>
      <c r="AB216" s="6"/>
      <c r="AC216" s="6"/>
      <c r="AD216" s="6"/>
    </row>
    <row r="217" spans="1:30" s="93" customFormat="1" x14ac:dyDescent="0.2">
      <c r="A217" s="79" t="s">
        <v>404</v>
      </c>
      <c r="B217" s="48" t="s">
        <v>387</v>
      </c>
      <c r="C217" s="94" t="s">
        <v>298</v>
      </c>
      <c r="D217" s="49" t="s">
        <v>280</v>
      </c>
      <c r="E217" s="41">
        <v>1</v>
      </c>
      <c r="F217" s="68" t="s">
        <v>971</v>
      </c>
      <c r="G217" s="39"/>
      <c r="H217" s="39">
        <v>436.04270000000002</v>
      </c>
      <c r="I217" s="40">
        <f t="shared" ref="I217:I218" si="22">SUM(G217:H217)</f>
        <v>436.04270000000002</v>
      </c>
      <c r="J217" s="19"/>
      <c r="K217" s="19"/>
      <c r="L217" s="19"/>
      <c r="M217" s="19"/>
      <c r="N217" s="19"/>
      <c r="O217" s="19"/>
      <c r="P217" s="19"/>
      <c r="Q217" s="19"/>
      <c r="R217" s="6"/>
      <c r="S217" s="6"/>
      <c r="T217" s="6"/>
      <c r="U217" s="6"/>
      <c r="V217" s="6"/>
      <c r="W217" s="6"/>
      <c r="X217" s="6"/>
      <c r="Y217" s="6"/>
      <c r="Z217" s="6"/>
      <c r="AA217" s="6"/>
      <c r="AB217" s="6"/>
      <c r="AC217" s="6"/>
      <c r="AD217" s="6"/>
    </row>
    <row r="218" spans="1:30" s="93" customFormat="1" x14ac:dyDescent="0.2">
      <c r="A218" s="79" t="s">
        <v>386</v>
      </c>
      <c r="B218" s="48" t="s">
        <v>102</v>
      </c>
      <c r="C218" s="94" t="s">
        <v>298</v>
      </c>
      <c r="D218" s="49" t="s">
        <v>280</v>
      </c>
      <c r="E218" s="41">
        <v>1</v>
      </c>
      <c r="F218" s="68" t="s">
        <v>475</v>
      </c>
      <c r="G218" s="39"/>
      <c r="H218" s="39">
        <v>401.1617</v>
      </c>
      <c r="I218" s="40">
        <f t="shared" si="22"/>
        <v>401.1617</v>
      </c>
      <c r="J218" s="19"/>
      <c r="K218" s="19"/>
      <c r="L218" s="19"/>
      <c r="M218" s="19"/>
      <c r="N218" s="19"/>
      <c r="O218" s="19"/>
      <c r="P218" s="19"/>
      <c r="Q218" s="19"/>
      <c r="R218" s="6"/>
      <c r="S218" s="6"/>
      <c r="T218" s="6"/>
      <c r="U218" s="6"/>
      <c r="V218" s="6"/>
      <c r="W218" s="6"/>
      <c r="X218" s="6"/>
      <c r="Y218" s="6"/>
      <c r="Z218" s="6"/>
      <c r="AA218" s="6"/>
      <c r="AB218" s="6"/>
      <c r="AC218" s="6"/>
      <c r="AD218" s="6"/>
    </row>
    <row r="219" spans="1:30" s="93" customFormat="1" x14ac:dyDescent="0.2">
      <c r="A219" s="79" t="s">
        <v>404</v>
      </c>
      <c r="B219" s="113" t="s">
        <v>387</v>
      </c>
      <c r="C219" s="94" t="s">
        <v>299</v>
      </c>
      <c r="D219" s="114" t="s">
        <v>280</v>
      </c>
      <c r="E219" s="41">
        <v>1</v>
      </c>
      <c r="F219" s="63" t="s">
        <v>479</v>
      </c>
      <c r="G219" s="39"/>
      <c r="H219" s="39">
        <v>436.04270000000002</v>
      </c>
      <c r="I219" s="40">
        <f t="shared" ref="I219" si="23">SUM(G219:H219)</f>
        <v>436.04270000000002</v>
      </c>
      <c r="J219" s="19"/>
      <c r="K219" s="19"/>
      <c r="L219" s="19"/>
      <c r="M219" s="19"/>
      <c r="N219" s="19"/>
      <c r="O219" s="19"/>
      <c r="P219" s="19"/>
      <c r="Q219" s="19"/>
      <c r="R219" s="6"/>
      <c r="S219" s="6"/>
      <c r="T219" s="6"/>
      <c r="U219" s="6"/>
      <c r="V219" s="6"/>
      <c r="W219" s="6"/>
      <c r="X219" s="6"/>
      <c r="Y219" s="6"/>
      <c r="Z219" s="6"/>
      <c r="AA219" s="6"/>
      <c r="AB219" s="6"/>
      <c r="AC219" s="6"/>
      <c r="AD219" s="6"/>
    </row>
    <row r="220" spans="1:30" s="93" customFormat="1" x14ac:dyDescent="0.2">
      <c r="A220" s="79" t="s">
        <v>476</v>
      </c>
      <c r="B220" s="113" t="s">
        <v>94</v>
      </c>
      <c r="C220" s="94" t="s">
        <v>299</v>
      </c>
      <c r="D220" s="114" t="s">
        <v>280</v>
      </c>
      <c r="E220" s="41">
        <v>1</v>
      </c>
      <c r="F220" s="68" t="s">
        <v>938</v>
      </c>
      <c r="G220" s="39"/>
      <c r="H220" s="39">
        <v>1200.6885</v>
      </c>
      <c r="I220" s="40">
        <f t="shared" si="10"/>
        <v>1200.6885</v>
      </c>
      <c r="J220" s="19"/>
      <c r="K220" s="19"/>
      <c r="L220" s="19"/>
      <c r="M220" s="19"/>
      <c r="N220" s="19"/>
      <c r="O220" s="19"/>
      <c r="P220" s="19"/>
      <c r="Q220" s="19"/>
      <c r="R220" s="6"/>
      <c r="S220" s="6"/>
      <c r="T220" s="6"/>
      <c r="U220" s="6"/>
      <c r="V220" s="6"/>
      <c r="W220" s="6"/>
      <c r="X220" s="6"/>
      <c r="Y220" s="6"/>
      <c r="Z220" s="6"/>
      <c r="AA220" s="6"/>
      <c r="AB220" s="6"/>
      <c r="AC220" s="6"/>
      <c r="AD220" s="6"/>
    </row>
    <row r="221" spans="1:30" s="93" customFormat="1" x14ac:dyDescent="0.2">
      <c r="A221" s="79" t="s">
        <v>383</v>
      </c>
      <c r="B221" s="113" t="s">
        <v>388</v>
      </c>
      <c r="C221" s="94" t="s">
        <v>299</v>
      </c>
      <c r="D221" s="114" t="s">
        <v>280</v>
      </c>
      <c r="E221" s="41">
        <v>1</v>
      </c>
      <c r="F221" s="68" t="s">
        <v>481</v>
      </c>
      <c r="G221" s="39"/>
      <c r="H221" s="39">
        <v>732.54629999999997</v>
      </c>
      <c r="I221" s="40">
        <f t="shared" si="10"/>
        <v>732.54629999999997</v>
      </c>
      <c r="J221" s="19"/>
      <c r="K221" s="19"/>
      <c r="L221" s="19"/>
      <c r="M221" s="19"/>
      <c r="N221" s="19"/>
      <c r="O221" s="19"/>
      <c r="P221" s="19"/>
      <c r="Q221" s="19"/>
      <c r="R221" s="6"/>
      <c r="S221" s="6"/>
      <c r="T221" s="6"/>
      <c r="U221" s="6"/>
      <c r="V221" s="6"/>
      <c r="W221" s="6"/>
      <c r="X221" s="6"/>
      <c r="Y221" s="6"/>
      <c r="Z221" s="6"/>
      <c r="AA221" s="6"/>
      <c r="AB221" s="6"/>
      <c r="AC221" s="6"/>
      <c r="AD221" s="6"/>
    </row>
    <row r="222" spans="1:30" s="93" customFormat="1" x14ac:dyDescent="0.2">
      <c r="A222" s="79" t="s">
        <v>383</v>
      </c>
      <c r="B222" s="113" t="s">
        <v>388</v>
      </c>
      <c r="C222" s="94" t="s">
        <v>299</v>
      </c>
      <c r="D222" s="114" t="s">
        <v>280</v>
      </c>
      <c r="E222" s="41">
        <v>1</v>
      </c>
      <c r="F222" s="63" t="s">
        <v>482</v>
      </c>
      <c r="G222" s="39"/>
      <c r="H222" s="39">
        <v>732.54629999999997</v>
      </c>
      <c r="I222" s="40">
        <f t="shared" si="10"/>
        <v>732.54629999999997</v>
      </c>
      <c r="J222" s="19"/>
      <c r="K222" s="19"/>
      <c r="L222" s="19"/>
      <c r="M222" s="19"/>
      <c r="N222" s="19"/>
      <c r="O222" s="19"/>
      <c r="P222" s="19"/>
      <c r="Q222" s="19"/>
      <c r="R222" s="6"/>
      <c r="S222" s="6"/>
      <c r="T222" s="6"/>
      <c r="U222" s="6"/>
      <c r="V222" s="6"/>
      <c r="W222" s="6"/>
      <c r="X222" s="6"/>
      <c r="Y222" s="6"/>
      <c r="Z222" s="6"/>
      <c r="AA222" s="6"/>
      <c r="AB222" s="6"/>
      <c r="AC222" s="6"/>
      <c r="AD222" s="6"/>
    </row>
    <row r="223" spans="1:30" s="93" customFormat="1" x14ac:dyDescent="0.2">
      <c r="A223" s="79" t="s">
        <v>383</v>
      </c>
      <c r="B223" s="113" t="s">
        <v>388</v>
      </c>
      <c r="C223" s="94" t="s">
        <v>299</v>
      </c>
      <c r="D223" s="114" t="s">
        <v>280</v>
      </c>
      <c r="E223" s="41">
        <v>1</v>
      </c>
      <c r="F223" s="63" t="s">
        <v>483</v>
      </c>
      <c r="G223" s="39"/>
      <c r="H223" s="39">
        <v>732.54629999999997</v>
      </c>
      <c r="I223" s="40">
        <f t="shared" si="10"/>
        <v>732.54629999999997</v>
      </c>
      <c r="J223" s="19"/>
      <c r="K223" s="19"/>
      <c r="L223" s="19"/>
      <c r="M223" s="19"/>
      <c r="N223" s="19"/>
      <c r="O223" s="19"/>
      <c r="P223" s="19"/>
      <c r="Q223" s="19"/>
      <c r="R223" s="6"/>
      <c r="S223" s="6"/>
      <c r="T223" s="6"/>
      <c r="U223" s="6"/>
      <c r="V223" s="6"/>
      <c r="W223" s="6"/>
      <c r="X223" s="6"/>
      <c r="Y223" s="6"/>
      <c r="Z223" s="6"/>
      <c r="AA223" s="6"/>
      <c r="AB223" s="6"/>
      <c r="AC223" s="6"/>
      <c r="AD223" s="6"/>
    </row>
    <row r="224" spans="1:30" s="93" customFormat="1" x14ac:dyDescent="0.2">
      <c r="A224" s="79" t="s">
        <v>404</v>
      </c>
      <c r="B224" s="113" t="s">
        <v>387</v>
      </c>
      <c r="C224" s="94" t="s">
        <v>299</v>
      </c>
      <c r="D224" s="115" t="s">
        <v>184</v>
      </c>
      <c r="E224" s="41">
        <v>1</v>
      </c>
      <c r="F224" s="68" t="s">
        <v>484</v>
      </c>
      <c r="G224" s="39"/>
      <c r="H224" s="39">
        <v>436.04270000000002</v>
      </c>
      <c r="I224" s="40">
        <f t="shared" ref="I224:I225" si="24">SUM(G224:H224)</f>
        <v>436.04270000000002</v>
      </c>
      <c r="J224" s="19"/>
      <c r="K224" s="19"/>
      <c r="L224" s="19"/>
      <c r="M224" s="19"/>
      <c r="N224" s="19"/>
      <c r="O224" s="19"/>
      <c r="P224" s="19"/>
      <c r="Q224" s="19"/>
      <c r="R224" s="6"/>
      <c r="S224" s="6"/>
      <c r="T224" s="6"/>
      <c r="U224" s="6"/>
      <c r="V224" s="6"/>
      <c r="W224" s="6"/>
      <c r="X224" s="6"/>
      <c r="Y224" s="6"/>
      <c r="Z224" s="6"/>
      <c r="AA224" s="6"/>
      <c r="AB224" s="6"/>
      <c r="AC224" s="6"/>
      <c r="AD224" s="6"/>
    </row>
    <row r="225" spans="1:30" s="93" customFormat="1" x14ac:dyDescent="0.2">
      <c r="A225" s="79" t="s">
        <v>404</v>
      </c>
      <c r="B225" s="113" t="s">
        <v>387</v>
      </c>
      <c r="C225" s="94" t="s">
        <v>299</v>
      </c>
      <c r="D225" s="115" t="s">
        <v>184</v>
      </c>
      <c r="E225" s="41">
        <v>1</v>
      </c>
      <c r="F225" s="68" t="s">
        <v>485</v>
      </c>
      <c r="G225" s="39"/>
      <c r="H225" s="39">
        <v>436.04270000000002</v>
      </c>
      <c r="I225" s="40">
        <f t="shared" si="24"/>
        <v>436.04270000000002</v>
      </c>
      <c r="J225" s="19"/>
      <c r="K225" s="19"/>
      <c r="L225" s="19"/>
      <c r="M225" s="19"/>
      <c r="N225" s="19"/>
      <c r="O225" s="19"/>
      <c r="P225" s="19"/>
      <c r="Q225" s="19"/>
      <c r="R225" s="6"/>
      <c r="S225" s="6"/>
      <c r="T225" s="6"/>
      <c r="U225" s="6"/>
      <c r="V225" s="6"/>
      <c r="W225" s="6"/>
      <c r="X225" s="6"/>
      <c r="Y225" s="6"/>
      <c r="Z225" s="6"/>
      <c r="AA225" s="6"/>
      <c r="AB225" s="6"/>
      <c r="AC225" s="6"/>
      <c r="AD225" s="6"/>
    </row>
    <row r="226" spans="1:30" s="93" customFormat="1" x14ac:dyDescent="0.2">
      <c r="A226" s="79" t="s">
        <v>477</v>
      </c>
      <c r="B226" s="113" t="s">
        <v>94</v>
      </c>
      <c r="C226" s="94" t="s">
        <v>299</v>
      </c>
      <c r="D226" s="114" t="s">
        <v>280</v>
      </c>
      <c r="E226" s="41">
        <v>1</v>
      </c>
      <c r="F226" s="63" t="s">
        <v>486</v>
      </c>
      <c r="G226" s="39"/>
      <c r="H226" s="39">
        <v>1200.6885</v>
      </c>
      <c r="I226" s="40">
        <f t="shared" si="10"/>
        <v>1200.6885</v>
      </c>
      <c r="J226" s="19"/>
      <c r="K226" s="19"/>
      <c r="L226" s="19"/>
      <c r="M226" s="19"/>
      <c r="N226" s="19"/>
      <c r="O226" s="19"/>
      <c r="P226" s="19"/>
      <c r="Q226" s="19"/>
      <c r="R226" s="6"/>
      <c r="S226" s="6"/>
      <c r="T226" s="6"/>
      <c r="U226" s="6"/>
      <c r="V226" s="6"/>
      <c r="W226" s="6"/>
      <c r="X226" s="6"/>
      <c r="Y226" s="6"/>
      <c r="Z226" s="6"/>
      <c r="AA226" s="6"/>
      <c r="AB226" s="6"/>
      <c r="AC226" s="6"/>
      <c r="AD226" s="6"/>
    </row>
    <row r="227" spans="1:30" s="93" customFormat="1" x14ac:dyDescent="0.2">
      <c r="A227" s="79" t="s">
        <v>383</v>
      </c>
      <c r="B227" s="113" t="s">
        <v>388</v>
      </c>
      <c r="C227" s="94" t="s">
        <v>299</v>
      </c>
      <c r="D227" s="114" t="s">
        <v>280</v>
      </c>
      <c r="E227" s="41">
        <v>1</v>
      </c>
      <c r="F227" s="101" t="s">
        <v>487</v>
      </c>
      <c r="G227" s="39"/>
      <c r="H227" s="39">
        <v>732.54629999999997</v>
      </c>
      <c r="I227" s="40">
        <f t="shared" si="10"/>
        <v>732.54629999999997</v>
      </c>
      <c r="J227" s="19"/>
      <c r="K227" s="19"/>
      <c r="L227" s="19"/>
      <c r="M227" s="19"/>
      <c r="N227" s="19"/>
      <c r="O227" s="19"/>
      <c r="P227" s="19"/>
      <c r="Q227" s="19"/>
      <c r="R227" s="6"/>
      <c r="S227" s="6"/>
      <c r="T227" s="6"/>
      <c r="U227" s="6"/>
      <c r="V227" s="6"/>
      <c r="W227" s="6"/>
      <c r="X227" s="6"/>
      <c r="Y227" s="6"/>
      <c r="Z227" s="6"/>
      <c r="AA227" s="6"/>
      <c r="AB227" s="6"/>
      <c r="AC227" s="6"/>
      <c r="AD227" s="6"/>
    </row>
    <row r="228" spans="1:30" s="93" customFormat="1" x14ac:dyDescent="0.2">
      <c r="A228" s="79" t="s">
        <v>383</v>
      </c>
      <c r="B228" s="113" t="s">
        <v>388</v>
      </c>
      <c r="C228" s="94" t="s">
        <v>299</v>
      </c>
      <c r="D228" s="114" t="s">
        <v>280</v>
      </c>
      <c r="E228" s="41">
        <v>1</v>
      </c>
      <c r="F228" s="68" t="s">
        <v>488</v>
      </c>
      <c r="G228" s="39"/>
      <c r="H228" s="39">
        <v>732.54629999999997</v>
      </c>
      <c r="I228" s="40">
        <f t="shared" si="10"/>
        <v>732.54629999999997</v>
      </c>
      <c r="J228" s="19"/>
      <c r="K228" s="19"/>
      <c r="L228" s="19"/>
      <c r="M228" s="19"/>
      <c r="N228" s="19"/>
      <c r="O228" s="19"/>
      <c r="P228" s="19"/>
      <c r="Q228" s="19"/>
      <c r="R228" s="6"/>
      <c r="S228" s="6"/>
      <c r="T228" s="6"/>
      <c r="U228" s="6"/>
      <c r="V228" s="6"/>
      <c r="W228" s="6"/>
      <c r="X228" s="6"/>
      <c r="Y228" s="6"/>
      <c r="Z228" s="6"/>
      <c r="AA228" s="6"/>
      <c r="AB228" s="6"/>
      <c r="AC228" s="6"/>
      <c r="AD228" s="6"/>
    </row>
    <row r="229" spans="1:30" s="93" customFormat="1" x14ac:dyDescent="0.2">
      <c r="A229" s="79" t="s">
        <v>404</v>
      </c>
      <c r="B229" s="113" t="s">
        <v>387</v>
      </c>
      <c r="C229" s="94" t="s">
        <v>299</v>
      </c>
      <c r="D229" s="114" t="s">
        <v>280</v>
      </c>
      <c r="E229" s="41">
        <v>1</v>
      </c>
      <c r="F229" s="68" t="s">
        <v>489</v>
      </c>
      <c r="G229" s="39"/>
      <c r="H229" s="39">
        <v>436.04270000000002</v>
      </c>
      <c r="I229" s="40">
        <f t="shared" ref="I229" si="25">SUM(G229:H229)</f>
        <v>436.04270000000002</v>
      </c>
      <c r="J229" s="19"/>
      <c r="K229" s="19"/>
      <c r="L229" s="19"/>
      <c r="M229" s="19"/>
      <c r="N229" s="19"/>
      <c r="O229" s="19"/>
      <c r="P229" s="19"/>
      <c r="Q229" s="19"/>
      <c r="R229" s="6"/>
      <c r="S229" s="6"/>
      <c r="T229" s="6"/>
      <c r="U229" s="6"/>
      <c r="V229" s="6"/>
      <c r="W229" s="6"/>
      <c r="X229" s="6"/>
      <c r="Y229" s="6"/>
      <c r="Z229" s="6"/>
      <c r="AA229" s="6"/>
      <c r="AB229" s="6"/>
      <c r="AC229" s="6"/>
      <c r="AD229" s="6"/>
    </row>
    <row r="230" spans="1:30" s="62" customFormat="1" x14ac:dyDescent="0.2">
      <c r="A230" s="79" t="s">
        <v>478</v>
      </c>
      <c r="B230" s="113" t="s">
        <v>94</v>
      </c>
      <c r="C230" s="94" t="s">
        <v>299</v>
      </c>
      <c r="D230" s="115" t="s">
        <v>184</v>
      </c>
      <c r="E230" s="41">
        <v>1</v>
      </c>
      <c r="F230" s="68" t="s">
        <v>490</v>
      </c>
      <c r="G230" s="39"/>
      <c r="H230" s="39">
        <v>1200.6885</v>
      </c>
      <c r="I230" s="40">
        <f t="shared" si="10"/>
        <v>1200.6885</v>
      </c>
      <c r="J230" s="19"/>
      <c r="K230" s="19"/>
      <c r="L230" s="19"/>
      <c r="M230" s="19"/>
      <c r="N230" s="19"/>
      <c r="O230" s="19"/>
      <c r="P230" s="19"/>
      <c r="Q230" s="19"/>
      <c r="R230" s="6"/>
      <c r="S230" s="6"/>
      <c r="T230" s="6"/>
      <c r="U230" s="6"/>
      <c r="V230" s="6"/>
      <c r="W230" s="6"/>
      <c r="X230" s="6"/>
      <c r="Y230" s="6"/>
      <c r="Z230" s="6"/>
      <c r="AA230" s="6"/>
      <c r="AB230" s="6"/>
      <c r="AC230" s="6"/>
      <c r="AD230" s="6"/>
    </row>
    <row r="231" spans="1:30" s="62" customFormat="1" x14ac:dyDescent="0.2">
      <c r="A231" s="79" t="s">
        <v>383</v>
      </c>
      <c r="B231" s="113" t="s">
        <v>388</v>
      </c>
      <c r="C231" s="94" t="s">
        <v>299</v>
      </c>
      <c r="D231" s="114" t="s">
        <v>280</v>
      </c>
      <c r="E231" s="41">
        <v>1</v>
      </c>
      <c r="F231" s="68" t="s">
        <v>491</v>
      </c>
      <c r="G231" s="39"/>
      <c r="H231" s="39">
        <v>732.54629999999997</v>
      </c>
      <c r="I231" s="40">
        <f t="shared" si="10"/>
        <v>732.54629999999997</v>
      </c>
      <c r="J231" s="19"/>
      <c r="K231" s="19"/>
      <c r="L231" s="19"/>
      <c r="M231" s="19"/>
      <c r="N231" s="19"/>
      <c r="O231" s="19"/>
      <c r="P231" s="19"/>
      <c r="Q231" s="19"/>
      <c r="R231" s="6"/>
      <c r="S231" s="6"/>
      <c r="T231" s="6"/>
      <c r="U231" s="6"/>
      <c r="V231" s="6"/>
      <c r="W231" s="6"/>
      <c r="X231" s="6"/>
      <c r="Y231" s="6"/>
      <c r="Z231" s="6"/>
      <c r="AA231" s="6"/>
      <c r="AB231" s="6"/>
      <c r="AC231" s="6"/>
      <c r="AD231" s="6"/>
    </row>
    <row r="232" spans="1:30" s="62" customFormat="1" x14ac:dyDescent="0.2">
      <c r="A232" s="79" t="s">
        <v>404</v>
      </c>
      <c r="B232" s="113" t="s">
        <v>387</v>
      </c>
      <c r="C232" s="94" t="s">
        <v>299</v>
      </c>
      <c r="D232" s="114" t="s">
        <v>280</v>
      </c>
      <c r="E232" s="41">
        <v>1</v>
      </c>
      <c r="F232" s="63" t="s">
        <v>480</v>
      </c>
      <c r="G232" s="39"/>
      <c r="H232" s="39">
        <v>436.04270000000002</v>
      </c>
      <c r="I232" s="40">
        <f t="shared" ref="I232" si="26">SUM(G232:H232)</f>
        <v>436.04270000000002</v>
      </c>
      <c r="J232" s="19"/>
      <c r="K232" s="19"/>
      <c r="L232" s="19"/>
      <c r="M232" s="19"/>
      <c r="N232" s="19"/>
      <c r="O232" s="19"/>
      <c r="P232" s="19"/>
      <c r="Q232" s="19"/>
      <c r="R232" s="6"/>
      <c r="S232" s="6"/>
      <c r="T232" s="6"/>
      <c r="U232" s="6"/>
      <c r="V232" s="6"/>
      <c r="W232" s="6"/>
      <c r="X232" s="6"/>
      <c r="Y232" s="6"/>
      <c r="Z232" s="6"/>
      <c r="AA232" s="6"/>
      <c r="AB232" s="6"/>
      <c r="AC232" s="6"/>
      <c r="AD232" s="6"/>
    </row>
    <row r="233" spans="1:30" x14ac:dyDescent="0.2">
      <c r="A233" s="79" t="s">
        <v>404</v>
      </c>
      <c r="B233" s="47" t="s">
        <v>387</v>
      </c>
      <c r="C233" s="116" t="s">
        <v>291</v>
      </c>
      <c r="D233" s="64" t="s">
        <v>280</v>
      </c>
      <c r="E233" s="25">
        <v>1</v>
      </c>
      <c r="F233" s="87" t="s">
        <v>492</v>
      </c>
      <c r="G233" s="39"/>
      <c r="H233" s="39">
        <v>436.04270000000002</v>
      </c>
      <c r="I233" s="40">
        <f t="shared" si="10"/>
        <v>436.04270000000002</v>
      </c>
      <c r="J233" s="19"/>
      <c r="K233" s="19"/>
      <c r="L233" s="19"/>
      <c r="M233" s="19"/>
      <c r="N233" s="19"/>
      <c r="O233" s="19"/>
      <c r="P233" s="19"/>
      <c r="Q233" s="19"/>
      <c r="R233" s="6"/>
      <c r="S233" s="6"/>
      <c r="T233" s="6"/>
      <c r="U233" s="6"/>
      <c r="V233" s="6"/>
      <c r="W233" s="6"/>
      <c r="X233" s="6"/>
      <c r="Y233" s="6"/>
      <c r="Z233" s="6"/>
      <c r="AA233" s="6"/>
      <c r="AB233" s="6"/>
      <c r="AC233" s="6"/>
      <c r="AD233" s="6"/>
    </row>
    <row r="234" spans="1:30" x14ac:dyDescent="0.2">
      <c r="A234" s="79" t="s">
        <v>386</v>
      </c>
      <c r="B234" s="47" t="s">
        <v>102</v>
      </c>
      <c r="C234" s="64" t="s">
        <v>291</v>
      </c>
      <c r="D234" s="64" t="s">
        <v>280</v>
      </c>
      <c r="E234" s="25">
        <v>1</v>
      </c>
      <c r="F234" s="63" t="s">
        <v>493</v>
      </c>
      <c r="G234" s="39"/>
      <c r="H234" s="39">
        <v>401.1617</v>
      </c>
      <c r="I234" s="40">
        <f t="shared" si="10"/>
        <v>401.1617</v>
      </c>
      <c r="J234" s="19"/>
      <c r="K234" s="19"/>
      <c r="L234" s="19"/>
      <c r="M234" s="19"/>
      <c r="N234" s="19"/>
      <c r="O234" s="19"/>
      <c r="P234" s="19"/>
      <c r="Q234" s="19"/>
      <c r="R234" s="6"/>
      <c r="S234" s="6"/>
      <c r="T234" s="6"/>
      <c r="U234" s="6"/>
      <c r="V234" s="6"/>
      <c r="W234" s="6"/>
      <c r="X234" s="6"/>
      <c r="Y234" s="6"/>
      <c r="Z234" s="6"/>
      <c r="AA234" s="6"/>
      <c r="AB234" s="6"/>
      <c r="AC234" s="6"/>
      <c r="AD234" s="6"/>
    </row>
    <row r="235" spans="1:30" s="93" customFormat="1" x14ac:dyDescent="0.2">
      <c r="A235" s="79" t="s">
        <v>383</v>
      </c>
      <c r="B235" s="48" t="s">
        <v>388</v>
      </c>
      <c r="C235" s="64" t="s">
        <v>292</v>
      </c>
      <c r="D235" s="64" t="s">
        <v>280</v>
      </c>
      <c r="E235" s="41">
        <v>1</v>
      </c>
      <c r="F235" s="74" t="s">
        <v>494</v>
      </c>
      <c r="G235" s="39"/>
      <c r="H235" s="39">
        <v>732.54629999999997</v>
      </c>
      <c r="I235" s="40">
        <f t="shared" si="10"/>
        <v>732.54629999999997</v>
      </c>
      <c r="J235" s="19"/>
      <c r="K235" s="19"/>
      <c r="L235" s="19"/>
      <c r="M235" s="19"/>
      <c r="N235" s="19"/>
      <c r="O235" s="19"/>
      <c r="P235" s="19"/>
      <c r="Q235" s="19"/>
      <c r="R235" s="6"/>
      <c r="S235" s="6"/>
      <c r="T235" s="6"/>
      <c r="U235" s="6"/>
      <c r="V235" s="6"/>
      <c r="W235" s="6"/>
      <c r="X235" s="6"/>
      <c r="Y235" s="6"/>
      <c r="Z235" s="6"/>
      <c r="AA235" s="6"/>
      <c r="AB235" s="6"/>
      <c r="AC235" s="6"/>
      <c r="AD235" s="6"/>
    </row>
    <row r="236" spans="1:30" s="93" customFormat="1" x14ac:dyDescent="0.2">
      <c r="A236" s="79" t="s">
        <v>384</v>
      </c>
      <c r="B236" s="48" t="s">
        <v>98</v>
      </c>
      <c r="C236" s="64" t="s">
        <v>292</v>
      </c>
      <c r="D236" s="64" t="s">
        <v>280</v>
      </c>
      <c r="E236" s="41">
        <v>1</v>
      </c>
      <c r="F236" s="102" t="s">
        <v>495</v>
      </c>
      <c r="G236" s="39"/>
      <c r="H236" s="39">
        <v>488.36419999999998</v>
      </c>
      <c r="I236" s="40">
        <f t="shared" ref="I236:I238" si="27">SUM(G236:H236)</f>
        <v>488.36419999999998</v>
      </c>
      <c r="J236" s="19"/>
      <c r="K236" s="19"/>
      <c r="L236" s="19"/>
      <c r="M236" s="19"/>
      <c r="N236" s="19"/>
      <c r="O236" s="19"/>
      <c r="P236" s="19"/>
      <c r="Q236" s="19"/>
      <c r="R236" s="6"/>
      <c r="S236" s="6"/>
      <c r="T236" s="6"/>
      <c r="U236" s="6"/>
      <c r="V236" s="6"/>
      <c r="W236" s="6"/>
      <c r="X236" s="6"/>
      <c r="Y236" s="6"/>
      <c r="Z236" s="6"/>
      <c r="AA236" s="6"/>
      <c r="AB236" s="6"/>
      <c r="AC236" s="6"/>
      <c r="AD236" s="6"/>
    </row>
    <row r="237" spans="1:30" s="93" customFormat="1" x14ac:dyDescent="0.2">
      <c r="A237" s="79" t="s">
        <v>404</v>
      </c>
      <c r="B237" s="48" t="s">
        <v>387</v>
      </c>
      <c r="C237" s="64" t="s">
        <v>292</v>
      </c>
      <c r="D237" s="64" t="s">
        <v>280</v>
      </c>
      <c r="E237" s="41">
        <v>1</v>
      </c>
      <c r="F237" s="74" t="s">
        <v>496</v>
      </c>
      <c r="G237" s="39"/>
      <c r="H237" s="39">
        <v>436.04270000000002</v>
      </c>
      <c r="I237" s="40">
        <f t="shared" si="27"/>
        <v>436.04270000000002</v>
      </c>
      <c r="J237" s="19"/>
      <c r="K237" s="19"/>
      <c r="L237" s="19"/>
      <c r="M237" s="19"/>
      <c r="N237" s="19"/>
      <c r="O237" s="19"/>
      <c r="P237" s="19"/>
      <c r="Q237" s="19"/>
      <c r="R237" s="6"/>
      <c r="S237" s="6"/>
      <c r="T237" s="6"/>
      <c r="U237" s="6"/>
      <c r="V237" s="6"/>
      <c r="W237" s="6"/>
      <c r="X237" s="6"/>
      <c r="Y237" s="6"/>
      <c r="Z237" s="6"/>
      <c r="AA237" s="6"/>
      <c r="AB237" s="6"/>
      <c r="AC237" s="6"/>
      <c r="AD237" s="6"/>
    </row>
    <row r="238" spans="1:30" s="93" customFormat="1" x14ac:dyDescent="0.2">
      <c r="A238" s="79" t="s">
        <v>386</v>
      </c>
      <c r="B238" s="48" t="s">
        <v>102</v>
      </c>
      <c r="C238" s="64" t="s">
        <v>292</v>
      </c>
      <c r="D238" s="64" t="s">
        <v>280</v>
      </c>
      <c r="E238" s="41">
        <v>1</v>
      </c>
      <c r="F238" s="63" t="s">
        <v>953</v>
      </c>
      <c r="G238" s="39"/>
      <c r="H238" s="39">
        <v>401.1617</v>
      </c>
      <c r="I238" s="40">
        <f t="shared" si="27"/>
        <v>401.1617</v>
      </c>
      <c r="J238" s="19"/>
      <c r="K238" s="19"/>
      <c r="L238" s="19"/>
      <c r="M238" s="19"/>
      <c r="N238" s="19"/>
      <c r="O238" s="19"/>
      <c r="P238" s="19"/>
      <c r="Q238" s="19"/>
      <c r="R238" s="6"/>
      <c r="S238" s="6"/>
      <c r="T238" s="6"/>
      <c r="U238" s="6"/>
      <c r="V238" s="6"/>
      <c r="W238" s="6"/>
      <c r="X238" s="6"/>
      <c r="Y238" s="6"/>
      <c r="Z238" s="6"/>
      <c r="AA238" s="6"/>
      <c r="AB238" s="6"/>
      <c r="AC238" s="6"/>
      <c r="AD238" s="6"/>
    </row>
    <row r="239" spans="1:30" s="93" customFormat="1" x14ac:dyDescent="0.2">
      <c r="A239" s="79" t="s">
        <v>497</v>
      </c>
      <c r="B239" s="48" t="s">
        <v>94</v>
      </c>
      <c r="C239" s="64" t="s">
        <v>285</v>
      </c>
      <c r="D239" s="64" t="s">
        <v>280</v>
      </c>
      <c r="E239" s="41">
        <v>1</v>
      </c>
      <c r="F239" s="68" t="s">
        <v>498</v>
      </c>
      <c r="G239" s="39"/>
      <c r="H239" s="39">
        <v>1200.6885</v>
      </c>
      <c r="I239" s="40">
        <f t="shared" si="10"/>
        <v>1200.6885</v>
      </c>
      <c r="J239" s="19"/>
      <c r="K239" s="19"/>
      <c r="L239" s="19"/>
      <c r="M239" s="19"/>
      <c r="N239" s="19"/>
      <c r="O239" s="19"/>
      <c r="P239" s="19"/>
      <c r="Q239" s="19"/>
      <c r="R239" s="6"/>
      <c r="S239" s="6"/>
      <c r="T239" s="6"/>
      <c r="U239" s="6"/>
      <c r="V239" s="6"/>
      <c r="W239" s="6"/>
      <c r="X239" s="6"/>
      <c r="Y239" s="6"/>
      <c r="Z239" s="6"/>
      <c r="AA239" s="6"/>
      <c r="AB239" s="6"/>
      <c r="AC239" s="6"/>
      <c r="AD239" s="6"/>
    </row>
    <row r="240" spans="1:30" s="93" customFormat="1" x14ac:dyDescent="0.2">
      <c r="A240" s="79" t="s">
        <v>383</v>
      </c>
      <c r="B240" s="48" t="s">
        <v>388</v>
      </c>
      <c r="C240" s="64" t="s">
        <v>285</v>
      </c>
      <c r="D240" s="64" t="s">
        <v>280</v>
      </c>
      <c r="E240" s="41">
        <v>1</v>
      </c>
      <c r="F240" s="103" t="s">
        <v>499</v>
      </c>
      <c r="G240" s="39"/>
      <c r="H240" s="39">
        <v>732.54629999999997</v>
      </c>
      <c r="I240" s="40">
        <f t="shared" si="10"/>
        <v>732.54629999999997</v>
      </c>
      <c r="J240" s="19"/>
      <c r="K240" s="19"/>
      <c r="L240" s="19"/>
      <c r="M240" s="19"/>
      <c r="N240" s="19"/>
      <c r="O240" s="19"/>
      <c r="P240" s="19"/>
      <c r="Q240" s="19"/>
      <c r="R240" s="6"/>
      <c r="S240" s="6"/>
      <c r="T240" s="6"/>
      <c r="U240" s="6"/>
      <c r="V240" s="6"/>
      <c r="W240" s="6"/>
      <c r="X240" s="6"/>
      <c r="Y240" s="6"/>
      <c r="Z240" s="6"/>
      <c r="AA240" s="6"/>
      <c r="AB240" s="6"/>
      <c r="AC240" s="6"/>
      <c r="AD240" s="6"/>
    </row>
    <row r="241" spans="1:30" s="93" customFormat="1" x14ac:dyDescent="0.2">
      <c r="A241" s="79" t="s">
        <v>500</v>
      </c>
      <c r="B241" s="48" t="s">
        <v>94</v>
      </c>
      <c r="C241" s="64" t="s">
        <v>501</v>
      </c>
      <c r="D241" s="64" t="s">
        <v>280</v>
      </c>
      <c r="E241" s="41">
        <v>1</v>
      </c>
      <c r="F241" s="63" t="s">
        <v>502</v>
      </c>
      <c r="G241" s="39"/>
      <c r="H241" s="39">
        <v>1200.6885</v>
      </c>
      <c r="I241" s="40">
        <f t="shared" si="10"/>
        <v>1200.6885</v>
      </c>
      <c r="J241" s="19"/>
      <c r="K241" s="19"/>
      <c r="L241" s="19"/>
      <c r="M241" s="19"/>
      <c r="N241" s="19"/>
      <c r="O241" s="19"/>
      <c r="P241" s="19"/>
      <c r="Q241" s="19"/>
      <c r="R241" s="6"/>
      <c r="S241" s="6"/>
      <c r="T241" s="6"/>
      <c r="U241" s="6"/>
      <c r="V241" s="6"/>
      <c r="W241" s="6"/>
      <c r="X241" s="6"/>
      <c r="Y241" s="6"/>
      <c r="Z241" s="6"/>
      <c r="AA241" s="6"/>
      <c r="AB241" s="6"/>
      <c r="AC241" s="6"/>
      <c r="AD241" s="6"/>
    </row>
    <row r="242" spans="1:30" s="93" customFormat="1" x14ac:dyDescent="0.2">
      <c r="A242" s="79" t="s">
        <v>383</v>
      </c>
      <c r="B242" s="48" t="s">
        <v>388</v>
      </c>
      <c r="C242" s="64" t="s">
        <v>501</v>
      </c>
      <c r="D242" s="64" t="s">
        <v>368</v>
      </c>
      <c r="E242" s="41">
        <v>1</v>
      </c>
      <c r="F242" s="83" t="s">
        <v>357</v>
      </c>
      <c r="G242" s="39"/>
      <c r="H242" s="39">
        <v>732.54629999999997</v>
      </c>
      <c r="I242" s="40">
        <f t="shared" si="10"/>
        <v>732.54629999999997</v>
      </c>
      <c r="J242" s="19"/>
      <c r="K242" s="19"/>
      <c r="L242" s="19"/>
      <c r="M242" s="19"/>
      <c r="N242" s="19"/>
      <c r="O242" s="19"/>
      <c r="P242" s="19"/>
      <c r="Q242" s="19"/>
      <c r="R242" s="6"/>
      <c r="S242" s="6"/>
      <c r="T242" s="6"/>
      <c r="U242" s="6"/>
      <c r="V242" s="6"/>
      <c r="W242" s="6"/>
      <c r="X242" s="6"/>
      <c r="Y242" s="6"/>
      <c r="Z242" s="6"/>
      <c r="AA242" s="6"/>
      <c r="AB242" s="6"/>
      <c r="AC242" s="6"/>
      <c r="AD242" s="6"/>
    </row>
    <row r="243" spans="1:30" s="93" customFormat="1" x14ac:dyDescent="0.2">
      <c r="A243" s="79" t="s">
        <v>503</v>
      </c>
      <c r="B243" s="48" t="s">
        <v>94</v>
      </c>
      <c r="C243" s="64" t="s">
        <v>296</v>
      </c>
      <c r="D243" s="64" t="s">
        <v>280</v>
      </c>
      <c r="E243" s="41">
        <v>1</v>
      </c>
      <c r="F243" s="63" t="s">
        <v>504</v>
      </c>
      <c r="G243" s="39"/>
      <c r="H243" s="39">
        <v>1200.6885</v>
      </c>
      <c r="I243" s="40">
        <f t="shared" si="10"/>
        <v>1200.6885</v>
      </c>
      <c r="J243" s="19"/>
      <c r="K243" s="19"/>
      <c r="L243" s="19"/>
      <c r="M243" s="19"/>
      <c r="N243" s="19"/>
      <c r="O243" s="19"/>
      <c r="P243" s="19"/>
      <c r="Q243" s="19"/>
      <c r="R243" s="6"/>
      <c r="S243" s="6"/>
      <c r="T243" s="6"/>
      <c r="U243" s="6"/>
      <c r="V243" s="6"/>
      <c r="W243" s="6"/>
      <c r="X243" s="6"/>
      <c r="Y243" s="6"/>
      <c r="Z243" s="6"/>
      <c r="AA243" s="6"/>
      <c r="AB243" s="6"/>
      <c r="AC243" s="6"/>
      <c r="AD243" s="6"/>
    </row>
    <row r="244" spans="1:30" s="93" customFormat="1" x14ac:dyDescent="0.2">
      <c r="A244" s="89" t="s">
        <v>383</v>
      </c>
      <c r="B244" s="48" t="s">
        <v>388</v>
      </c>
      <c r="C244" s="64" t="s">
        <v>296</v>
      </c>
      <c r="D244" s="64" t="s">
        <v>280</v>
      </c>
      <c r="E244" s="41">
        <v>1</v>
      </c>
      <c r="F244" s="104" t="s">
        <v>505</v>
      </c>
      <c r="G244" s="39"/>
      <c r="H244" s="39">
        <v>732.54629999999997</v>
      </c>
      <c r="I244" s="40">
        <f t="shared" si="10"/>
        <v>732.54629999999997</v>
      </c>
      <c r="J244" s="19"/>
      <c r="K244" s="19"/>
      <c r="L244" s="19"/>
      <c r="M244" s="19"/>
      <c r="N244" s="19"/>
      <c r="O244" s="19"/>
      <c r="P244" s="19"/>
      <c r="Q244" s="19"/>
      <c r="R244" s="6"/>
      <c r="S244" s="6"/>
      <c r="T244" s="6"/>
      <c r="U244" s="6"/>
      <c r="V244" s="6"/>
      <c r="W244" s="6"/>
      <c r="X244" s="6"/>
      <c r="Y244" s="6"/>
      <c r="Z244" s="6"/>
      <c r="AA244" s="6"/>
      <c r="AB244" s="6"/>
      <c r="AC244" s="6"/>
      <c r="AD244" s="6"/>
    </row>
    <row r="245" spans="1:30" s="93" customFormat="1" x14ac:dyDescent="0.2">
      <c r="A245" s="79" t="s">
        <v>384</v>
      </c>
      <c r="B245" s="48" t="s">
        <v>98</v>
      </c>
      <c r="C245" s="64" t="s">
        <v>296</v>
      </c>
      <c r="D245" s="64" t="s">
        <v>280</v>
      </c>
      <c r="E245" s="41">
        <v>1</v>
      </c>
      <c r="F245" s="76" t="s">
        <v>506</v>
      </c>
      <c r="G245" s="39"/>
      <c r="H245" s="39">
        <v>488.36419999999998</v>
      </c>
      <c r="I245" s="40">
        <f t="shared" ref="I245:I248" si="28">SUM(G245:H245)</f>
        <v>488.36419999999998</v>
      </c>
      <c r="J245" s="19"/>
      <c r="K245" s="19"/>
      <c r="L245" s="19"/>
      <c r="M245" s="19"/>
      <c r="N245" s="19"/>
      <c r="O245" s="19"/>
      <c r="P245" s="19"/>
      <c r="Q245" s="19"/>
      <c r="R245" s="6"/>
      <c r="S245" s="6"/>
      <c r="T245" s="6"/>
      <c r="U245" s="6"/>
      <c r="V245" s="6"/>
      <c r="W245" s="6"/>
      <c r="X245" s="6"/>
      <c r="Y245" s="6"/>
      <c r="Z245" s="6"/>
      <c r="AA245" s="6"/>
      <c r="AB245" s="6"/>
      <c r="AC245" s="6"/>
      <c r="AD245" s="6"/>
    </row>
    <row r="246" spans="1:30" s="93" customFormat="1" x14ac:dyDescent="0.2">
      <c r="A246" s="79" t="s">
        <v>404</v>
      </c>
      <c r="B246" s="48" t="s">
        <v>387</v>
      </c>
      <c r="C246" s="64" t="s">
        <v>296</v>
      </c>
      <c r="D246" s="64" t="s">
        <v>280</v>
      </c>
      <c r="E246" s="41">
        <v>1</v>
      </c>
      <c r="F246" s="63" t="s">
        <v>507</v>
      </c>
      <c r="G246" s="39"/>
      <c r="H246" s="39">
        <v>436.04270000000002</v>
      </c>
      <c r="I246" s="40">
        <f t="shared" si="28"/>
        <v>436.04270000000002</v>
      </c>
      <c r="J246" s="19"/>
      <c r="K246" s="19"/>
      <c r="L246" s="19"/>
      <c r="M246" s="19"/>
      <c r="N246" s="19"/>
      <c r="O246" s="19"/>
      <c r="P246" s="19"/>
      <c r="Q246" s="19"/>
      <c r="R246" s="6"/>
      <c r="S246" s="6"/>
      <c r="T246" s="6"/>
      <c r="U246" s="6"/>
      <c r="V246" s="6"/>
      <c r="W246" s="6"/>
      <c r="X246" s="6"/>
      <c r="Y246" s="6"/>
      <c r="Z246" s="6"/>
      <c r="AA246" s="6"/>
      <c r="AB246" s="6"/>
      <c r="AC246" s="6"/>
      <c r="AD246" s="6"/>
    </row>
    <row r="247" spans="1:30" s="93" customFormat="1" x14ac:dyDescent="0.2">
      <c r="A247" s="79" t="s">
        <v>386</v>
      </c>
      <c r="B247" s="48" t="s">
        <v>102</v>
      </c>
      <c r="C247" s="64" t="s">
        <v>296</v>
      </c>
      <c r="D247" s="64" t="s">
        <v>280</v>
      </c>
      <c r="E247" s="41">
        <v>1</v>
      </c>
      <c r="F247" s="63" t="s">
        <v>508</v>
      </c>
      <c r="G247" s="39"/>
      <c r="H247" s="39">
        <v>401.1617</v>
      </c>
      <c r="I247" s="40">
        <f t="shared" si="28"/>
        <v>401.1617</v>
      </c>
      <c r="J247" s="19"/>
      <c r="K247" s="19"/>
      <c r="L247" s="19"/>
      <c r="M247" s="19"/>
      <c r="N247" s="19"/>
      <c r="O247" s="19"/>
      <c r="P247" s="19"/>
      <c r="Q247" s="19"/>
      <c r="R247" s="6"/>
      <c r="S247" s="6"/>
      <c r="T247" s="6"/>
      <c r="U247" s="6"/>
      <c r="V247" s="6"/>
      <c r="W247" s="6"/>
      <c r="X247" s="6"/>
      <c r="Y247" s="6"/>
      <c r="Z247" s="6"/>
      <c r="AA247" s="6"/>
      <c r="AB247" s="6"/>
      <c r="AC247" s="6"/>
      <c r="AD247" s="6"/>
    </row>
    <row r="248" spans="1:30" s="93" customFormat="1" x14ac:dyDescent="0.2">
      <c r="A248" s="79" t="s">
        <v>386</v>
      </c>
      <c r="B248" s="48" t="s">
        <v>102</v>
      </c>
      <c r="C248" s="64" t="s">
        <v>296</v>
      </c>
      <c r="D248" s="64" t="s">
        <v>280</v>
      </c>
      <c r="E248" s="41">
        <v>1</v>
      </c>
      <c r="F248" s="63" t="s">
        <v>509</v>
      </c>
      <c r="G248" s="39"/>
      <c r="H248" s="39">
        <v>401.1617</v>
      </c>
      <c r="I248" s="40">
        <f t="shared" si="28"/>
        <v>401.1617</v>
      </c>
      <c r="J248" s="19"/>
      <c r="K248" s="19"/>
      <c r="L248" s="19"/>
      <c r="M248" s="19"/>
      <c r="N248" s="19"/>
      <c r="O248" s="19"/>
      <c r="P248" s="19"/>
      <c r="Q248" s="19"/>
      <c r="R248" s="6"/>
      <c r="S248" s="6"/>
      <c r="T248" s="6"/>
      <c r="U248" s="6"/>
      <c r="V248" s="6"/>
      <c r="W248" s="6"/>
      <c r="X248" s="6"/>
      <c r="Y248" s="6"/>
      <c r="Z248" s="6"/>
      <c r="AA248" s="6"/>
      <c r="AB248" s="6"/>
      <c r="AC248" s="6"/>
      <c r="AD248" s="6"/>
    </row>
    <row r="249" spans="1:30" s="93" customFormat="1" x14ac:dyDescent="0.2">
      <c r="A249" s="89" t="s">
        <v>383</v>
      </c>
      <c r="B249" s="48" t="s">
        <v>388</v>
      </c>
      <c r="C249" s="64" t="s">
        <v>289</v>
      </c>
      <c r="D249" s="64" t="s">
        <v>280</v>
      </c>
      <c r="E249" s="41">
        <v>1</v>
      </c>
      <c r="F249" s="68" t="s">
        <v>511</v>
      </c>
      <c r="G249" s="39"/>
      <c r="H249" s="39">
        <v>732.54629999999997</v>
      </c>
      <c r="I249" s="40">
        <f t="shared" si="10"/>
        <v>732.54629999999997</v>
      </c>
      <c r="J249" s="19"/>
      <c r="K249" s="19"/>
      <c r="L249" s="19"/>
      <c r="M249" s="19"/>
      <c r="N249" s="19"/>
      <c r="O249" s="19"/>
      <c r="P249" s="19"/>
      <c r="Q249" s="19"/>
      <c r="R249" s="6"/>
      <c r="S249" s="6"/>
      <c r="T249" s="6"/>
      <c r="U249" s="6"/>
      <c r="V249" s="6"/>
      <c r="W249" s="6"/>
      <c r="X249" s="6"/>
      <c r="Y249" s="6"/>
      <c r="Z249" s="6"/>
      <c r="AA249" s="6"/>
      <c r="AB249" s="6"/>
      <c r="AC249" s="6"/>
      <c r="AD249" s="6"/>
    </row>
    <row r="250" spans="1:30" s="93" customFormat="1" x14ac:dyDescent="0.2">
      <c r="A250" s="79" t="s">
        <v>383</v>
      </c>
      <c r="B250" s="48" t="s">
        <v>388</v>
      </c>
      <c r="C250" s="64" t="s">
        <v>289</v>
      </c>
      <c r="D250" s="64" t="s">
        <v>280</v>
      </c>
      <c r="E250" s="41">
        <v>1</v>
      </c>
      <c r="F250" s="76" t="s">
        <v>512</v>
      </c>
      <c r="G250" s="39"/>
      <c r="H250" s="39">
        <v>732.54629999999997</v>
      </c>
      <c r="I250" s="40">
        <f t="shared" si="10"/>
        <v>732.54629999999997</v>
      </c>
      <c r="J250" s="19"/>
      <c r="K250" s="19"/>
      <c r="L250" s="19"/>
      <c r="M250" s="19"/>
      <c r="N250" s="19"/>
      <c r="O250" s="19"/>
      <c r="P250" s="19"/>
      <c r="Q250" s="19"/>
      <c r="R250" s="6"/>
      <c r="S250" s="6"/>
      <c r="T250" s="6"/>
      <c r="U250" s="6"/>
      <c r="V250" s="6"/>
      <c r="W250" s="6"/>
      <c r="X250" s="6"/>
      <c r="Y250" s="6"/>
      <c r="Z250" s="6"/>
      <c r="AA250" s="6"/>
      <c r="AB250" s="6"/>
      <c r="AC250" s="6"/>
      <c r="AD250" s="6"/>
    </row>
    <row r="251" spans="1:30" s="93" customFormat="1" x14ac:dyDescent="0.2">
      <c r="A251" s="79" t="s">
        <v>404</v>
      </c>
      <c r="B251" s="48" t="s">
        <v>387</v>
      </c>
      <c r="C251" s="64" t="s">
        <v>289</v>
      </c>
      <c r="D251" s="64" t="s">
        <v>280</v>
      </c>
      <c r="E251" s="41">
        <v>1</v>
      </c>
      <c r="F251" s="76" t="s">
        <v>513</v>
      </c>
      <c r="G251" s="39"/>
      <c r="H251" s="39">
        <v>436.04270000000002</v>
      </c>
      <c r="I251" s="40">
        <f t="shared" ref="I251" si="29">SUM(G251:H251)</f>
        <v>436.04270000000002</v>
      </c>
      <c r="J251" s="19"/>
      <c r="K251" s="19"/>
      <c r="L251" s="19"/>
      <c r="M251" s="19"/>
      <c r="N251" s="19"/>
      <c r="O251" s="19"/>
      <c r="P251" s="19"/>
      <c r="Q251" s="19"/>
      <c r="R251" s="6"/>
      <c r="S251" s="6"/>
      <c r="T251" s="6"/>
      <c r="U251" s="6"/>
      <c r="V251" s="6"/>
      <c r="W251" s="6"/>
      <c r="X251" s="6"/>
      <c r="Y251" s="6"/>
      <c r="Z251" s="6"/>
      <c r="AA251" s="6"/>
      <c r="AB251" s="6"/>
      <c r="AC251" s="6"/>
      <c r="AD251" s="6"/>
    </row>
    <row r="252" spans="1:30" s="93" customFormat="1" x14ac:dyDescent="0.2">
      <c r="A252" s="89" t="s">
        <v>510</v>
      </c>
      <c r="B252" s="48" t="s">
        <v>94</v>
      </c>
      <c r="C252" s="64" t="s">
        <v>289</v>
      </c>
      <c r="D252" s="64" t="s">
        <v>280</v>
      </c>
      <c r="E252" s="41">
        <v>1</v>
      </c>
      <c r="F252" s="63" t="s">
        <v>514</v>
      </c>
      <c r="G252" s="39"/>
      <c r="H252" s="39">
        <v>1200.6885</v>
      </c>
      <c r="I252" s="40">
        <f t="shared" si="10"/>
        <v>1200.6885</v>
      </c>
      <c r="J252" s="19"/>
      <c r="K252" s="19"/>
      <c r="L252" s="19"/>
      <c r="M252" s="19"/>
      <c r="N252" s="19"/>
      <c r="O252" s="19"/>
      <c r="P252" s="19"/>
      <c r="Q252" s="19"/>
      <c r="R252" s="6"/>
      <c r="S252" s="6"/>
      <c r="T252" s="6"/>
      <c r="U252" s="6"/>
      <c r="V252" s="6"/>
      <c r="W252" s="6"/>
      <c r="X252" s="6"/>
      <c r="Y252" s="6"/>
      <c r="Z252" s="6"/>
      <c r="AA252" s="6"/>
      <c r="AB252" s="6"/>
      <c r="AC252" s="6"/>
      <c r="AD252" s="6"/>
    </row>
    <row r="253" spans="1:30" s="93" customFormat="1" x14ac:dyDescent="0.2">
      <c r="A253" s="79" t="s">
        <v>383</v>
      </c>
      <c r="B253" s="48" t="s">
        <v>388</v>
      </c>
      <c r="C253" s="64" t="s">
        <v>289</v>
      </c>
      <c r="D253" s="64" t="s">
        <v>280</v>
      </c>
      <c r="E253" s="41">
        <v>1</v>
      </c>
      <c r="F253" s="63" t="s">
        <v>515</v>
      </c>
      <c r="G253" s="39"/>
      <c r="H253" s="39">
        <v>732.54629999999997</v>
      </c>
      <c r="I253" s="40">
        <f t="shared" si="10"/>
        <v>732.54629999999997</v>
      </c>
      <c r="J253" s="19"/>
      <c r="K253" s="19"/>
      <c r="L253" s="19"/>
      <c r="M253" s="19"/>
      <c r="N253" s="19"/>
      <c r="O253" s="19"/>
      <c r="P253" s="19"/>
      <c r="Q253" s="19"/>
      <c r="R253" s="6"/>
      <c r="S253" s="6"/>
      <c r="T253" s="6"/>
      <c r="U253" s="6"/>
      <c r="V253" s="6"/>
      <c r="W253" s="6"/>
      <c r="X253" s="6"/>
      <c r="Y253" s="6"/>
      <c r="Z253" s="6"/>
      <c r="AA253" s="6"/>
      <c r="AB253" s="6"/>
      <c r="AC253" s="6"/>
      <c r="AD253" s="6"/>
    </row>
    <row r="254" spans="1:30" s="93" customFormat="1" x14ac:dyDescent="0.2">
      <c r="A254" s="79" t="s">
        <v>383</v>
      </c>
      <c r="B254" s="48" t="s">
        <v>388</v>
      </c>
      <c r="C254" s="64" t="s">
        <v>289</v>
      </c>
      <c r="D254" s="64" t="s">
        <v>280</v>
      </c>
      <c r="E254" s="41">
        <v>1</v>
      </c>
      <c r="F254" s="63" t="s">
        <v>516</v>
      </c>
      <c r="G254" s="39"/>
      <c r="H254" s="39">
        <v>732.54629999999997</v>
      </c>
      <c r="I254" s="40">
        <f t="shared" si="10"/>
        <v>732.54629999999997</v>
      </c>
      <c r="J254" s="19"/>
      <c r="K254" s="19"/>
      <c r="L254" s="19"/>
      <c r="M254" s="19"/>
      <c r="N254" s="19"/>
      <c r="O254" s="19"/>
      <c r="P254" s="19"/>
      <c r="Q254" s="19"/>
      <c r="R254" s="6"/>
      <c r="S254" s="6"/>
      <c r="T254" s="6"/>
      <c r="U254" s="6"/>
      <c r="V254" s="6"/>
      <c r="W254" s="6"/>
      <c r="X254" s="6"/>
      <c r="Y254" s="6"/>
      <c r="Z254" s="6"/>
      <c r="AA254" s="6"/>
      <c r="AB254" s="6"/>
      <c r="AC254" s="6"/>
      <c r="AD254" s="6"/>
    </row>
    <row r="255" spans="1:30" s="93" customFormat="1" x14ac:dyDescent="0.2">
      <c r="A255" s="89" t="s">
        <v>404</v>
      </c>
      <c r="B255" s="48" t="s">
        <v>387</v>
      </c>
      <c r="C255" s="64" t="s">
        <v>289</v>
      </c>
      <c r="D255" s="64" t="s">
        <v>280</v>
      </c>
      <c r="E255" s="41">
        <v>1</v>
      </c>
      <c r="F255" s="68" t="s">
        <v>517</v>
      </c>
      <c r="G255" s="39"/>
      <c r="H255" s="39">
        <v>436.04270000000002</v>
      </c>
      <c r="I255" s="40">
        <f t="shared" ref="I255:I257" si="30">SUM(G255:H255)</f>
        <v>436.04270000000002</v>
      </c>
      <c r="J255" s="19"/>
      <c r="K255" s="19"/>
      <c r="L255" s="19"/>
      <c r="M255" s="19"/>
      <c r="N255" s="19"/>
      <c r="O255" s="19"/>
      <c r="P255" s="19"/>
      <c r="Q255" s="19"/>
      <c r="R255" s="6"/>
      <c r="S255" s="6"/>
      <c r="T255" s="6"/>
      <c r="U255" s="6"/>
      <c r="V255" s="6"/>
      <c r="W255" s="6"/>
      <c r="X255" s="6"/>
      <c r="Y255" s="6"/>
      <c r="Z255" s="6"/>
      <c r="AA255" s="6"/>
      <c r="AB255" s="6"/>
      <c r="AC255" s="6"/>
      <c r="AD255" s="6"/>
    </row>
    <row r="256" spans="1:30" s="93" customFormat="1" x14ac:dyDescent="0.2">
      <c r="A256" s="89" t="s">
        <v>404</v>
      </c>
      <c r="B256" s="48" t="s">
        <v>387</v>
      </c>
      <c r="C256" s="64" t="s">
        <v>289</v>
      </c>
      <c r="D256" s="64" t="s">
        <v>280</v>
      </c>
      <c r="E256" s="41">
        <v>1</v>
      </c>
      <c r="F256" s="68" t="s">
        <v>965</v>
      </c>
      <c r="G256" s="39"/>
      <c r="H256" s="39">
        <v>436.04270000000002</v>
      </c>
      <c r="I256" s="40">
        <f t="shared" si="30"/>
        <v>436.04270000000002</v>
      </c>
      <c r="J256" s="19"/>
      <c r="K256" s="19"/>
      <c r="L256" s="19"/>
      <c r="M256" s="19"/>
      <c r="N256" s="19"/>
      <c r="O256" s="19"/>
      <c r="P256" s="19"/>
      <c r="Q256" s="19"/>
      <c r="R256" s="6"/>
      <c r="S256" s="6"/>
      <c r="T256" s="6"/>
      <c r="U256" s="6"/>
      <c r="V256" s="6"/>
      <c r="W256" s="6"/>
      <c r="X256" s="6"/>
      <c r="Y256" s="6"/>
      <c r="Z256" s="6"/>
      <c r="AA256" s="6"/>
      <c r="AB256" s="6"/>
      <c r="AC256" s="6"/>
      <c r="AD256" s="6"/>
    </row>
    <row r="257" spans="1:30" s="93" customFormat="1" x14ac:dyDescent="0.2">
      <c r="A257" s="79" t="s">
        <v>404</v>
      </c>
      <c r="B257" s="48" t="s">
        <v>387</v>
      </c>
      <c r="C257" s="64" t="s">
        <v>290</v>
      </c>
      <c r="D257" s="64" t="s">
        <v>368</v>
      </c>
      <c r="E257" s="41">
        <v>1</v>
      </c>
      <c r="F257" s="83" t="s">
        <v>357</v>
      </c>
      <c r="G257" s="39"/>
      <c r="H257" s="39">
        <v>436.04270000000002</v>
      </c>
      <c r="I257" s="40">
        <f t="shared" si="30"/>
        <v>436.04270000000002</v>
      </c>
      <c r="J257" s="19"/>
      <c r="K257" s="19"/>
      <c r="L257" s="19"/>
      <c r="M257" s="19"/>
      <c r="N257" s="19"/>
      <c r="O257" s="19"/>
      <c r="P257" s="19"/>
      <c r="Q257" s="19"/>
      <c r="R257" s="6"/>
      <c r="S257" s="6"/>
      <c r="T257" s="6"/>
      <c r="U257" s="6"/>
      <c r="V257" s="6"/>
      <c r="W257" s="6"/>
      <c r="X257" s="6"/>
      <c r="Y257" s="6"/>
      <c r="Z257" s="6"/>
      <c r="AA257" s="6"/>
      <c r="AB257" s="6"/>
      <c r="AC257" s="6"/>
      <c r="AD257" s="6"/>
    </row>
    <row r="258" spans="1:30" s="93" customFormat="1" x14ac:dyDescent="0.2">
      <c r="A258" s="79" t="s">
        <v>518</v>
      </c>
      <c r="B258" s="48" t="s">
        <v>94</v>
      </c>
      <c r="C258" s="64" t="s">
        <v>290</v>
      </c>
      <c r="D258" s="64" t="s">
        <v>280</v>
      </c>
      <c r="E258" s="41">
        <v>1</v>
      </c>
      <c r="F258" s="63" t="s">
        <v>519</v>
      </c>
      <c r="G258" s="39"/>
      <c r="H258" s="39">
        <v>1200.6885</v>
      </c>
      <c r="I258" s="40">
        <f t="shared" si="10"/>
        <v>1200.6885</v>
      </c>
      <c r="J258" s="19"/>
      <c r="K258" s="19"/>
      <c r="L258" s="19"/>
      <c r="M258" s="19"/>
      <c r="N258" s="19"/>
      <c r="O258" s="19"/>
      <c r="P258" s="19"/>
      <c r="Q258" s="19"/>
      <c r="R258" s="6"/>
      <c r="S258" s="6"/>
      <c r="T258" s="6"/>
      <c r="U258" s="6"/>
      <c r="V258" s="6"/>
      <c r="W258" s="6"/>
      <c r="X258" s="6"/>
      <c r="Y258" s="6"/>
      <c r="Z258" s="6"/>
      <c r="AA258" s="6"/>
      <c r="AB258" s="6"/>
      <c r="AC258" s="6"/>
      <c r="AD258" s="6"/>
    </row>
    <row r="259" spans="1:30" s="93" customFormat="1" x14ac:dyDescent="0.2">
      <c r="A259" s="79" t="s">
        <v>383</v>
      </c>
      <c r="B259" s="48" t="s">
        <v>388</v>
      </c>
      <c r="C259" s="64" t="s">
        <v>290</v>
      </c>
      <c r="D259" s="64" t="s">
        <v>280</v>
      </c>
      <c r="E259" s="41">
        <v>1</v>
      </c>
      <c r="F259" s="63" t="s">
        <v>520</v>
      </c>
      <c r="G259" s="39"/>
      <c r="H259" s="39">
        <v>732.54629999999997</v>
      </c>
      <c r="I259" s="40">
        <f t="shared" si="10"/>
        <v>732.54629999999997</v>
      </c>
      <c r="J259" s="19"/>
      <c r="K259" s="19"/>
      <c r="L259" s="19"/>
      <c r="M259" s="19"/>
      <c r="N259" s="19"/>
      <c r="O259" s="19"/>
      <c r="P259" s="19"/>
      <c r="Q259" s="19"/>
      <c r="R259" s="6"/>
      <c r="S259" s="6"/>
      <c r="T259" s="6"/>
      <c r="U259" s="6"/>
      <c r="V259" s="6"/>
      <c r="W259" s="6"/>
      <c r="X259" s="6"/>
      <c r="Y259" s="6"/>
      <c r="Z259" s="6"/>
      <c r="AA259" s="6"/>
      <c r="AB259" s="6"/>
      <c r="AC259" s="6"/>
      <c r="AD259" s="6"/>
    </row>
    <row r="260" spans="1:30" s="93" customFormat="1" x14ac:dyDescent="0.2">
      <c r="A260" s="89" t="s">
        <v>384</v>
      </c>
      <c r="B260" s="48" t="s">
        <v>98</v>
      </c>
      <c r="C260" s="64" t="s">
        <v>290</v>
      </c>
      <c r="D260" s="64" t="s">
        <v>280</v>
      </c>
      <c r="E260" s="41">
        <v>1</v>
      </c>
      <c r="F260" s="68" t="s">
        <v>521</v>
      </c>
      <c r="G260" s="39"/>
      <c r="H260" s="39">
        <v>488.36419999999998</v>
      </c>
      <c r="I260" s="40">
        <f t="shared" ref="I260:I262" si="31">SUM(G260:H260)</f>
        <v>488.36419999999998</v>
      </c>
      <c r="J260" s="19"/>
      <c r="K260" s="19"/>
      <c r="L260" s="19"/>
      <c r="M260" s="19"/>
      <c r="N260" s="19"/>
      <c r="O260" s="19"/>
      <c r="P260" s="19"/>
      <c r="Q260" s="19"/>
      <c r="R260" s="6"/>
      <c r="S260" s="6"/>
      <c r="T260" s="6"/>
      <c r="U260" s="6"/>
      <c r="V260" s="6"/>
      <c r="W260" s="6"/>
      <c r="X260" s="6"/>
      <c r="Y260" s="6"/>
      <c r="Z260" s="6"/>
      <c r="AA260" s="6"/>
      <c r="AB260" s="6"/>
      <c r="AC260" s="6"/>
      <c r="AD260" s="6"/>
    </row>
    <row r="261" spans="1:30" s="93" customFormat="1" x14ac:dyDescent="0.2">
      <c r="A261" s="79" t="s">
        <v>404</v>
      </c>
      <c r="B261" s="48" t="s">
        <v>387</v>
      </c>
      <c r="C261" s="64" t="s">
        <v>290</v>
      </c>
      <c r="D261" s="64" t="s">
        <v>280</v>
      </c>
      <c r="E261" s="41">
        <v>1</v>
      </c>
      <c r="F261" s="63" t="s">
        <v>522</v>
      </c>
      <c r="G261" s="39"/>
      <c r="H261" s="39">
        <v>436.04270000000002</v>
      </c>
      <c r="I261" s="40">
        <f t="shared" si="31"/>
        <v>436.04270000000002</v>
      </c>
      <c r="J261" s="19"/>
      <c r="K261" s="19"/>
      <c r="L261" s="19"/>
      <c r="M261" s="19"/>
      <c r="N261" s="19"/>
      <c r="O261" s="19"/>
      <c r="P261" s="19"/>
      <c r="Q261" s="19"/>
      <c r="R261" s="6"/>
      <c r="S261" s="6"/>
      <c r="T261" s="6"/>
      <c r="U261" s="6"/>
      <c r="V261" s="6"/>
      <c r="W261" s="6"/>
      <c r="X261" s="6"/>
      <c r="Y261" s="6"/>
      <c r="Z261" s="6"/>
      <c r="AA261" s="6"/>
      <c r="AB261" s="6"/>
      <c r="AC261" s="6"/>
      <c r="AD261" s="6"/>
    </row>
    <row r="262" spans="1:30" s="93" customFormat="1" x14ac:dyDescent="0.2">
      <c r="A262" s="79" t="s">
        <v>386</v>
      </c>
      <c r="B262" s="48" t="s">
        <v>102</v>
      </c>
      <c r="C262" s="64" t="s">
        <v>290</v>
      </c>
      <c r="D262" s="64" t="s">
        <v>280</v>
      </c>
      <c r="E262" s="41">
        <v>1</v>
      </c>
      <c r="F262" s="63" t="s">
        <v>930</v>
      </c>
      <c r="G262" s="39"/>
      <c r="H262" s="39">
        <v>401.1617</v>
      </c>
      <c r="I262" s="40">
        <f t="shared" si="31"/>
        <v>401.1617</v>
      </c>
      <c r="J262" s="19"/>
      <c r="K262" s="19"/>
      <c r="L262" s="19"/>
      <c r="M262" s="19"/>
      <c r="N262" s="19"/>
      <c r="O262" s="19"/>
      <c r="P262" s="19"/>
      <c r="Q262" s="19"/>
      <c r="R262" s="6"/>
      <c r="S262" s="6"/>
      <c r="T262" s="6"/>
      <c r="U262" s="6"/>
      <c r="V262" s="6"/>
      <c r="W262" s="6"/>
      <c r="X262" s="6"/>
      <c r="Y262" s="6"/>
      <c r="Z262" s="6"/>
      <c r="AA262" s="6"/>
      <c r="AB262" s="6"/>
      <c r="AC262" s="6"/>
      <c r="AD262" s="6"/>
    </row>
    <row r="263" spans="1:30" s="93" customFormat="1" x14ac:dyDescent="0.2">
      <c r="A263" s="79" t="s">
        <v>404</v>
      </c>
      <c r="B263" s="48" t="s">
        <v>387</v>
      </c>
      <c r="C263" s="64" t="s">
        <v>301</v>
      </c>
      <c r="D263" s="64" t="s">
        <v>280</v>
      </c>
      <c r="E263" s="41">
        <v>1</v>
      </c>
      <c r="F263" s="63" t="s">
        <v>525</v>
      </c>
      <c r="G263" s="39"/>
      <c r="H263" s="39">
        <v>436.04270000000002</v>
      </c>
      <c r="I263" s="40">
        <f t="shared" ref="I263" si="32">SUM(G263:H263)</f>
        <v>436.04270000000002</v>
      </c>
      <c r="J263" s="19"/>
      <c r="K263" s="19"/>
      <c r="L263" s="19"/>
      <c r="M263" s="19"/>
      <c r="N263" s="19"/>
      <c r="O263" s="19"/>
      <c r="P263" s="19"/>
      <c r="Q263" s="19"/>
      <c r="R263" s="6"/>
      <c r="S263" s="6"/>
      <c r="T263" s="6"/>
      <c r="U263" s="6"/>
      <c r="V263" s="6"/>
      <c r="W263" s="6"/>
      <c r="X263" s="6"/>
      <c r="Y263" s="6"/>
      <c r="Z263" s="6"/>
      <c r="AA263" s="6"/>
      <c r="AB263" s="6"/>
      <c r="AC263" s="6"/>
      <c r="AD263" s="6"/>
    </row>
    <row r="264" spans="1:30" s="93" customFormat="1" x14ac:dyDescent="0.2">
      <c r="A264" s="79" t="s">
        <v>523</v>
      </c>
      <c r="B264" s="48" t="s">
        <v>94</v>
      </c>
      <c r="C264" s="64" t="s">
        <v>301</v>
      </c>
      <c r="D264" s="64" t="s">
        <v>368</v>
      </c>
      <c r="E264" s="41">
        <v>1</v>
      </c>
      <c r="F264" s="83" t="s">
        <v>357</v>
      </c>
      <c r="G264" s="39"/>
      <c r="H264" s="39">
        <v>1200.6885</v>
      </c>
      <c r="I264" s="40">
        <f t="shared" si="10"/>
        <v>1200.6885</v>
      </c>
      <c r="J264" s="19"/>
      <c r="K264" s="19"/>
      <c r="L264" s="19"/>
      <c r="M264" s="19"/>
      <c r="N264" s="19"/>
      <c r="O264" s="19"/>
      <c r="P264" s="19"/>
      <c r="Q264" s="19"/>
      <c r="R264" s="6"/>
      <c r="S264" s="6"/>
      <c r="T264" s="6"/>
      <c r="U264" s="6"/>
      <c r="V264" s="6"/>
      <c r="W264" s="6"/>
      <c r="X264" s="6"/>
      <c r="Y264" s="6"/>
      <c r="Z264" s="6"/>
      <c r="AA264" s="6"/>
      <c r="AB264" s="6"/>
      <c r="AC264" s="6"/>
      <c r="AD264" s="6"/>
    </row>
    <row r="265" spans="1:30" s="93" customFormat="1" x14ac:dyDescent="0.2">
      <c r="A265" s="79" t="s">
        <v>383</v>
      </c>
      <c r="B265" s="48" t="s">
        <v>388</v>
      </c>
      <c r="C265" s="64" t="s">
        <v>301</v>
      </c>
      <c r="D265" s="64" t="s">
        <v>280</v>
      </c>
      <c r="E265" s="41">
        <v>1</v>
      </c>
      <c r="F265" s="63" t="s">
        <v>526</v>
      </c>
      <c r="G265" s="39"/>
      <c r="H265" s="39">
        <v>732.54629999999997</v>
      </c>
      <c r="I265" s="40">
        <f t="shared" si="10"/>
        <v>732.54629999999997</v>
      </c>
      <c r="J265" s="19"/>
      <c r="K265" s="19"/>
      <c r="L265" s="19"/>
      <c r="M265" s="19"/>
      <c r="N265" s="19"/>
      <c r="O265" s="19"/>
      <c r="P265" s="19"/>
      <c r="Q265" s="19"/>
      <c r="R265" s="6"/>
      <c r="S265" s="6"/>
      <c r="T265" s="6"/>
      <c r="U265" s="6"/>
      <c r="V265" s="6"/>
      <c r="W265" s="6"/>
      <c r="X265" s="6"/>
      <c r="Y265" s="6"/>
      <c r="Z265" s="6"/>
      <c r="AA265" s="6"/>
      <c r="AB265" s="6"/>
      <c r="AC265" s="6"/>
      <c r="AD265" s="6"/>
    </row>
    <row r="266" spans="1:30" s="93" customFormat="1" x14ac:dyDescent="0.2">
      <c r="A266" s="79" t="s">
        <v>524</v>
      </c>
      <c r="B266" s="48" t="s">
        <v>94</v>
      </c>
      <c r="C266" s="64" t="s">
        <v>301</v>
      </c>
      <c r="D266" s="64" t="s">
        <v>280</v>
      </c>
      <c r="E266" s="41">
        <v>1</v>
      </c>
      <c r="F266" s="63" t="s">
        <v>527</v>
      </c>
      <c r="G266" s="39"/>
      <c r="H266" s="39">
        <v>1200.6885</v>
      </c>
      <c r="I266" s="40">
        <f t="shared" si="10"/>
        <v>1200.6885</v>
      </c>
      <c r="J266" s="19"/>
      <c r="K266" s="19"/>
      <c r="L266" s="19"/>
      <c r="M266" s="19"/>
      <c r="N266" s="19"/>
      <c r="O266" s="19"/>
      <c r="P266" s="19"/>
      <c r="Q266" s="19"/>
      <c r="R266" s="6"/>
      <c r="S266" s="6"/>
      <c r="T266" s="6"/>
      <c r="U266" s="6"/>
      <c r="V266" s="6"/>
      <c r="W266" s="6"/>
      <c r="X266" s="6"/>
      <c r="Y266" s="6"/>
      <c r="Z266" s="6"/>
      <c r="AA266" s="6"/>
      <c r="AB266" s="6"/>
      <c r="AC266" s="6"/>
      <c r="AD266" s="6"/>
    </row>
    <row r="267" spans="1:30" s="93" customFormat="1" x14ac:dyDescent="0.2">
      <c r="A267" s="79" t="s">
        <v>383</v>
      </c>
      <c r="B267" s="48" t="s">
        <v>388</v>
      </c>
      <c r="C267" s="64" t="s">
        <v>301</v>
      </c>
      <c r="D267" s="64" t="s">
        <v>280</v>
      </c>
      <c r="E267" s="41">
        <v>1</v>
      </c>
      <c r="F267" s="76" t="s">
        <v>528</v>
      </c>
      <c r="G267" s="39"/>
      <c r="H267" s="39">
        <v>732.54629999999997</v>
      </c>
      <c r="I267" s="40">
        <f t="shared" si="10"/>
        <v>732.54629999999997</v>
      </c>
      <c r="J267" s="19"/>
      <c r="K267" s="19"/>
      <c r="L267" s="19"/>
      <c r="M267" s="19"/>
      <c r="N267" s="19"/>
      <c r="O267" s="19"/>
      <c r="P267" s="19"/>
      <c r="Q267" s="19"/>
      <c r="R267" s="6"/>
      <c r="S267" s="6"/>
      <c r="T267" s="6"/>
      <c r="U267" s="6"/>
      <c r="V267" s="6"/>
      <c r="W267" s="6"/>
      <c r="X267" s="6"/>
      <c r="Y267" s="6"/>
      <c r="Z267" s="6"/>
      <c r="AA267" s="6"/>
      <c r="AB267" s="6"/>
      <c r="AC267" s="6"/>
      <c r="AD267" s="6"/>
    </row>
    <row r="268" spans="1:30" s="93" customFormat="1" x14ac:dyDescent="0.2">
      <c r="A268" s="79" t="s">
        <v>404</v>
      </c>
      <c r="B268" s="48" t="s">
        <v>387</v>
      </c>
      <c r="C268" s="64" t="s">
        <v>301</v>
      </c>
      <c r="D268" s="64" t="s">
        <v>280</v>
      </c>
      <c r="E268" s="41">
        <v>1</v>
      </c>
      <c r="F268" s="85" t="s">
        <v>529</v>
      </c>
      <c r="G268" s="39"/>
      <c r="H268" s="39">
        <v>436.04270000000002</v>
      </c>
      <c r="I268" s="40">
        <f t="shared" ref="I268:I269" si="33">SUM(G268:H268)</f>
        <v>436.04270000000002</v>
      </c>
      <c r="J268" s="19"/>
      <c r="K268" s="19"/>
      <c r="L268" s="19"/>
      <c r="M268" s="19"/>
      <c r="N268" s="19"/>
      <c r="O268" s="19"/>
      <c r="P268" s="19"/>
      <c r="Q268" s="19"/>
      <c r="R268" s="6"/>
      <c r="S268" s="6"/>
      <c r="T268" s="6"/>
      <c r="U268" s="6"/>
      <c r="V268" s="6"/>
      <c r="W268" s="6"/>
      <c r="X268" s="6"/>
      <c r="Y268" s="6"/>
      <c r="Z268" s="6"/>
      <c r="AA268" s="6"/>
      <c r="AB268" s="6"/>
      <c r="AC268" s="6"/>
      <c r="AD268" s="6"/>
    </row>
    <row r="269" spans="1:30" s="93" customFormat="1" x14ac:dyDescent="0.2">
      <c r="A269" s="79" t="s">
        <v>404</v>
      </c>
      <c r="B269" s="48" t="s">
        <v>387</v>
      </c>
      <c r="C269" s="64" t="s">
        <v>301</v>
      </c>
      <c r="D269" s="64" t="s">
        <v>280</v>
      </c>
      <c r="E269" s="41">
        <v>1</v>
      </c>
      <c r="F269" s="63" t="s">
        <v>530</v>
      </c>
      <c r="G269" s="39"/>
      <c r="H269" s="39">
        <v>436.04270000000002</v>
      </c>
      <c r="I269" s="40">
        <f t="shared" si="33"/>
        <v>436.04270000000002</v>
      </c>
      <c r="J269" s="19"/>
      <c r="K269" s="19"/>
      <c r="L269" s="19"/>
      <c r="M269" s="19"/>
      <c r="N269" s="19"/>
      <c r="O269" s="19"/>
      <c r="P269" s="19"/>
      <c r="Q269" s="19"/>
      <c r="R269" s="6"/>
      <c r="S269" s="6"/>
      <c r="T269" s="6"/>
      <c r="U269" s="6"/>
      <c r="V269" s="6"/>
      <c r="W269" s="6"/>
      <c r="X269" s="6"/>
      <c r="Y269" s="6"/>
      <c r="Z269" s="6"/>
      <c r="AA269" s="6"/>
      <c r="AB269" s="6"/>
      <c r="AC269" s="6"/>
      <c r="AD269" s="6"/>
    </row>
    <row r="270" spans="1:30" s="93" customFormat="1" x14ac:dyDescent="0.2">
      <c r="A270" s="79" t="s">
        <v>531</v>
      </c>
      <c r="B270" s="48" t="s">
        <v>94</v>
      </c>
      <c r="C270" s="64" t="s">
        <v>539</v>
      </c>
      <c r="D270" s="64" t="s">
        <v>280</v>
      </c>
      <c r="E270" s="41">
        <v>1</v>
      </c>
      <c r="F270" s="76" t="s">
        <v>534</v>
      </c>
      <c r="G270" s="39"/>
      <c r="H270" s="39">
        <v>1200.6885</v>
      </c>
      <c r="I270" s="40">
        <f t="shared" si="10"/>
        <v>1200.6885</v>
      </c>
      <c r="J270" s="19"/>
      <c r="K270" s="19"/>
      <c r="L270" s="19"/>
      <c r="M270" s="19"/>
      <c r="N270" s="19"/>
      <c r="O270" s="19"/>
      <c r="P270" s="19"/>
      <c r="Q270" s="19"/>
      <c r="R270" s="6"/>
      <c r="S270" s="6"/>
      <c r="T270" s="6"/>
      <c r="U270" s="6"/>
      <c r="V270" s="6"/>
      <c r="W270" s="6"/>
      <c r="X270" s="6"/>
      <c r="Y270" s="6"/>
      <c r="Z270" s="6"/>
      <c r="AA270" s="6"/>
      <c r="AB270" s="6"/>
      <c r="AC270" s="6"/>
      <c r="AD270" s="6"/>
    </row>
    <row r="271" spans="1:30" s="93" customFormat="1" x14ac:dyDescent="0.2">
      <c r="A271" s="79" t="s">
        <v>383</v>
      </c>
      <c r="B271" s="48" t="s">
        <v>388</v>
      </c>
      <c r="C271" s="64" t="s">
        <v>539</v>
      </c>
      <c r="D271" s="64" t="s">
        <v>280</v>
      </c>
      <c r="E271" s="41">
        <v>1</v>
      </c>
      <c r="F271" s="63" t="s">
        <v>535</v>
      </c>
      <c r="G271" s="39"/>
      <c r="H271" s="39">
        <v>732.54629999999997</v>
      </c>
      <c r="I271" s="40">
        <f t="shared" si="10"/>
        <v>732.54629999999997</v>
      </c>
      <c r="J271" s="19"/>
      <c r="K271" s="19"/>
      <c r="L271" s="19"/>
      <c r="M271" s="19"/>
      <c r="N271" s="19"/>
      <c r="O271" s="19"/>
      <c r="P271" s="19"/>
      <c r="Q271" s="19"/>
      <c r="R271" s="6"/>
      <c r="S271" s="6"/>
      <c r="T271" s="6"/>
      <c r="U271" s="6"/>
      <c r="V271" s="6"/>
      <c r="W271" s="6"/>
      <c r="X271" s="6"/>
      <c r="Y271" s="6"/>
      <c r="Z271" s="6"/>
      <c r="AA271" s="6"/>
      <c r="AB271" s="6"/>
      <c r="AC271" s="6"/>
      <c r="AD271" s="6"/>
    </row>
    <row r="272" spans="1:30" s="93" customFormat="1" x14ac:dyDescent="0.2">
      <c r="A272" s="79" t="s">
        <v>532</v>
      </c>
      <c r="B272" s="48" t="s">
        <v>94</v>
      </c>
      <c r="C272" s="64" t="s">
        <v>539</v>
      </c>
      <c r="D272" s="64" t="s">
        <v>280</v>
      </c>
      <c r="E272" s="41">
        <v>1</v>
      </c>
      <c r="F272" s="76" t="s">
        <v>536</v>
      </c>
      <c r="G272" s="39"/>
      <c r="H272" s="39">
        <v>1200.6885</v>
      </c>
      <c r="I272" s="40">
        <f t="shared" si="10"/>
        <v>1200.6885</v>
      </c>
      <c r="J272" s="19"/>
      <c r="K272" s="19"/>
      <c r="L272" s="19"/>
      <c r="M272" s="19"/>
      <c r="N272" s="19"/>
      <c r="O272" s="19"/>
      <c r="P272" s="19"/>
      <c r="Q272" s="19"/>
      <c r="R272" s="6"/>
      <c r="S272" s="6"/>
      <c r="T272" s="6"/>
      <c r="U272" s="6"/>
      <c r="V272" s="6"/>
      <c r="W272" s="6"/>
      <c r="X272" s="6"/>
      <c r="Y272" s="6"/>
      <c r="Z272" s="6"/>
      <c r="AA272" s="6"/>
      <c r="AB272" s="6"/>
      <c r="AC272" s="6"/>
      <c r="AD272" s="6"/>
    </row>
    <row r="273" spans="1:30" s="93" customFormat="1" x14ac:dyDescent="0.2">
      <c r="A273" s="89" t="s">
        <v>533</v>
      </c>
      <c r="B273" s="48" t="s">
        <v>94</v>
      </c>
      <c r="C273" s="64" t="s">
        <v>539</v>
      </c>
      <c r="D273" s="64" t="s">
        <v>280</v>
      </c>
      <c r="E273" s="41">
        <v>1</v>
      </c>
      <c r="F273" s="104" t="s">
        <v>537</v>
      </c>
      <c r="G273" s="39"/>
      <c r="H273" s="39">
        <v>1200.6885</v>
      </c>
      <c r="I273" s="40">
        <f t="shared" si="10"/>
        <v>1200.6885</v>
      </c>
      <c r="J273" s="19"/>
      <c r="K273" s="19"/>
      <c r="L273" s="19"/>
      <c r="M273" s="19"/>
      <c r="N273" s="19"/>
      <c r="O273" s="19"/>
      <c r="P273" s="19"/>
      <c r="Q273" s="19"/>
      <c r="R273" s="6"/>
      <c r="S273" s="6"/>
      <c r="T273" s="6"/>
      <c r="U273" s="6"/>
      <c r="V273" s="6"/>
      <c r="W273" s="6"/>
      <c r="X273" s="6"/>
      <c r="Y273" s="6"/>
      <c r="Z273" s="6"/>
      <c r="AA273" s="6"/>
      <c r="AB273" s="6"/>
      <c r="AC273" s="6"/>
      <c r="AD273" s="6"/>
    </row>
    <row r="274" spans="1:30" s="93" customFormat="1" x14ac:dyDescent="0.2">
      <c r="A274" s="79" t="s">
        <v>383</v>
      </c>
      <c r="B274" s="48" t="s">
        <v>388</v>
      </c>
      <c r="C274" s="64" t="s">
        <v>539</v>
      </c>
      <c r="D274" s="64" t="s">
        <v>280</v>
      </c>
      <c r="E274" s="41">
        <v>1</v>
      </c>
      <c r="F274" s="63" t="s">
        <v>538</v>
      </c>
      <c r="G274" s="39"/>
      <c r="H274" s="39">
        <v>732.54629999999997</v>
      </c>
      <c r="I274" s="40">
        <f t="shared" si="10"/>
        <v>732.54629999999997</v>
      </c>
      <c r="J274" s="19"/>
      <c r="K274" s="19"/>
      <c r="L274" s="19"/>
      <c r="M274" s="19"/>
      <c r="N274" s="19"/>
      <c r="O274" s="19"/>
      <c r="P274" s="19"/>
      <c r="Q274" s="19"/>
      <c r="R274" s="6"/>
      <c r="S274" s="6"/>
      <c r="T274" s="6"/>
      <c r="U274" s="6"/>
      <c r="V274" s="6"/>
      <c r="W274" s="6"/>
      <c r="X274" s="6"/>
      <c r="Y274" s="6"/>
      <c r="Z274" s="6"/>
      <c r="AA274" s="6"/>
      <c r="AB274" s="6"/>
      <c r="AC274" s="6"/>
      <c r="AD274" s="6"/>
    </row>
    <row r="275" spans="1:30" s="93" customFormat="1" x14ac:dyDescent="0.2">
      <c r="A275" s="79" t="s">
        <v>531</v>
      </c>
      <c r="B275" s="48" t="s">
        <v>94</v>
      </c>
      <c r="C275" s="64" t="s">
        <v>542</v>
      </c>
      <c r="D275" s="64" t="s">
        <v>280</v>
      </c>
      <c r="E275" s="41">
        <v>1</v>
      </c>
      <c r="F275" s="76" t="s">
        <v>543</v>
      </c>
      <c r="G275" s="39"/>
      <c r="H275" s="39">
        <v>1200.6885</v>
      </c>
      <c r="I275" s="40">
        <f t="shared" si="10"/>
        <v>1200.6885</v>
      </c>
      <c r="J275" s="19"/>
      <c r="K275" s="19"/>
      <c r="L275" s="19"/>
      <c r="M275" s="19"/>
      <c r="N275" s="19"/>
      <c r="O275" s="19"/>
      <c r="P275" s="19"/>
      <c r="Q275" s="19"/>
      <c r="R275" s="6"/>
      <c r="S275" s="6"/>
      <c r="T275" s="6"/>
      <c r="U275" s="6"/>
      <c r="V275" s="6"/>
      <c r="W275" s="6"/>
      <c r="X275" s="6"/>
      <c r="Y275" s="6"/>
      <c r="Z275" s="6"/>
      <c r="AA275" s="6"/>
      <c r="AB275" s="6"/>
      <c r="AC275" s="6"/>
      <c r="AD275" s="6"/>
    </row>
    <row r="276" spans="1:30" s="93" customFormat="1" x14ac:dyDescent="0.2">
      <c r="A276" s="89" t="s">
        <v>383</v>
      </c>
      <c r="B276" s="48" t="s">
        <v>388</v>
      </c>
      <c r="C276" s="64" t="s">
        <v>542</v>
      </c>
      <c r="D276" s="64" t="s">
        <v>280</v>
      </c>
      <c r="E276" s="41">
        <v>1</v>
      </c>
      <c r="F276" s="63" t="s">
        <v>544</v>
      </c>
      <c r="G276" s="39"/>
      <c r="H276" s="39">
        <v>732.54629999999997</v>
      </c>
      <c r="I276" s="40">
        <f t="shared" si="10"/>
        <v>732.54629999999997</v>
      </c>
      <c r="J276" s="19"/>
      <c r="K276" s="19"/>
      <c r="L276" s="19"/>
      <c r="M276" s="19"/>
      <c r="N276" s="19"/>
      <c r="O276" s="19"/>
      <c r="P276" s="19"/>
      <c r="Q276" s="19"/>
      <c r="R276" s="6"/>
      <c r="S276" s="6"/>
      <c r="T276" s="6"/>
      <c r="U276" s="6"/>
      <c r="V276" s="6"/>
      <c r="W276" s="6"/>
      <c r="X276" s="6"/>
      <c r="Y276" s="6"/>
      <c r="Z276" s="6"/>
      <c r="AA276" s="6"/>
      <c r="AB276" s="6"/>
      <c r="AC276" s="6"/>
      <c r="AD276" s="6"/>
    </row>
    <row r="277" spans="1:30" s="93" customFormat="1" x14ac:dyDescent="0.2">
      <c r="A277" s="79" t="s">
        <v>540</v>
      </c>
      <c r="B277" s="48" t="s">
        <v>94</v>
      </c>
      <c r="C277" s="64" t="s">
        <v>542</v>
      </c>
      <c r="D277" s="64" t="s">
        <v>280</v>
      </c>
      <c r="E277" s="41">
        <v>1</v>
      </c>
      <c r="F277" s="76" t="s">
        <v>545</v>
      </c>
      <c r="G277" s="39"/>
      <c r="H277" s="39">
        <v>1200.6885</v>
      </c>
      <c r="I277" s="40">
        <f t="shared" si="10"/>
        <v>1200.6885</v>
      </c>
      <c r="J277" s="19"/>
      <c r="K277" s="19"/>
      <c r="L277" s="19"/>
      <c r="M277" s="19"/>
      <c r="N277" s="19"/>
      <c r="O277" s="19"/>
      <c r="P277" s="19"/>
      <c r="Q277" s="19"/>
      <c r="R277" s="6"/>
      <c r="S277" s="6"/>
      <c r="T277" s="6"/>
      <c r="U277" s="6"/>
      <c r="V277" s="6"/>
      <c r="W277" s="6"/>
      <c r="X277" s="6"/>
      <c r="Y277" s="6"/>
      <c r="Z277" s="6"/>
      <c r="AA277" s="6"/>
      <c r="AB277" s="6"/>
      <c r="AC277" s="6"/>
      <c r="AD277" s="6"/>
    </row>
    <row r="278" spans="1:30" s="93" customFormat="1" x14ac:dyDescent="0.2">
      <c r="A278" s="79" t="s">
        <v>383</v>
      </c>
      <c r="B278" s="48" t="s">
        <v>388</v>
      </c>
      <c r="C278" s="64" t="s">
        <v>542</v>
      </c>
      <c r="D278" s="64" t="s">
        <v>280</v>
      </c>
      <c r="E278" s="41">
        <v>1</v>
      </c>
      <c r="F278" s="76" t="s">
        <v>546</v>
      </c>
      <c r="G278" s="39"/>
      <c r="H278" s="39">
        <v>732.54629999999997</v>
      </c>
      <c r="I278" s="40">
        <f t="shared" si="10"/>
        <v>732.54629999999997</v>
      </c>
      <c r="J278" s="19"/>
      <c r="K278" s="19"/>
      <c r="L278" s="19"/>
      <c r="M278" s="19"/>
      <c r="N278" s="19"/>
      <c r="O278" s="19"/>
      <c r="P278" s="19"/>
      <c r="Q278" s="19"/>
      <c r="R278" s="6"/>
      <c r="S278" s="6"/>
      <c r="T278" s="6"/>
      <c r="U278" s="6"/>
      <c r="V278" s="6"/>
      <c r="W278" s="6"/>
      <c r="X278" s="6"/>
      <c r="Y278" s="6"/>
      <c r="Z278" s="6"/>
      <c r="AA278" s="6"/>
      <c r="AB278" s="6"/>
      <c r="AC278" s="6"/>
      <c r="AD278" s="6"/>
    </row>
    <row r="279" spans="1:30" s="93" customFormat="1" x14ac:dyDescent="0.2">
      <c r="A279" s="79" t="s">
        <v>541</v>
      </c>
      <c r="B279" s="48" t="s">
        <v>94</v>
      </c>
      <c r="C279" s="64" t="s">
        <v>542</v>
      </c>
      <c r="D279" s="64" t="s">
        <v>368</v>
      </c>
      <c r="E279" s="41">
        <v>1</v>
      </c>
      <c r="F279" s="83" t="s">
        <v>357</v>
      </c>
      <c r="G279" s="39"/>
      <c r="H279" s="39">
        <v>1200.6885</v>
      </c>
      <c r="I279" s="40">
        <f t="shared" si="10"/>
        <v>1200.6885</v>
      </c>
      <c r="J279" s="19"/>
      <c r="K279" s="19"/>
      <c r="L279" s="19"/>
      <c r="M279" s="19"/>
      <c r="N279" s="19"/>
      <c r="O279" s="19"/>
      <c r="P279" s="19"/>
      <c r="Q279" s="19"/>
      <c r="R279" s="6"/>
      <c r="S279" s="6"/>
      <c r="T279" s="6"/>
      <c r="U279" s="6"/>
      <c r="V279" s="6"/>
      <c r="W279" s="6"/>
      <c r="X279" s="6"/>
      <c r="Y279" s="6"/>
      <c r="Z279" s="6"/>
      <c r="AA279" s="6"/>
      <c r="AB279" s="6"/>
      <c r="AC279" s="6"/>
      <c r="AD279" s="6"/>
    </row>
    <row r="280" spans="1:30" s="93" customFormat="1" x14ac:dyDescent="0.2">
      <c r="A280" s="79" t="s">
        <v>383</v>
      </c>
      <c r="B280" s="48" t="s">
        <v>388</v>
      </c>
      <c r="C280" s="64" t="s">
        <v>542</v>
      </c>
      <c r="D280" s="64" t="s">
        <v>280</v>
      </c>
      <c r="E280" s="41">
        <v>1</v>
      </c>
      <c r="F280" s="76" t="s">
        <v>547</v>
      </c>
      <c r="G280" s="39"/>
      <c r="H280" s="39">
        <v>732.54629999999997</v>
      </c>
      <c r="I280" s="40">
        <f t="shared" si="10"/>
        <v>732.54629999999997</v>
      </c>
      <c r="J280" s="19"/>
      <c r="K280" s="19"/>
      <c r="L280" s="19"/>
      <c r="M280" s="19"/>
      <c r="N280" s="19"/>
      <c r="O280" s="19"/>
      <c r="P280" s="19"/>
      <c r="Q280" s="19"/>
      <c r="R280" s="6"/>
      <c r="S280" s="6"/>
      <c r="T280" s="6"/>
      <c r="U280" s="6"/>
      <c r="V280" s="6"/>
      <c r="W280" s="6"/>
      <c r="X280" s="6"/>
      <c r="Y280" s="6"/>
      <c r="Z280" s="6"/>
      <c r="AA280" s="6"/>
      <c r="AB280" s="6"/>
      <c r="AC280" s="6"/>
      <c r="AD280" s="6"/>
    </row>
    <row r="281" spans="1:30" s="93" customFormat="1" x14ac:dyDescent="0.2">
      <c r="A281" s="79" t="s">
        <v>548</v>
      </c>
      <c r="B281" s="48" t="s">
        <v>94</v>
      </c>
      <c r="C281" s="64" t="s">
        <v>380</v>
      </c>
      <c r="D281" s="64" t="s">
        <v>280</v>
      </c>
      <c r="E281" s="41">
        <v>1</v>
      </c>
      <c r="F281" s="68" t="s">
        <v>551</v>
      </c>
      <c r="G281" s="39"/>
      <c r="H281" s="39">
        <v>1200.6885</v>
      </c>
      <c r="I281" s="40">
        <f t="shared" si="10"/>
        <v>1200.6885</v>
      </c>
      <c r="J281" s="19"/>
      <c r="K281" s="19"/>
      <c r="L281" s="19"/>
      <c r="M281" s="19"/>
      <c r="N281" s="19"/>
      <c r="O281" s="19"/>
      <c r="P281" s="19"/>
      <c r="Q281" s="19"/>
      <c r="R281" s="6"/>
      <c r="S281" s="6"/>
      <c r="T281" s="6"/>
      <c r="U281" s="6"/>
      <c r="V281" s="6"/>
      <c r="W281" s="6"/>
      <c r="X281" s="6"/>
      <c r="Y281" s="6"/>
      <c r="Z281" s="6"/>
      <c r="AA281" s="6"/>
      <c r="AB281" s="6"/>
      <c r="AC281" s="6"/>
      <c r="AD281" s="6"/>
    </row>
    <row r="282" spans="1:30" s="93" customFormat="1" x14ac:dyDescent="0.2">
      <c r="A282" s="79" t="s">
        <v>383</v>
      </c>
      <c r="B282" s="48" t="s">
        <v>388</v>
      </c>
      <c r="C282" s="64" t="s">
        <v>380</v>
      </c>
      <c r="D282" s="64" t="s">
        <v>280</v>
      </c>
      <c r="E282" s="41">
        <v>1</v>
      </c>
      <c r="F282" s="76" t="s">
        <v>552</v>
      </c>
      <c r="G282" s="39"/>
      <c r="H282" s="39">
        <v>732.54629999999997</v>
      </c>
      <c r="I282" s="40">
        <f t="shared" si="10"/>
        <v>732.54629999999997</v>
      </c>
      <c r="J282" s="19"/>
      <c r="K282" s="19"/>
      <c r="L282" s="19"/>
      <c r="M282" s="19"/>
      <c r="N282" s="19"/>
      <c r="O282" s="19"/>
      <c r="P282" s="19"/>
      <c r="Q282" s="19"/>
      <c r="R282" s="6"/>
      <c r="S282" s="6"/>
      <c r="T282" s="6"/>
      <c r="U282" s="6"/>
      <c r="V282" s="6"/>
      <c r="W282" s="6"/>
      <c r="X282" s="6"/>
      <c r="Y282" s="6"/>
      <c r="Z282" s="6"/>
      <c r="AA282" s="6"/>
      <c r="AB282" s="6"/>
      <c r="AC282" s="6"/>
      <c r="AD282" s="6"/>
    </row>
    <row r="283" spans="1:30" s="93" customFormat="1" x14ac:dyDescent="0.2">
      <c r="A283" s="79" t="s">
        <v>549</v>
      </c>
      <c r="B283" s="48" t="s">
        <v>94</v>
      </c>
      <c r="C283" s="64" t="s">
        <v>380</v>
      </c>
      <c r="D283" s="64" t="s">
        <v>280</v>
      </c>
      <c r="E283" s="41">
        <v>1</v>
      </c>
      <c r="F283" s="76" t="s">
        <v>553</v>
      </c>
      <c r="G283" s="39"/>
      <c r="H283" s="39">
        <v>1200.6885</v>
      </c>
      <c r="I283" s="40">
        <f t="shared" si="10"/>
        <v>1200.6885</v>
      </c>
      <c r="J283" s="19"/>
      <c r="K283" s="19"/>
      <c r="L283" s="19"/>
      <c r="M283" s="19"/>
      <c r="N283" s="19"/>
      <c r="O283" s="19"/>
      <c r="P283" s="19"/>
      <c r="Q283" s="19"/>
      <c r="R283" s="6"/>
      <c r="S283" s="6"/>
      <c r="T283" s="6"/>
      <c r="U283" s="6"/>
      <c r="V283" s="6"/>
      <c r="W283" s="6"/>
      <c r="X283" s="6"/>
      <c r="Y283" s="6"/>
      <c r="Z283" s="6"/>
      <c r="AA283" s="6"/>
      <c r="AB283" s="6"/>
      <c r="AC283" s="6"/>
      <c r="AD283" s="6"/>
    </row>
    <row r="284" spans="1:30" s="93" customFormat="1" x14ac:dyDescent="0.2">
      <c r="A284" s="79" t="s">
        <v>383</v>
      </c>
      <c r="B284" s="48" t="s">
        <v>388</v>
      </c>
      <c r="C284" s="64" t="s">
        <v>380</v>
      </c>
      <c r="D284" s="64" t="s">
        <v>280</v>
      </c>
      <c r="E284" s="41">
        <v>1</v>
      </c>
      <c r="F284" s="68" t="s">
        <v>554</v>
      </c>
      <c r="G284" s="39"/>
      <c r="H284" s="39">
        <v>732.54629999999997</v>
      </c>
      <c r="I284" s="40">
        <f t="shared" si="10"/>
        <v>732.54629999999997</v>
      </c>
      <c r="J284" s="19"/>
      <c r="K284" s="19"/>
      <c r="L284" s="19"/>
      <c r="M284" s="19"/>
      <c r="N284" s="19"/>
      <c r="O284" s="19"/>
      <c r="P284" s="19"/>
      <c r="Q284" s="19"/>
      <c r="R284" s="6"/>
      <c r="S284" s="6"/>
      <c r="T284" s="6"/>
      <c r="U284" s="6"/>
      <c r="V284" s="6"/>
      <c r="W284" s="6"/>
      <c r="X284" s="6"/>
      <c r="Y284" s="6"/>
      <c r="Z284" s="6"/>
      <c r="AA284" s="6"/>
      <c r="AB284" s="6"/>
      <c r="AC284" s="6"/>
      <c r="AD284" s="6"/>
    </row>
    <row r="285" spans="1:30" s="93" customFormat="1" x14ac:dyDescent="0.2">
      <c r="A285" s="79" t="s">
        <v>550</v>
      </c>
      <c r="B285" s="48" t="s">
        <v>94</v>
      </c>
      <c r="C285" s="64" t="s">
        <v>380</v>
      </c>
      <c r="D285" s="64" t="s">
        <v>280</v>
      </c>
      <c r="E285" s="41">
        <v>1</v>
      </c>
      <c r="F285" s="76" t="s">
        <v>555</v>
      </c>
      <c r="G285" s="39"/>
      <c r="H285" s="39">
        <v>1200.6885</v>
      </c>
      <c r="I285" s="40">
        <f t="shared" si="10"/>
        <v>1200.6885</v>
      </c>
      <c r="J285" s="19"/>
      <c r="K285" s="19"/>
      <c r="L285" s="19"/>
      <c r="M285" s="19"/>
      <c r="N285" s="19"/>
      <c r="O285" s="19"/>
      <c r="P285" s="19"/>
      <c r="Q285" s="19"/>
      <c r="R285" s="6"/>
      <c r="S285" s="6"/>
      <c r="T285" s="6"/>
      <c r="U285" s="6"/>
      <c r="V285" s="6"/>
      <c r="W285" s="6"/>
      <c r="X285" s="6"/>
      <c r="Y285" s="6"/>
      <c r="Z285" s="6"/>
      <c r="AA285" s="6"/>
      <c r="AB285" s="6"/>
      <c r="AC285" s="6"/>
      <c r="AD285" s="6"/>
    </row>
    <row r="286" spans="1:30" s="93" customFormat="1" x14ac:dyDescent="0.2">
      <c r="A286" s="79" t="s">
        <v>383</v>
      </c>
      <c r="B286" s="48" t="s">
        <v>388</v>
      </c>
      <c r="C286" s="64" t="s">
        <v>380</v>
      </c>
      <c r="D286" s="64" t="s">
        <v>280</v>
      </c>
      <c r="E286" s="41">
        <v>1</v>
      </c>
      <c r="F286" s="68" t="s">
        <v>556</v>
      </c>
      <c r="G286" s="39"/>
      <c r="H286" s="39">
        <v>732.54629999999997</v>
      </c>
      <c r="I286" s="40">
        <f t="shared" si="10"/>
        <v>732.54629999999997</v>
      </c>
      <c r="J286" s="19"/>
      <c r="K286" s="19"/>
      <c r="L286" s="19"/>
      <c r="M286" s="19"/>
      <c r="N286" s="19"/>
      <c r="O286" s="19"/>
      <c r="P286" s="19"/>
      <c r="Q286" s="19"/>
      <c r="R286" s="6"/>
      <c r="S286" s="6"/>
      <c r="T286" s="6"/>
      <c r="U286" s="6"/>
      <c r="V286" s="6"/>
      <c r="W286" s="6"/>
      <c r="X286" s="6"/>
      <c r="Y286" s="6"/>
      <c r="Z286" s="6"/>
      <c r="AA286" s="6"/>
      <c r="AB286" s="6"/>
      <c r="AC286" s="6"/>
      <c r="AD286" s="6"/>
    </row>
    <row r="287" spans="1:30" s="93" customFormat="1" x14ac:dyDescent="0.2">
      <c r="A287" s="79" t="s">
        <v>548</v>
      </c>
      <c r="B287" s="48" t="s">
        <v>94</v>
      </c>
      <c r="C287" s="94" t="s">
        <v>581</v>
      </c>
      <c r="D287" s="64" t="s">
        <v>280</v>
      </c>
      <c r="E287" s="41">
        <v>1</v>
      </c>
      <c r="F287" s="105" t="s">
        <v>928</v>
      </c>
      <c r="G287" s="39"/>
      <c r="H287" s="39">
        <v>1200.6885</v>
      </c>
      <c r="I287" s="40">
        <f t="shared" si="10"/>
        <v>1200.6885</v>
      </c>
      <c r="J287" s="19"/>
      <c r="K287" s="19"/>
      <c r="L287" s="19"/>
      <c r="M287" s="19"/>
      <c r="N287" s="19"/>
      <c r="O287" s="19"/>
      <c r="P287" s="19"/>
      <c r="Q287" s="19"/>
      <c r="R287" s="6"/>
      <c r="S287" s="6"/>
      <c r="T287" s="6"/>
      <c r="U287" s="6"/>
      <c r="V287" s="6"/>
      <c r="W287" s="6"/>
      <c r="X287" s="6"/>
      <c r="Y287" s="6"/>
      <c r="Z287" s="6"/>
      <c r="AA287" s="6"/>
      <c r="AB287" s="6"/>
      <c r="AC287" s="6"/>
      <c r="AD287" s="6"/>
    </row>
    <row r="288" spans="1:30" s="93" customFormat="1" x14ac:dyDescent="0.2">
      <c r="A288" s="79" t="s">
        <v>383</v>
      </c>
      <c r="B288" s="48" t="s">
        <v>388</v>
      </c>
      <c r="C288" s="94" t="s">
        <v>581</v>
      </c>
      <c r="D288" s="64" t="s">
        <v>280</v>
      </c>
      <c r="E288" s="41">
        <v>1</v>
      </c>
      <c r="F288" s="87" t="s">
        <v>558</v>
      </c>
      <c r="G288" s="39"/>
      <c r="H288" s="39">
        <v>732.54629999999997</v>
      </c>
      <c r="I288" s="40">
        <f t="shared" si="10"/>
        <v>732.54629999999997</v>
      </c>
      <c r="J288" s="19"/>
      <c r="K288" s="19"/>
      <c r="L288" s="19"/>
      <c r="M288" s="19"/>
      <c r="N288" s="19"/>
      <c r="O288" s="19"/>
      <c r="P288" s="19"/>
      <c r="Q288" s="19"/>
      <c r="R288" s="6"/>
      <c r="S288" s="6"/>
      <c r="T288" s="6"/>
      <c r="U288" s="6"/>
      <c r="V288" s="6"/>
      <c r="W288" s="6"/>
      <c r="X288" s="6"/>
      <c r="Y288" s="6"/>
      <c r="Z288" s="6"/>
      <c r="AA288" s="6"/>
      <c r="AB288" s="6"/>
      <c r="AC288" s="6"/>
      <c r="AD288" s="6"/>
    </row>
    <row r="289" spans="1:30" s="93" customFormat="1" x14ac:dyDescent="0.2">
      <c r="A289" s="79" t="s">
        <v>549</v>
      </c>
      <c r="B289" s="48" t="s">
        <v>94</v>
      </c>
      <c r="C289" s="94" t="s">
        <v>581</v>
      </c>
      <c r="D289" s="64" t="s">
        <v>280</v>
      </c>
      <c r="E289" s="41">
        <v>1</v>
      </c>
      <c r="F289" s="76" t="s">
        <v>559</v>
      </c>
      <c r="G289" s="39"/>
      <c r="H289" s="39">
        <v>1200.6885</v>
      </c>
      <c r="I289" s="40">
        <f t="shared" si="10"/>
        <v>1200.6885</v>
      </c>
      <c r="J289" s="19"/>
      <c r="K289" s="19"/>
      <c r="L289" s="19"/>
      <c r="M289" s="19"/>
      <c r="N289" s="19"/>
      <c r="O289" s="19"/>
      <c r="P289" s="19"/>
      <c r="Q289" s="19"/>
      <c r="R289" s="6"/>
      <c r="S289" s="6"/>
      <c r="T289" s="6"/>
      <c r="U289" s="6"/>
      <c r="V289" s="6"/>
      <c r="W289" s="6"/>
      <c r="X289" s="6"/>
      <c r="Y289" s="6"/>
      <c r="Z289" s="6"/>
      <c r="AA289" s="6"/>
      <c r="AB289" s="6"/>
      <c r="AC289" s="6"/>
      <c r="AD289" s="6"/>
    </row>
    <row r="290" spans="1:30" s="93" customFormat="1" x14ac:dyDescent="0.2">
      <c r="A290" s="79" t="s">
        <v>383</v>
      </c>
      <c r="B290" s="48" t="s">
        <v>388</v>
      </c>
      <c r="C290" s="94" t="s">
        <v>581</v>
      </c>
      <c r="D290" s="64" t="s">
        <v>280</v>
      </c>
      <c r="E290" s="41">
        <v>1</v>
      </c>
      <c r="F290" s="105" t="s">
        <v>560</v>
      </c>
      <c r="G290" s="39"/>
      <c r="H290" s="39">
        <v>732.54629999999997</v>
      </c>
      <c r="I290" s="40">
        <f t="shared" si="10"/>
        <v>732.54629999999997</v>
      </c>
      <c r="J290" s="19"/>
      <c r="K290" s="19"/>
      <c r="L290" s="19"/>
      <c r="M290" s="19"/>
      <c r="N290" s="19"/>
      <c r="O290" s="19"/>
      <c r="P290" s="19"/>
      <c r="Q290" s="19"/>
      <c r="R290" s="6"/>
      <c r="S290" s="6"/>
      <c r="T290" s="6"/>
      <c r="U290" s="6"/>
      <c r="V290" s="6"/>
      <c r="W290" s="6"/>
      <c r="X290" s="6"/>
      <c r="Y290" s="6"/>
      <c r="Z290" s="6"/>
      <c r="AA290" s="6"/>
      <c r="AB290" s="6"/>
      <c r="AC290" s="6"/>
      <c r="AD290" s="6"/>
    </row>
    <row r="291" spans="1:30" s="93" customFormat="1" x14ac:dyDescent="0.2">
      <c r="A291" s="79" t="s">
        <v>550</v>
      </c>
      <c r="B291" s="48" t="s">
        <v>94</v>
      </c>
      <c r="C291" s="94" t="s">
        <v>581</v>
      </c>
      <c r="D291" s="64" t="s">
        <v>280</v>
      </c>
      <c r="E291" s="41">
        <v>1</v>
      </c>
      <c r="F291" s="76" t="s">
        <v>561</v>
      </c>
      <c r="G291" s="39"/>
      <c r="H291" s="39">
        <v>1200.6885</v>
      </c>
      <c r="I291" s="40">
        <f t="shared" si="10"/>
        <v>1200.6885</v>
      </c>
      <c r="J291" s="19"/>
      <c r="K291" s="19"/>
      <c r="L291" s="19"/>
      <c r="M291" s="19"/>
      <c r="N291" s="19"/>
      <c r="O291" s="19"/>
      <c r="P291" s="19"/>
      <c r="Q291" s="19"/>
      <c r="R291" s="6"/>
      <c r="S291" s="6"/>
      <c r="T291" s="6"/>
      <c r="U291" s="6"/>
      <c r="V291" s="6"/>
      <c r="W291" s="6"/>
      <c r="X291" s="6"/>
      <c r="Y291" s="6"/>
      <c r="Z291" s="6"/>
      <c r="AA291" s="6"/>
      <c r="AB291" s="6"/>
      <c r="AC291" s="6"/>
      <c r="AD291" s="6"/>
    </row>
    <row r="292" spans="1:30" s="93" customFormat="1" x14ac:dyDescent="0.2">
      <c r="A292" s="79" t="s">
        <v>383</v>
      </c>
      <c r="B292" s="48" t="s">
        <v>388</v>
      </c>
      <c r="C292" s="94" t="s">
        <v>581</v>
      </c>
      <c r="D292" s="64" t="s">
        <v>280</v>
      </c>
      <c r="E292" s="41">
        <v>1</v>
      </c>
      <c r="F292" s="106" t="s">
        <v>562</v>
      </c>
      <c r="G292" s="39"/>
      <c r="H292" s="39">
        <v>732.54629999999997</v>
      </c>
      <c r="I292" s="40">
        <f t="shared" si="10"/>
        <v>732.54629999999997</v>
      </c>
      <c r="J292" s="19"/>
      <c r="K292" s="19"/>
      <c r="L292" s="19"/>
      <c r="M292" s="19"/>
      <c r="N292" s="19"/>
      <c r="O292" s="19"/>
      <c r="P292" s="19"/>
      <c r="Q292" s="19"/>
      <c r="R292" s="6"/>
      <c r="S292" s="6"/>
      <c r="T292" s="6"/>
      <c r="U292" s="6"/>
      <c r="V292" s="6"/>
      <c r="W292" s="6"/>
      <c r="X292" s="6"/>
      <c r="Y292" s="6"/>
      <c r="Z292" s="6"/>
      <c r="AA292" s="6"/>
      <c r="AB292" s="6"/>
      <c r="AC292" s="6"/>
      <c r="AD292" s="6"/>
    </row>
    <row r="293" spans="1:30" s="93" customFormat="1" x14ac:dyDescent="0.2">
      <c r="A293" s="79" t="s">
        <v>548</v>
      </c>
      <c r="B293" s="48" t="s">
        <v>94</v>
      </c>
      <c r="C293" s="94" t="s">
        <v>582</v>
      </c>
      <c r="D293" s="64" t="s">
        <v>280</v>
      </c>
      <c r="E293" s="41">
        <v>1</v>
      </c>
      <c r="F293" s="76" t="s">
        <v>563</v>
      </c>
      <c r="G293" s="39"/>
      <c r="H293" s="39">
        <v>1200.6885</v>
      </c>
      <c r="I293" s="40">
        <f t="shared" si="10"/>
        <v>1200.6885</v>
      </c>
      <c r="J293" s="19"/>
      <c r="K293" s="19"/>
      <c r="L293" s="19"/>
      <c r="M293" s="19"/>
      <c r="N293" s="19"/>
      <c r="O293" s="19"/>
      <c r="P293" s="19"/>
      <c r="Q293" s="19"/>
      <c r="R293" s="6"/>
      <c r="S293" s="6"/>
      <c r="T293" s="6"/>
      <c r="U293" s="6"/>
      <c r="V293" s="6"/>
      <c r="W293" s="6"/>
      <c r="X293" s="6"/>
      <c r="Y293" s="6"/>
      <c r="Z293" s="6"/>
      <c r="AA293" s="6"/>
      <c r="AB293" s="6"/>
      <c r="AC293" s="6"/>
      <c r="AD293" s="6"/>
    </row>
    <row r="294" spans="1:30" s="93" customFormat="1" x14ac:dyDescent="0.2">
      <c r="A294" s="79" t="s">
        <v>383</v>
      </c>
      <c r="B294" s="48" t="s">
        <v>388</v>
      </c>
      <c r="C294" s="94" t="s">
        <v>582</v>
      </c>
      <c r="D294" s="64" t="s">
        <v>280</v>
      </c>
      <c r="E294" s="41">
        <v>1</v>
      </c>
      <c r="F294" s="107" t="s">
        <v>564</v>
      </c>
      <c r="G294" s="39"/>
      <c r="H294" s="39">
        <v>732.54629999999997</v>
      </c>
      <c r="I294" s="40">
        <f t="shared" si="10"/>
        <v>732.54629999999997</v>
      </c>
      <c r="J294" s="19"/>
      <c r="K294" s="19"/>
      <c r="L294" s="19"/>
      <c r="M294" s="19"/>
      <c r="N294" s="19"/>
      <c r="O294" s="19"/>
      <c r="P294" s="19"/>
      <c r="Q294" s="19"/>
      <c r="R294" s="6"/>
      <c r="S294" s="6"/>
      <c r="T294" s="6"/>
      <c r="U294" s="6"/>
      <c r="V294" s="6"/>
      <c r="W294" s="6"/>
      <c r="X294" s="6"/>
      <c r="Y294" s="6"/>
      <c r="Z294" s="6"/>
      <c r="AA294" s="6"/>
      <c r="AB294" s="6"/>
      <c r="AC294" s="6"/>
      <c r="AD294" s="6"/>
    </row>
    <row r="295" spans="1:30" s="93" customFormat="1" x14ac:dyDescent="0.2">
      <c r="A295" s="79" t="s">
        <v>549</v>
      </c>
      <c r="B295" s="48" t="s">
        <v>94</v>
      </c>
      <c r="C295" s="94" t="s">
        <v>582</v>
      </c>
      <c r="D295" s="64" t="s">
        <v>280</v>
      </c>
      <c r="E295" s="41">
        <v>1</v>
      </c>
      <c r="F295" s="107" t="s">
        <v>565</v>
      </c>
      <c r="G295" s="39"/>
      <c r="H295" s="39">
        <v>1200.6885</v>
      </c>
      <c r="I295" s="40">
        <f t="shared" si="10"/>
        <v>1200.6885</v>
      </c>
      <c r="J295" s="19"/>
      <c r="K295" s="19"/>
      <c r="L295" s="19"/>
      <c r="M295" s="19"/>
      <c r="N295" s="19"/>
      <c r="O295" s="19"/>
      <c r="P295" s="19"/>
      <c r="Q295" s="19"/>
      <c r="R295" s="6"/>
      <c r="S295" s="6"/>
      <c r="T295" s="6"/>
      <c r="U295" s="6"/>
      <c r="V295" s="6"/>
      <c r="W295" s="6"/>
      <c r="X295" s="6"/>
      <c r="Y295" s="6"/>
      <c r="Z295" s="6"/>
      <c r="AA295" s="6"/>
      <c r="AB295" s="6"/>
      <c r="AC295" s="6"/>
      <c r="AD295" s="6"/>
    </row>
    <row r="296" spans="1:30" s="93" customFormat="1" x14ac:dyDescent="0.2">
      <c r="A296" s="79" t="s">
        <v>383</v>
      </c>
      <c r="B296" s="48" t="s">
        <v>388</v>
      </c>
      <c r="C296" s="94" t="s">
        <v>582</v>
      </c>
      <c r="D296" s="64" t="s">
        <v>280</v>
      </c>
      <c r="E296" s="41">
        <v>1</v>
      </c>
      <c r="F296" s="107" t="s">
        <v>566</v>
      </c>
      <c r="G296" s="39"/>
      <c r="H296" s="39">
        <v>732.54629999999997</v>
      </c>
      <c r="I296" s="40">
        <f t="shared" si="10"/>
        <v>732.54629999999997</v>
      </c>
      <c r="J296" s="19"/>
      <c r="K296" s="19"/>
      <c r="L296" s="19"/>
      <c r="M296" s="19"/>
      <c r="N296" s="19"/>
      <c r="O296" s="19"/>
      <c r="P296" s="19"/>
      <c r="Q296" s="19"/>
      <c r="R296" s="6"/>
      <c r="S296" s="6"/>
      <c r="T296" s="6"/>
      <c r="U296" s="6"/>
      <c r="V296" s="6"/>
      <c r="W296" s="6"/>
      <c r="X296" s="6"/>
      <c r="Y296" s="6"/>
      <c r="Z296" s="6"/>
      <c r="AA296" s="6"/>
      <c r="AB296" s="6"/>
      <c r="AC296" s="6"/>
      <c r="AD296" s="6"/>
    </row>
    <row r="297" spans="1:30" s="93" customFormat="1" x14ac:dyDescent="0.2">
      <c r="A297" s="79" t="s">
        <v>550</v>
      </c>
      <c r="B297" s="48" t="s">
        <v>94</v>
      </c>
      <c r="C297" s="94" t="s">
        <v>582</v>
      </c>
      <c r="D297" s="64" t="s">
        <v>280</v>
      </c>
      <c r="E297" s="41">
        <v>1</v>
      </c>
      <c r="F297" s="76" t="s">
        <v>567</v>
      </c>
      <c r="G297" s="39"/>
      <c r="H297" s="39">
        <v>1200.6885</v>
      </c>
      <c r="I297" s="40">
        <f t="shared" si="10"/>
        <v>1200.6885</v>
      </c>
      <c r="J297" s="19"/>
      <c r="K297" s="19"/>
      <c r="L297" s="19"/>
      <c r="M297" s="19"/>
      <c r="N297" s="19"/>
      <c r="O297" s="19"/>
      <c r="P297" s="19"/>
      <c r="Q297" s="19"/>
      <c r="R297" s="6"/>
      <c r="S297" s="6"/>
      <c r="T297" s="6"/>
      <c r="U297" s="6"/>
      <c r="V297" s="6"/>
      <c r="W297" s="6"/>
      <c r="X297" s="6"/>
      <c r="Y297" s="6"/>
      <c r="Z297" s="6"/>
      <c r="AA297" s="6"/>
      <c r="AB297" s="6"/>
      <c r="AC297" s="6"/>
      <c r="AD297" s="6"/>
    </row>
    <row r="298" spans="1:30" s="93" customFormat="1" x14ac:dyDescent="0.2">
      <c r="A298" s="79" t="s">
        <v>383</v>
      </c>
      <c r="B298" s="48" t="s">
        <v>388</v>
      </c>
      <c r="C298" s="94" t="s">
        <v>582</v>
      </c>
      <c r="D298" s="64" t="s">
        <v>280</v>
      </c>
      <c r="E298" s="41">
        <v>1</v>
      </c>
      <c r="F298" s="107" t="s">
        <v>568</v>
      </c>
      <c r="G298" s="39"/>
      <c r="H298" s="39">
        <v>732.54629999999997</v>
      </c>
      <c r="I298" s="40">
        <f t="shared" si="10"/>
        <v>732.54629999999997</v>
      </c>
      <c r="J298" s="19"/>
      <c r="K298" s="19"/>
      <c r="L298" s="19"/>
      <c r="M298" s="19"/>
      <c r="N298" s="19"/>
      <c r="O298" s="19"/>
      <c r="P298" s="19"/>
      <c r="Q298" s="19"/>
      <c r="R298" s="6"/>
      <c r="S298" s="6"/>
      <c r="T298" s="6"/>
      <c r="U298" s="6"/>
      <c r="V298" s="6"/>
      <c r="W298" s="6"/>
      <c r="X298" s="6"/>
      <c r="Y298" s="6"/>
      <c r="Z298" s="6"/>
      <c r="AA298" s="6"/>
      <c r="AB298" s="6"/>
      <c r="AC298" s="6"/>
      <c r="AD298" s="6"/>
    </row>
    <row r="299" spans="1:30" s="93" customFormat="1" x14ac:dyDescent="0.2">
      <c r="A299" s="79" t="s">
        <v>548</v>
      </c>
      <c r="B299" s="48" t="s">
        <v>94</v>
      </c>
      <c r="C299" s="94" t="s">
        <v>583</v>
      </c>
      <c r="D299" s="64" t="s">
        <v>280</v>
      </c>
      <c r="E299" s="41">
        <v>1</v>
      </c>
      <c r="F299" s="76" t="s">
        <v>569</v>
      </c>
      <c r="G299" s="39"/>
      <c r="H299" s="39">
        <v>1200.6885</v>
      </c>
      <c r="I299" s="40">
        <f t="shared" si="10"/>
        <v>1200.6885</v>
      </c>
      <c r="J299" s="19"/>
      <c r="K299" s="19"/>
      <c r="L299" s="19"/>
      <c r="M299" s="19"/>
      <c r="N299" s="19"/>
      <c r="O299" s="19"/>
      <c r="P299" s="19"/>
      <c r="Q299" s="19"/>
      <c r="R299" s="6"/>
      <c r="S299" s="6"/>
      <c r="T299" s="6"/>
      <c r="U299" s="6"/>
      <c r="V299" s="6"/>
      <c r="W299" s="6"/>
      <c r="X299" s="6"/>
      <c r="Y299" s="6"/>
      <c r="Z299" s="6"/>
      <c r="AA299" s="6"/>
      <c r="AB299" s="6"/>
      <c r="AC299" s="6"/>
      <c r="AD299" s="6"/>
    </row>
    <row r="300" spans="1:30" s="93" customFormat="1" x14ac:dyDescent="0.2">
      <c r="A300" s="79" t="s">
        <v>383</v>
      </c>
      <c r="B300" s="48" t="s">
        <v>388</v>
      </c>
      <c r="C300" s="94" t="s">
        <v>583</v>
      </c>
      <c r="D300" s="64" t="s">
        <v>280</v>
      </c>
      <c r="E300" s="41">
        <v>1</v>
      </c>
      <c r="F300" s="76" t="s">
        <v>570</v>
      </c>
      <c r="G300" s="39"/>
      <c r="H300" s="39">
        <v>732.54629999999997</v>
      </c>
      <c r="I300" s="40">
        <f t="shared" si="10"/>
        <v>732.54629999999997</v>
      </c>
      <c r="J300" s="19"/>
      <c r="K300" s="19"/>
      <c r="L300" s="19"/>
      <c r="M300" s="19"/>
      <c r="N300" s="19"/>
      <c r="O300" s="19"/>
      <c r="P300" s="19"/>
      <c r="Q300" s="19"/>
      <c r="R300" s="6"/>
      <c r="S300" s="6"/>
      <c r="T300" s="6"/>
      <c r="U300" s="6"/>
      <c r="V300" s="6"/>
      <c r="W300" s="6"/>
      <c r="X300" s="6"/>
      <c r="Y300" s="6"/>
      <c r="Z300" s="6"/>
      <c r="AA300" s="6"/>
      <c r="AB300" s="6"/>
      <c r="AC300" s="6"/>
      <c r="AD300" s="6"/>
    </row>
    <row r="301" spans="1:30" s="93" customFormat="1" x14ac:dyDescent="0.2">
      <c r="A301" s="79" t="s">
        <v>549</v>
      </c>
      <c r="B301" s="48" t="s">
        <v>94</v>
      </c>
      <c r="C301" s="94" t="s">
        <v>583</v>
      </c>
      <c r="D301" s="64" t="s">
        <v>280</v>
      </c>
      <c r="E301" s="41">
        <v>1</v>
      </c>
      <c r="F301" s="76" t="s">
        <v>571</v>
      </c>
      <c r="G301" s="39"/>
      <c r="H301" s="39">
        <v>1200.6885</v>
      </c>
      <c r="I301" s="40">
        <f t="shared" si="10"/>
        <v>1200.6885</v>
      </c>
      <c r="J301" s="19"/>
      <c r="K301" s="19"/>
      <c r="L301" s="19"/>
      <c r="M301" s="19"/>
      <c r="N301" s="19"/>
      <c r="O301" s="19"/>
      <c r="P301" s="19"/>
      <c r="Q301" s="19"/>
      <c r="R301" s="6"/>
      <c r="S301" s="6"/>
      <c r="T301" s="6"/>
      <c r="U301" s="6"/>
      <c r="V301" s="6"/>
      <c r="W301" s="6"/>
      <c r="X301" s="6"/>
      <c r="Y301" s="6"/>
      <c r="Z301" s="6"/>
      <c r="AA301" s="6"/>
      <c r="AB301" s="6"/>
      <c r="AC301" s="6"/>
      <c r="AD301" s="6"/>
    </row>
    <row r="302" spans="1:30" s="93" customFormat="1" x14ac:dyDescent="0.2">
      <c r="A302" s="79" t="s">
        <v>383</v>
      </c>
      <c r="B302" s="48" t="s">
        <v>388</v>
      </c>
      <c r="C302" s="94" t="s">
        <v>583</v>
      </c>
      <c r="D302" s="64" t="s">
        <v>280</v>
      </c>
      <c r="E302" s="41">
        <v>1</v>
      </c>
      <c r="F302" s="76" t="s">
        <v>572</v>
      </c>
      <c r="G302" s="39"/>
      <c r="H302" s="39">
        <v>732.54629999999997</v>
      </c>
      <c r="I302" s="40">
        <f t="shared" si="10"/>
        <v>732.54629999999997</v>
      </c>
      <c r="J302" s="19"/>
      <c r="K302" s="19"/>
      <c r="L302" s="19"/>
      <c r="M302" s="19"/>
      <c r="N302" s="19"/>
      <c r="O302" s="19"/>
      <c r="P302" s="19"/>
      <c r="Q302" s="19"/>
      <c r="R302" s="6"/>
      <c r="S302" s="6"/>
      <c r="T302" s="6"/>
      <c r="U302" s="6"/>
      <c r="V302" s="6"/>
      <c r="W302" s="6"/>
      <c r="X302" s="6"/>
      <c r="Y302" s="6"/>
      <c r="Z302" s="6"/>
      <c r="AA302" s="6"/>
      <c r="AB302" s="6"/>
      <c r="AC302" s="6"/>
      <c r="AD302" s="6"/>
    </row>
    <row r="303" spans="1:30" s="93" customFormat="1" x14ac:dyDescent="0.2">
      <c r="A303" s="79" t="s">
        <v>550</v>
      </c>
      <c r="B303" s="48" t="s">
        <v>94</v>
      </c>
      <c r="C303" s="94" t="s">
        <v>583</v>
      </c>
      <c r="D303" s="64" t="s">
        <v>280</v>
      </c>
      <c r="E303" s="41">
        <v>1</v>
      </c>
      <c r="F303" s="76" t="s">
        <v>573</v>
      </c>
      <c r="G303" s="39"/>
      <c r="H303" s="39">
        <v>1200.6885</v>
      </c>
      <c r="I303" s="40">
        <f t="shared" si="10"/>
        <v>1200.6885</v>
      </c>
      <c r="J303" s="19"/>
      <c r="K303" s="19"/>
      <c r="L303" s="19"/>
      <c r="M303" s="19"/>
      <c r="N303" s="19"/>
      <c r="O303" s="19"/>
      <c r="P303" s="19"/>
      <c r="Q303" s="19"/>
      <c r="R303" s="6"/>
      <c r="S303" s="6"/>
      <c r="T303" s="6"/>
      <c r="U303" s="6"/>
      <c r="V303" s="6"/>
      <c r="W303" s="6"/>
      <c r="X303" s="6"/>
      <c r="Y303" s="6"/>
      <c r="Z303" s="6"/>
      <c r="AA303" s="6"/>
      <c r="AB303" s="6"/>
      <c r="AC303" s="6"/>
      <c r="AD303" s="6"/>
    </row>
    <row r="304" spans="1:30" s="93" customFormat="1" x14ac:dyDescent="0.2">
      <c r="A304" s="79" t="s">
        <v>383</v>
      </c>
      <c r="B304" s="48" t="s">
        <v>388</v>
      </c>
      <c r="C304" s="94" t="s">
        <v>583</v>
      </c>
      <c r="D304" s="64" t="s">
        <v>368</v>
      </c>
      <c r="E304" s="41">
        <v>1</v>
      </c>
      <c r="F304" s="83" t="s">
        <v>357</v>
      </c>
      <c r="G304" s="39"/>
      <c r="H304" s="39">
        <v>732.54629999999997</v>
      </c>
      <c r="I304" s="40">
        <f t="shared" si="10"/>
        <v>732.54629999999997</v>
      </c>
      <c r="J304" s="19"/>
      <c r="K304" s="19"/>
      <c r="L304" s="19"/>
      <c r="M304" s="19"/>
      <c r="N304" s="19"/>
      <c r="O304" s="19"/>
      <c r="P304" s="19"/>
      <c r="Q304" s="19"/>
      <c r="R304" s="6"/>
      <c r="S304" s="6"/>
      <c r="T304" s="6"/>
      <c r="U304" s="6"/>
      <c r="V304" s="6"/>
      <c r="W304" s="6"/>
      <c r="X304" s="6"/>
      <c r="Y304" s="6"/>
      <c r="Z304" s="6"/>
      <c r="AA304" s="6"/>
      <c r="AB304" s="6"/>
      <c r="AC304" s="6"/>
      <c r="AD304" s="6"/>
    </row>
    <row r="305" spans="1:30" s="93" customFormat="1" x14ac:dyDescent="0.2">
      <c r="A305" s="79" t="s">
        <v>557</v>
      </c>
      <c r="B305" s="48" t="s">
        <v>94</v>
      </c>
      <c r="C305" s="94" t="s">
        <v>369</v>
      </c>
      <c r="D305" s="64" t="s">
        <v>280</v>
      </c>
      <c r="E305" s="41">
        <v>1</v>
      </c>
      <c r="F305" s="76" t="s">
        <v>954</v>
      </c>
      <c r="G305" s="39"/>
      <c r="H305" s="39">
        <v>1200.6885</v>
      </c>
      <c r="I305" s="40">
        <f t="shared" si="10"/>
        <v>1200.6885</v>
      </c>
      <c r="J305" s="19"/>
      <c r="K305" s="19"/>
      <c r="L305" s="19"/>
      <c r="M305" s="19"/>
      <c r="N305" s="19"/>
      <c r="O305" s="19"/>
      <c r="P305" s="19"/>
      <c r="Q305" s="19"/>
      <c r="R305" s="6"/>
      <c r="S305" s="6"/>
      <c r="T305" s="6"/>
      <c r="U305" s="6"/>
      <c r="V305" s="6"/>
      <c r="W305" s="6"/>
      <c r="X305" s="6"/>
      <c r="Y305" s="6"/>
      <c r="Z305" s="6"/>
      <c r="AA305" s="6"/>
      <c r="AB305" s="6"/>
      <c r="AC305" s="6"/>
      <c r="AD305" s="6"/>
    </row>
    <row r="306" spans="1:30" s="93" customFormat="1" x14ac:dyDescent="0.2">
      <c r="A306" s="79" t="s">
        <v>383</v>
      </c>
      <c r="B306" s="48" t="s">
        <v>388</v>
      </c>
      <c r="C306" s="94" t="s">
        <v>369</v>
      </c>
      <c r="D306" s="64" t="s">
        <v>280</v>
      </c>
      <c r="E306" s="41">
        <v>1</v>
      </c>
      <c r="F306" s="76" t="s">
        <v>574</v>
      </c>
      <c r="G306" s="39"/>
      <c r="H306" s="39">
        <v>732.54629999999997</v>
      </c>
      <c r="I306" s="40">
        <f t="shared" si="10"/>
        <v>732.54629999999997</v>
      </c>
      <c r="J306" s="19"/>
      <c r="K306" s="19"/>
      <c r="L306" s="19"/>
      <c r="M306" s="19"/>
      <c r="N306" s="19"/>
      <c r="O306" s="19"/>
      <c r="P306" s="19"/>
      <c r="Q306" s="19"/>
      <c r="R306" s="6"/>
      <c r="S306" s="6"/>
      <c r="T306" s="6"/>
      <c r="U306" s="6"/>
      <c r="V306" s="6"/>
      <c r="W306" s="6"/>
      <c r="X306" s="6"/>
      <c r="Y306" s="6"/>
      <c r="Z306" s="6"/>
      <c r="AA306" s="6"/>
      <c r="AB306" s="6"/>
      <c r="AC306" s="6"/>
      <c r="AD306" s="6"/>
    </row>
    <row r="307" spans="1:30" s="93" customFormat="1" x14ac:dyDescent="0.2">
      <c r="A307" s="79" t="s">
        <v>383</v>
      </c>
      <c r="B307" s="48" t="s">
        <v>388</v>
      </c>
      <c r="C307" s="94" t="s">
        <v>369</v>
      </c>
      <c r="D307" s="64" t="s">
        <v>280</v>
      </c>
      <c r="E307" s="41">
        <v>1</v>
      </c>
      <c r="F307" s="76" t="s">
        <v>575</v>
      </c>
      <c r="G307" s="39"/>
      <c r="H307" s="39">
        <v>732.54629999999997</v>
      </c>
      <c r="I307" s="40">
        <f t="shared" si="10"/>
        <v>732.54629999999997</v>
      </c>
      <c r="J307" s="19"/>
      <c r="K307" s="19"/>
      <c r="L307" s="19"/>
      <c r="M307" s="19"/>
      <c r="N307" s="19"/>
      <c r="O307" s="19"/>
      <c r="P307" s="19"/>
      <c r="Q307" s="19"/>
      <c r="R307" s="6"/>
      <c r="S307" s="6"/>
      <c r="T307" s="6"/>
      <c r="U307" s="6"/>
      <c r="V307" s="6"/>
      <c r="W307" s="6"/>
      <c r="X307" s="6"/>
      <c r="Y307" s="6"/>
      <c r="Z307" s="6"/>
      <c r="AA307" s="6"/>
      <c r="AB307" s="6"/>
      <c r="AC307" s="6"/>
      <c r="AD307" s="6"/>
    </row>
    <row r="308" spans="1:30" s="93" customFormat="1" x14ac:dyDescent="0.2">
      <c r="A308" s="79" t="s">
        <v>383</v>
      </c>
      <c r="B308" s="48" t="s">
        <v>388</v>
      </c>
      <c r="C308" s="94" t="s">
        <v>369</v>
      </c>
      <c r="D308" s="64" t="s">
        <v>280</v>
      </c>
      <c r="E308" s="41">
        <v>1</v>
      </c>
      <c r="F308" s="76" t="s">
        <v>576</v>
      </c>
      <c r="G308" s="39"/>
      <c r="H308" s="39">
        <v>732.54629999999997</v>
      </c>
      <c r="I308" s="40">
        <f t="shared" si="10"/>
        <v>732.54629999999997</v>
      </c>
      <c r="J308" s="19"/>
      <c r="K308" s="19"/>
      <c r="L308" s="19"/>
      <c r="M308" s="19"/>
      <c r="N308" s="19"/>
      <c r="O308" s="19"/>
      <c r="P308" s="19"/>
      <c r="Q308" s="19"/>
      <c r="R308" s="6"/>
      <c r="S308" s="6"/>
      <c r="T308" s="6"/>
      <c r="U308" s="6"/>
      <c r="V308" s="6"/>
      <c r="W308" s="6"/>
      <c r="X308" s="6"/>
      <c r="Y308" s="6"/>
      <c r="Z308" s="6"/>
      <c r="AA308" s="6"/>
      <c r="AB308" s="6"/>
      <c r="AC308" s="6"/>
      <c r="AD308" s="6"/>
    </row>
    <row r="309" spans="1:30" s="93" customFormat="1" x14ac:dyDescent="0.2">
      <c r="A309" s="79" t="s">
        <v>384</v>
      </c>
      <c r="B309" s="48" t="s">
        <v>98</v>
      </c>
      <c r="C309" s="94" t="s">
        <v>369</v>
      </c>
      <c r="D309" s="64" t="s">
        <v>280</v>
      </c>
      <c r="E309" s="41">
        <v>1</v>
      </c>
      <c r="F309" s="74" t="s">
        <v>577</v>
      </c>
      <c r="G309" s="39"/>
      <c r="H309" s="39">
        <v>488.36419999999998</v>
      </c>
      <c r="I309" s="40">
        <f t="shared" ref="I309:I312" si="34">SUM(G309:H309)</f>
        <v>488.36419999999998</v>
      </c>
      <c r="J309" s="19"/>
      <c r="K309" s="19"/>
      <c r="L309" s="19"/>
      <c r="M309" s="19"/>
      <c r="N309" s="19"/>
      <c r="O309" s="19"/>
      <c r="P309" s="19"/>
      <c r="Q309" s="19"/>
      <c r="R309" s="6"/>
      <c r="S309" s="6"/>
      <c r="T309" s="6"/>
      <c r="U309" s="6"/>
      <c r="V309" s="6"/>
      <c r="W309" s="6"/>
      <c r="X309" s="6"/>
      <c r="Y309" s="6"/>
      <c r="Z309" s="6"/>
      <c r="AA309" s="6"/>
      <c r="AB309" s="6"/>
      <c r="AC309" s="6"/>
      <c r="AD309" s="6"/>
    </row>
    <row r="310" spans="1:30" s="93" customFormat="1" x14ac:dyDescent="0.2">
      <c r="A310" s="79" t="s">
        <v>404</v>
      </c>
      <c r="B310" s="48" t="s">
        <v>387</v>
      </c>
      <c r="C310" s="94" t="s">
        <v>369</v>
      </c>
      <c r="D310" s="64" t="s">
        <v>280</v>
      </c>
      <c r="E310" s="41">
        <v>1</v>
      </c>
      <c r="F310" s="76" t="s">
        <v>578</v>
      </c>
      <c r="G310" s="39"/>
      <c r="H310" s="39">
        <v>436.04270000000002</v>
      </c>
      <c r="I310" s="40">
        <f t="shared" si="34"/>
        <v>436.04270000000002</v>
      </c>
      <c r="J310" s="19"/>
      <c r="K310" s="19"/>
      <c r="L310" s="19"/>
      <c r="M310" s="19"/>
      <c r="N310" s="19"/>
      <c r="O310" s="19"/>
      <c r="P310" s="19"/>
      <c r="Q310" s="19"/>
      <c r="R310" s="6"/>
      <c r="S310" s="6"/>
      <c r="T310" s="6"/>
      <c r="U310" s="6"/>
      <c r="V310" s="6"/>
      <c r="W310" s="6"/>
      <c r="X310" s="6"/>
      <c r="Y310" s="6"/>
      <c r="Z310" s="6"/>
      <c r="AA310" s="6"/>
      <c r="AB310" s="6"/>
      <c r="AC310" s="6"/>
      <c r="AD310" s="6"/>
    </row>
    <row r="311" spans="1:30" s="93" customFormat="1" x14ac:dyDescent="0.2">
      <c r="A311" s="79" t="s">
        <v>386</v>
      </c>
      <c r="B311" s="48" t="s">
        <v>102</v>
      </c>
      <c r="C311" s="94" t="s">
        <v>369</v>
      </c>
      <c r="D311" s="64" t="s">
        <v>280</v>
      </c>
      <c r="E311" s="41">
        <v>1</v>
      </c>
      <c r="F311" s="76" t="s">
        <v>579</v>
      </c>
      <c r="G311" s="39"/>
      <c r="H311" s="39">
        <v>401.1617</v>
      </c>
      <c r="I311" s="40">
        <f t="shared" si="34"/>
        <v>401.1617</v>
      </c>
      <c r="J311" s="19"/>
      <c r="K311" s="19"/>
      <c r="L311" s="19"/>
      <c r="M311" s="19"/>
      <c r="N311" s="19"/>
      <c r="O311" s="19"/>
      <c r="P311" s="19"/>
      <c r="Q311" s="19"/>
      <c r="R311" s="6"/>
      <c r="S311" s="6"/>
      <c r="T311" s="6"/>
      <c r="U311" s="6"/>
      <c r="V311" s="6"/>
      <c r="W311" s="6"/>
      <c r="X311" s="6"/>
      <c r="Y311" s="6"/>
      <c r="Z311" s="6"/>
      <c r="AA311" s="6"/>
      <c r="AB311" s="6"/>
      <c r="AC311" s="6"/>
      <c r="AD311" s="6"/>
    </row>
    <row r="312" spans="1:30" s="93" customFormat="1" x14ac:dyDescent="0.2">
      <c r="A312" s="79" t="s">
        <v>386</v>
      </c>
      <c r="B312" s="48" t="s">
        <v>102</v>
      </c>
      <c r="C312" s="94" t="s">
        <v>369</v>
      </c>
      <c r="D312" s="64" t="s">
        <v>280</v>
      </c>
      <c r="E312" s="41">
        <v>1</v>
      </c>
      <c r="F312" s="76" t="s">
        <v>580</v>
      </c>
      <c r="G312" s="39"/>
      <c r="H312" s="39">
        <v>401.1617</v>
      </c>
      <c r="I312" s="40">
        <f t="shared" si="34"/>
        <v>401.1617</v>
      </c>
      <c r="J312" s="19"/>
      <c r="K312" s="19"/>
      <c r="L312" s="19"/>
      <c r="M312" s="19"/>
      <c r="N312" s="19"/>
      <c r="O312" s="19"/>
      <c r="P312" s="19"/>
      <c r="Q312" s="19"/>
      <c r="R312" s="6"/>
      <c r="S312" s="6"/>
      <c r="T312" s="6"/>
      <c r="U312" s="6"/>
      <c r="V312" s="6"/>
      <c r="W312" s="6"/>
      <c r="X312" s="6"/>
      <c r="Y312" s="6"/>
      <c r="Z312" s="6"/>
      <c r="AA312" s="6"/>
      <c r="AB312" s="6"/>
      <c r="AC312" s="6"/>
      <c r="AD312" s="6"/>
    </row>
    <row r="313" spans="1:30" s="93" customFormat="1" x14ac:dyDescent="0.2">
      <c r="A313" s="79" t="s">
        <v>383</v>
      </c>
      <c r="B313" s="48" t="s">
        <v>388</v>
      </c>
      <c r="C313" s="64" t="s">
        <v>376</v>
      </c>
      <c r="D313" s="64" t="s">
        <v>280</v>
      </c>
      <c r="E313" s="41">
        <v>1</v>
      </c>
      <c r="F313" s="76" t="s">
        <v>586</v>
      </c>
      <c r="G313" s="39"/>
      <c r="H313" s="39">
        <v>732.54629999999997</v>
      </c>
      <c r="I313" s="40">
        <f t="shared" si="10"/>
        <v>732.54629999999997</v>
      </c>
      <c r="J313" s="19"/>
      <c r="K313" s="19"/>
      <c r="L313" s="19"/>
      <c r="M313" s="19"/>
      <c r="N313" s="19"/>
      <c r="O313" s="19"/>
      <c r="P313" s="19"/>
      <c r="Q313" s="19"/>
      <c r="R313" s="6"/>
      <c r="S313" s="6"/>
      <c r="T313" s="6"/>
      <c r="U313" s="6"/>
      <c r="V313" s="6"/>
      <c r="W313" s="6"/>
      <c r="X313" s="6"/>
      <c r="Y313" s="6"/>
      <c r="Z313" s="6"/>
      <c r="AA313" s="6"/>
      <c r="AB313" s="6"/>
      <c r="AC313" s="6"/>
      <c r="AD313" s="6"/>
    </row>
    <row r="314" spans="1:30" s="93" customFormat="1" x14ac:dyDescent="0.2">
      <c r="A314" s="79" t="s">
        <v>383</v>
      </c>
      <c r="B314" s="48" t="s">
        <v>388</v>
      </c>
      <c r="C314" s="64" t="s">
        <v>376</v>
      </c>
      <c r="D314" s="64" t="s">
        <v>280</v>
      </c>
      <c r="E314" s="41">
        <v>1</v>
      </c>
      <c r="F314" s="76" t="s">
        <v>587</v>
      </c>
      <c r="G314" s="39"/>
      <c r="H314" s="39">
        <v>732.54629999999997</v>
      </c>
      <c r="I314" s="40">
        <f t="shared" si="10"/>
        <v>732.54629999999997</v>
      </c>
      <c r="J314" s="19"/>
      <c r="K314" s="19"/>
      <c r="L314" s="19"/>
      <c r="M314" s="19"/>
      <c r="N314" s="19"/>
      <c r="O314" s="19"/>
      <c r="P314" s="19"/>
      <c r="Q314" s="19"/>
      <c r="R314" s="6"/>
      <c r="S314" s="6"/>
      <c r="T314" s="6"/>
      <c r="U314" s="6"/>
      <c r="V314" s="6"/>
      <c r="W314" s="6"/>
      <c r="X314" s="6"/>
      <c r="Y314" s="6"/>
      <c r="Z314" s="6"/>
      <c r="AA314" s="6"/>
      <c r="AB314" s="6"/>
      <c r="AC314" s="6"/>
      <c r="AD314" s="6"/>
    </row>
    <row r="315" spans="1:30" s="93" customFormat="1" x14ac:dyDescent="0.2">
      <c r="A315" s="79" t="s">
        <v>383</v>
      </c>
      <c r="B315" s="48" t="s">
        <v>388</v>
      </c>
      <c r="C315" s="64" t="s">
        <v>376</v>
      </c>
      <c r="D315" s="64" t="s">
        <v>280</v>
      </c>
      <c r="E315" s="41">
        <v>1</v>
      </c>
      <c r="F315" s="76" t="s">
        <v>588</v>
      </c>
      <c r="G315" s="39"/>
      <c r="H315" s="39">
        <v>732.54629999999997</v>
      </c>
      <c r="I315" s="40">
        <f t="shared" si="10"/>
        <v>732.54629999999997</v>
      </c>
      <c r="J315" s="19"/>
      <c r="K315" s="19"/>
      <c r="L315" s="19"/>
      <c r="M315" s="19"/>
      <c r="N315" s="19"/>
      <c r="O315" s="19"/>
      <c r="P315" s="19"/>
      <c r="Q315" s="19"/>
      <c r="R315" s="6"/>
      <c r="S315" s="6"/>
      <c r="T315" s="6"/>
      <c r="U315" s="6"/>
      <c r="V315" s="6"/>
      <c r="W315" s="6"/>
      <c r="X315" s="6"/>
      <c r="Y315" s="6"/>
      <c r="Z315" s="6"/>
      <c r="AA315" s="6"/>
      <c r="AB315" s="6"/>
      <c r="AC315" s="6"/>
      <c r="AD315" s="6"/>
    </row>
    <row r="316" spans="1:30" s="93" customFormat="1" x14ac:dyDescent="0.2">
      <c r="A316" s="79" t="s">
        <v>384</v>
      </c>
      <c r="B316" s="48" t="s">
        <v>98</v>
      </c>
      <c r="C316" s="64" t="s">
        <v>376</v>
      </c>
      <c r="D316" s="64" t="s">
        <v>280</v>
      </c>
      <c r="E316" s="41">
        <v>1</v>
      </c>
      <c r="F316" s="76" t="s">
        <v>589</v>
      </c>
      <c r="G316" s="39"/>
      <c r="H316" s="39">
        <v>488.36419999999998</v>
      </c>
      <c r="I316" s="40">
        <f t="shared" ref="I316:I337" si="35">SUM(G316:H316)</f>
        <v>488.36419999999998</v>
      </c>
      <c r="J316" s="19"/>
      <c r="K316" s="19"/>
      <c r="L316" s="19"/>
      <c r="M316" s="19"/>
      <c r="N316" s="19"/>
      <c r="O316" s="19"/>
      <c r="P316" s="19"/>
      <c r="Q316" s="19"/>
      <c r="R316" s="6"/>
      <c r="S316" s="6"/>
      <c r="T316" s="6"/>
      <c r="U316" s="6"/>
      <c r="V316" s="6"/>
      <c r="W316" s="6"/>
      <c r="X316" s="6"/>
      <c r="Y316" s="6"/>
      <c r="Z316" s="6"/>
      <c r="AA316" s="6"/>
      <c r="AB316" s="6"/>
      <c r="AC316" s="6"/>
      <c r="AD316" s="6"/>
    </row>
    <row r="317" spans="1:30" s="93" customFormat="1" x14ac:dyDescent="0.2">
      <c r="A317" s="79" t="s">
        <v>384</v>
      </c>
      <c r="B317" s="48" t="s">
        <v>98</v>
      </c>
      <c r="C317" s="64" t="s">
        <v>376</v>
      </c>
      <c r="D317" s="64" t="s">
        <v>280</v>
      </c>
      <c r="E317" s="41">
        <v>1</v>
      </c>
      <c r="F317" s="76" t="s">
        <v>590</v>
      </c>
      <c r="G317" s="39"/>
      <c r="H317" s="39">
        <v>488.36419999999998</v>
      </c>
      <c r="I317" s="40">
        <f t="shared" si="35"/>
        <v>488.36419999999998</v>
      </c>
      <c r="J317" s="19"/>
      <c r="K317" s="19"/>
      <c r="L317" s="19"/>
      <c r="M317" s="19"/>
      <c r="N317" s="19"/>
      <c r="O317" s="19"/>
      <c r="P317" s="19"/>
      <c r="Q317" s="19"/>
      <c r="R317" s="6"/>
      <c r="S317" s="6"/>
      <c r="T317" s="6"/>
      <c r="U317" s="6"/>
      <c r="V317" s="6"/>
      <c r="W317" s="6"/>
      <c r="X317" s="6"/>
      <c r="Y317" s="6"/>
      <c r="Z317" s="6"/>
      <c r="AA317" s="6"/>
      <c r="AB317" s="6"/>
      <c r="AC317" s="6"/>
      <c r="AD317" s="6"/>
    </row>
    <row r="318" spans="1:30" s="93" customFormat="1" x14ac:dyDescent="0.2">
      <c r="A318" s="79" t="s">
        <v>384</v>
      </c>
      <c r="B318" s="48" t="s">
        <v>98</v>
      </c>
      <c r="C318" s="64" t="s">
        <v>376</v>
      </c>
      <c r="D318" s="64" t="s">
        <v>280</v>
      </c>
      <c r="E318" s="41">
        <v>1</v>
      </c>
      <c r="F318" s="76" t="s">
        <v>591</v>
      </c>
      <c r="G318" s="39"/>
      <c r="H318" s="39">
        <v>488.36419999999998</v>
      </c>
      <c r="I318" s="40">
        <f t="shared" si="35"/>
        <v>488.36419999999998</v>
      </c>
      <c r="J318" s="19"/>
      <c r="K318" s="19"/>
      <c r="L318" s="19"/>
      <c r="M318" s="19"/>
      <c r="N318" s="19"/>
      <c r="O318" s="19"/>
      <c r="P318" s="19"/>
      <c r="Q318" s="19"/>
      <c r="R318" s="6"/>
      <c r="S318" s="6"/>
      <c r="T318" s="6"/>
      <c r="U318" s="6"/>
      <c r="V318" s="6"/>
      <c r="W318" s="6"/>
      <c r="X318" s="6"/>
      <c r="Y318" s="6"/>
      <c r="Z318" s="6"/>
      <c r="AA318" s="6"/>
      <c r="AB318" s="6"/>
      <c r="AC318" s="6"/>
      <c r="AD318" s="6"/>
    </row>
    <row r="319" spans="1:30" s="93" customFormat="1" x14ac:dyDescent="0.2">
      <c r="A319" s="79" t="s">
        <v>384</v>
      </c>
      <c r="B319" s="48" t="s">
        <v>98</v>
      </c>
      <c r="C319" s="64" t="s">
        <v>376</v>
      </c>
      <c r="D319" s="64" t="s">
        <v>280</v>
      </c>
      <c r="E319" s="41">
        <v>1</v>
      </c>
      <c r="F319" s="76" t="s">
        <v>966</v>
      </c>
      <c r="G319" s="39"/>
      <c r="H319" s="39">
        <v>488.36419999999998</v>
      </c>
      <c r="I319" s="40">
        <f t="shared" si="35"/>
        <v>488.36419999999998</v>
      </c>
      <c r="J319" s="19"/>
      <c r="K319" s="19"/>
      <c r="L319" s="19"/>
      <c r="M319" s="19"/>
      <c r="N319" s="19"/>
      <c r="O319" s="19"/>
      <c r="P319" s="19"/>
      <c r="Q319" s="19"/>
      <c r="R319" s="6"/>
      <c r="S319" s="6"/>
      <c r="T319" s="6"/>
      <c r="U319" s="6"/>
      <c r="V319" s="6"/>
      <c r="W319" s="6"/>
      <c r="X319" s="6"/>
      <c r="Y319" s="6"/>
      <c r="Z319" s="6"/>
      <c r="AA319" s="6"/>
      <c r="AB319" s="6"/>
      <c r="AC319" s="6"/>
      <c r="AD319" s="6"/>
    </row>
    <row r="320" spans="1:30" s="93" customFormat="1" x14ac:dyDescent="0.2">
      <c r="A320" s="79" t="s">
        <v>384</v>
      </c>
      <c r="B320" s="48" t="s">
        <v>98</v>
      </c>
      <c r="C320" s="64" t="s">
        <v>376</v>
      </c>
      <c r="D320" s="64" t="s">
        <v>280</v>
      </c>
      <c r="E320" s="41">
        <v>1</v>
      </c>
      <c r="F320" s="76" t="s">
        <v>592</v>
      </c>
      <c r="G320" s="39"/>
      <c r="H320" s="39">
        <v>488.36419999999998</v>
      </c>
      <c r="I320" s="40">
        <f t="shared" si="35"/>
        <v>488.36419999999998</v>
      </c>
      <c r="J320" s="19"/>
      <c r="K320" s="19"/>
      <c r="L320" s="19"/>
      <c r="M320" s="19"/>
      <c r="N320" s="19"/>
      <c r="O320" s="19"/>
      <c r="P320" s="19"/>
      <c r="Q320" s="19"/>
      <c r="R320" s="6"/>
      <c r="S320" s="6"/>
      <c r="T320" s="6"/>
      <c r="U320" s="6"/>
      <c r="V320" s="6"/>
      <c r="W320" s="6"/>
      <c r="X320" s="6"/>
      <c r="Y320" s="6"/>
      <c r="Z320" s="6"/>
      <c r="AA320" s="6"/>
      <c r="AB320" s="6"/>
      <c r="AC320" s="6"/>
      <c r="AD320" s="6"/>
    </row>
    <row r="321" spans="1:30" s="93" customFormat="1" x14ac:dyDescent="0.2">
      <c r="A321" s="79" t="s">
        <v>404</v>
      </c>
      <c r="B321" s="48" t="s">
        <v>387</v>
      </c>
      <c r="C321" s="64" t="s">
        <v>376</v>
      </c>
      <c r="D321" s="64" t="s">
        <v>280</v>
      </c>
      <c r="E321" s="41">
        <v>1</v>
      </c>
      <c r="F321" s="76" t="s">
        <v>593</v>
      </c>
      <c r="G321" s="39"/>
      <c r="H321" s="39">
        <v>436.04270000000002</v>
      </c>
      <c r="I321" s="40">
        <f t="shared" si="35"/>
        <v>436.04270000000002</v>
      </c>
      <c r="J321" s="19"/>
      <c r="K321" s="19"/>
      <c r="L321" s="19"/>
      <c r="M321" s="19"/>
      <c r="N321" s="19"/>
      <c r="O321" s="19"/>
      <c r="P321" s="19"/>
      <c r="Q321" s="19"/>
      <c r="R321" s="6"/>
      <c r="S321" s="6"/>
      <c r="T321" s="6"/>
      <c r="U321" s="6"/>
      <c r="V321" s="6"/>
      <c r="W321" s="6"/>
      <c r="X321" s="6"/>
      <c r="Y321" s="6"/>
      <c r="Z321" s="6"/>
      <c r="AA321" s="6"/>
      <c r="AB321" s="6"/>
      <c r="AC321" s="6"/>
      <c r="AD321" s="6"/>
    </row>
    <row r="322" spans="1:30" s="93" customFormat="1" x14ac:dyDescent="0.2">
      <c r="A322" s="79" t="s">
        <v>404</v>
      </c>
      <c r="B322" s="48" t="s">
        <v>387</v>
      </c>
      <c r="C322" s="64" t="s">
        <v>376</v>
      </c>
      <c r="D322" s="64" t="s">
        <v>280</v>
      </c>
      <c r="E322" s="41">
        <v>1</v>
      </c>
      <c r="F322" s="76" t="s">
        <v>594</v>
      </c>
      <c r="G322" s="39"/>
      <c r="H322" s="39">
        <v>436.04270000000002</v>
      </c>
      <c r="I322" s="40">
        <f t="shared" si="35"/>
        <v>436.04270000000002</v>
      </c>
      <c r="J322" s="19"/>
      <c r="K322" s="19"/>
      <c r="L322" s="19"/>
      <c r="M322" s="19"/>
      <c r="N322" s="19"/>
      <c r="O322" s="19"/>
      <c r="P322" s="19"/>
      <c r="Q322" s="19"/>
      <c r="R322" s="6"/>
      <c r="S322" s="6"/>
      <c r="T322" s="6"/>
      <c r="U322" s="6"/>
      <c r="V322" s="6"/>
      <c r="W322" s="6"/>
      <c r="X322" s="6"/>
      <c r="Y322" s="6"/>
      <c r="Z322" s="6"/>
      <c r="AA322" s="6"/>
      <c r="AB322" s="6"/>
      <c r="AC322" s="6"/>
      <c r="AD322" s="6"/>
    </row>
    <row r="323" spans="1:30" s="93" customFormat="1" x14ac:dyDescent="0.2">
      <c r="A323" s="79" t="s">
        <v>404</v>
      </c>
      <c r="B323" s="48" t="s">
        <v>387</v>
      </c>
      <c r="C323" s="64" t="s">
        <v>376</v>
      </c>
      <c r="D323" s="64" t="s">
        <v>280</v>
      </c>
      <c r="E323" s="41">
        <v>1</v>
      </c>
      <c r="F323" s="76" t="s">
        <v>595</v>
      </c>
      <c r="G323" s="39"/>
      <c r="H323" s="39">
        <v>436.04270000000002</v>
      </c>
      <c r="I323" s="40">
        <f t="shared" si="35"/>
        <v>436.04270000000002</v>
      </c>
      <c r="J323" s="19"/>
      <c r="K323" s="19"/>
      <c r="L323" s="19"/>
      <c r="M323" s="19"/>
      <c r="N323" s="19"/>
      <c r="O323" s="19"/>
      <c r="P323" s="19"/>
      <c r="Q323" s="19"/>
      <c r="R323" s="6"/>
      <c r="S323" s="6"/>
      <c r="T323" s="6"/>
      <c r="U323" s="6"/>
      <c r="V323" s="6"/>
      <c r="W323" s="6"/>
      <c r="X323" s="6"/>
      <c r="Y323" s="6"/>
      <c r="Z323" s="6"/>
      <c r="AA323" s="6"/>
      <c r="AB323" s="6"/>
      <c r="AC323" s="6"/>
      <c r="AD323" s="6"/>
    </row>
    <row r="324" spans="1:30" s="93" customFormat="1" x14ac:dyDescent="0.2">
      <c r="A324" s="79" t="s">
        <v>404</v>
      </c>
      <c r="B324" s="48" t="s">
        <v>387</v>
      </c>
      <c r="C324" s="64" t="s">
        <v>376</v>
      </c>
      <c r="D324" s="64" t="s">
        <v>280</v>
      </c>
      <c r="E324" s="41">
        <v>1</v>
      </c>
      <c r="F324" s="76" t="s">
        <v>961</v>
      </c>
      <c r="G324" s="39"/>
      <c r="H324" s="39">
        <v>436.04270000000002</v>
      </c>
      <c r="I324" s="40">
        <f t="shared" si="35"/>
        <v>436.04270000000002</v>
      </c>
      <c r="J324" s="19"/>
      <c r="K324" s="19"/>
      <c r="L324" s="19"/>
      <c r="M324" s="19"/>
      <c r="N324" s="19"/>
      <c r="O324" s="19"/>
      <c r="P324" s="19"/>
      <c r="Q324" s="19"/>
      <c r="R324" s="6"/>
      <c r="S324" s="6"/>
      <c r="T324" s="6"/>
      <c r="U324" s="6"/>
      <c r="V324" s="6"/>
      <c r="W324" s="6"/>
      <c r="X324" s="6"/>
      <c r="Y324" s="6"/>
      <c r="Z324" s="6"/>
      <c r="AA324" s="6"/>
      <c r="AB324" s="6"/>
      <c r="AC324" s="6"/>
      <c r="AD324" s="6"/>
    </row>
    <row r="325" spans="1:30" s="93" customFormat="1" x14ac:dyDescent="0.2">
      <c r="A325" s="79" t="s">
        <v>404</v>
      </c>
      <c r="B325" s="48" t="s">
        <v>387</v>
      </c>
      <c r="C325" s="64" t="s">
        <v>376</v>
      </c>
      <c r="D325" s="64" t="s">
        <v>280</v>
      </c>
      <c r="E325" s="41">
        <v>1</v>
      </c>
      <c r="F325" s="76" t="s">
        <v>596</v>
      </c>
      <c r="G325" s="39"/>
      <c r="H325" s="39">
        <v>436.04270000000002</v>
      </c>
      <c r="I325" s="40">
        <f t="shared" si="35"/>
        <v>436.04270000000002</v>
      </c>
      <c r="J325" s="19"/>
      <c r="K325" s="19"/>
      <c r="L325" s="19"/>
      <c r="M325" s="19"/>
      <c r="N325" s="19"/>
      <c r="O325" s="19"/>
      <c r="P325" s="19"/>
      <c r="Q325" s="19"/>
      <c r="R325" s="6"/>
      <c r="S325" s="6"/>
      <c r="T325" s="6"/>
      <c r="U325" s="6"/>
      <c r="V325" s="6"/>
      <c r="W325" s="6"/>
      <c r="X325" s="6"/>
      <c r="Y325" s="6"/>
      <c r="Z325" s="6"/>
      <c r="AA325" s="6"/>
      <c r="AB325" s="6"/>
      <c r="AC325" s="6"/>
      <c r="AD325" s="6"/>
    </row>
    <row r="326" spans="1:30" s="93" customFormat="1" x14ac:dyDescent="0.2">
      <c r="A326" s="79" t="s">
        <v>386</v>
      </c>
      <c r="B326" s="48" t="s">
        <v>102</v>
      </c>
      <c r="C326" s="64" t="s">
        <v>376</v>
      </c>
      <c r="D326" s="64" t="s">
        <v>280</v>
      </c>
      <c r="E326" s="41">
        <v>1</v>
      </c>
      <c r="F326" s="76" t="s">
        <v>597</v>
      </c>
      <c r="G326" s="39"/>
      <c r="H326" s="39">
        <v>401.1617</v>
      </c>
      <c r="I326" s="40">
        <f t="shared" si="35"/>
        <v>401.1617</v>
      </c>
      <c r="J326" s="19"/>
      <c r="K326" s="19"/>
      <c r="L326" s="19"/>
      <c r="M326" s="19"/>
      <c r="N326" s="19"/>
      <c r="O326" s="19"/>
      <c r="P326" s="19"/>
      <c r="Q326" s="19"/>
      <c r="R326" s="6"/>
      <c r="S326" s="6"/>
      <c r="T326" s="6"/>
      <c r="U326" s="6"/>
      <c r="V326" s="6"/>
      <c r="W326" s="6"/>
      <c r="X326" s="6"/>
      <c r="Y326" s="6"/>
      <c r="Z326" s="6"/>
      <c r="AA326" s="6"/>
      <c r="AB326" s="6"/>
      <c r="AC326" s="6"/>
      <c r="AD326" s="6"/>
    </row>
    <row r="327" spans="1:30" s="93" customFormat="1" x14ac:dyDescent="0.2">
      <c r="A327" s="79" t="s">
        <v>386</v>
      </c>
      <c r="B327" s="48" t="s">
        <v>102</v>
      </c>
      <c r="C327" s="64" t="s">
        <v>376</v>
      </c>
      <c r="D327" s="64" t="s">
        <v>280</v>
      </c>
      <c r="E327" s="41">
        <v>1</v>
      </c>
      <c r="F327" s="76" t="s">
        <v>598</v>
      </c>
      <c r="G327" s="39"/>
      <c r="H327" s="39">
        <v>401.1617</v>
      </c>
      <c r="I327" s="40">
        <f t="shared" si="35"/>
        <v>401.1617</v>
      </c>
      <c r="J327" s="19"/>
      <c r="K327" s="19"/>
      <c r="L327" s="19"/>
      <c r="M327" s="19"/>
      <c r="N327" s="19"/>
      <c r="O327" s="19"/>
      <c r="P327" s="19"/>
      <c r="Q327" s="19"/>
      <c r="R327" s="6"/>
      <c r="S327" s="6"/>
      <c r="T327" s="6"/>
      <c r="U327" s="6"/>
      <c r="V327" s="6"/>
      <c r="W327" s="6"/>
      <c r="X327" s="6"/>
      <c r="Y327" s="6"/>
      <c r="Z327" s="6"/>
      <c r="AA327" s="6"/>
      <c r="AB327" s="6"/>
      <c r="AC327" s="6"/>
      <c r="AD327" s="6"/>
    </row>
    <row r="328" spans="1:30" s="93" customFormat="1" x14ac:dyDescent="0.2">
      <c r="A328" s="79" t="s">
        <v>386</v>
      </c>
      <c r="B328" s="48" t="s">
        <v>102</v>
      </c>
      <c r="C328" s="64" t="s">
        <v>376</v>
      </c>
      <c r="D328" s="64" t="s">
        <v>280</v>
      </c>
      <c r="E328" s="41">
        <v>1</v>
      </c>
      <c r="F328" s="76" t="s">
        <v>599</v>
      </c>
      <c r="G328" s="39"/>
      <c r="H328" s="39">
        <v>401.1617</v>
      </c>
      <c r="I328" s="40">
        <f t="shared" si="35"/>
        <v>401.1617</v>
      </c>
      <c r="J328" s="19"/>
      <c r="K328" s="19"/>
      <c r="L328" s="19"/>
      <c r="M328" s="19"/>
      <c r="N328" s="19"/>
      <c r="O328" s="19"/>
      <c r="P328" s="19"/>
      <c r="Q328" s="19"/>
      <c r="R328" s="6"/>
      <c r="S328" s="6"/>
      <c r="T328" s="6"/>
      <c r="U328" s="6"/>
      <c r="V328" s="6"/>
      <c r="W328" s="6"/>
      <c r="X328" s="6"/>
      <c r="Y328" s="6"/>
      <c r="Z328" s="6"/>
      <c r="AA328" s="6"/>
      <c r="AB328" s="6"/>
      <c r="AC328" s="6"/>
      <c r="AD328" s="6"/>
    </row>
    <row r="329" spans="1:30" s="93" customFormat="1" x14ac:dyDescent="0.2">
      <c r="A329" s="79" t="s">
        <v>386</v>
      </c>
      <c r="B329" s="48" t="s">
        <v>102</v>
      </c>
      <c r="C329" s="64" t="s">
        <v>376</v>
      </c>
      <c r="D329" s="64" t="s">
        <v>280</v>
      </c>
      <c r="E329" s="41">
        <v>1</v>
      </c>
      <c r="F329" s="77" t="s">
        <v>600</v>
      </c>
      <c r="G329" s="39"/>
      <c r="H329" s="39">
        <v>401.1617</v>
      </c>
      <c r="I329" s="40">
        <f t="shared" si="35"/>
        <v>401.1617</v>
      </c>
      <c r="J329" s="19"/>
      <c r="K329" s="19"/>
      <c r="L329" s="19"/>
      <c r="M329" s="19"/>
      <c r="N329" s="19"/>
      <c r="O329" s="19"/>
      <c r="P329" s="19"/>
      <c r="Q329" s="19"/>
      <c r="R329" s="6"/>
      <c r="S329" s="6"/>
      <c r="T329" s="6"/>
      <c r="U329" s="6"/>
      <c r="V329" s="6"/>
      <c r="W329" s="6"/>
      <c r="X329" s="6"/>
      <c r="Y329" s="6"/>
      <c r="Z329" s="6"/>
      <c r="AA329" s="6"/>
      <c r="AB329" s="6"/>
      <c r="AC329" s="6"/>
      <c r="AD329" s="6"/>
    </row>
    <row r="330" spans="1:30" s="93" customFormat="1" x14ac:dyDescent="0.2">
      <c r="A330" s="79" t="s">
        <v>386</v>
      </c>
      <c r="B330" s="48" t="s">
        <v>102</v>
      </c>
      <c r="C330" s="64" t="s">
        <v>376</v>
      </c>
      <c r="D330" s="64" t="s">
        <v>280</v>
      </c>
      <c r="E330" s="41">
        <v>1</v>
      </c>
      <c r="F330" s="76" t="s">
        <v>601</v>
      </c>
      <c r="G330" s="39"/>
      <c r="H330" s="39">
        <v>401.1617</v>
      </c>
      <c r="I330" s="40">
        <f t="shared" si="35"/>
        <v>401.1617</v>
      </c>
      <c r="J330" s="19"/>
      <c r="K330" s="19"/>
      <c r="L330" s="19"/>
      <c r="M330" s="19"/>
      <c r="N330" s="19"/>
      <c r="O330" s="19"/>
      <c r="P330" s="19"/>
      <c r="Q330" s="19"/>
      <c r="R330" s="6"/>
      <c r="S330" s="6"/>
      <c r="T330" s="6"/>
      <c r="U330" s="6"/>
      <c r="V330" s="6"/>
      <c r="W330" s="6"/>
      <c r="X330" s="6"/>
      <c r="Y330" s="6"/>
      <c r="Z330" s="6"/>
      <c r="AA330" s="6"/>
      <c r="AB330" s="6"/>
      <c r="AC330" s="6"/>
      <c r="AD330" s="6"/>
    </row>
    <row r="331" spans="1:30" s="93" customFormat="1" x14ac:dyDescent="0.2">
      <c r="A331" s="79" t="s">
        <v>386</v>
      </c>
      <c r="B331" s="48" t="s">
        <v>102</v>
      </c>
      <c r="C331" s="64" t="s">
        <v>376</v>
      </c>
      <c r="D331" s="64" t="s">
        <v>280</v>
      </c>
      <c r="E331" s="41">
        <v>1</v>
      </c>
      <c r="F331" s="76" t="s">
        <v>602</v>
      </c>
      <c r="G331" s="39"/>
      <c r="H331" s="39">
        <v>401.1617</v>
      </c>
      <c r="I331" s="40">
        <f t="shared" si="35"/>
        <v>401.1617</v>
      </c>
      <c r="J331" s="19"/>
      <c r="K331" s="19"/>
      <c r="L331" s="19"/>
      <c r="M331" s="19"/>
      <c r="N331" s="19"/>
      <c r="O331" s="19"/>
      <c r="P331" s="19"/>
      <c r="Q331" s="19"/>
      <c r="R331" s="6"/>
      <c r="S331" s="6"/>
      <c r="T331" s="6"/>
      <c r="U331" s="6"/>
      <c r="V331" s="6"/>
      <c r="W331" s="6"/>
      <c r="X331" s="6"/>
      <c r="Y331" s="6"/>
      <c r="Z331" s="6"/>
      <c r="AA331" s="6"/>
      <c r="AB331" s="6"/>
      <c r="AC331" s="6"/>
      <c r="AD331" s="6"/>
    </row>
    <row r="332" spans="1:30" s="93" customFormat="1" x14ac:dyDescent="0.2">
      <c r="A332" s="79" t="s">
        <v>386</v>
      </c>
      <c r="B332" s="48" t="s">
        <v>102</v>
      </c>
      <c r="C332" s="64" t="s">
        <v>376</v>
      </c>
      <c r="D332" s="64" t="s">
        <v>280</v>
      </c>
      <c r="E332" s="41">
        <v>1</v>
      </c>
      <c r="F332" s="76" t="s">
        <v>603</v>
      </c>
      <c r="G332" s="39"/>
      <c r="H332" s="39">
        <v>401.1617</v>
      </c>
      <c r="I332" s="40">
        <f t="shared" si="35"/>
        <v>401.1617</v>
      </c>
      <c r="J332" s="19"/>
      <c r="K332" s="19"/>
      <c r="L332" s="19"/>
      <c r="M332" s="19"/>
      <c r="N332" s="19"/>
      <c r="O332" s="19"/>
      <c r="P332" s="19"/>
      <c r="Q332" s="19"/>
      <c r="R332" s="6"/>
      <c r="S332" s="6"/>
      <c r="T332" s="6"/>
      <c r="U332" s="6"/>
      <c r="V332" s="6"/>
      <c r="W332" s="6"/>
      <c r="X332" s="6"/>
      <c r="Y332" s="6"/>
      <c r="Z332" s="6"/>
      <c r="AA332" s="6"/>
      <c r="AB332" s="6"/>
      <c r="AC332" s="6"/>
      <c r="AD332" s="6"/>
    </row>
    <row r="333" spans="1:30" s="93" customFormat="1" x14ac:dyDescent="0.2">
      <c r="A333" s="79" t="s">
        <v>385</v>
      </c>
      <c r="B333" s="48" t="s">
        <v>104</v>
      </c>
      <c r="C333" s="64" t="s">
        <v>376</v>
      </c>
      <c r="D333" s="64" t="s">
        <v>280</v>
      </c>
      <c r="E333" s="41">
        <v>1</v>
      </c>
      <c r="F333" s="76" t="s">
        <v>604</v>
      </c>
      <c r="G333" s="39"/>
      <c r="H333" s="39">
        <v>313.94409999999999</v>
      </c>
      <c r="I333" s="40">
        <f t="shared" si="35"/>
        <v>313.94409999999999</v>
      </c>
      <c r="J333" s="19"/>
      <c r="K333" s="19"/>
      <c r="L333" s="19"/>
      <c r="M333" s="19"/>
      <c r="N333" s="19"/>
      <c r="O333" s="19"/>
      <c r="P333" s="19"/>
      <c r="Q333" s="19"/>
      <c r="R333" s="6"/>
      <c r="S333" s="6"/>
      <c r="T333" s="6"/>
      <c r="U333" s="6"/>
      <c r="V333" s="6"/>
      <c r="W333" s="6"/>
      <c r="X333" s="6"/>
      <c r="Y333" s="6"/>
      <c r="Z333" s="6"/>
      <c r="AA333" s="6"/>
      <c r="AB333" s="6"/>
      <c r="AC333" s="6"/>
      <c r="AD333" s="6"/>
    </row>
    <row r="334" spans="1:30" s="93" customFormat="1" x14ac:dyDescent="0.2">
      <c r="A334" s="79" t="s">
        <v>385</v>
      </c>
      <c r="B334" s="48" t="s">
        <v>104</v>
      </c>
      <c r="C334" s="64" t="s">
        <v>376</v>
      </c>
      <c r="D334" s="64" t="s">
        <v>280</v>
      </c>
      <c r="E334" s="41">
        <v>1</v>
      </c>
      <c r="F334" s="76" t="s">
        <v>605</v>
      </c>
      <c r="G334" s="39"/>
      <c r="H334" s="39">
        <v>313.94409999999999</v>
      </c>
      <c r="I334" s="40">
        <f t="shared" si="35"/>
        <v>313.94409999999999</v>
      </c>
      <c r="J334" s="19"/>
      <c r="K334" s="19"/>
      <c r="L334" s="19"/>
      <c r="M334" s="19"/>
      <c r="N334" s="19"/>
      <c r="O334" s="19"/>
      <c r="P334" s="19"/>
      <c r="Q334" s="19"/>
      <c r="R334" s="6"/>
      <c r="S334" s="6"/>
      <c r="T334" s="6"/>
      <c r="U334" s="6"/>
      <c r="V334" s="6"/>
      <c r="W334" s="6"/>
      <c r="X334" s="6"/>
      <c r="Y334" s="6"/>
      <c r="Z334" s="6"/>
      <c r="AA334" s="6"/>
      <c r="AB334" s="6"/>
      <c r="AC334" s="6"/>
      <c r="AD334" s="6"/>
    </row>
    <row r="335" spans="1:30" s="93" customFormat="1" x14ac:dyDescent="0.2">
      <c r="A335" s="79" t="s">
        <v>385</v>
      </c>
      <c r="B335" s="48" t="s">
        <v>104</v>
      </c>
      <c r="C335" s="64" t="s">
        <v>376</v>
      </c>
      <c r="D335" s="64" t="s">
        <v>280</v>
      </c>
      <c r="E335" s="41">
        <v>1</v>
      </c>
      <c r="F335" s="76" t="s">
        <v>606</v>
      </c>
      <c r="G335" s="39"/>
      <c r="H335" s="39">
        <v>313.94409999999999</v>
      </c>
      <c r="I335" s="40">
        <f t="shared" si="35"/>
        <v>313.94409999999999</v>
      </c>
      <c r="J335" s="19"/>
      <c r="K335" s="19"/>
      <c r="L335" s="19"/>
      <c r="M335" s="19"/>
      <c r="N335" s="19"/>
      <c r="O335" s="19"/>
      <c r="P335" s="19"/>
      <c r="Q335" s="19"/>
      <c r="R335" s="6"/>
      <c r="S335" s="6"/>
      <c r="T335" s="6"/>
      <c r="U335" s="6"/>
      <c r="V335" s="6"/>
      <c r="W335" s="6"/>
      <c r="X335" s="6"/>
      <c r="Y335" s="6"/>
      <c r="Z335" s="6"/>
      <c r="AA335" s="6"/>
      <c r="AB335" s="6"/>
      <c r="AC335" s="6"/>
      <c r="AD335" s="6"/>
    </row>
    <row r="336" spans="1:30" s="93" customFormat="1" x14ac:dyDescent="0.2">
      <c r="A336" s="79" t="s">
        <v>385</v>
      </c>
      <c r="B336" s="48" t="s">
        <v>104</v>
      </c>
      <c r="C336" s="64" t="s">
        <v>376</v>
      </c>
      <c r="D336" s="64" t="s">
        <v>280</v>
      </c>
      <c r="E336" s="41">
        <v>1</v>
      </c>
      <c r="F336" s="76" t="s">
        <v>607</v>
      </c>
      <c r="G336" s="39"/>
      <c r="H336" s="39">
        <v>313.94409999999999</v>
      </c>
      <c r="I336" s="40">
        <f t="shared" si="35"/>
        <v>313.94409999999999</v>
      </c>
      <c r="J336" s="19"/>
      <c r="K336" s="19"/>
      <c r="L336" s="19"/>
      <c r="M336" s="19"/>
      <c r="N336" s="19"/>
      <c r="O336" s="19"/>
      <c r="P336" s="19"/>
      <c r="Q336" s="19"/>
      <c r="R336" s="6"/>
      <c r="S336" s="6"/>
      <c r="T336" s="6"/>
      <c r="U336" s="6"/>
      <c r="V336" s="6"/>
      <c r="W336" s="6"/>
      <c r="X336" s="6"/>
      <c r="Y336" s="6"/>
      <c r="Z336" s="6"/>
      <c r="AA336" s="6"/>
      <c r="AB336" s="6"/>
      <c r="AC336" s="6"/>
      <c r="AD336" s="6"/>
    </row>
    <row r="337" spans="1:30" s="93" customFormat="1" x14ac:dyDescent="0.2">
      <c r="A337" s="79" t="s">
        <v>385</v>
      </c>
      <c r="B337" s="48" t="s">
        <v>104</v>
      </c>
      <c r="C337" s="64" t="s">
        <v>376</v>
      </c>
      <c r="D337" s="64" t="s">
        <v>280</v>
      </c>
      <c r="E337" s="41">
        <v>1</v>
      </c>
      <c r="F337" s="76" t="s">
        <v>608</v>
      </c>
      <c r="G337" s="39"/>
      <c r="H337" s="39">
        <v>313.94409999999999</v>
      </c>
      <c r="I337" s="40">
        <f t="shared" si="35"/>
        <v>313.94409999999999</v>
      </c>
      <c r="J337" s="19"/>
      <c r="K337" s="19"/>
      <c r="L337" s="19"/>
      <c r="M337" s="19"/>
      <c r="N337" s="19"/>
      <c r="O337" s="19"/>
      <c r="P337" s="19"/>
      <c r="Q337" s="19"/>
      <c r="R337" s="6"/>
      <c r="S337" s="6"/>
      <c r="T337" s="6"/>
      <c r="U337" s="6"/>
      <c r="V337" s="6"/>
      <c r="W337" s="6"/>
      <c r="X337" s="6"/>
      <c r="Y337" s="6"/>
      <c r="Z337" s="6"/>
      <c r="AA337" s="6"/>
      <c r="AB337" s="6"/>
      <c r="AC337" s="6"/>
      <c r="AD337" s="6"/>
    </row>
    <row r="338" spans="1:30" s="93" customFormat="1" x14ac:dyDescent="0.2">
      <c r="A338" s="79" t="s">
        <v>584</v>
      </c>
      <c r="B338" s="48" t="s">
        <v>94</v>
      </c>
      <c r="C338" s="64" t="s">
        <v>376</v>
      </c>
      <c r="D338" s="64" t="s">
        <v>280</v>
      </c>
      <c r="E338" s="41">
        <v>1</v>
      </c>
      <c r="F338" s="76" t="s">
        <v>609</v>
      </c>
      <c r="G338" s="39"/>
      <c r="H338" s="39">
        <v>1200.6885</v>
      </c>
      <c r="I338" s="40">
        <f t="shared" si="10"/>
        <v>1200.6885</v>
      </c>
      <c r="J338" s="19"/>
      <c r="K338" s="19"/>
      <c r="L338" s="19"/>
      <c r="M338" s="19"/>
      <c r="N338" s="19"/>
      <c r="O338" s="19"/>
      <c r="P338" s="19"/>
      <c r="Q338" s="19"/>
      <c r="R338" s="6"/>
      <c r="S338" s="6"/>
      <c r="T338" s="6"/>
      <c r="U338" s="6"/>
      <c r="V338" s="6"/>
      <c r="W338" s="6"/>
      <c r="X338" s="6"/>
      <c r="Y338" s="6"/>
      <c r="Z338" s="6"/>
      <c r="AA338" s="6"/>
      <c r="AB338" s="6"/>
      <c r="AC338" s="6"/>
      <c r="AD338" s="6"/>
    </row>
    <row r="339" spans="1:30" s="93" customFormat="1" x14ac:dyDescent="0.2">
      <c r="A339" s="79" t="s">
        <v>384</v>
      </c>
      <c r="B339" s="48" t="s">
        <v>98</v>
      </c>
      <c r="C339" s="64" t="s">
        <v>376</v>
      </c>
      <c r="D339" s="64" t="s">
        <v>280</v>
      </c>
      <c r="E339" s="41">
        <v>1</v>
      </c>
      <c r="F339" s="76" t="s">
        <v>610</v>
      </c>
      <c r="G339" s="39"/>
      <c r="H339" s="39">
        <v>488.36419999999998</v>
      </c>
      <c r="I339" s="40">
        <f t="shared" ref="I339:I346" si="36">SUM(G339:H339)</f>
        <v>488.36419999999998</v>
      </c>
      <c r="J339" s="19"/>
      <c r="K339" s="19"/>
      <c r="L339" s="19"/>
      <c r="M339" s="19"/>
      <c r="N339" s="19"/>
      <c r="O339" s="19"/>
      <c r="P339" s="19"/>
      <c r="Q339" s="19"/>
      <c r="R339" s="6"/>
      <c r="S339" s="6"/>
      <c r="T339" s="6"/>
      <c r="U339" s="6"/>
      <c r="V339" s="6"/>
      <c r="W339" s="6"/>
      <c r="X339" s="6"/>
      <c r="Y339" s="6"/>
      <c r="Z339" s="6"/>
      <c r="AA339" s="6"/>
      <c r="AB339" s="6"/>
      <c r="AC339" s="6"/>
      <c r="AD339" s="6"/>
    </row>
    <row r="340" spans="1:30" s="93" customFormat="1" x14ac:dyDescent="0.2">
      <c r="A340" s="79" t="s">
        <v>384</v>
      </c>
      <c r="B340" s="48" t="s">
        <v>98</v>
      </c>
      <c r="C340" s="64" t="s">
        <v>376</v>
      </c>
      <c r="D340" s="64" t="s">
        <v>280</v>
      </c>
      <c r="E340" s="41">
        <v>1</v>
      </c>
      <c r="F340" s="76" t="s">
        <v>611</v>
      </c>
      <c r="G340" s="39"/>
      <c r="H340" s="39">
        <v>488.36419999999998</v>
      </c>
      <c r="I340" s="40">
        <f t="shared" si="36"/>
        <v>488.36419999999998</v>
      </c>
      <c r="J340" s="19"/>
      <c r="K340" s="19"/>
      <c r="L340" s="19"/>
      <c r="M340" s="19"/>
      <c r="N340" s="19"/>
      <c r="O340" s="19"/>
      <c r="P340" s="19"/>
      <c r="Q340" s="19"/>
      <c r="R340" s="6"/>
      <c r="S340" s="6"/>
      <c r="T340" s="6"/>
      <c r="U340" s="6"/>
      <c r="V340" s="6"/>
      <c r="W340" s="6"/>
      <c r="X340" s="6"/>
      <c r="Y340" s="6"/>
      <c r="Z340" s="6"/>
      <c r="AA340" s="6"/>
      <c r="AB340" s="6"/>
      <c r="AC340" s="6"/>
      <c r="AD340" s="6"/>
    </row>
    <row r="341" spans="1:30" s="93" customFormat="1" x14ac:dyDescent="0.2">
      <c r="A341" s="79" t="s">
        <v>404</v>
      </c>
      <c r="B341" s="48" t="s">
        <v>387</v>
      </c>
      <c r="C341" s="64" t="s">
        <v>376</v>
      </c>
      <c r="D341" s="64" t="s">
        <v>280</v>
      </c>
      <c r="E341" s="41">
        <v>1</v>
      </c>
      <c r="F341" s="76" t="s">
        <v>612</v>
      </c>
      <c r="G341" s="39"/>
      <c r="H341" s="39">
        <v>436.04270000000002</v>
      </c>
      <c r="I341" s="40">
        <f t="shared" si="36"/>
        <v>436.04270000000002</v>
      </c>
      <c r="J341" s="19"/>
      <c r="K341" s="19"/>
      <c r="L341" s="19"/>
      <c r="M341" s="19"/>
      <c r="N341" s="19"/>
      <c r="O341" s="19"/>
      <c r="P341" s="19"/>
      <c r="Q341" s="19"/>
      <c r="R341" s="6"/>
      <c r="S341" s="6"/>
      <c r="T341" s="6"/>
      <c r="U341" s="6"/>
      <c r="V341" s="6"/>
      <c r="W341" s="6"/>
      <c r="X341" s="6"/>
      <c r="Y341" s="6"/>
      <c r="Z341" s="6"/>
      <c r="AA341" s="6"/>
      <c r="AB341" s="6"/>
      <c r="AC341" s="6"/>
      <c r="AD341" s="6"/>
    </row>
    <row r="342" spans="1:30" s="93" customFormat="1" x14ac:dyDescent="0.2">
      <c r="A342" s="79" t="s">
        <v>404</v>
      </c>
      <c r="B342" s="48" t="s">
        <v>387</v>
      </c>
      <c r="C342" s="64" t="s">
        <v>376</v>
      </c>
      <c r="D342" s="64" t="s">
        <v>280</v>
      </c>
      <c r="E342" s="41">
        <v>1</v>
      </c>
      <c r="F342" s="76" t="s">
        <v>613</v>
      </c>
      <c r="G342" s="39"/>
      <c r="H342" s="39">
        <v>436.04270000000002</v>
      </c>
      <c r="I342" s="40">
        <f t="shared" si="36"/>
        <v>436.04270000000002</v>
      </c>
      <c r="J342" s="19"/>
      <c r="K342" s="19"/>
      <c r="L342" s="19"/>
      <c r="M342" s="19"/>
      <c r="N342" s="19"/>
      <c r="O342" s="19"/>
      <c r="P342" s="19"/>
      <c r="Q342" s="19"/>
      <c r="R342" s="6"/>
      <c r="S342" s="6"/>
      <c r="T342" s="6"/>
      <c r="U342" s="6"/>
      <c r="V342" s="6"/>
      <c r="W342" s="6"/>
      <c r="X342" s="6"/>
      <c r="Y342" s="6"/>
      <c r="Z342" s="6"/>
      <c r="AA342" s="6"/>
      <c r="AB342" s="6"/>
      <c r="AC342" s="6"/>
      <c r="AD342" s="6"/>
    </row>
    <row r="343" spans="1:30" s="93" customFormat="1" x14ac:dyDescent="0.2">
      <c r="A343" s="79" t="s">
        <v>404</v>
      </c>
      <c r="B343" s="48" t="s">
        <v>387</v>
      </c>
      <c r="C343" s="64" t="s">
        <v>376</v>
      </c>
      <c r="D343" s="64" t="s">
        <v>280</v>
      </c>
      <c r="E343" s="41">
        <v>1</v>
      </c>
      <c r="F343" s="76" t="s">
        <v>614</v>
      </c>
      <c r="G343" s="39"/>
      <c r="H343" s="39">
        <v>436.04270000000002</v>
      </c>
      <c r="I343" s="40">
        <f t="shared" si="36"/>
        <v>436.04270000000002</v>
      </c>
      <c r="J343" s="19"/>
      <c r="K343" s="19"/>
      <c r="L343" s="19"/>
      <c r="M343" s="19"/>
      <c r="N343" s="19"/>
      <c r="O343" s="19"/>
      <c r="P343" s="19"/>
      <c r="Q343" s="19"/>
      <c r="R343" s="6"/>
      <c r="S343" s="6"/>
      <c r="T343" s="6"/>
      <c r="U343" s="6"/>
      <c r="V343" s="6"/>
      <c r="W343" s="6"/>
      <c r="X343" s="6"/>
      <c r="Y343" s="6"/>
      <c r="Z343" s="6"/>
      <c r="AA343" s="6"/>
      <c r="AB343" s="6"/>
      <c r="AC343" s="6"/>
      <c r="AD343" s="6"/>
    </row>
    <row r="344" spans="1:30" s="93" customFormat="1" x14ac:dyDescent="0.2">
      <c r="A344" s="79" t="s">
        <v>404</v>
      </c>
      <c r="B344" s="48" t="s">
        <v>387</v>
      </c>
      <c r="C344" s="64" t="s">
        <v>376</v>
      </c>
      <c r="D344" s="64" t="s">
        <v>280</v>
      </c>
      <c r="E344" s="41">
        <v>1</v>
      </c>
      <c r="F344" s="76" t="s">
        <v>615</v>
      </c>
      <c r="G344" s="39"/>
      <c r="H344" s="39">
        <v>436.04270000000002</v>
      </c>
      <c r="I344" s="40">
        <f t="shared" si="36"/>
        <v>436.04270000000002</v>
      </c>
      <c r="J344" s="19"/>
      <c r="K344" s="19"/>
      <c r="L344" s="19"/>
      <c r="M344" s="19"/>
      <c r="N344" s="19"/>
      <c r="O344" s="19"/>
      <c r="P344" s="19"/>
      <c r="Q344" s="19"/>
      <c r="R344" s="6"/>
      <c r="S344" s="6"/>
      <c r="T344" s="6"/>
      <c r="U344" s="6"/>
      <c r="V344" s="6"/>
      <c r="W344" s="6"/>
      <c r="X344" s="6"/>
      <c r="Y344" s="6"/>
      <c r="Z344" s="6"/>
      <c r="AA344" s="6"/>
      <c r="AB344" s="6"/>
      <c r="AC344" s="6"/>
      <c r="AD344" s="6"/>
    </row>
    <row r="345" spans="1:30" s="93" customFormat="1" x14ac:dyDescent="0.2">
      <c r="A345" s="79" t="s">
        <v>386</v>
      </c>
      <c r="B345" s="48" t="s">
        <v>102</v>
      </c>
      <c r="C345" s="64" t="s">
        <v>376</v>
      </c>
      <c r="D345" s="64" t="s">
        <v>280</v>
      </c>
      <c r="E345" s="41">
        <v>1</v>
      </c>
      <c r="F345" s="76" t="s">
        <v>616</v>
      </c>
      <c r="G345" s="39"/>
      <c r="H345" s="39">
        <v>401.1617</v>
      </c>
      <c r="I345" s="40">
        <f t="shared" si="36"/>
        <v>401.1617</v>
      </c>
      <c r="J345" s="19"/>
      <c r="K345" s="19"/>
      <c r="L345" s="19"/>
      <c r="M345" s="19"/>
      <c r="N345" s="19"/>
      <c r="O345" s="19"/>
      <c r="P345" s="19"/>
      <c r="Q345" s="19"/>
      <c r="R345" s="6"/>
      <c r="S345" s="6"/>
      <c r="T345" s="6"/>
      <c r="U345" s="6"/>
      <c r="V345" s="6"/>
      <c r="W345" s="6"/>
      <c r="X345" s="6"/>
      <c r="Y345" s="6"/>
      <c r="Z345" s="6"/>
      <c r="AA345" s="6"/>
      <c r="AB345" s="6"/>
      <c r="AC345" s="6"/>
      <c r="AD345" s="6"/>
    </row>
    <row r="346" spans="1:30" s="93" customFormat="1" x14ac:dyDescent="0.2">
      <c r="A346" s="79" t="s">
        <v>385</v>
      </c>
      <c r="B346" s="48" t="s">
        <v>104</v>
      </c>
      <c r="C346" s="64" t="s">
        <v>376</v>
      </c>
      <c r="D346" s="64" t="s">
        <v>280</v>
      </c>
      <c r="E346" s="41">
        <v>1</v>
      </c>
      <c r="F346" s="77" t="s">
        <v>617</v>
      </c>
      <c r="G346" s="39"/>
      <c r="H346" s="39">
        <v>313.94409999999999</v>
      </c>
      <c r="I346" s="40">
        <f t="shared" si="36"/>
        <v>313.94409999999999</v>
      </c>
      <c r="J346" s="19"/>
      <c r="K346" s="19"/>
      <c r="L346" s="19"/>
      <c r="M346" s="19"/>
      <c r="N346" s="19"/>
      <c r="O346" s="19"/>
      <c r="P346" s="19"/>
      <c r="Q346" s="19"/>
      <c r="R346" s="6"/>
      <c r="S346" s="6"/>
      <c r="T346" s="6"/>
      <c r="U346" s="6"/>
      <c r="V346" s="6"/>
      <c r="W346" s="6"/>
      <c r="X346" s="6"/>
      <c r="Y346" s="6"/>
      <c r="Z346" s="6"/>
      <c r="AA346" s="6"/>
      <c r="AB346" s="6"/>
      <c r="AC346" s="6"/>
      <c r="AD346" s="6"/>
    </row>
    <row r="347" spans="1:30" s="93" customFormat="1" x14ac:dyDescent="0.2">
      <c r="A347" s="79" t="s">
        <v>585</v>
      </c>
      <c r="B347" s="48" t="s">
        <v>94</v>
      </c>
      <c r="C347" s="64" t="s">
        <v>376</v>
      </c>
      <c r="D347" s="64" t="s">
        <v>280</v>
      </c>
      <c r="E347" s="41">
        <v>1</v>
      </c>
      <c r="F347" s="76" t="s">
        <v>618</v>
      </c>
      <c r="G347" s="39"/>
      <c r="H347" s="39">
        <v>1200.6885</v>
      </c>
      <c r="I347" s="40">
        <f t="shared" si="10"/>
        <v>1200.6885</v>
      </c>
      <c r="J347" s="19"/>
      <c r="K347" s="19"/>
      <c r="L347" s="19"/>
      <c r="M347" s="19"/>
      <c r="N347" s="19"/>
      <c r="O347" s="19"/>
      <c r="P347" s="19"/>
      <c r="Q347" s="19"/>
      <c r="R347" s="6"/>
      <c r="S347" s="6"/>
      <c r="T347" s="6"/>
      <c r="U347" s="6"/>
      <c r="V347" s="6"/>
      <c r="W347" s="6"/>
      <c r="X347" s="6"/>
      <c r="Y347" s="6"/>
      <c r="Z347" s="6"/>
      <c r="AA347" s="6"/>
      <c r="AB347" s="6"/>
      <c r="AC347" s="6"/>
      <c r="AD347" s="6"/>
    </row>
    <row r="348" spans="1:30" s="93" customFormat="1" x14ac:dyDescent="0.2">
      <c r="A348" s="79" t="s">
        <v>383</v>
      </c>
      <c r="B348" s="48" t="s">
        <v>388</v>
      </c>
      <c r="C348" s="64" t="s">
        <v>376</v>
      </c>
      <c r="D348" s="64" t="s">
        <v>280</v>
      </c>
      <c r="E348" s="41">
        <v>1</v>
      </c>
      <c r="F348" s="76" t="s">
        <v>629</v>
      </c>
      <c r="G348" s="39"/>
      <c r="H348" s="39">
        <v>732.54629999999997</v>
      </c>
      <c r="I348" s="40">
        <f t="shared" si="10"/>
        <v>732.54629999999997</v>
      </c>
      <c r="J348" s="19"/>
      <c r="K348" s="19"/>
      <c r="L348" s="19"/>
      <c r="M348" s="19"/>
      <c r="N348" s="19"/>
      <c r="O348" s="19"/>
      <c r="P348" s="19"/>
      <c r="Q348" s="19"/>
      <c r="R348" s="6"/>
      <c r="S348" s="6"/>
      <c r="T348" s="6"/>
      <c r="U348" s="6"/>
      <c r="V348" s="6"/>
      <c r="W348" s="6"/>
      <c r="X348" s="6"/>
      <c r="Y348" s="6"/>
      <c r="Z348" s="6"/>
      <c r="AA348" s="6"/>
      <c r="AB348" s="6"/>
      <c r="AC348" s="6"/>
      <c r="AD348" s="6"/>
    </row>
    <row r="349" spans="1:30" s="93" customFormat="1" x14ac:dyDescent="0.2">
      <c r="A349" s="79" t="s">
        <v>384</v>
      </c>
      <c r="B349" s="48" t="s">
        <v>98</v>
      </c>
      <c r="C349" s="64" t="s">
        <v>376</v>
      </c>
      <c r="D349" s="64" t="s">
        <v>280</v>
      </c>
      <c r="E349" s="41">
        <v>1</v>
      </c>
      <c r="F349" s="77" t="s">
        <v>619</v>
      </c>
      <c r="G349" s="39"/>
      <c r="H349" s="39">
        <v>488.36419999999998</v>
      </c>
      <c r="I349" s="40">
        <f t="shared" ref="I349:I372" si="37">SUM(G349:H349)</f>
        <v>488.36419999999998</v>
      </c>
      <c r="J349" s="19"/>
      <c r="K349" s="19"/>
      <c r="L349" s="19"/>
      <c r="M349" s="19"/>
      <c r="N349" s="19"/>
      <c r="O349" s="19"/>
      <c r="P349" s="19"/>
      <c r="Q349" s="19"/>
      <c r="R349" s="6"/>
      <c r="S349" s="6"/>
      <c r="T349" s="6"/>
      <c r="U349" s="6"/>
      <c r="V349" s="6"/>
      <c r="W349" s="6"/>
      <c r="X349" s="6"/>
      <c r="Y349" s="6"/>
      <c r="Z349" s="6"/>
      <c r="AA349" s="6"/>
      <c r="AB349" s="6"/>
      <c r="AC349" s="6"/>
      <c r="AD349" s="6"/>
    </row>
    <row r="350" spans="1:30" s="93" customFormat="1" x14ac:dyDescent="0.2">
      <c r="A350" s="79" t="s">
        <v>384</v>
      </c>
      <c r="B350" s="48" t="s">
        <v>98</v>
      </c>
      <c r="C350" s="64" t="s">
        <v>376</v>
      </c>
      <c r="D350" s="64" t="s">
        <v>280</v>
      </c>
      <c r="E350" s="41">
        <v>1</v>
      </c>
      <c r="F350" s="76" t="s">
        <v>620</v>
      </c>
      <c r="G350" s="39"/>
      <c r="H350" s="39">
        <v>488.36419999999998</v>
      </c>
      <c r="I350" s="40">
        <f t="shared" si="37"/>
        <v>488.36419999999998</v>
      </c>
      <c r="J350" s="19"/>
      <c r="K350" s="19"/>
      <c r="L350" s="19"/>
      <c r="M350" s="19"/>
      <c r="N350" s="19"/>
      <c r="O350" s="19"/>
      <c r="P350" s="19"/>
      <c r="Q350" s="19"/>
      <c r="R350" s="6"/>
      <c r="S350" s="6"/>
      <c r="T350" s="6"/>
      <c r="U350" s="6"/>
      <c r="V350" s="6"/>
      <c r="W350" s="6"/>
      <c r="X350" s="6"/>
      <c r="Y350" s="6"/>
      <c r="Z350" s="6"/>
      <c r="AA350" s="6"/>
      <c r="AB350" s="6"/>
      <c r="AC350" s="6"/>
      <c r="AD350" s="6"/>
    </row>
    <row r="351" spans="1:30" s="93" customFormat="1" x14ac:dyDescent="0.2">
      <c r="A351" s="79" t="s">
        <v>384</v>
      </c>
      <c r="B351" s="48" t="s">
        <v>98</v>
      </c>
      <c r="C351" s="64" t="s">
        <v>376</v>
      </c>
      <c r="D351" s="64" t="s">
        <v>280</v>
      </c>
      <c r="E351" s="41">
        <v>1</v>
      </c>
      <c r="F351" s="76" t="s">
        <v>621</v>
      </c>
      <c r="G351" s="39"/>
      <c r="H351" s="39">
        <v>488.36419999999998</v>
      </c>
      <c r="I351" s="40">
        <f t="shared" si="37"/>
        <v>488.36419999999998</v>
      </c>
      <c r="J351" s="19"/>
      <c r="K351" s="19"/>
      <c r="L351" s="19"/>
      <c r="M351" s="19"/>
      <c r="N351" s="19"/>
      <c r="O351" s="19"/>
      <c r="P351" s="19"/>
      <c r="Q351" s="19"/>
      <c r="R351" s="6"/>
      <c r="S351" s="6"/>
      <c r="T351" s="6"/>
      <c r="U351" s="6"/>
      <c r="V351" s="6"/>
      <c r="W351" s="6"/>
      <c r="X351" s="6"/>
      <c r="Y351" s="6"/>
      <c r="Z351" s="6"/>
      <c r="AA351" s="6"/>
      <c r="AB351" s="6"/>
      <c r="AC351" s="6"/>
      <c r="AD351" s="6"/>
    </row>
    <row r="352" spans="1:30" s="93" customFormat="1" x14ac:dyDescent="0.2">
      <c r="A352" s="79" t="s">
        <v>384</v>
      </c>
      <c r="B352" s="48" t="s">
        <v>98</v>
      </c>
      <c r="C352" s="64" t="s">
        <v>376</v>
      </c>
      <c r="D352" s="64" t="s">
        <v>280</v>
      </c>
      <c r="E352" s="41">
        <v>1</v>
      </c>
      <c r="F352" s="77" t="s">
        <v>622</v>
      </c>
      <c r="G352" s="39"/>
      <c r="H352" s="39">
        <v>488.36419999999998</v>
      </c>
      <c r="I352" s="40">
        <f t="shared" si="37"/>
        <v>488.36419999999998</v>
      </c>
      <c r="J352" s="19"/>
      <c r="K352" s="19"/>
      <c r="L352" s="19"/>
      <c r="M352" s="19"/>
      <c r="N352" s="19"/>
      <c r="O352" s="19"/>
      <c r="P352" s="19"/>
      <c r="Q352" s="19"/>
      <c r="R352" s="6"/>
      <c r="S352" s="6"/>
      <c r="T352" s="6"/>
      <c r="U352" s="6"/>
      <c r="V352" s="6"/>
      <c r="W352" s="6"/>
      <c r="X352" s="6"/>
      <c r="Y352" s="6"/>
      <c r="Z352" s="6"/>
      <c r="AA352" s="6"/>
      <c r="AB352" s="6"/>
      <c r="AC352" s="6"/>
      <c r="AD352" s="6"/>
    </row>
    <row r="353" spans="1:30" s="93" customFormat="1" x14ac:dyDescent="0.2">
      <c r="A353" s="79" t="s">
        <v>384</v>
      </c>
      <c r="B353" s="48" t="s">
        <v>98</v>
      </c>
      <c r="C353" s="64" t="s">
        <v>376</v>
      </c>
      <c r="D353" s="64" t="s">
        <v>280</v>
      </c>
      <c r="E353" s="41">
        <v>1</v>
      </c>
      <c r="F353" s="76" t="s">
        <v>623</v>
      </c>
      <c r="G353" s="39"/>
      <c r="H353" s="39">
        <v>488.36419999999998</v>
      </c>
      <c r="I353" s="40">
        <f t="shared" si="37"/>
        <v>488.36419999999998</v>
      </c>
      <c r="J353" s="19"/>
      <c r="K353" s="19"/>
      <c r="L353" s="19"/>
      <c r="M353" s="19"/>
      <c r="N353" s="19"/>
      <c r="O353" s="19"/>
      <c r="P353" s="19"/>
      <c r="Q353" s="19"/>
      <c r="R353" s="6"/>
      <c r="S353" s="6"/>
      <c r="T353" s="6"/>
      <c r="U353" s="6"/>
      <c r="V353" s="6"/>
      <c r="W353" s="6"/>
      <c r="X353" s="6"/>
      <c r="Y353" s="6"/>
      <c r="Z353" s="6"/>
      <c r="AA353" s="6"/>
      <c r="AB353" s="6"/>
      <c r="AC353" s="6"/>
      <c r="AD353" s="6"/>
    </row>
    <row r="354" spans="1:30" s="93" customFormat="1" x14ac:dyDescent="0.2">
      <c r="A354" s="79" t="s">
        <v>384</v>
      </c>
      <c r="B354" s="48" t="s">
        <v>98</v>
      </c>
      <c r="C354" s="64" t="s">
        <v>376</v>
      </c>
      <c r="D354" s="64" t="s">
        <v>280</v>
      </c>
      <c r="E354" s="41">
        <v>1</v>
      </c>
      <c r="F354" s="76" t="s">
        <v>624</v>
      </c>
      <c r="G354" s="39"/>
      <c r="H354" s="39">
        <v>488.36419999999998</v>
      </c>
      <c r="I354" s="40">
        <f t="shared" si="37"/>
        <v>488.36419999999998</v>
      </c>
      <c r="J354" s="19"/>
      <c r="K354" s="19"/>
      <c r="L354" s="19"/>
      <c r="M354" s="19"/>
      <c r="N354" s="19"/>
      <c r="O354" s="19"/>
      <c r="P354" s="19"/>
      <c r="Q354" s="19"/>
      <c r="R354" s="6"/>
      <c r="S354" s="6"/>
      <c r="T354" s="6"/>
      <c r="U354" s="6"/>
      <c r="V354" s="6"/>
      <c r="W354" s="6"/>
      <c r="X354" s="6"/>
      <c r="Y354" s="6"/>
      <c r="Z354" s="6"/>
      <c r="AA354" s="6"/>
      <c r="AB354" s="6"/>
      <c r="AC354" s="6"/>
      <c r="AD354" s="6"/>
    </row>
    <row r="355" spans="1:30" s="93" customFormat="1" x14ac:dyDescent="0.2">
      <c r="A355" s="79" t="s">
        <v>384</v>
      </c>
      <c r="B355" s="48" t="s">
        <v>98</v>
      </c>
      <c r="C355" s="64" t="s">
        <v>376</v>
      </c>
      <c r="D355" s="64" t="s">
        <v>280</v>
      </c>
      <c r="E355" s="41">
        <v>1</v>
      </c>
      <c r="F355" s="76" t="s">
        <v>625</v>
      </c>
      <c r="G355" s="39"/>
      <c r="H355" s="39">
        <v>488.36419999999998</v>
      </c>
      <c r="I355" s="40">
        <f t="shared" si="37"/>
        <v>488.36419999999998</v>
      </c>
      <c r="J355" s="19"/>
      <c r="K355" s="19"/>
      <c r="L355" s="19"/>
      <c r="M355" s="19"/>
      <c r="N355" s="19"/>
      <c r="O355" s="19"/>
      <c r="P355" s="19"/>
      <c r="Q355" s="19"/>
      <c r="R355" s="6"/>
      <c r="S355" s="6"/>
      <c r="T355" s="6"/>
      <c r="U355" s="6"/>
      <c r="V355" s="6"/>
      <c r="W355" s="6"/>
      <c r="X355" s="6"/>
      <c r="Y355" s="6"/>
      <c r="Z355" s="6"/>
      <c r="AA355" s="6"/>
      <c r="AB355" s="6"/>
      <c r="AC355" s="6"/>
      <c r="AD355" s="6"/>
    </row>
    <row r="356" spans="1:30" s="93" customFormat="1" x14ac:dyDescent="0.2">
      <c r="A356" s="79" t="s">
        <v>384</v>
      </c>
      <c r="B356" s="48" t="s">
        <v>98</v>
      </c>
      <c r="C356" s="64" t="s">
        <v>376</v>
      </c>
      <c r="D356" s="64" t="s">
        <v>280</v>
      </c>
      <c r="E356" s="41">
        <v>1</v>
      </c>
      <c r="F356" s="76" t="s">
        <v>626</v>
      </c>
      <c r="G356" s="39"/>
      <c r="H356" s="39">
        <v>488.36419999999998</v>
      </c>
      <c r="I356" s="40">
        <f t="shared" si="37"/>
        <v>488.36419999999998</v>
      </c>
      <c r="J356" s="19"/>
      <c r="K356" s="19"/>
      <c r="L356" s="19"/>
      <c r="M356" s="19"/>
      <c r="N356" s="19"/>
      <c r="O356" s="19"/>
      <c r="P356" s="19"/>
      <c r="Q356" s="19"/>
      <c r="R356" s="6"/>
      <c r="S356" s="6"/>
      <c r="T356" s="6"/>
      <c r="U356" s="6"/>
      <c r="V356" s="6"/>
      <c r="W356" s="6"/>
      <c r="X356" s="6"/>
      <c r="Y356" s="6"/>
      <c r="Z356" s="6"/>
      <c r="AA356" s="6"/>
      <c r="AB356" s="6"/>
      <c r="AC356" s="6"/>
      <c r="AD356" s="6"/>
    </row>
    <row r="357" spans="1:30" s="93" customFormat="1" x14ac:dyDescent="0.2">
      <c r="A357" s="79" t="s">
        <v>404</v>
      </c>
      <c r="B357" s="48" t="s">
        <v>387</v>
      </c>
      <c r="C357" s="64" t="s">
        <v>376</v>
      </c>
      <c r="D357" s="64" t="s">
        <v>280</v>
      </c>
      <c r="E357" s="41">
        <v>1</v>
      </c>
      <c r="F357" s="76" t="s">
        <v>627</v>
      </c>
      <c r="G357" s="39"/>
      <c r="H357" s="39">
        <v>436.04270000000002</v>
      </c>
      <c r="I357" s="40">
        <f t="shared" si="37"/>
        <v>436.04270000000002</v>
      </c>
      <c r="J357" s="19"/>
      <c r="K357" s="19"/>
      <c r="L357" s="19"/>
      <c r="M357" s="19"/>
      <c r="N357" s="19"/>
      <c r="O357" s="19"/>
      <c r="P357" s="19"/>
      <c r="Q357" s="19"/>
      <c r="R357" s="6"/>
      <c r="S357" s="6"/>
      <c r="T357" s="6"/>
      <c r="U357" s="6"/>
      <c r="V357" s="6"/>
      <c r="W357" s="6"/>
      <c r="X357" s="6"/>
      <c r="Y357" s="6"/>
      <c r="Z357" s="6"/>
      <c r="AA357" s="6"/>
      <c r="AB357" s="6"/>
      <c r="AC357" s="6"/>
      <c r="AD357" s="6"/>
    </row>
    <row r="358" spans="1:30" s="93" customFormat="1" x14ac:dyDescent="0.2">
      <c r="A358" s="79" t="s">
        <v>404</v>
      </c>
      <c r="B358" s="48" t="s">
        <v>387</v>
      </c>
      <c r="C358" s="64" t="s">
        <v>376</v>
      </c>
      <c r="D358" s="64" t="s">
        <v>280</v>
      </c>
      <c r="E358" s="41">
        <v>1</v>
      </c>
      <c r="F358" s="77" t="s">
        <v>628</v>
      </c>
      <c r="G358" s="39"/>
      <c r="H358" s="39">
        <v>436.04270000000002</v>
      </c>
      <c r="I358" s="40">
        <f t="shared" si="37"/>
        <v>436.04270000000002</v>
      </c>
      <c r="J358" s="19"/>
      <c r="K358" s="19"/>
      <c r="L358" s="19"/>
      <c r="M358" s="19"/>
      <c r="N358" s="19"/>
      <c r="O358" s="19"/>
      <c r="P358" s="19"/>
      <c r="Q358" s="19"/>
      <c r="R358" s="6"/>
      <c r="S358" s="6"/>
      <c r="T358" s="6"/>
      <c r="U358" s="6"/>
      <c r="V358" s="6"/>
      <c r="W358" s="6"/>
      <c r="X358" s="6"/>
      <c r="Y358" s="6"/>
      <c r="Z358" s="6"/>
      <c r="AA358" s="6"/>
      <c r="AB358" s="6"/>
      <c r="AC358" s="6"/>
      <c r="AD358" s="6"/>
    </row>
    <row r="359" spans="1:30" s="93" customFormat="1" x14ac:dyDescent="0.2">
      <c r="A359" s="79" t="s">
        <v>404</v>
      </c>
      <c r="B359" s="48" t="s">
        <v>387</v>
      </c>
      <c r="C359" s="64" t="s">
        <v>376</v>
      </c>
      <c r="D359" s="64" t="s">
        <v>280</v>
      </c>
      <c r="E359" s="41">
        <v>1</v>
      </c>
      <c r="F359" s="76" t="s">
        <v>960</v>
      </c>
      <c r="G359" s="39"/>
      <c r="H359" s="39">
        <v>436.04270000000002</v>
      </c>
      <c r="I359" s="40">
        <f t="shared" si="37"/>
        <v>436.04270000000002</v>
      </c>
      <c r="J359" s="19"/>
      <c r="K359" s="19"/>
      <c r="L359" s="19"/>
      <c r="M359" s="19"/>
      <c r="N359" s="19"/>
      <c r="O359" s="19"/>
      <c r="P359" s="19"/>
      <c r="Q359" s="19"/>
      <c r="R359" s="6"/>
      <c r="S359" s="6"/>
      <c r="T359" s="6"/>
      <c r="U359" s="6"/>
      <c r="V359" s="6"/>
      <c r="W359" s="6"/>
      <c r="X359" s="6"/>
      <c r="Y359" s="6"/>
      <c r="Z359" s="6"/>
      <c r="AA359" s="6"/>
      <c r="AB359" s="6"/>
      <c r="AC359" s="6"/>
      <c r="AD359" s="6"/>
    </row>
    <row r="360" spans="1:30" s="93" customFormat="1" x14ac:dyDescent="0.2">
      <c r="A360" s="79" t="s">
        <v>404</v>
      </c>
      <c r="B360" s="48" t="s">
        <v>387</v>
      </c>
      <c r="C360" s="64" t="s">
        <v>376</v>
      </c>
      <c r="D360" s="64" t="s">
        <v>280</v>
      </c>
      <c r="E360" s="41">
        <v>1</v>
      </c>
      <c r="F360" s="76" t="s">
        <v>630</v>
      </c>
      <c r="G360" s="39"/>
      <c r="H360" s="39">
        <v>436.04270000000002</v>
      </c>
      <c r="I360" s="40">
        <f t="shared" si="37"/>
        <v>436.04270000000002</v>
      </c>
      <c r="J360" s="19"/>
      <c r="K360" s="19"/>
      <c r="L360" s="19"/>
      <c r="M360" s="19"/>
      <c r="N360" s="19"/>
      <c r="O360" s="19"/>
      <c r="P360" s="19"/>
      <c r="Q360" s="19"/>
      <c r="R360" s="6"/>
      <c r="S360" s="6"/>
      <c r="T360" s="6"/>
      <c r="U360" s="6"/>
      <c r="V360" s="6"/>
      <c r="W360" s="6"/>
      <c r="X360" s="6"/>
      <c r="Y360" s="6"/>
      <c r="Z360" s="6"/>
      <c r="AA360" s="6"/>
      <c r="AB360" s="6"/>
      <c r="AC360" s="6"/>
      <c r="AD360" s="6"/>
    </row>
    <row r="361" spans="1:30" s="93" customFormat="1" x14ac:dyDescent="0.2">
      <c r="A361" s="79" t="s">
        <v>404</v>
      </c>
      <c r="B361" s="48" t="s">
        <v>387</v>
      </c>
      <c r="C361" s="64" t="s">
        <v>376</v>
      </c>
      <c r="D361" s="64" t="s">
        <v>280</v>
      </c>
      <c r="E361" s="41">
        <v>1</v>
      </c>
      <c r="F361" s="76" t="s">
        <v>631</v>
      </c>
      <c r="G361" s="39"/>
      <c r="H361" s="39">
        <v>436.04270000000002</v>
      </c>
      <c r="I361" s="40">
        <f t="shared" si="37"/>
        <v>436.04270000000002</v>
      </c>
      <c r="J361" s="19"/>
      <c r="K361" s="19"/>
      <c r="L361" s="19"/>
      <c r="M361" s="19"/>
      <c r="N361" s="19"/>
      <c r="O361" s="19"/>
      <c r="P361" s="19"/>
      <c r="Q361" s="19"/>
      <c r="R361" s="6"/>
      <c r="S361" s="6"/>
      <c r="T361" s="6"/>
      <c r="U361" s="6"/>
      <c r="V361" s="6"/>
      <c r="W361" s="6"/>
      <c r="X361" s="6"/>
      <c r="Y361" s="6"/>
      <c r="Z361" s="6"/>
      <c r="AA361" s="6"/>
      <c r="AB361" s="6"/>
      <c r="AC361" s="6"/>
      <c r="AD361" s="6"/>
    </row>
    <row r="362" spans="1:30" s="93" customFormat="1" x14ac:dyDescent="0.2">
      <c r="A362" s="79" t="s">
        <v>404</v>
      </c>
      <c r="B362" s="48" t="s">
        <v>387</v>
      </c>
      <c r="C362" s="64" t="s">
        <v>376</v>
      </c>
      <c r="D362" s="64" t="s">
        <v>280</v>
      </c>
      <c r="E362" s="41">
        <v>1</v>
      </c>
      <c r="F362" s="77" t="s">
        <v>632</v>
      </c>
      <c r="G362" s="39"/>
      <c r="H362" s="39">
        <v>436.04270000000002</v>
      </c>
      <c r="I362" s="40">
        <f t="shared" si="37"/>
        <v>436.04270000000002</v>
      </c>
      <c r="J362" s="19"/>
      <c r="K362" s="19"/>
      <c r="L362" s="19"/>
      <c r="M362" s="19"/>
      <c r="N362" s="19"/>
      <c r="O362" s="19"/>
      <c r="P362" s="19"/>
      <c r="Q362" s="19"/>
      <c r="R362" s="6"/>
      <c r="S362" s="6"/>
      <c r="T362" s="6"/>
      <c r="U362" s="6"/>
      <c r="V362" s="6"/>
      <c r="W362" s="6"/>
      <c r="X362" s="6"/>
      <c r="Y362" s="6"/>
      <c r="Z362" s="6"/>
      <c r="AA362" s="6"/>
      <c r="AB362" s="6"/>
      <c r="AC362" s="6"/>
      <c r="AD362" s="6"/>
    </row>
    <row r="363" spans="1:30" s="93" customFormat="1" x14ac:dyDescent="0.2">
      <c r="A363" s="79" t="s">
        <v>404</v>
      </c>
      <c r="B363" s="48" t="s">
        <v>387</v>
      </c>
      <c r="C363" s="64" t="s">
        <v>376</v>
      </c>
      <c r="D363" s="64" t="s">
        <v>280</v>
      </c>
      <c r="E363" s="41">
        <v>1</v>
      </c>
      <c r="F363" s="76" t="s">
        <v>633</v>
      </c>
      <c r="G363" s="39"/>
      <c r="H363" s="39">
        <v>436.04270000000002</v>
      </c>
      <c r="I363" s="40">
        <f t="shared" si="37"/>
        <v>436.04270000000002</v>
      </c>
      <c r="J363" s="19"/>
      <c r="K363" s="19"/>
      <c r="L363" s="19"/>
      <c r="M363" s="19"/>
      <c r="N363" s="19"/>
      <c r="O363" s="19"/>
      <c r="P363" s="19"/>
      <c r="Q363" s="19"/>
      <c r="R363" s="6"/>
      <c r="S363" s="6"/>
      <c r="T363" s="6"/>
      <c r="U363" s="6"/>
      <c r="V363" s="6"/>
      <c r="W363" s="6"/>
      <c r="X363" s="6"/>
      <c r="Y363" s="6"/>
      <c r="Z363" s="6"/>
      <c r="AA363" s="6"/>
      <c r="AB363" s="6"/>
      <c r="AC363" s="6"/>
      <c r="AD363" s="6"/>
    </row>
    <row r="364" spans="1:30" s="93" customFormat="1" x14ac:dyDescent="0.2">
      <c r="A364" s="79" t="s">
        <v>404</v>
      </c>
      <c r="B364" s="48" t="s">
        <v>387</v>
      </c>
      <c r="C364" s="64" t="s">
        <v>376</v>
      </c>
      <c r="D364" s="64" t="s">
        <v>280</v>
      </c>
      <c r="E364" s="41">
        <v>1</v>
      </c>
      <c r="F364" s="76" t="s">
        <v>634</v>
      </c>
      <c r="G364" s="39"/>
      <c r="H364" s="39">
        <v>436.04270000000002</v>
      </c>
      <c r="I364" s="40">
        <f t="shared" si="37"/>
        <v>436.04270000000002</v>
      </c>
      <c r="J364" s="19"/>
      <c r="K364" s="19"/>
      <c r="L364" s="19"/>
      <c r="M364" s="19"/>
      <c r="N364" s="19"/>
      <c r="O364" s="19"/>
      <c r="P364" s="19"/>
      <c r="Q364" s="19"/>
      <c r="R364" s="6"/>
      <c r="S364" s="6"/>
      <c r="T364" s="6"/>
      <c r="U364" s="6"/>
      <c r="V364" s="6"/>
      <c r="W364" s="6"/>
      <c r="X364" s="6"/>
      <c r="Y364" s="6"/>
      <c r="Z364" s="6"/>
      <c r="AA364" s="6"/>
      <c r="AB364" s="6"/>
      <c r="AC364" s="6"/>
      <c r="AD364" s="6"/>
    </row>
    <row r="365" spans="1:30" s="93" customFormat="1" x14ac:dyDescent="0.2">
      <c r="A365" s="79" t="s">
        <v>386</v>
      </c>
      <c r="B365" s="48" t="s">
        <v>102</v>
      </c>
      <c r="C365" s="64" t="s">
        <v>376</v>
      </c>
      <c r="D365" s="64" t="s">
        <v>280</v>
      </c>
      <c r="E365" s="41">
        <v>1</v>
      </c>
      <c r="F365" s="76" t="s">
        <v>635</v>
      </c>
      <c r="G365" s="39"/>
      <c r="H365" s="39">
        <v>401.1617</v>
      </c>
      <c r="I365" s="40">
        <f t="shared" si="37"/>
        <v>401.1617</v>
      </c>
      <c r="J365" s="19"/>
      <c r="K365" s="19"/>
      <c r="L365" s="19"/>
      <c r="M365" s="19"/>
      <c r="N365" s="19"/>
      <c r="O365" s="19"/>
      <c r="P365" s="19"/>
      <c r="Q365" s="19"/>
      <c r="R365" s="6"/>
      <c r="S365" s="6"/>
      <c r="T365" s="6"/>
      <c r="U365" s="6"/>
      <c r="V365" s="6"/>
      <c r="W365" s="6"/>
      <c r="X365" s="6"/>
      <c r="Y365" s="6"/>
      <c r="Z365" s="6"/>
      <c r="AA365" s="6"/>
      <c r="AB365" s="6"/>
      <c r="AC365" s="6"/>
      <c r="AD365" s="6"/>
    </row>
    <row r="366" spans="1:30" s="93" customFormat="1" x14ac:dyDescent="0.2">
      <c r="A366" s="79" t="s">
        <v>386</v>
      </c>
      <c r="B366" s="48" t="s">
        <v>102</v>
      </c>
      <c r="C366" s="64" t="s">
        <v>376</v>
      </c>
      <c r="D366" s="64" t="s">
        <v>280</v>
      </c>
      <c r="E366" s="41">
        <v>1</v>
      </c>
      <c r="F366" s="76" t="s">
        <v>636</v>
      </c>
      <c r="G366" s="39"/>
      <c r="H366" s="39">
        <v>401.1617</v>
      </c>
      <c r="I366" s="40">
        <f t="shared" si="37"/>
        <v>401.1617</v>
      </c>
      <c r="J366" s="19"/>
      <c r="K366" s="19"/>
      <c r="L366" s="19"/>
      <c r="M366" s="19"/>
      <c r="N366" s="19"/>
      <c r="O366" s="19"/>
      <c r="P366" s="19"/>
      <c r="Q366" s="19"/>
      <c r="R366" s="6"/>
      <c r="S366" s="6"/>
      <c r="T366" s="6"/>
      <c r="U366" s="6"/>
      <c r="V366" s="6"/>
      <c r="W366" s="6"/>
      <c r="X366" s="6"/>
      <c r="Y366" s="6"/>
      <c r="Z366" s="6"/>
      <c r="AA366" s="6"/>
      <c r="AB366" s="6"/>
      <c r="AC366" s="6"/>
      <c r="AD366" s="6"/>
    </row>
    <row r="367" spans="1:30" s="93" customFormat="1" x14ac:dyDescent="0.2">
      <c r="A367" s="79" t="s">
        <v>386</v>
      </c>
      <c r="B367" s="48" t="s">
        <v>102</v>
      </c>
      <c r="C367" s="64" t="s">
        <v>376</v>
      </c>
      <c r="D367" s="64" t="s">
        <v>280</v>
      </c>
      <c r="E367" s="41">
        <v>1</v>
      </c>
      <c r="F367" s="76" t="s">
        <v>637</v>
      </c>
      <c r="G367" s="39"/>
      <c r="H367" s="39">
        <v>401.1617</v>
      </c>
      <c r="I367" s="40">
        <f t="shared" si="37"/>
        <v>401.1617</v>
      </c>
      <c r="J367" s="19"/>
      <c r="K367" s="19"/>
      <c r="L367" s="19"/>
      <c r="M367" s="19"/>
      <c r="N367" s="19"/>
      <c r="O367" s="19"/>
      <c r="P367" s="19"/>
      <c r="Q367" s="19"/>
      <c r="R367" s="6"/>
      <c r="S367" s="6"/>
      <c r="T367" s="6"/>
      <c r="U367" s="6"/>
      <c r="V367" s="6"/>
      <c r="W367" s="6"/>
      <c r="X367" s="6"/>
      <c r="Y367" s="6"/>
      <c r="Z367" s="6"/>
      <c r="AA367" s="6"/>
      <c r="AB367" s="6"/>
      <c r="AC367" s="6"/>
      <c r="AD367" s="6"/>
    </row>
    <row r="368" spans="1:30" s="93" customFormat="1" x14ac:dyDescent="0.2">
      <c r="A368" s="79" t="s">
        <v>386</v>
      </c>
      <c r="B368" s="48" t="s">
        <v>102</v>
      </c>
      <c r="C368" s="64" t="s">
        <v>376</v>
      </c>
      <c r="D368" s="64" t="s">
        <v>280</v>
      </c>
      <c r="E368" s="41">
        <v>1</v>
      </c>
      <c r="F368" s="76" t="s">
        <v>638</v>
      </c>
      <c r="G368" s="39"/>
      <c r="H368" s="39">
        <v>401.1617</v>
      </c>
      <c r="I368" s="40">
        <f t="shared" si="37"/>
        <v>401.1617</v>
      </c>
      <c r="J368" s="19"/>
      <c r="K368" s="19"/>
      <c r="L368" s="19"/>
      <c r="M368" s="19"/>
      <c r="N368" s="19"/>
      <c r="O368" s="19"/>
      <c r="P368" s="19"/>
      <c r="Q368" s="19"/>
      <c r="R368" s="6"/>
      <c r="S368" s="6"/>
      <c r="T368" s="6"/>
      <c r="U368" s="6"/>
      <c r="V368" s="6"/>
      <c r="W368" s="6"/>
      <c r="X368" s="6"/>
      <c r="Y368" s="6"/>
      <c r="Z368" s="6"/>
      <c r="AA368" s="6"/>
      <c r="AB368" s="6"/>
      <c r="AC368" s="6"/>
      <c r="AD368" s="6"/>
    </row>
    <row r="369" spans="1:30" s="93" customFormat="1" x14ac:dyDescent="0.2">
      <c r="A369" s="79" t="s">
        <v>386</v>
      </c>
      <c r="B369" s="48" t="s">
        <v>102</v>
      </c>
      <c r="C369" s="64" t="s">
        <v>376</v>
      </c>
      <c r="D369" s="64" t="s">
        <v>280</v>
      </c>
      <c r="E369" s="41">
        <v>1</v>
      </c>
      <c r="F369" s="76" t="s">
        <v>639</v>
      </c>
      <c r="G369" s="39"/>
      <c r="H369" s="39">
        <v>401.1617</v>
      </c>
      <c r="I369" s="40">
        <f t="shared" si="37"/>
        <v>401.1617</v>
      </c>
      <c r="J369" s="19"/>
      <c r="K369" s="19"/>
      <c r="L369" s="19"/>
      <c r="M369" s="19"/>
      <c r="N369" s="19"/>
      <c r="O369" s="19"/>
      <c r="P369" s="19"/>
      <c r="Q369" s="19"/>
      <c r="R369" s="6"/>
      <c r="S369" s="6"/>
      <c r="T369" s="6"/>
      <c r="U369" s="6"/>
      <c r="V369" s="6"/>
      <c r="W369" s="6"/>
      <c r="X369" s="6"/>
      <c r="Y369" s="6"/>
      <c r="Z369" s="6"/>
      <c r="AA369" s="6"/>
      <c r="AB369" s="6"/>
      <c r="AC369" s="6"/>
      <c r="AD369" s="6"/>
    </row>
    <row r="370" spans="1:30" s="93" customFormat="1" x14ac:dyDescent="0.2">
      <c r="A370" s="79" t="s">
        <v>386</v>
      </c>
      <c r="B370" s="48" t="s">
        <v>102</v>
      </c>
      <c r="C370" s="64" t="s">
        <v>376</v>
      </c>
      <c r="D370" s="64" t="s">
        <v>280</v>
      </c>
      <c r="E370" s="41">
        <v>1</v>
      </c>
      <c r="F370" s="68" t="s">
        <v>640</v>
      </c>
      <c r="G370" s="39"/>
      <c r="H370" s="39">
        <v>401.1617</v>
      </c>
      <c r="I370" s="40">
        <f t="shared" si="37"/>
        <v>401.1617</v>
      </c>
      <c r="J370" s="19"/>
      <c r="K370" s="19"/>
      <c r="L370" s="19"/>
      <c r="M370" s="19"/>
      <c r="N370" s="19"/>
      <c r="O370" s="19"/>
      <c r="P370" s="19"/>
      <c r="Q370" s="19"/>
      <c r="R370" s="6"/>
      <c r="S370" s="6"/>
      <c r="T370" s="6"/>
      <c r="U370" s="6"/>
      <c r="V370" s="6"/>
      <c r="W370" s="6"/>
      <c r="X370" s="6"/>
      <c r="Y370" s="6"/>
      <c r="Z370" s="6"/>
      <c r="AA370" s="6"/>
      <c r="AB370" s="6"/>
      <c r="AC370" s="6"/>
      <c r="AD370" s="6"/>
    </row>
    <row r="371" spans="1:30" s="93" customFormat="1" x14ac:dyDescent="0.2">
      <c r="A371" s="79" t="s">
        <v>386</v>
      </c>
      <c r="B371" s="48" t="s">
        <v>102</v>
      </c>
      <c r="C371" s="64" t="s">
        <v>376</v>
      </c>
      <c r="D371" s="64" t="s">
        <v>280</v>
      </c>
      <c r="E371" s="41">
        <v>1</v>
      </c>
      <c r="F371" s="76" t="s">
        <v>641</v>
      </c>
      <c r="G371" s="39"/>
      <c r="H371" s="39">
        <v>401.1617</v>
      </c>
      <c r="I371" s="40">
        <f t="shared" si="37"/>
        <v>401.1617</v>
      </c>
      <c r="J371" s="19"/>
      <c r="K371" s="19"/>
      <c r="L371" s="19"/>
      <c r="M371" s="19"/>
      <c r="N371" s="19"/>
      <c r="O371" s="19"/>
      <c r="P371" s="19"/>
      <c r="Q371" s="19"/>
      <c r="R371" s="6"/>
      <c r="S371" s="6"/>
      <c r="T371" s="6"/>
      <c r="U371" s="6"/>
      <c r="V371" s="6"/>
      <c r="W371" s="6"/>
      <c r="X371" s="6"/>
      <c r="Y371" s="6"/>
      <c r="Z371" s="6"/>
      <c r="AA371" s="6"/>
      <c r="AB371" s="6"/>
      <c r="AC371" s="6"/>
      <c r="AD371" s="6"/>
    </row>
    <row r="372" spans="1:30" s="93" customFormat="1" x14ac:dyDescent="0.2">
      <c r="A372" s="79" t="s">
        <v>385</v>
      </c>
      <c r="B372" s="48" t="s">
        <v>104</v>
      </c>
      <c r="C372" s="64" t="s">
        <v>376</v>
      </c>
      <c r="D372" s="64" t="s">
        <v>280</v>
      </c>
      <c r="E372" s="41">
        <v>1</v>
      </c>
      <c r="F372" s="76" t="s">
        <v>642</v>
      </c>
      <c r="G372" s="39"/>
      <c r="H372" s="39">
        <v>313.94409999999999</v>
      </c>
      <c r="I372" s="40">
        <f t="shared" si="37"/>
        <v>313.94409999999999</v>
      </c>
      <c r="J372" s="19"/>
      <c r="K372" s="19"/>
      <c r="L372" s="19"/>
      <c r="M372" s="19"/>
      <c r="N372" s="19"/>
      <c r="O372" s="19"/>
      <c r="P372" s="19"/>
      <c r="Q372" s="19"/>
      <c r="R372" s="6"/>
      <c r="S372" s="6"/>
      <c r="T372" s="6"/>
      <c r="U372" s="6"/>
      <c r="V372" s="6"/>
      <c r="W372" s="6"/>
      <c r="X372" s="6"/>
      <c r="Y372" s="6"/>
      <c r="Z372" s="6"/>
      <c r="AA372" s="6"/>
      <c r="AB372" s="6"/>
      <c r="AC372" s="6"/>
      <c r="AD372" s="6"/>
    </row>
    <row r="373" spans="1:30" s="93" customFormat="1" x14ac:dyDescent="0.2">
      <c r="A373" s="79" t="s">
        <v>383</v>
      </c>
      <c r="B373" s="48" t="s">
        <v>388</v>
      </c>
      <c r="C373" s="64" t="s">
        <v>645</v>
      </c>
      <c r="D373" s="64" t="s">
        <v>280</v>
      </c>
      <c r="E373" s="41">
        <v>1</v>
      </c>
      <c r="F373" s="76" t="s">
        <v>929</v>
      </c>
      <c r="G373" s="39"/>
      <c r="H373" s="39">
        <v>732.54629999999997</v>
      </c>
      <c r="I373" s="40">
        <f t="shared" si="10"/>
        <v>732.54629999999997</v>
      </c>
      <c r="J373" s="19"/>
      <c r="K373" s="19"/>
      <c r="L373" s="19"/>
      <c r="M373" s="19"/>
      <c r="N373" s="19"/>
      <c r="O373" s="19"/>
      <c r="P373" s="19"/>
      <c r="Q373" s="19"/>
      <c r="R373" s="6"/>
      <c r="S373" s="6"/>
      <c r="T373" s="6"/>
      <c r="U373" s="6"/>
      <c r="V373" s="6"/>
      <c r="W373" s="6"/>
      <c r="X373" s="6"/>
      <c r="Y373" s="6"/>
      <c r="Z373" s="6"/>
      <c r="AA373" s="6"/>
      <c r="AB373" s="6"/>
      <c r="AC373" s="6"/>
      <c r="AD373" s="6"/>
    </row>
    <row r="374" spans="1:30" s="93" customFormat="1" x14ac:dyDescent="0.2">
      <c r="A374" s="79" t="s">
        <v>383</v>
      </c>
      <c r="B374" s="48" t="s">
        <v>388</v>
      </c>
      <c r="C374" s="64" t="s">
        <v>645</v>
      </c>
      <c r="D374" s="64" t="s">
        <v>280</v>
      </c>
      <c r="E374" s="41">
        <v>1</v>
      </c>
      <c r="F374" s="76" t="s">
        <v>646</v>
      </c>
      <c r="G374" s="39"/>
      <c r="H374" s="39">
        <v>732.54629999999997</v>
      </c>
      <c r="I374" s="40">
        <f t="shared" si="10"/>
        <v>732.54629999999997</v>
      </c>
      <c r="J374" s="19"/>
      <c r="K374" s="19"/>
      <c r="L374" s="19"/>
      <c r="M374" s="19"/>
      <c r="N374" s="19"/>
      <c r="O374" s="19"/>
      <c r="P374" s="19"/>
      <c r="Q374" s="19"/>
      <c r="R374" s="6"/>
      <c r="S374" s="6"/>
      <c r="T374" s="6"/>
      <c r="U374" s="6"/>
      <c r="V374" s="6"/>
      <c r="W374" s="6"/>
      <c r="X374" s="6"/>
      <c r="Y374" s="6"/>
      <c r="Z374" s="6"/>
      <c r="AA374" s="6"/>
      <c r="AB374" s="6"/>
      <c r="AC374" s="6"/>
      <c r="AD374" s="6"/>
    </row>
    <row r="375" spans="1:30" s="93" customFormat="1" x14ac:dyDescent="0.2">
      <c r="A375" s="79" t="s">
        <v>383</v>
      </c>
      <c r="B375" s="48" t="s">
        <v>388</v>
      </c>
      <c r="C375" s="64" t="s">
        <v>645</v>
      </c>
      <c r="D375" s="64" t="s">
        <v>280</v>
      </c>
      <c r="E375" s="41">
        <v>1</v>
      </c>
      <c r="F375" s="76" t="s">
        <v>647</v>
      </c>
      <c r="G375" s="39"/>
      <c r="H375" s="39">
        <v>732.54629999999997</v>
      </c>
      <c r="I375" s="40">
        <f t="shared" si="10"/>
        <v>732.54629999999997</v>
      </c>
      <c r="J375" s="19"/>
      <c r="K375" s="19"/>
      <c r="L375" s="19"/>
      <c r="M375" s="19"/>
      <c r="N375" s="19"/>
      <c r="O375" s="19"/>
      <c r="P375" s="19"/>
      <c r="Q375" s="19"/>
      <c r="R375" s="6"/>
      <c r="S375" s="6"/>
      <c r="T375" s="6"/>
      <c r="U375" s="6"/>
      <c r="V375" s="6"/>
      <c r="W375" s="6"/>
      <c r="X375" s="6"/>
      <c r="Y375" s="6"/>
      <c r="Z375" s="6"/>
      <c r="AA375" s="6"/>
      <c r="AB375" s="6"/>
      <c r="AC375" s="6"/>
      <c r="AD375" s="6"/>
    </row>
    <row r="376" spans="1:30" s="93" customFormat="1" x14ac:dyDescent="0.2">
      <c r="A376" s="79" t="s">
        <v>383</v>
      </c>
      <c r="B376" s="48" t="s">
        <v>388</v>
      </c>
      <c r="C376" s="64" t="s">
        <v>645</v>
      </c>
      <c r="D376" s="64" t="s">
        <v>280</v>
      </c>
      <c r="E376" s="41">
        <v>1</v>
      </c>
      <c r="F376" s="76" t="s">
        <v>648</v>
      </c>
      <c r="G376" s="39"/>
      <c r="H376" s="39">
        <v>732.54629999999997</v>
      </c>
      <c r="I376" s="40">
        <f t="shared" si="10"/>
        <v>732.54629999999997</v>
      </c>
      <c r="J376" s="19"/>
      <c r="K376" s="19"/>
      <c r="L376" s="19"/>
      <c r="M376" s="19"/>
      <c r="N376" s="19"/>
      <c r="O376" s="19"/>
      <c r="P376" s="19"/>
      <c r="Q376" s="19"/>
      <c r="R376" s="6"/>
      <c r="S376" s="6"/>
      <c r="T376" s="6"/>
      <c r="U376" s="6"/>
      <c r="V376" s="6"/>
      <c r="W376" s="6"/>
      <c r="X376" s="6"/>
      <c r="Y376" s="6"/>
      <c r="Z376" s="6"/>
      <c r="AA376" s="6"/>
      <c r="AB376" s="6"/>
      <c r="AC376" s="6"/>
      <c r="AD376" s="6"/>
    </row>
    <row r="377" spans="1:30" s="93" customFormat="1" x14ac:dyDescent="0.2">
      <c r="A377" s="79" t="s">
        <v>384</v>
      </c>
      <c r="B377" s="48" t="s">
        <v>98</v>
      </c>
      <c r="C377" s="64" t="s">
        <v>645</v>
      </c>
      <c r="D377" s="64" t="s">
        <v>280</v>
      </c>
      <c r="E377" s="41">
        <v>1</v>
      </c>
      <c r="F377" s="76" t="s">
        <v>649</v>
      </c>
      <c r="G377" s="39"/>
      <c r="H377" s="39">
        <v>488.36419999999998</v>
      </c>
      <c r="I377" s="40">
        <f t="shared" ref="I377:I389" si="38">SUM(G377:H377)</f>
        <v>488.36419999999998</v>
      </c>
      <c r="J377" s="19"/>
      <c r="K377" s="19"/>
      <c r="L377" s="19"/>
      <c r="M377" s="19"/>
      <c r="N377" s="19"/>
      <c r="O377" s="19"/>
      <c r="P377" s="19"/>
      <c r="Q377" s="19"/>
      <c r="R377" s="6"/>
      <c r="S377" s="6"/>
      <c r="T377" s="6"/>
      <c r="U377" s="6"/>
      <c r="V377" s="6"/>
      <c r="W377" s="6"/>
      <c r="X377" s="6"/>
      <c r="Y377" s="6"/>
      <c r="Z377" s="6"/>
      <c r="AA377" s="6"/>
      <c r="AB377" s="6"/>
      <c r="AC377" s="6"/>
      <c r="AD377" s="6"/>
    </row>
    <row r="378" spans="1:30" s="93" customFormat="1" x14ac:dyDescent="0.2">
      <c r="A378" s="79" t="s">
        <v>384</v>
      </c>
      <c r="B378" s="48" t="s">
        <v>98</v>
      </c>
      <c r="C378" s="64" t="s">
        <v>645</v>
      </c>
      <c r="D378" s="64" t="s">
        <v>280</v>
      </c>
      <c r="E378" s="41">
        <v>1</v>
      </c>
      <c r="F378" s="76" t="s">
        <v>650</v>
      </c>
      <c r="G378" s="39"/>
      <c r="H378" s="39">
        <v>488.36419999999998</v>
      </c>
      <c r="I378" s="40">
        <f t="shared" si="38"/>
        <v>488.36419999999998</v>
      </c>
      <c r="J378" s="19"/>
      <c r="K378" s="19"/>
      <c r="L378" s="19"/>
      <c r="M378" s="19"/>
      <c r="N378" s="19"/>
      <c r="O378" s="19"/>
      <c r="P378" s="19"/>
      <c r="Q378" s="19"/>
      <c r="R378" s="6"/>
      <c r="S378" s="6"/>
      <c r="T378" s="6"/>
      <c r="U378" s="6"/>
      <c r="V378" s="6"/>
      <c r="W378" s="6"/>
      <c r="X378" s="6"/>
      <c r="Y378" s="6"/>
      <c r="Z378" s="6"/>
      <c r="AA378" s="6"/>
      <c r="AB378" s="6"/>
      <c r="AC378" s="6"/>
      <c r="AD378" s="6"/>
    </row>
    <row r="379" spans="1:30" s="93" customFormat="1" x14ac:dyDescent="0.2">
      <c r="A379" s="79" t="s">
        <v>384</v>
      </c>
      <c r="B379" s="48" t="s">
        <v>98</v>
      </c>
      <c r="C379" s="64" t="s">
        <v>645</v>
      </c>
      <c r="D379" s="64" t="s">
        <v>280</v>
      </c>
      <c r="E379" s="41">
        <v>1</v>
      </c>
      <c r="F379" s="76" t="s">
        <v>651</v>
      </c>
      <c r="G379" s="39"/>
      <c r="H379" s="39">
        <v>488.36419999999998</v>
      </c>
      <c r="I379" s="40">
        <f t="shared" si="38"/>
        <v>488.36419999999998</v>
      </c>
      <c r="J379" s="19"/>
      <c r="K379" s="19"/>
      <c r="L379" s="19"/>
      <c r="M379" s="19"/>
      <c r="N379" s="19"/>
      <c r="O379" s="19"/>
      <c r="P379" s="19"/>
      <c r="Q379" s="19"/>
      <c r="R379" s="6"/>
      <c r="S379" s="6"/>
      <c r="T379" s="6"/>
      <c r="U379" s="6"/>
      <c r="V379" s="6"/>
      <c r="W379" s="6"/>
      <c r="X379" s="6"/>
      <c r="Y379" s="6"/>
      <c r="Z379" s="6"/>
      <c r="AA379" s="6"/>
      <c r="AB379" s="6"/>
      <c r="AC379" s="6"/>
      <c r="AD379" s="6"/>
    </row>
    <row r="380" spans="1:30" s="93" customFormat="1" x14ac:dyDescent="0.2">
      <c r="A380" s="79" t="s">
        <v>384</v>
      </c>
      <c r="B380" s="48" t="s">
        <v>98</v>
      </c>
      <c r="C380" s="64" t="s">
        <v>645</v>
      </c>
      <c r="D380" s="64" t="s">
        <v>280</v>
      </c>
      <c r="E380" s="41">
        <v>1</v>
      </c>
      <c r="F380" s="76" t="s">
        <v>652</v>
      </c>
      <c r="G380" s="39"/>
      <c r="H380" s="39">
        <v>488.36419999999998</v>
      </c>
      <c r="I380" s="40">
        <f t="shared" si="38"/>
        <v>488.36419999999998</v>
      </c>
      <c r="J380" s="19"/>
      <c r="K380" s="19"/>
      <c r="L380" s="19"/>
      <c r="M380" s="19"/>
      <c r="N380" s="19"/>
      <c r="O380" s="19"/>
      <c r="P380" s="19"/>
      <c r="Q380" s="19"/>
      <c r="R380" s="6"/>
      <c r="S380" s="6"/>
      <c r="T380" s="6"/>
      <c r="U380" s="6"/>
      <c r="V380" s="6"/>
      <c r="W380" s="6"/>
      <c r="X380" s="6"/>
      <c r="Y380" s="6"/>
      <c r="Z380" s="6"/>
      <c r="AA380" s="6"/>
      <c r="AB380" s="6"/>
      <c r="AC380" s="6"/>
      <c r="AD380" s="6"/>
    </row>
    <row r="381" spans="1:30" s="93" customFormat="1" x14ac:dyDescent="0.2">
      <c r="A381" s="79" t="s">
        <v>384</v>
      </c>
      <c r="B381" s="48" t="s">
        <v>98</v>
      </c>
      <c r="C381" s="64" t="s">
        <v>645</v>
      </c>
      <c r="D381" s="64" t="s">
        <v>280</v>
      </c>
      <c r="E381" s="41">
        <v>1</v>
      </c>
      <c r="F381" s="76" t="s">
        <v>653</v>
      </c>
      <c r="G381" s="39"/>
      <c r="H381" s="39">
        <v>488.36419999999998</v>
      </c>
      <c r="I381" s="40">
        <f t="shared" si="38"/>
        <v>488.36419999999998</v>
      </c>
      <c r="J381" s="19"/>
      <c r="K381" s="19"/>
      <c r="L381" s="19"/>
      <c r="M381" s="19"/>
      <c r="N381" s="19"/>
      <c r="O381" s="19"/>
      <c r="P381" s="19"/>
      <c r="Q381" s="19"/>
      <c r="R381" s="6"/>
      <c r="S381" s="6"/>
      <c r="T381" s="6"/>
      <c r="U381" s="6"/>
      <c r="V381" s="6"/>
      <c r="W381" s="6"/>
      <c r="X381" s="6"/>
      <c r="Y381" s="6"/>
      <c r="Z381" s="6"/>
      <c r="AA381" s="6"/>
      <c r="AB381" s="6"/>
      <c r="AC381" s="6"/>
      <c r="AD381" s="6"/>
    </row>
    <row r="382" spans="1:30" s="93" customFormat="1" x14ac:dyDescent="0.2">
      <c r="A382" s="79" t="s">
        <v>384</v>
      </c>
      <c r="B382" s="48" t="s">
        <v>98</v>
      </c>
      <c r="C382" s="64" t="s">
        <v>645</v>
      </c>
      <c r="D382" s="64" t="s">
        <v>280</v>
      </c>
      <c r="E382" s="41">
        <v>1</v>
      </c>
      <c r="F382" s="76" t="s">
        <v>661</v>
      </c>
      <c r="G382" s="39"/>
      <c r="H382" s="39">
        <v>488.36419999999998</v>
      </c>
      <c r="I382" s="40">
        <f t="shared" si="38"/>
        <v>488.36419999999998</v>
      </c>
      <c r="J382" s="19"/>
      <c r="K382" s="19"/>
      <c r="L382" s="19"/>
      <c r="M382" s="19"/>
      <c r="N382" s="19"/>
      <c r="O382" s="19"/>
      <c r="P382" s="19"/>
      <c r="Q382" s="19"/>
      <c r="R382" s="6"/>
      <c r="S382" s="6"/>
      <c r="T382" s="6"/>
      <c r="U382" s="6"/>
      <c r="V382" s="6"/>
      <c r="W382" s="6"/>
      <c r="X382" s="6"/>
      <c r="Y382" s="6"/>
      <c r="Z382" s="6"/>
      <c r="AA382" s="6"/>
      <c r="AB382" s="6"/>
      <c r="AC382" s="6"/>
      <c r="AD382" s="6"/>
    </row>
    <row r="383" spans="1:30" s="93" customFormat="1" x14ac:dyDescent="0.2">
      <c r="A383" s="79" t="s">
        <v>384</v>
      </c>
      <c r="B383" s="48" t="s">
        <v>98</v>
      </c>
      <c r="C383" s="64" t="s">
        <v>645</v>
      </c>
      <c r="D383" s="64" t="s">
        <v>280</v>
      </c>
      <c r="E383" s="41">
        <v>1</v>
      </c>
      <c r="F383" s="76" t="s">
        <v>654</v>
      </c>
      <c r="G383" s="39"/>
      <c r="H383" s="39">
        <v>488.36419999999998</v>
      </c>
      <c r="I383" s="40">
        <f t="shared" si="38"/>
        <v>488.36419999999998</v>
      </c>
      <c r="J383" s="19"/>
      <c r="K383" s="19"/>
      <c r="L383" s="19"/>
      <c r="M383" s="19"/>
      <c r="N383" s="19"/>
      <c r="O383" s="19"/>
      <c r="P383" s="19"/>
      <c r="Q383" s="19"/>
      <c r="R383" s="6"/>
      <c r="S383" s="6"/>
      <c r="T383" s="6"/>
      <c r="U383" s="6"/>
      <c r="V383" s="6"/>
      <c r="W383" s="6"/>
      <c r="X383" s="6"/>
      <c r="Y383" s="6"/>
      <c r="Z383" s="6"/>
      <c r="AA383" s="6"/>
      <c r="AB383" s="6"/>
      <c r="AC383" s="6"/>
      <c r="AD383" s="6"/>
    </row>
    <row r="384" spans="1:30" s="93" customFormat="1" x14ac:dyDescent="0.2">
      <c r="A384" s="79" t="s">
        <v>404</v>
      </c>
      <c r="B384" s="48" t="s">
        <v>387</v>
      </c>
      <c r="C384" s="64" t="s">
        <v>645</v>
      </c>
      <c r="D384" s="64" t="s">
        <v>280</v>
      </c>
      <c r="E384" s="41">
        <v>1</v>
      </c>
      <c r="F384" s="76" t="s">
        <v>655</v>
      </c>
      <c r="G384" s="39"/>
      <c r="H384" s="39">
        <v>436.04270000000002</v>
      </c>
      <c r="I384" s="40">
        <f t="shared" si="38"/>
        <v>436.04270000000002</v>
      </c>
      <c r="J384" s="19"/>
      <c r="K384" s="19"/>
      <c r="L384" s="19"/>
      <c r="M384" s="19"/>
      <c r="N384" s="19"/>
      <c r="O384" s="19"/>
      <c r="P384" s="19"/>
      <c r="Q384" s="19"/>
      <c r="R384" s="6"/>
      <c r="S384" s="6"/>
      <c r="T384" s="6"/>
      <c r="U384" s="6"/>
      <c r="V384" s="6"/>
      <c r="W384" s="6"/>
      <c r="X384" s="6"/>
      <c r="Y384" s="6"/>
      <c r="Z384" s="6"/>
      <c r="AA384" s="6"/>
      <c r="AB384" s="6"/>
      <c r="AC384" s="6"/>
      <c r="AD384" s="6"/>
    </row>
    <row r="385" spans="1:30" s="93" customFormat="1" x14ac:dyDescent="0.2">
      <c r="A385" s="79" t="s">
        <v>404</v>
      </c>
      <c r="B385" s="48" t="s">
        <v>387</v>
      </c>
      <c r="C385" s="64" t="s">
        <v>645</v>
      </c>
      <c r="D385" s="64" t="s">
        <v>280</v>
      </c>
      <c r="E385" s="41">
        <v>1</v>
      </c>
      <c r="F385" s="76" t="s">
        <v>656</v>
      </c>
      <c r="G385" s="39"/>
      <c r="H385" s="39">
        <v>436.04270000000002</v>
      </c>
      <c r="I385" s="40">
        <f t="shared" si="38"/>
        <v>436.04270000000002</v>
      </c>
      <c r="J385" s="19"/>
      <c r="K385" s="19"/>
      <c r="L385" s="19"/>
      <c r="M385" s="19"/>
      <c r="N385" s="19"/>
      <c r="O385" s="19"/>
      <c r="P385" s="19"/>
      <c r="Q385" s="19"/>
      <c r="R385" s="6"/>
      <c r="S385" s="6"/>
      <c r="T385" s="6"/>
      <c r="U385" s="6"/>
      <c r="V385" s="6"/>
      <c r="W385" s="6"/>
      <c r="X385" s="6"/>
      <c r="Y385" s="6"/>
      <c r="Z385" s="6"/>
      <c r="AA385" s="6"/>
      <c r="AB385" s="6"/>
      <c r="AC385" s="6"/>
      <c r="AD385" s="6"/>
    </row>
    <row r="386" spans="1:30" s="93" customFormat="1" x14ac:dyDescent="0.2">
      <c r="A386" s="79" t="s">
        <v>404</v>
      </c>
      <c r="B386" s="48" t="s">
        <v>387</v>
      </c>
      <c r="C386" s="64" t="s">
        <v>645</v>
      </c>
      <c r="D386" s="64" t="s">
        <v>280</v>
      </c>
      <c r="E386" s="41">
        <v>1</v>
      </c>
      <c r="F386" s="76" t="s">
        <v>657</v>
      </c>
      <c r="G386" s="39"/>
      <c r="H386" s="39">
        <v>436.04270000000002</v>
      </c>
      <c r="I386" s="40">
        <f t="shared" si="38"/>
        <v>436.04270000000002</v>
      </c>
      <c r="J386" s="19"/>
      <c r="K386" s="19"/>
      <c r="L386" s="19"/>
      <c r="M386" s="19"/>
      <c r="N386" s="19"/>
      <c r="O386" s="19"/>
      <c r="P386" s="19"/>
      <c r="Q386" s="19"/>
      <c r="R386" s="6"/>
      <c r="S386" s="6"/>
      <c r="T386" s="6"/>
      <c r="U386" s="6"/>
      <c r="V386" s="6"/>
      <c r="W386" s="6"/>
      <c r="X386" s="6"/>
      <c r="Y386" s="6"/>
      <c r="Z386" s="6"/>
      <c r="AA386" s="6"/>
      <c r="AB386" s="6"/>
      <c r="AC386" s="6"/>
      <c r="AD386" s="6"/>
    </row>
    <row r="387" spans="1:30" s="93" customFormat="1" x14ac:dyDescent="0.2">
      <c r="A387" s="79" t="s">
        <v>404</v>
      </c>
      <c r="B387" s="48" t="s">
        <v>387</v>
      </c>
      <c r="C387" s="64" t="s">
        <v>645</v>
      </c>
      <c r="D387" s="64" t="s">
        <v>280</v>
      </c>
      <c r="E387" s="41">
        <v>1</v>
      </c>
      <c r="F387" s="76" t="s">
        <v>658</v>
      </c>
      <c r="G387" s="39"/>
      <c r="H387" s="39">
        <v>436.04270000000002</v>
      </c>
      <c r="I387" s="40">
        <f t="shared" si="38"/>
        <v>436.04270000000002</v>
      </c>
      <c r="J387" s="19"/>
      <c r="K387" s="19"/>
      <c r="L387" s="19"/>
      <c r="M387" s="19"/>
      <c r="N387" s="19"/>
      <c r="O387" s="19"/>
      <c r="P387" s="19"/>
      <c r="Q387" s="19"/>
      <c r="R387" s="6"/>
      <c r="S387" s="6"/>
      <c r="T387" s="6"/>
      <c r="U387" s="6"/>
      <c r="V387" s="6"/>
      <c r="W387" s="6"/>
      <c r="X387" s="6"/>
      <c r="Y387" s="6"/>
      <c r="Z387" s="6"/>
      <c r="AA387" s="6"/>
      <c r="AB387" s="6"/>
      <c r="AC387" s="6"/>
      <c r="AD387" s="6"/>
    </row>
    <row r="388" spans="1:30" s="93" customFormat="1" x14ac:dyDescent="0.2">
      <c r="A388" s="79" t="s">
        <v>404</v>
      </c>
      <c r="B388" s="48" t="s">
        <v>387</v>
      </c>
      <c r="C388" s="64" t="s">
        <v>645</v>
      </c>
      <c r="D388" s="64" t="s">
        <v>280</v>
      </c>
      <c r="E388" s="41">
        <v>1</v>
      </c>
      <c r="F388" s="82" t="s">
        <v>659</v>
      </c>
      <c r="G388" s="39"/>
      <c r="H388" s="39">
        <v>436.04270000000002</v>
      </c>
      <c r="I388" s="40">
        <f t="shared" si="38"/>
        <v>436.04270000000002</v>
      </c>
      <c r="J388" s="19"/>
      <c r="K388" s="19"/>
      <c r="L388" s="19"/>
      <c r="M388" s="19"/>
      <c r="N388" s="19"/>
      <c r="O388" s="19"/>
      <c r="P388" s="19"/>
      <c r="Q388" s="19"/>
      <c r="R388" s="6"/>
      <c r="S388" s="6"/>
      <c r="T388" s="6"/>
      <c r="U388" s="6"/>
      <c r="V388" s="6"/>
      <c r="W388" s="6"/>
      <c r="X388" s="6"/>
      <c r="Y388" s="6"/>
      <c r="Z388" s="6"/>
      <c r="AA388" s="6"/>
      <c r="AB388" s="6"/>
      <c r="AC388" s="6"/>
      <c r="AD388" s="6"/>
    </row>
    <row r="389" spans="1:30" s="93" customFormat="1" x14ac:dyDescent="0.2">
      <c r="A389" s="79" t="s">
        <v>386</v>
      </c>
      <c r="B389" s="48" t="s">
        <v>102</v>
      </c>
      <c r="C389" s="64" t="s">
        <v>645</v>
      </c>
      <c r="D389" s="64" t="s">
        <v>280</v>
      </c>
      <c r="E389" s="41">
        <v>1</v>
      </c>
      <c r="F389" s="76" t="s">
        <v>660</v>
      </c>
      <c r="G389" s="39"/>
      <c r="H389" s="39">
        <v>401.1617</v>
      </c>
      <c r="I389" s="40">
        <f t="shared" si="38"/>
        <v>401.1617</v>
      </c>
      <c r="J389" s="19"/>
      <c r="K389" s="19"/>
      <c r="L389" s="19"/>
      <c r="M389" s="19"/>
      <c r="N389" s="19"/>
      <c r="O389" s="19"/>
      <c r="P389" s="19"/>
      <c r="Q389" s="19"/>
      <c r="R389" s="6"/>
      <c r="S389" s="6"/>
      <c r="T389" s="6"/>
      <c r="U389" s="6"/>
      <c r="V389" s="6"/>
      <c r="W389" s="6"/>
      <c r="X389" s="6"/>
      <c r="Y389" s="6"/>
      <c r="Z389" s="6"/>
      <c r="AA389" s="6"/>
      <c r="AB389" s="6"/>
      <c r="AC389" s="6"/>
      <c r="AD389" s="6"/>
    </row>
    <row r="390" spans="1:30" s="93" customFormat="1" x14ac:dyDescent="0.2">
      <c r="A390" s="79" t="s">
        <v>643</v>
      </c>
      <c r="B390" s="48" t="s">
        <v>94</v>
      </c>
      <c r="C390" s="64" t="s">
        <v>645</v>
      </c>
      <c r="D390" s="64" t="s">
        <v>280</v>
      </c>
      <c r="E390" s="41">
        <v>1</v>
      </c>
      <c r="F390" s="76" t="s">
        <v>975</v>
      </c>
      <c r="G390" s="39"/>
      <c r="H390" s="39">
        <v>1200.6885</v>
      </c>
      <c r="I390" s="40">
        <f t="shared" si="10"/>
        <v>1200.6885</v>
      </c>
      <c r="J390" s="19"/>
      <c r="K390" s="19"/>
      <c r="L390" s="19"/>
      <c r="M390" s="19"/>
      <c r="N390" s="19"/>
      <c r="O390" s="19"/>
      <c r="P390" s="19"/>
      <c r="Q390" s="19"/>
      <c r="R390" s="6"/>
      <c r="S390" s="6"/>
      <c r="T390" s="6"/>
      <c r="U390" s="6"/>
      <c r="V390" s="6"/>
      <c r="W390" s="6"/>
      <c r="X390" s="6"/>
      <c r="Y390" s="6"/>
      <c r="Z390" s="6"/>
      <c r="AA390" s="6"/>
      <c r="AB390" s="6"/>
      <c r="AC390" s="6"/>
      <c r="AD390" s="6"/>
    </row>
    <row r="391" spans="1:30" s="93" customFormat="1" x14ac:dyDescent="0.2">
      <c r="A391" s="79" t="s">
        <v>383</v>
      </c>
      <c r="B391" s="48" t="s">
        <v>388</v>
      </c>
      <c r="C391" s="64" t="s">
        <v>645</v>
      </c>
      <c r="D391" s="64" t="s">
        <v>280</v>
      </c>
      <c r="E391" s="41">
        <v>1</v>
      </c>
      <c r="F391" s="76" t="s">
        <v>662</v>
      </c>
      <c r="G391" s="39"/>
      <c r="H391" s="39">
        <v>732.54629999999997</v>
      </c>
      <c r="I391" s="40">
        <f t="shared" si="10"/>
        <v>732.54629999999997</v>
      </c>
      <c r="J391" s="19"/>
      <c r="K391" s="19"/>
      <c r="L391" s="19"/>
      <c r="M391" s="19"/>
      <c r="N391" s="19"/>
      <c r="O391" s="19"/>
      <c r="P391" s="19"/>
      <c r="Q391" s="19"/>
      <c r="R391" s="6"/>
      <c r="S391" s="6"/>
      <c r="T391" s="6"/>
      <c r="U391" s="6"/>
      <c r="V391" s="6"/>
      <c r="W391" s="6"/>
      <c r="X391" s="6"/>
      <c r="Y391" s="6"/>
      <c r="Z391" s="6"/>
      <c r="AA391" s="6"/>
      <c r="AB391" s="6"/>
      <c r="AC391" s="6"/>
      <c r="AD391" s="6"/>
    </row>
    <row r="392" spans="1:30" s="93" customFormat="1" x14ac:dyDescent="0.2">
      <c r="A392" s="79" t="s">
        <v>383</v>
      </c>
      <c r="B392" s="48" t="s">
        <v>388</v>
      </c>
      <c r="C392" s="64" t="s">
        <v>645</v>
      </c>
      <c r="D392" s="64" t="s">
        <v>280</v>
      </c>
      <c r="E392" s="41">
        <v>1</v>
      </c>
      <c r="F392" s="76" t="s">
        <v>663</v>
      </c>
      <c r="G392" s="39"/>
      <c r="H392" s="39">
        <v>732.54629999999997</v>
      </c>
      <c r="I392" s="40">
        <f t="shared" si="10"/>
        <v>732.54629999999997</v>
      </c>
      <c r="J392" s="19"/>
      <c r="K392" s="19"/>
      <c r="L392" s="19"/>
      <c r="M392" s="19"/>
      <c r="N392" s="19"/>
      <c r="O392" s="19"/>
      <c r="P392" s="19"/>
      <c r="Q392" s="19"/>
      <c r="R392" s="6"/>
      <c r="S392" s="6"/>
      <c r="T392" s="6"/>
      <c r="U392" s="6"/>
      <c r="V392" s="6"/>
      <c r="W392" s="6"/>
      <c r="X392" s="6"/>
      <c r="Y392" s="6"/>
      <c r="Z392" s="6"/>
      <c r="AA392" s="6"/>
      <c r="AB392" s="6"/>
      <c r="AC392" s="6"/>
      <c r="AD392" s="6"/>
    </row>
    <row r="393" spans="1:30" s="93" customFormat="1" x14ac:dyDescent="0.2">
      <c r="A393" s="79" t="s">
        <v>384</v>
      </c>
      <c r="B393" s="48" t="s">
        <v>98</v>
      </c>
      <c r="C393" s="64" t="s">
        <v>645</v>
      </c>
      <c r="D393" s="64" t="s">
        <v>280</v>
      </c>
      <c r="E393" s="41">
        <v>1</v>
      </c>
      <c r="F393" s="76" t="s">
        <v>664</v>
      </c>
      <c r="G393" s="39"/>
      <c r="H393" s="39">
        <v>488.36419999999998</v>
      </c>
      <c r="I393" s="40">
        <f t="shared" ref="I393:I395" si="39">SUM(G393:H393)</f>
        <v>488.36419999999998</v>
      </c>
      <c r="J393" s="19"/>
      <c r="K393" s="19"/>
      <c r="L393" s="19"/>
      <c r="M393" s="19"/>
      <c r="N393" s="19"/>
      <c r="O393" s="19"/>
      <c r="P393" s="19"/>
      <c r="Q393" s="19"/>
      <c r="R393" s="6"/>
      <c r="S393" s="6"/>
      <c r="T393" s="6"/>
      <c r="U393" s="6"/>
      <c r="V393" s="6"/>
      <c r="W393" s="6"/>
      <c r="X393" s="6"/>
      <c r="Y393" s="6"/>
      <c r="Z393" s="6"/>
      <c r="AA393" s="6"/>
      <c r="AB393" s="6"/>
      <c r="AC393" s="6"/>
      <c r="AD393" s="6"/>
    </row>
    <row r="394" spans="1:30" s="93" customFormat="1" x14ac:dyDescent="0.2">
      <c r="A394" s="79" t="s">
        <v>384</v>
      </c>
      <c r="B394" s="48" t="s">
        <v>98</v>
      </c>
      <c r="C394" s="64" t="s">
        <v>645</v>
      </c>
      <c r="D394" s="64" t="s">
        <v>280</v>
      </c>
      <c r="E394" s="41">
        <v>1</v>
      </c>
      <c r="F394" s="76" t="s">
        <v>665</v>
      </c>
      <c r="G394" s="39"/>
      <c r="H394" s="39">
        <v>488.36419999999998</v>
      </c>
      <c r="I394" s="40">
        <f t="shared" si="39"/>
        <v>488.36419999999998</v>
      </c>
      <c r="J394" s="19"/>
      <c r="K394" s="19"/>
      <c r="L394" s="19"/>
      <c r="M394" s="19"/>
      <c r="N394" s="19"/>
      <c r="O394" s="19"/>
      <c r="P394" s="19"/>
      <c r="Q394" s="19"/>
      <c r="R394" s="6"/>
      <c r="S394" s="6"/>
      <c r="T394" s="6"/>
      <c r="U394" s="6"/>
      <c r="V394" s="6"/>
      <c r="W394" s="6"/>
      <c r="X394" s="6"/>
      <c r="Y394" s="6"/>
      <c r="Z394" s="6"/>
      <c r="AA394" s="6"/>
      <c r="AB394" s="6"/>
      <c r="AC394" s="6"/>
      <c r="AD394" s="6"/>
    </row>
    <row r="395" spans="1:30" s="93" customFormat="1" x14ac:dyDescent="0.2">
      <c r="A395" s="79" t="s">
        <v>384</v>
      </c>
      <c r="B395" s="48" t="s">
        <v>98</v>
      </c>
      <c r="C395" s="64" t="s">
        <v>645</v>
      </c>
      <c r="D395" s="64" t="s">
        <v>280</v>
      </c>
      <c r="E395" s="41">
        <v>1</v>
      </c>
      <c r="F395" s="76" t="s">
        <v>666</v>
      </c>
      <c r="G395" s="39"/>
      <c r="H395" s="39">
        <v>488.36419999999998</v>
      </c>
      <c r="I395" s="40">
        <f t="shared" si="39"/>
        <v>488.36419999999998</v>
      </c>
      <c r="J395" s="19"/>
      <c r="K395" s="19"/>
      <c r="L395" s="19"/>
      <c r="M395" s="19"/>
      <c r="N395" s="19"/>
      <c r="O395" s="19"/>
      <c r="P395" s="19"/>
      <c r="Q395" s="19"/>
      <c r="R395" s="6"/>
      <c r="S395" s="6"/>
      <c r="T395" s="6"/>
      <c r="U395" s="6"/>
      <c r="V395" s="6"/>
      <c r="W395" s="6"/>
      <c r="X395" s="6"/>
      <c r="Y395" s="6"/>
      <c r="Z395" s="6"/>
      <c r="AA395" s="6"/>
      <c r="AB395" s="6"/>
      <c r="AC395" s="6"/>
      <c r="AD395" s="6"/>
    </row>
    <row r="396" spans="1:30" s="93" customFormat="1" x14ac:dyDescent="0.2">
      <c r="A396" s="79" t="s">
        <v>644</v>
      </c>
      <c r="B396" s="48" t="s">
        <v>94</v>
      </c>
      <c r="C396" s="64" t="s">
        <v>645</v>
      </c>
      <c r="D396" s="64" t="s">
        <v>280</v>
      </c>
      <c r="E396" s="41">
        <v>1</v>
      </c>
      <c r="F396" s="76" t="s">
        <v>667</v>
      </c>
      <c r="G396" s="39"/>
      <c r="H396" s="39">
        <v>1200.6885</v>
      </c>
      <c r="I396" s="40">
        <f t="shared" si="10"/>
        <v>1200.6885</v>
      </c>
      <c r="J396" s="19"/>
      <c r="K396" s="19"/>
      <c r="L396" s="19"/>
      <c r="M396" s="19"/>
      <c r="N396" s="19"/>
      <c r="O396" s="19"/>
      <c r="P396" s="19"/>
      <c r="Q396" s="19"/>
      <c r="R396" s="6"/>
      <c r="S396" s="6"/>
      <c r="T396" s="6"/>
      <c r="U396" s="6"/>
      <c r="V396" s="6"/>
      <c r="W396" s="6"/>
      <c r="X396" s="6"/>
      <c r="Y396" s="6"/>
      <c r="Z396" s="6"/>
      <c r="AA396" s="6"/>
      <c r="AB396" s="6"/>
      <c r="AC396" s="6"/>
      <c r="AD396" s="6"/>
    </row>
    <row r="397" spans="1:30" s="93" customFormat="1" x14ac:dyDescent="0.2">
      <c r="A397" s="79" t="s">
        <v>383</v>
      </c>
      <c r="B397" s="48" t="s">
        <v>388</v>
      </c>
      <c r="C397" s="64" t="s">
        <v>645</v>
      </c>
      <c r="D397" s="64" t="s">
        <v>280</v>
      </c>
      <c r="E397" s="41">
        <v>1</v>
      </c>
      <c r="F397" s="76" t="s">
        <v>668</v>
      </c>
      <c r="G397" s="39"/>
      <c r="H397" s="39">
        <v>732.54629999999997</v>
      </c>
      <c r="I397" s="40">
        <f t="shared" si="10"/>
        <v>732.54629999999997</v>
      </c>
      <c r="J397" s="19"/>
      <c r="K397" s="19"/>
      <c r="L397" s="19"/>
      <c r="M397" s="19"/>
      <c r="N397" s="19"/>
      <c r="O397" s="19"/>
      <c r="P397" s="19"/>
      <c r="Q397" s="19"/>
      <c r="R397" s="6"/>
      <c r="S397" s="6"/>
      <c r="T397" s="6"/>
      <c r="U397" s="6"/>
      <c r="V397" s="6"/>
      <c r="W397" s="6"/>
      <c r="X397" s="6"/>
      <c r="Y397" s="6"/>
      <c r="Z397" s="6"/>
      <c r="AA397" s="6"/>
      <c r="AB397" s="6"/>
      <c r="AC397" s="6"/>
      <c r="AD397" s="6"/>
    </row>
    <row r="398" spans="1:30" s="93" customFormat="1" x14ac:dyDescent="0.2">
      <c r="A398" s="79" t="s">
        <v>383</v>
      </c>
      <c r="B398" s="48" t="s">
        <v>388</v>
      </c>
      <c r="C398" s="64" t="s">
        <v>645</v>
      </c>
      <c r="D398" s="64" t="s">
        <v>280</v>
      </c>
      <c r="E398" s="41">
        <v>1</v>
      </c>
      <c r="F398" s="76" t="s">
        <v>669</v>
      </c>
      <c r="G398" s="39"/>
      <c r="H398" s="39">
        <v>732.54629999999997</v>
      </c>
      <c r="I398" s="40">
        <f t="shared" si="10"/>
        <v>732.54629999999997</v>
      </c>
      <c r="J398" s="19"/>
      <c r="K398" s="19"/>
      <c r="L398" s="19"/>
      <c r="M398" s="19"/>
      <c r="N398" s="19"/>
      <c r="O398" s="19"/>
      <c r="P398" s="19"/>
      <c r="Q398" s="19"/>
      <c r="R398" s="6"/>
      <c r="S398" s="6"/>
      <c r="T398" s="6"/>
      <c r="U398" s="6"/>
      <c r="V398" s="6"/>
      <c r="W398" s="6"/>
      <c r="X398" s="6"/>
      <c r="Y398" s="6"/>
      <c r="Z398" s="6"/>
      <c r="AA398" s="6"/>
      <c r="AB398" s="6"/>
      <c r="AC398" s="6"/>
      <c r="AD398" s="6"/>
    </row>
    <row r="399" spans="1:30" s="93" customFormat="1" x14ac:dyDescent="0.2">
      <c r="A399" s="79" t="s">
        <v>384</v>
      </c>
      <c r="B399" s="48" t="s">
        <v>98</v>
      </c>
      <c r="C399" s="64" t="s">
        <v>645</v>
      </c>
      <c r="D399" s="64" t="s">
        <v>280</v>
      </c>
      <c r="E399" s="41">
        <v>1</v>
      </c>
      <c r="F399" s="77" t="s">
        <v>670</v>
      </c>
      <c r="G399" s="39"/>
      <c r="H399" s="39">
        <v>488.36419999999998</v>
      </c>
      <c r="I399" s="40">
        <f t="shared" ref="I399:I402" si="40">SUM(G399:H399)</f>
        <v>488.36419999999998</v>
      </c>
      <c r="J399" s="19"/>
      <c r="K399" s="19"/>
      <c r="L399" s="19"/>
      <c r="M399" s="19"/>
      <c r="N399" s="19"/>
      <c r="O399" s="19"/>
      <c r="P399" s="19"/>
      <c r="Q399" s="19"/>
      <c r="R399" s="6"/>
      <c r="S399" s="6"/>
      <c r="T399" s="6"/>
      <c r="U399" s="6"/>
      <c r="V399" s="6"/>
      <c r="W399" s="6"/>
      <c r="X399" s="6"/>
      <c r="Y399" s="6"/>
      <c r="Z399" s="6"/>
      <c r="AA399" s="6"/>
      <c r="AB399" s="6"/>
      <c r="AC399" s="6"/>
      <c r="AD399" s="6"/>
    </row>
    <row r="400" spans="1:30" s="93" customFormat="1" x14ac:dyDescent="0.2">
      <c r="A400" s="79" t="s">
        <v>384</v>
      </c>
      <c r="B400" s="48" t="s">
        <v>98</v>
      </c>
      <c r="C400" s="64" t="s">
        <v>645</v>
      </c>
      <c r="D400" s="64" t="s">
        <v>280</v>
      </c>
      <c r="E400" s="41">
        <v>1</v>
      </c>
      <c r="F400" s="82" t="s">
        <v>671</v>
      </c>
      <c r="G400" s="39"/>
      <c r="H400" s="39">
        <v>488.36419999999998</v>
      </c>
      <c r="I400" s="40">
        <f t="shared" si="40"/>
        <v>488.36419999999998</v>
      </c>
      <c r="J400" s="19"/>
      <c r="K400" s="19"/>
      <c r="L400" s="19"/>
      <c r="M400" s="19"/>
      <c r="N400" s="19"/>
      <c r="O400" s="19"/>
      <c r="P400" s="19"/>
      <c r="Q400" s="19"/>
      <c r="R400" s="6"/>
      <c r="S400" s="6"/>
      <c r="T400" s="6"/>
      <c r="U400" s="6"/>
      <c r="V400" s="6"/>
      <c r="W400" s="6"/>
      <c r="X400" s="6"/>
      <c r="Y400" s="6"/>
      <c r="Z400" s="6"/>
      <c r="AA400" s="6"/>
      <c r="AB400" s="6"/>
      <c r="AC400" s="6"/>
      <c r="AD400" s="6"/>
    </row>
    <row r="401" spans="1:30" s="93" customFormat="1" x14ac:dyDescent="0.2">
      <c r="A401" s="79" t="s">
        <v>384</v>
      </c>
      <c r="B401" s="117" t="s">
        <v>98</v>
      </c>
      <c r="C401" s="64" t="s">
        <v>645</v>
      </c>
      <c r="D401" s="64" t="s">
        <v>280</v>
      </c>
      <c r="E401" s="41">
        <v>1</v>
      </c>
      <c r="F401" s="76" t="s">
        <v>672</v>
      </c>
      <c r="G401" s="39"/>
      <c r="H401" s="39">
        <v>488.36419999999998</v>
      </c>
      <c r="I401" s="40">
        <f t="shared" si="40"/>
        <v>488.36419999999998</v>
      </c>
      <c r="J401" s="19"/>
      <c r="K401" s="19"/>
      <c r="L401" s="19"/>
      <c r="M401" s="19"/>
      <c r="N401" s="19"/>
      <c r="O401" s="19"/>
      <c r="P401" s="19"/>
      <c r="Q401" s="19"/>
      <c r="R401" s="6"/>
      <c r="S401" s="6"/>
      <c r="T401" s="6"/>
      <c r="U401" s="6"/>
      <c r="V401" s="6"/>
      <c r="W401" s="6"/>
      <c r="X401" s="6"/>
      <c r="Y401" s="6"/>
      <c r="Z401" s="6"/>
      <c r="AA401" s="6"/>
      <c r="AB401" s="6"/>
      <c r="AC401" s="6"/>
      <c r="AD401" s="6"/>
    </row>
    <row r="402" spans="1:30" s="93" customFormat="1" x14ac:dyDescent="0.2">
      <c r="A402" s="79" t="s">
        <v>384</v>
      </c>
      <c r="B402" s="48" t="s">
        <v>98</v>
      </c>
      <c r="C402" s="64" t="s">
        <v>645</v>
      </c>
      <c r="D402" s="64" t="s">
        <v>280</v>
      </c>
      <c r="E402" s="41">
        <v>1</v>
      </c>
      <c r="F402" s="76" t="s">
        <v>962</v>
      </c>
      <c r="G402" s="39"/>
      <c r="H402" s="39">
        <v>488.36419999999998</v>
      </c>
      <c r="I402" s="40">
        <f t="shared" si="40"/>
        <v>488.36419999999998</v>
      </c>
      <c r="J402" s="19"/>
      <c r="K402" s="19"/>
      <c r="L402" s="19"/>
      <c r="M402" s="19"/>
      <c r="N402" s="19"/>
      <c r="O402" s="19"/>
      <c r="P402" s="19"/>
      <c r="Q402" s="19"/>
      <c r="R402" s="6"/>
      <c r="S402" s="6"/>
      <c r="T402" s="6"/>
      <c r="U402" s="6"/>
      <c r="V402" s="6"/>
      <c r="W402" s="6"/>
      <c r="X402" s="6"/>
      <c r="Y402" s="6"/>
      <c r="Z402" s="6"/>
      <c r="AA402" s="6"/>
      <c r="AB402" s="6"/>
      <c r="AC402" s="6"/>
      <c r="AD402" s="6"/>
    </row>
    <row r="403" spans="1:30" s="93" customFormat="1" x14ac:dyDescent="0.2">
      <c r="A403" s="79" t="s">
        <v>383</v>
      </c>
      <c r="B403" s="48" t="s">
        <v>388</v>
      </c>
      <c r="C403" s="64" t="s">
        <v>377</v>
      </c>
      <c r="D403" s="64" t="s">
        <v>280</v>
      </c>
      <c r="E403" s="41">
        <v>1</v>
      </c>
      <c r="F403" s="76" t="s">
        <v>675</v>
      </c>
      <c r="G403" s="39"/>
      <c r="H403" s="39">
        <v>732.54629999999997</v>
      </c>
      <c r="I403" s="40">
        <f t="shared" si="10"/>
        <v>732.54629999999997</v>
      </c>
      <c r="J403" s="19"/>
      <c r="K403" s="19"/>
      <c r="L403" s="19"/>
      <c r="M403" s="19"/>
      <c r="N403" s="19"/>
      <c r="O403" s="19"/>
      <c r="P403" s="19"/>
      <c r="Q403" s="19"/>
      <c r="R403" s="6"/>
      <c r="S403" s="6"/>
      <c r="T403" s="6"/>
      <c r="U403" s="6"/>
      <c r="V403" s="6"/>
      <c r="W403" s="6"/>
      <c r="X403" s="6"/>
      <c r="Y403" s="6"/>
      <c r="Z403" s="6"/>
      <c r="AA403" s="6"/>
      <c r="AB403" s="6"/>
      <c r="AC403" s="6"/>
      <c r="AD403" s="6"/>
    </row>
    <row r="404" spans="1:30" s="93" customFormat="1" x14ac:dyDescent="0.2">
      <c r="A404" s="79" t="s">
        <v>383</v>
      </c>
      <c r="B404" s="48" t="s">
        <v>388</v>
      </c>
      <c r="C404" s="64" t="s">
        <v>377</v>
      </c>
      <c r="D404" s="64" t="s">
        <v>280</v>
      </c>
      <c r="E404" s="41">
        <v>1</v>
      </c>
      <c r="F404" s="76" t="s">
        <v>676</v>
      </c>
      <c r="G404" s="39"/>
      <c r="H404" s="39">
        <v>732.54629999999997</v>
      </c>
      <c r="I404" s="40">
        <f t="shared" si="10"/>
        <v>732.54629999999997</v>
      </c>
      <c r="J404" s="19"/>
      <c r="K404" s="19"/>
      <c r="L404" s="19"/>
      <c r="M404" s="19"/>
      <c r="N404" s="19"/>
      <c r="O404" s="19"/>
      <c r="P404" s="19"/>
      <c r="Q404" s="19"/>
      <c r="R404" s="6"/>
      <c r="S404" s="6"/>
      <c r="T404" s="6"/>
      <c r="U404" s="6"/>
      <c r="V404" s="6"/>
      <c r="W404" s="6"/>
      <c r="X404" s="6"/>
      <c r="Y404" s="6"/>
      <c r="Z404" s="6"/>
      <c r="AA404" s="6"/>
      <c r="AB404" s="6"/>
      <c r="AC404" s="6"/>
      <c r="AD404" s="6"/>
    </row>
    <row r="405" spans="1:30" s="93" customFormat="1" x14ac:dyDescent="0.2">
      <c r="A405" s="79" t="s">
        <v>383</v>
      </c>
      <c r="B405" s="48" t="s">
        <v>388</v>
      </c>
      <c r="C405" s="64" t="s">
        <v>377</v>
      </c>
      <c r="D405" s="64" t="s">
        <v>280</v>
      </c>
      <c r="E405" s="41">
        <v>1</v>
      </c>
      <c r="F405" s="76" t="s">
        <v>677</v>
      </c>
      <c r="G405" s="39"/>
      <c r="H405" s="39">
        <v>732.54629999999997</v>
      </c>
      <c r="I405" s="40">
        <f t="shared" si="10"/>
        <v>732.54629999999997</v>
      </c>
      <c r="J405" s="19"/>
      <c r="K405" s="19"/>
      <c r="L405" s="19"/>
      <c r="M405" s="19"/>
      <c r="N405" s="19"/>
      <c r="O405" s="19"/>
      <c r="P405" s="19"/>
      <c r="Q405" s="19"/>
      <c r="R405" s="6"/>
      <c r="S405" s="6"/>
      <c r="T405" s="6"/>
      <c r="U405" s="6"/>
      <c r="V405" s="6"/>
      <c r="W405" s="6"/>
      <c r="X405" s="6"/>
      <c r="Y405" s="6"/>
      <c r="Z405" s="6"/>
      <c r="AA405" s="6"/>
      <c r="AB405" s="6"/>
      <c r="AC405" s="6"/>
      <c r="AD405" s="6"/>
    </row>
    <row r="406" spans="1:30" s="93" customFormat="1" x14ac:dyDescent="0.2">
      <c r="A406" s="79" t="s">
        <v>384</v>
      </c>
      <c r="B406" s="48" t="s">
        <v>98</v>
      </c>
      <c r="C406" s="64" t="s">
        <v>377</v>
      </c>
      <c r="D406" s="64" t="s">
        <v>280</v>
      </c>
      <c r="E406" s="41">
        <v>1</v>
      </c>
      <c r="F406" s="76" t="s">
        <v>678</v>
      </c>
      <c r="G406" s="39"/>
      <c r="H406" s="39">
        <v>488.36419999999998</v>
      </c>
      <c r="I406" s="40">
        <f t="shared" ref="I406:I421" si="41">SUM(G406:H406)</f>
        <v>488.36419999999998</v>
      </c>
      <c r="J406" s="19"/>
      <c r="K406" s="19"/>
      <c r="L406" s="19"/>
      <c r="M406" s="19"/>
      <c r="N406" s="19"/>
      <c r="O406" s="19"/>
      <c r="P406" s="19"/>
      <c r="Q406" s="19"/>
      <c r="R406" s="6"/>
      <c r="S406" s="6"/>
      <c r="T406" s="6"/>
      <c r="U406" s="6"/>
      <c r="V406" s="6"/>
      <c r="W406" s="6"/>
      <c r="X406" s="6"/>
      <c r="Y406" s="6"/>
      <c r="Z406" s="6"/>
      <c r="AA406" s="6"/>
      <c r="AB406" s="6"/>
      <c r="AC406" s="6"/>
      <c r="AD406" s="6"/>
    </row>
    <row r="407" spans="1:30" s="93" customFormat="1" x14ac:dyDescent="0.2">
      <c r="A407" s="79" t="s">
        <v>384</v>
      </c>
      <c r="B407" s="48" t="s">
        <v>98</v>
      </c>
      <c r="C407" s="64" t="s">
        <v>377</v>
      </c>
      <c r="D407" s="64" t="s">
        <v>280</v>
      </c>
      <c r="E407" s="41">
        <v>1</v>
      </c>
      <c r="F407" s="76" t="s">
        <v>679</v>
      </c>
      <c r="G407" s="39"/>
      <c r="H407" s="39">
        <v>488.36419999999998</v>
      </c>
      <c r="I407" s="40">
        <f t="shared" si="41"/>
        <v>488.36419999999998</v>
      </c>
      <c r="J407" s="19"/>
      <c r="K407" s="19"/>
      <c r="L407" s="19"/>
      <c r="M407" s="19"/>
      <c r="N407" s="19"/>
      <c r="O407" s="19"/>
      <c r="P407" s="19"/>
      <c r="Q407" s="19"/>
      <c r="R407" s="6"/>
      <c r="S407" s="6"/>
      <c r="T407" s="6"/>
      <c r="U407" s="6"/>
      <c r="V407" s="6"/>
      <c r="W407" s="6"/>
      <c r="X407" s="6"/>
      <c r="Y407" s="6"/>
      <c r="Z407" s="6"/>
      <c r="AA407" s="6"/>
      <c r="AB407" s="6"/>
      <c r="AC407" s="6"/>
      <c r="AD407" s="6"/>
    </row>
    <row r="408" spans="1:30" s="93" customFormat="1" x14ac:dyDescent="0.2">
      <c r="A408" s="79" t="s">
        <v>384</v>
      </c>
      <c r="B408" s="48" t="s">
        <v>98</v>
      </c>
      <c r="C408" s="64" t="s">
        <v>377</v>
      </c>
      <c r="D408" s="64" t="s">
        <v>280</v>
      </c>
      <c r="E408" s="41">
        <v>1</v>
      </c>
      <c r="F408" s="76" t="s">
        <v>931</v>
      </c>
      <c r="G408" s="39"/>
      <c r="H408" s="39">
        <v>488.36419999999998</v>
      </c>
      <c r="I408" s="40">
        <f t="shared" si="41"/>
        <v>488.36419999999998</v>
      </c>
      <c r="J408" s="19"/>
      <c r="K408" s="19"/>
      <c r="L408" s="19"/>
      <c r="M408" s="19"/>
      <c r="N408" s="19"/>
      <c r="O408" s="19"/>
      <c r="P408" s="19"/>
      <c r="Q408" s="19"/>
      <c r="R408" s="6"/>
      <c r="S408" s="6"/>
      <c r="T408" s="6"/>
      <c r="U408" s="6"/>
      <c r="V408" s="6"/>
      <c r="W408" s="6"/>
      <c r="X408" s="6"/>
      <c r="Y408" s="6"/>
      <c r="Z408" s="6"/>
      <c r="AA408" s="6"/>
      <c r="AB408" s="6"/>
      <c r="AC408" s="6"/>
      <c r="AD408" s="6"/>
    </row>
    <row r="409" spans="1:30" s="93" customFormat="1" x14ac:dyDescent="0.2">
      <c r="A409" s="79" t="s">
        <v>384</v>
      </c>
      <c r="B409" s="48" t="s">
        <v>98</v>
      </c>
      <c r="C409" s="64" t="s">
        <v>377</v>
      </c>
      <c r="D409" s="64" t="s">
        <v>280</v>
      </c>
      <c r="E409" s="41">
        <v>1</v>
      </c>
      <c r="F409" s="76" t="s">
        <v>680</v>
      </c>
      <c r="G409" s="39"/>
      <c r="H409" s="39">
        <v>488.36419999999998</v>
      </c>
      <c r="I409" s="40">
        <f t="shared" si="41"/>
        <v>488.36419999999998</v>
      </c>
      <c r="J409" s="19"/>
      <c r="K409" s="19"/>
      <c r="L409" s="19"/>
      <c r="M409" s="19"/>
      <c r="N409" s="19"/>
      <c r="O409" s="19"/>
      <c r="P409" s="19"/>
      <c r="Q409" s="19"/>
      <c r="R409" s="6"/>
      <c r="S409" s="6"/>
      <c r="T409" s="6"/>
      <c r="U409" s="6"/>
      <c r="V409" s="6"/>
      <c r="W409" s="6"/>
      <c r="X409" s="6"/>
      <c r="Y409" s="6"/>
      <c r="Z409" s="6"/>
      <c r="AA409" s="6"/>
      <c r="AB409" s="6"/>
      <c r="AC409" s="6"/>
      <c r="AD409" s="6"/>
    </row>
    <row r="410" spans="1:30" s="93" customFormat="1" x14ac:dyDescent="0.2">
      <c r="A410" s="79" t="s">
        <v>384</v>
      </c>
      <c r="B410" s="48" t="s">
        <v>98</v>
      </c>
      <c r="C410" s="64" t="s">
        <v>377</v>
      </c>
      <c r="D410" s="64" t="s">
        <v>280</v>
      </c>
      <c r="E410" s="41">
        <v>1</v>
      </c>
      <c r="F410" s="76" t="s">
        <v>681</v>
      </c>
      <c r="G410" s="39"/>
      <c r="H410" s="39">
        <v>488.36419999999998</v>
      </c>
      <c r="I410" s="40">
        <f t="shared" si="41"/>
        <v>488.36419999999998</v>
      </c>
      <c r="J410" s="19"/>
      <c r="K410" s="19"/>
      <c r="L410" s="19"/>
      <c r="M410" s="19"/>
      <c r="N410" s="19"/>
      <c r="O410" s="19"/>
      <c r="P410" s="19"/>
      <c r="Q410" s="19"/>
      <c r="R410" s="6"/>
      <c r="S410" s="6"/>
      <c r="T410" s="6"/>
      <c r="U410" s="6"/>
      <c r="V410" s="6"/>
      <c r="W410" s="6"/>
      <c r="X410" s="6"/>
      <c r="Y410" s="6"/>
      <c r="Z410" s="6"/>
      <c r="AA410" s="6"/>
      <c r="AB410" s="6"/>
      <c r="AC410" s="6"/>
      <c r="AD410" s="6"/>
    </row>
    <row r="411" spans="1:30" s="93" customFormat="1" x14ac:dyDescent="0.2">
      <c r="A411" s="79" t="s">
        <v>384</v>
      </c>
      <c r="B411" s="48" t="s">
        <v>98</v>
      </c>
      <c r="C411" s="64" t="s">
        <v>377</v>
      </c>
      <c r="D411" s="64" t="s">
        <v>280</v>
      </c>
      <c r="E411" s="41">
        <v>1</v>
      </c>
      <c r="F411" s="76" t="s">
        <v>682</v>
      </c>
      <c r="G411" s="39"/>
      <c r="H411" s="39">
        <v>488.36419999999998</v>
      </c>
      <c r="I411" s="40">
        <f t="shared" si="41"/>
        <v>488.36419999999998</v>
      </c>
      <c r="J411" s="19"/>
      <c r="K411" s="19"/>
      <c r="L411" s="19"/>
      <c r="M411" s="19"/>
      <c r="N411" s="19"/>
      <c r="O411" s="19"/>
      <c r="P411" s="19"/>
      <c r="Q411" s="19"/>
      <c r="R411" s="6"/>
      <c r="S411" s="6"/>
      <c r="T411" s="6"/>
      <c r="U411" s="6"/>
      <c r="V411" s="6"/>
      <c r="W411" s="6"/>
      <c r="X411" s="6"/>
      <c r="Y411" s="6"/>
      <c r="Z411" s="6"/>
      <c r="AA411" s="6"/>
      <c r="AB411" s="6"/>
      <c r="AC411" s="6"/>
      <c r="AD411" s="6"/>
    </row>
    <row r="412" spans="1:30" s="93" customFormat="1" x14ac:dyDescent="0.2">
      <c r="A412" s="79" t="s">
        <v>404</v>
      </c>
      <c r="B412" s="48" t="s">
        <v>387</v>
      </c>
      <c r="C412" s="64" t="s">
        <v>377</v>
      </c>
      <c r="D412" s="64" t="s">
        <v>280</v>
      </c>
      <c r="E412" s="41">
        <v>1</v>
      </c>
      <c r="F412" s="76" t="s">
        <v>683</v>
      </c>
      <c r="G412" s="39"/>
      <c r="H412" s="39">
        <v>436.04270000000002</v>
      </c>
      <c r="I412" s="40">
        <f t="shared" si="41"/>
        <v>436.04270000000002</v>
      </c>
      <c r="J412" s="19"/>
      <c r="K412" s="19"/>
      <c r="L412" s="19"/>
      <c r="M412" s="19"/>
      <c r="N412" s="19"/>
      <c r="O412" s="19"/>
      <c r="P412" s="19"/>
      <c r="Q412" s="19"/>
      <c r="R412" s="6"/>
      <c r="S412" s="6"/>
      <c r="T412" s="6"/>
      <c r="U412" s="6"/>
      <c r="V412" s="6"/>
      <c r="W412" s="6"/>
      <c r="X412" s="6"/>
      <c r="Y412" s="6"/>
      <c r="Z412" s="6"/>
      <c r="AA412" s="6"/>
      <c r="AB412" s="6"/>
      <c r="AC412" s="6"/>
      <c r="AD412" s="6"/>
    </row>
    <row r="413" spans="1:30" s="93" customFormat="1" x14ac:dyDescent="0.2">
      <c r="A413" s="79" t="s">
        <v>404</v>
      </c>
      <c r="B413" s="48" t="s">
        <v>387</v>
      </c>
      <c r="C413" s="64" t="s">
        <v>377</v>
      </c>
      <c r="D413" s="64" t="s">
        <v>280</v>
      </c>
      <c r="E413" s="41">
        <v>1</v>
      </c>
      <c r="F413" s="87" t="s">
        <v>684</v>
      </c>
      <c r="G413" s="39"/>
      <c r="H413" s="39">
        <v>436.04270000000002</v>
      </c>
      <c r="I413" s="40">
        <f t="shared" si="41"/>
        <v>436.04270000000002</v>
      </c>
      <c r="J413" s="19"/>
      <c r="K413" s="19"/>
      <c r="L413" s="19"/>
      <c r="M413" s="19"/>
      <c r="N413" s="19"/>
      <c r="O413" s="19"/>
      <c r="P413" s="19"/>
      <c r="Q413" s="19"/>
      <c r="R413" s="6"/>
      <c r="S413" s="6"/>
      <c r="T413" s="6"/>
      <c r="U413" s="6"/>
      <c r="V413" s="6"/>
      <c r="W413" s="6"/>
      <c r="X413" s="6"/>
      <c r="Y413" s="6"/>
      <c r="Z413" s="6"/>
      <c r="AA413" s="6"/>
      <c r="AB413" s="6"/>
      <c r="AC413" s="6"/>
      <c r="AD413" s="6"/>
    </row>
    <row r="414" spans="1:30" s="93" customFormat="1" x14ac:dyDescent="0.2">
      <c r="A414" s="79" t="s">
        <v>404</v>
      </c>
      <c r="B414" s="48" t="s">
        <v>387</v>
      </c>
      <c r="C414" s="64" t="s">
        <v>377</v>
      </c>
      <c r="D414" s="64" t="s">
        <v>280</v>
      </c>
      <c r="E414" s="41">
        <v>1</v>
      </c>
      <c r="F414" s="87" t="s">
        <v>685</v>
      </c>
      <c r="G414" s="39"/>
      <c r="H414" s="39">
        <v>436.04270000000002</v>
      </c>
      <c r="I414" s="40">
        <f t="shared" si="41"/>
        <v>436.04270000000002</v>
      </c>
      <c r="J414" s="19"/>
      <c r="K414" s="19"/>
      <c r="L414" s="19"/>
      <c r="M414" s="19"/>
      <c r="N414" s="19"/>
      <c r="O414" s="19"/>
      <c r="P414" s="19"/>
      <c r="Q414" s="19"/>
      <c r="R414" s="6"/>
      <c r="S414" s="6"/>
      <c r="T414" s="6"/>
      <c r="U414" s="6"/>
      <c r="V414" s="6"/>
      <c r="W414" s="6"/>
      <c r="X414" s="6"/>
      <c r="Y414" s="6"/>
      <c r="Z414" s="6"/>
      <c r="AA414" s="6"/>
      <c r="AB414" s="6"/>
      <c r="AC414" s="6"/>
      <c r="AD414" s="6"/>
    </row>
    <row r="415" spans="1:30" s="93" customFormat="1" x14ac:dyDescent="0.2">
      <c r="A415" s="79" t="s">
        <v>404</v>
      </c>
      <c r="B415" s="48" t="s">
        <v>387</v>
      </c>
      <c r="C415" s="64" t="s">
        <v>377</v>
      </c>
      <c r="D415" s="64" t="s">
        <v>280</v>
      </c>
      <c r="E415" s="41">
        <v>1</v>
      </c>
      <c r="F415" s="76" t="s">
        <v>686</v>
      </c>
      <c r="G415" s="39"/>
      <c r="H415" s="39">
        <v>436.04270000000002</v>
      </c>
      <c r="I415" s="40">
        <f t="shared" si="41"/>
        <v>436.04270000000002</v>
      </c>
      <c r="J415" s="19"/>
      <c r="K415" s="19"/>
      <c r="L415" s="19"/>
      <c r="M415" s="19"/>
      <c r="N415" s="19"/>
      <c r="O415" s="19"/>
      <c r="P415" s="19"/>
      <c r="Q415" s="19"/>
      <c r="R415" s="6"/>
      <c r="S415" s="6"/>
      <c r="T415" s="6"/>
      <c r="U415" s="6"/>
      <c r="V415" s="6"/>
      <c r="W415" s="6"/>
      <c r="X415" s="6"/>
      <c r="Y415" s="6"/>
      <c r="Z415" s="6"/>
      <c r="AA415" s="6"/>
      <c r="AB415" s="6"/>
      <c r="AC415" s="6"/>
      <c r="AD415" s="6"/>
    </row>
    <row r="416" spans="1:30" s="93" customFormat="1" x14ac:dyDescent="0.2">
      <c r="A416" s="79" t="s">
        <v>404</v>
      </c>
      <c r="B416" s="48" t="s">
        <v>387</v>
      </c>
      <c r="C416" s="64" t="s">
        <v>377</v>
      </c>
      <c r="D416" s="64" t="s">
        <v>280</v>
      </c>
      <c r="E416" s="41">
        <v>1</v>
      </c>
      <c r="F416" s="76" t="s">
        <v>687</v>
      </c>
      <c r="G416" s="39"/>
      <c r="H416" s="39">
        <v>436.04270000000002</v>
      </c>
      <c r="I416" s="40">
        <f t="shared" si="41"/>
        <v>436.04270000000002</v>
      </c>
      <c r="J416" s="19"/>
      <c r="K416" s="19"/>
      <c r="L416" s="19"/>
      <c r="M416" s="19"/>
      <c r="N416" s="19"/>
      <c r="O416" s="19"/>
      <c r="P416" s="19"/>
      <c r="Q416" s="19"/>
      <c r="R416" s="6"/>
      <c r="S416" s="6"/>
      <c r="T416" s="6"/>
      <c r="U416" s="6"/>
      <c r="V416" s="6"/>
      <c r="W416" s="6"/>
      <c r="X416" s="6"/>
      <c r="Y416" s="6"/>
      <c r="Z416" s="6"/>
      <c r="AA416" s="6"/>
      <c r="AB416" s="6"/>
      <c r="AC416" s="6"/>
      <c r="AD416" s="6"/>
    </row>
    <row r="417" spans="1:30" s="93" customFormat="1" x14ac:dyDescent="0.2">
      <c r="A417" s="79" t="s">
        <v>404</v>
      </c>
      <c r="B417" s="48" t="s">
        <v>387</v>
      </c>
      <c r="C417" s="64" t="s">
        <v>377</v>
      </c>
      <c r="D417" s="64" t="s">
        <v>280</v>
      </c>
      <c r="E417" s="41">
        <v>1</v>
      </c>
      <c r="F417" s="63" t="s">
        <v>688</v>
      </c>
      <c r="G417" s="39"/>
      <c r="H417" s="39">
        <v>436.04270000000002</v>
      </c>
      <c r="I417" s="40">
        <f t="shared" si="41"/>
        <v>436.04270000000002</v>
      </c>
      <c r="J417" s="19"/>
      <c r="K417" s="19"/>
      <c r="L417" s="19"/>
      <c r="M417" s="19"/>
      <c r="N417" s="19"/>
      <c r="O417" s="19"/>
      <c r="P417" s="19"/>
      <c r="Q417" s="19"/>
      <c r="R417" s="6"/>
      <c r="S417" s="6"/>
      <c r="T417" s="6"/>
      <c r="U417" s="6"/>
      <c r="V417" s="6"/>
      <c r="W417" s="6"/>
      <c r="X417" s="6"/>
      <c r="Y417" s="6"/>
      <c r="Z417" s="6"/>
      <c r="AA417" s="6"/>
      <c r="AB417" s="6"/>
      <c r="AC417" s="6"/>
      <c r="AD417" s="6"/>
    </row>
    <row r="418" spans="1:30" s="93" customFormat="1" x14ac:dyDescent="0.2">
      <c r="A418" s="79" t="s">
        <v>386</v>
      </c>
      <c r="B418" s="48" t="s">
        <v>102</v>
      </c>
      <c r="C418" s="64" t="s">
        <v>377</v>
      </c>
      <c r="D418" s="64" t="s">
        <v>280</v>
      </c>
      <c r="E418" s="41">
        <v>1</v>
      </c>
      <c r="F418" s="76" t="s">
        <v>689</v>
      </c>
      <c r="G418" s="39"/>
      <c r="H418" s="39">
        <v>401.1617</v>
      </c>
      <c r="I418" s="40">
        <f t="shared" si="41"/>
        <v>401.1617</v>
      </c>
      <c r="J418" s="19"/>
      <c r="K418" s="19"/>
      <c r="L418" s="19"/>
      <c r="M418" s="19"/>
      <c r="N418" s="19"/>
      <c r="O418" s="19"/>
      <c r="P418" s="19"/>
      <c r="Q418" s="19"/>
      <c r="R418" s="6"/>
      <c r="S418" s="6"/>
      <c r="T418" s="6"/>
      <c r="U418" s="6"/>
      <c r="V418" s="6"/>
      <c r="W418" s="6"/>
      <c r="X418" s="6"/>
      <c r="Y418" s="6"/>
      <c r="Z418" s="6"/>
      <c r="AA418" s="6"/>
      <c r="AB418" s="6"/>
      <c r="AC418" s="6"/>
      <c r="AD418" s="6"/>
    </row>
    <row r="419" spans="1:30" s="93" customFormat="1" x14ac:dyDescent="0.2">
      <c r="A419" s="79" t="s">
        <v>386</v>
      </c>
      <c r="B419" s="48" t="s">
        <v>102</v>
      </c>
      <c r="C419" s="64" t="s">
        <v>377</v>
      </c>
      <c r="D419" s="64" t="s">
        <v>280</v>
      </c>
      <c r="E419" s="41">
        <v>1</v>
      </c>
      <c r="F419" s="87" t="s">
        <v>690</v>
      </c>
      <c r="G419" s="39"/>
      <c r="H419" s="39">
        <v>401.1617</v>
      </c>
      <c r="I419" s="40">
        <f t="shared" si="41"/>
        <v>401.1617</v>
      </c>
      <c r="J419" s="19"/>
      <c r="K419" s="19"/>
      <c r="L419" s="19"/>
      <c r="M419" s="19"/>
      <c r="N419" s="19"/>
      <c r="O419" s="19"/>
      <c r="P419" s="19"/>
      <c r="Q419" s="19"/>
      <c r="R419" s="6"/>
      <c r="S419" s="6"/>
      <c r="T419" s="6"/>
      <c r="U419" s="6"/>
      <c r="V419" s="6"/>
      <c r="W419" s="6"/>
      <c r="X419" s="6"/>
      <c r="Y419" s="6"/>
      <c r="Z419" s="6"/>
      <c r="AA419" s="6"/>
      <c r="AB419" s="6"/>
      <c r="AC419" s="6"/>
      <c r="AD419" s="6"/>
    </row>
    <row r="420" spans="1:30" s="93" customFormat="1" x14ac:dyDescent="0.2">
      <c r="A420" s="79" t="s">
        <v>386</v>
      </c>
      <c r="B420" s="48" t="s">
        <v>102</v>
      </c>
      <c r="C420" s="64" t="s">
        <v>377</v>
      </c>
      <c r="D420" s="64" t="s">
        <v>280</v>
      </c>
      <c r="E420" s="41">
        <v>1</v>
      </c>
      <c r="F420" s="63" t="s">
        <v>691</v>
      </c>
      <c r="G420" s="39"/>
      <c r="H420" s="39">
        <v>401.1617</v>
      </c>
      <c r="I420" s="40">
        <f t="shared" si="41"/>
        <v>401.1617</v>
      </c>
      <c r="J420" s="19"/>
      <c r="K420" s="19"/>
      <c r="L420" s="19"/>
      <c r="M420" s="19"/>
      <c r="N420" s="19"/>
      <c r="O420" s="19"/>
      <c r="P420" s="19"/>
      <c r="Q420" s="19"/>
      <c r="R420" s="6"/>
      <c r="S420" s="6"/>
      <c r="T420" s="6"/>
      <c r="U420" s="6"/>
      <c r="V420" s="6"/>
      <c r="W420" s="6"/>
      <c r="X420" s="6"/>
      <c r="Y420" s="6"/>
      <c r="Z420" s="6"/>
      <c r="AA420" s="6"/>
      <c r="AB420" s="6"/>
      <c r="AC420" s="6"/>
      <c r="AD420" s="6"/>
    </row>
    <row r="421" spans="1:30" s="93" customFormat="1" x14ac:dyDescent="0.2">
      <c r="A421" s="79" t="s">
        <v>386</v>
      </c>
      <c r="B421" s="48" t="s">
        <v>102</v>
      </c>
      <c r="C421" s="64" t="s">
        <v>377</v>
      </c>
      <c r="D421" s="64" t="s">
        <v>280</v>
      </c>
      <c r="E421" s="41">
        <v>1</v>
      </c>
      <c r="F421" s="76" t="s">
        <v>692</v>
      </c>
      <c r="G421" s="39"/>
      <c r="H421" s="39">
        <v>401.1617</v>
      </c>
      <c r="I421" s="40">
        <f t="shared" si="41"/>
        <v>401.1617</v>
      </c>
      <c r="J421" s="19"/>
      <c r="K421" s="19"/>
      <c r="L421" s="19"/>
      <c r="M421" s="19"/>
      <c r="N421" s="19"/>
      <c r="O421" s="19"/>
      <c r="P421" s="19"/>
      <c r="Q421" s="19"/>
      <c r="R421" s="6"/>
      <c r="S421" s="6"/>
      <c r="T421" s="6"/>
      <c r="U421" s="6"/>
      <c r="V421" s="6"/>
      <c r="W421" s="6"/>
      <c r="X421" s="6"/>
      <c r="Y421" s="6"/>
      <c r="Z421" s="6"/>
      <c r="AA421" s="6"/>
      <c r="AB421" s="6"/>
      <c r="AC421" s="6"/>
      <c r="AD421" s="6"/>
    </row>
    <row r="422" spans="1:30" s="93" customFormat="1" x14ac:dyDescent="0.2">
      <c r="A422" s="79" t="s">
        <v>673</v>
      </c>
      <c r="B422" s="48" t="s">
        <v>94</v>
      </c>
      <c r="C422" s="64" t="s">
        <v>377</v>
      </c>
      <c r="D422" s="64" t="s">
        <v>368</v>
      </c>
      <c r="E422" s="41">
        <v>1</v>
      </c>
      <c r="F422" s="76"/>
      <c r="G422" s="39"/>
      <c r="H422" s="39">
        <v>1200.6885</v>
      </c>
      <c r="I422" s="40">
        <f t="shared" si="10"/>
        <v>1200.6885</v>
      </c>
      <c r="J422" s="19"/>
      <c r="K422" s="19"/>
      <c r="L422" s="19"/>
      <c r="M422" s="19"/>
      <c r="N422" s="19"/>
      <c r="O422" s="19"/>
      <c r="P422" s="19"/>
      <c r="Q422" s="19"/>
      <c r="R422" s="6"/>
      <c r="S422" s="6"/>
      <c r="T422" s="6"/>
      <c r="U422" s="6"/>
      <c r="V422" s="6"/>
      <c r="W422" s="6"/>
      <c r="X422" s="6"/>
      <c r="Y422" s="6"/>
      <c r="Z422" s="6"/>
      <c r="AA422" s="6"/>
      <c r="AB422" s="6"/>
      <c r="AC422" s="6"/>
      <c r="AD422" s="6"/>
    </row>
    <row r="423" spans="1:30" s="93" customFormat="1" x14ac:dyDescent="0.2">
      <c r="A423" s="79" t="s">
        <v>383</v>
      </c>
      <c r="B423" s="48" t="s">
        <v>388</v>
      </c>
      <c r="C423" s="64" t="s">
        <v>377</v>
      </c>
      <c r="D423" s="64" t="s">
        <v>280</v>
      </c>
      <c r="E423" s="41">
        <v>1</v>
      </c>
      <c r="F423" s="76" t="s">
        <v>693</v>
      </c>
      <c r="G423" s="39"/>
      <c r="H423" s="39">
        <v>732.54629999999997</v>
      </c>
      <c r="I423" s="40">
        <f t="shared" si="10"/>
        <v>732.54629999999997</v>
      </c>
      <c r="J423" s="19"/>
      <c r="K423" s="19"/>
      <c r="L423" s="19"/>
      <c r="M423" s="19"/>
      <c r="N423" s="19"/>
      <c r="O423" s="19"/>
      <c r="P423" s="19"/>
      <c r="Q423" s="19"/>
      <c r="R423" s="6"/>
      <c r="S423" s="6"/>
      <c r="T423" s="6"/>
      <c r="U423" s="6"/>
      <c r="V423" s="6"/>
      <c r="W423" s="6"/>
      <c r="X423" s="6"/>
      <c r="Y423" s="6"/>
      <c r="Z423" s="6"/>
      <c r="AA423" s="6"/>
      <c r="AB423" s="6"/>
      <c r="AC423" s="6"/>
      <c r="AD423" s="6"/>
    </row>
    <row r="424" spans="1:30" s="93" customFormat="1" x14ac:dyDescent="0.2">
      <c r="A424" s="79" t="s">
        <v>384</v>
      </c>
      <c r="B424" s="48" t="s">
        <v>98</v>
      </c>
      <c r="C424" s="64" t="s">
        <v>377</v>
      </c>
      <c r="D424" s="64" t="s">
        <v>280</v>
      </c>
      <c r="E424" s="41">
        <v>1</v>
      </c>
      <c r="F424" s="68" t="s">
        <v>694</v>
      </c>
      <c r="G424" s="39"/>
      <c r="H424" s="39">
        <v>488.36419999999998</v>
      </c>
      <c r="I424" s="40">
        <f t="shared" ref="I424:I454" si="42">SUM(G424:H424)</f>
        <v>488.36419999999998</v>
      </c>
      <c r="J424" s="19"/>
      <c r="K424" s="19"/>
      <c r="L424" s="19"/>
      <c r="M424" s="19"/>
      <c r="N424" s="19"/>
      <c r="O424" s="19"/>
      <c r="P424" s="19"/>
      <c r="Q424" s="19"/>
      <c r="R424" s="6"/>
      <c r="S424" s="6"/>
      <c r="T424" s="6"/>
      <c r="U424" s="6"/>
      <c r="V424" s="6"/>
      <c r="W424" s="6"/>
      <c r="X424" s="6"/>
      <c r="Y424" s="6"/>
      <c r="Z424" s="6"/>
      <c r="AA424" s="6"/>
      <c r="AB424" s="6"/>
      <c r="AC424" s="6"/>
      <c r="AD424" s="6"/>
    </row>
    <row r="425" spans="1:30" s="93" customFormat="1" x14ac:dyDescent="0.2">
      <c r="A425" s="79" t="s">
        <v>384</v>
      </c>
      <c r="B425" s="48" t="s">
        <v>98</v>
      </c>
      <c r="C425" s="64" t="s">
        <v>377</v>
      </c>
      <c r="D425" s="64" t="s">
        <v>280</v>
      </c>
      <c r="E425" s="41">
        <v>1</v>
      </c>
      <c r="F425" s="76" t="s">
        <v>695</v>
      </c>
      <c r="G425" s="39"/>
      <c r="H425" s="39">
        <v>488.36419999999998</v>
      </c>
      <c r="I425" s="40">
        <f t="shared" si="42"/>
        <v>488.36419999999998</v>
      </c>
      <c r="J425" s="19"/>
      <c r="K425" s="19"/>
      <c r="L425" s="19"/>
      <c r="M425" s="19"/>
      <c r="N425" s="19"/>
      <c r="O425" s="19"/>
      <c r="P425" s="19"/>
      <c r="Q425" s="19"/>
      <c r="R425" s="6"/>
      <c r="S425" s="6"/>
      <c r="T425" s="6"/>
      <c r="U425" s="6"/>
      <c r="V425" s="6"/>
      <c r="W425" s="6"/>
      <c r="X425" s="6"/>
      <c r="Y425" s="6"/>
      <c r="Z425" s="6"/>
      <c r="AA425" s="6"/>
      <c r="AB425" s="6"/>
      <c r="AC425" s="6"/>
      <c r="AD425" s="6"/>
    </row>
    <row r="426" spans="1:30" s="93" customFormat="1" x14ac:dyDescent="0.2">
      <c r="A426" s="79" t="s">
        <v>384</v>
      </c>
      <c r="B426" s="48" t="s">
        <v>98</v>
      </c>
      <c r="C426" s="64" t="s">
        <v>377</v>
      </c>
      <c r="D426" s="64" t="s">
        <v>280</v>
      </c>
      <c r="E426" s="41">
        <v>1</v>
      </c>
      <c r="F426" s="76" t="s">
        <v>714</v>
      </c>
      <c r="G426" s="39"/>
      <c r="H426" s="39">
        <v>488.36419999999998</v>
      </c>
      <c r="I426" s="40">
        <f t="shared" si="42"/>
        <v>488.36419999999998</v>
      </c>
      <c r="J426" s="19"/>
      <c r="K426" s="19"/>
      <c r="L426" s="19"/>
      <c r="M426" s="19"/>
      <c r="N426" s="19"/>
      <c r="O426" s="19"/>
      <c r="P426" s="19"/>
      <c r="Q426" s="19"/>
      <c r="R426" s="6"/>
      <c r="S426" s="6"/>
      <c r="T426" s="6"/>
      <c r="U426" s="6"/>
      <c r="V426" s="6"/>
      <c r="W426" s="6"/>
      <c r="X426" s="6"/>
      <c r="Y426" s="6"/>
      <c r="Z426" s="6"/>
      <c r="AA426" s="6"/>
      <c r="AB426" s="6"/>
      <c r="AC426" s="6"/>
      <c r="AD426" s="6"/>
    </row>
    <row r="427" spans="1:30" s="93" customFormat="1" x14ac:dyDescent="0.2">
      <c r="A427" s="79" t="s">
        <v>384</v>
      </c>
      <c r="B427" s="48" t="s">
        <v>98</v>
      </c>
      <c r="C427" s="64" t="s">
        <v>377</v>
      </c>
      <c r="D427" s="64" t="s">
        <v>280</v>
      </c>
      <c r="E427" s="41">
        <v>1</v>
      </c>
      <c r="F427" s="76" t="s">
        <v>697</v>
      </c>
      <c r="G427" s="39"/>
      <c r="H427" s="39">
        <v>488.36419999999998</v>
      </c>
      <c r="I427" s="40">
        <f t="shared" si="42"/>
        <v>488.36419999999998</v>
      </c>
      <c r="J427" s="19"/>
      <c r="K427" s="19"/>
      <c r="L427" s="19"/>
      <c r="M427" s="19"/>
      <c r="N427" s="19"/>
      <c r="O427" s="19"/>
      <c r="P427" s="19"/>
      <c r="Q427" s="19"/>
      <c r="R427" s="6"/>
      <c r="S427" s="6"/>
      <c r="T427" s="6"/>
      <c r="U427" s="6"/>
      <c r="V427" s="6"/>
      <c r="W427" s="6"/>
      <c r="X427" s="6"/>
      <c r="Y427" s="6"/>
      <c r="Z427" s="6"/>
      <c r="AA427" s="6"/>
      <c r="AB427" s="6"/>
      <c r="AC427" s="6"/>
      <c r="AD427" s="6"/>
    </row>
    <row r="428" spans="1:30" s="93" customFormat="1" x14ac:dyDescent="0.2">
      <c r="A428" s="79" t="s">
        <v>404</v>
      </c>
      <c r="B428" s="48" t="s">
        <v>387</v>
      </c>
      <c r="C428" s="64" t="s">
        <v>377</v>
      </c>
      <c r="D428" s="64" t="s">
        <v>280</v>
      </c>
      <c r="E428" s="41">
        <v>1</v>
      </c>
      <c r="F428" s="76" t="s">
        <v>698</v>
      </c>
      <c r="G428" s="39"/>
      <c r="H428" s="39">
        <v>436.04270000000002</v>
      </c>
      <c r="I428" s="40">
        <f t="shared" si="42"/>
        <v>436.04270000000002</v>
      </c>
      <c r="J428" s="19"/>
      <c r="K428" s="19"/>
      <c r="L428" s="19"/>
      <c r="M428" s="19"/>
      <c r="N428" s="19"/>
      <c r="O428" s="19"/>
      <c r="P428" s="19"/>
      <c r="Q428" s="19"/>
      <c r="R428" s="6"/>
      <c r="S428" s="6"/>
      <c r="T428" s="6"/>
      <c r="U428" s="6"/>
      <c r="V428" s="6"/>
      <c r="W428" s="6"/>
      <c r="X428" s="6"/>
      <c r="Y428" s="6"/>
      <c r="Z428" s="6"/>
      <c r="AA428" s="6"/>
      <c r="AB428" s="6"/>
      <c r="AC428" s="6"/>
      <c r="AD428" s="6"/>
    </row>
    <row r="429" spans="1:30" s="93" customFormat="1" x14ac:dyDescent="0.2">
      <c r="A429" s="79" t="s">
        <v>404</v>
      </c>
      <c r="B429" s="48" t="s">
        <v>387</v>
      </c>
      <c r="C429" s="64" t="s">
        <v>377</v>
      </c>
      <c r="D429" s="64" t="s">
        <v>280</v>
      </c>
      <c r="E429" s="41">
        <v>1</v>
      </c>
      <c r="F429" s="101" t="s">
        <v>699</v>
      </c>
      <c r="G429" s="39"/>
      <c r="H429" s="39">
        <v>436.04270000000002</v>
      </c>
      <c r="I429" s="40">
        <f t="shared" si="42"/>
        <v>436.04270000000002</v>
      </c>
      <c r="J429" s="19"/>
      <c r="K429" s="19"/>
      <c r="L429" s="19"/>
      <c r="M429" s="19"/>
      <c r="N429" s="19"/>
      <c r="O429" s="19"/>
      <c r="P429" s="19"/>
      <c r="Q429" s="19"/>
      <c r="R429" s="6"/>
      <c r="S429" s="6"/>
      <c r="T429" s="6"/>
      <c r="U429" s="6"/>
      <c r="V429" s="6"/>
      <c r="W429" s="6"/>
      <c r="X429" s="6"/>
      <c r="Y429" s="6"/>
      <c r="Z429" s="6"/>
      <c r="AA429" s="6"/>
      <c r="AB429" s="6"/>
      <c r="AC429" s="6"/>
      <c r="AD429" s="6"/>
    </row>
    <row r="430" spans="1:30" s="93" customFormat="1" x14ac:dyDescent="0.2">
      <c r="A430" s="79" t="s">
        <v>404</v>
      </c>
      <c r="B430" s="48" t="s">
        <v>387</v>
      </c>
      <c r="C430" s="64" t="s">
        <v>377</v>
      </c>
      <c r="D430" s="64" t="s">
        <v>280</v>
      </c>
      <c r="E430" s="41">
        <v>1</v>
      </c>
      <c r="F430" s="87" t="s">
        <v>720</v>
      </c>
      <c r="G430" s="39"/>
      <c r="H430" s="39">
        <v>436.04270000000002</v>
      </c>
      <c r="I430" s="40">
        <f t="shared" si="42"/>
        <v>436.04270000000002</v>
      </c>
      <c r="J430" s="19"/>
      <c r="K430" s="19"/>
      <c r="L430" s="19"/>
      <c r="M430" s="19"/>
      <c r="N430" s="19"/>
      <c r="O430" s="19"/>
      <c r="P430" s="19"/>
      <c r="Q430" s="19"/>
      <c r="R430" s="6"/>
      <c r="S430" s="6"/>
      <c r="T430" s="6"/>
      <c r="U430" s="6"/>
      <c r="V430" s="6"/>
      <c r="W430" s="6"/>
      <c r="X430" s="6"/>
      <c r="Y430" s="6"/>
      <c r="Z430" s="6"/>
      <c r="AA430" s="6"/>
      <c r="AB430" s="6"/>
      <c r="AC430" s="6"/>
      <c r="AD430" s="6"/>
    </row>
    <row r="431" spans="1:30" s="93" customFormat="1" x14ac:dyDescent="0.2">
      <c r="A431" s="79" t="s">
        <v>404</v>
      </c>
      <c r="B431" s="48" t="s">
        <v>387</v>
      </c>
      <c r="C431" s="64" t="s">
        <v>377</v>
      </c>
      <c r="D431" s="64" t="s">
        <v>280</v>
      </c>
      <c r="E431" s="41">
        <v>1</v>
      </c>
      <c r="F431" s="76" t="s">
        <v>701</v>
      </c>
      <c r="G431" s="39"/>
      <c r="H431" s="39">
        <v>436.04270000000002</v>
      </c>
      <c r="I431" s="40">
        <f t="shared" si="42"/>
        <v>436.04270000000002</v>
      </c>
      <c r="J431" s="19"/>
      <c r="K431" s="19"/>
      <c r="L431" s="19"/>
      <c r="M431" s="19"/>
      <c r="N431" s="19"/>
      <c r="O431" s="19"/>
      <c r="P431" s="19"/>
      <c r="Q431" s="19"/>
      <c r="R431" s="6"/>
      <c r="S431" s="6"/>
      <c r="T431" s="6"/>
      <c r="U431" s="6"/>
      <c r="V431" s="6"/>
      <c r="W431" s="6"/>
      <c r="X431" s="6"/>
      <c r="Y431" s="6"/>
      <c r="Z431" s="6"/>
      <c r="AA431" s="6"/>
      <c r="AB431" s="6"/>
      <c r="AC431" s="6"/>
      <c r="AD431" s="6"/>
    </row>
    <row r="432" spans="1:30" s="93" customFormat="1" x14ac:dyDescent="0.2">
      <c r="A432" s="79" t="s">
        <v>404</v>
      </c>
      <c r="B432" s="48" t="s">
        <v>387</v>
      </c>
      <c r="C432" s="64" t="s">
        <v>377</v>
      </c>
      <c r="D432" s="64" t="s">
        <v>280</v>
      </c>
      <c r="E432" s="41">
        <v>1</v>
      </c>
      <c r="F432" s="76" t="s">
        <v>702</v>
      </c>
      <c r="G432" s="39"/>
      <c r="H432" s="39">
        <v>436.04270000000002</v>
      </c>
      <c r="I432" s="40">
        <f t="shared" si="42"/>
        <v>436.04270000000002</v>
      </c>
      <c r="J432" s="19"/>
      <c r="K432" s="19"/>
      <c r="L432" s="19"/>
      <c r="M432" s="19"/>
      <c r="N432" s="19"/>
      <c r="O432" s="19"/>
      <c r="P432" s="19"/>
      <c r="Q432" s="19"/>
      <c r="R432" s="6"/>
      <c r="S432" s="6"/>
      <c r="T432" s="6"/>
      <c r="U432" s="6"/>
      <c r="V432" s="6"/>
      <c r="W432" s="6"/>
      <c r="X432" s="6"/>
      <c r="Y432" s="6"/>
      <c r="Z432" s="6"/>
      <c r="AA432" s="6"/>
      <c r="AB432" s="6"/>
      <c r="AC432" s="6"/>
      <c r="AD432" s="6"/>
    </row>
    <row r="433" spans="1:30" s="93" customFormat="1" x14ac:dyDescent="0.2">
      <c r="A433" s="79" t="s">
        <v>404</v>
      </c>
      <c r="B433" s="48" t="s">
        <v>387</v>
      </c>
      <c r="C433" s="64" t="s">
        <v>377</v>
      </c>
      <c r="D433" s="64" t="s">
        <v>280</v>
      </c>
      <c r="E433" s="41">
        <v>1</v>
      </c>
      <c r="F433" s="76" t="s">
        <v>703</v>
      </c>
      <c r="G433" s="39"/>
      <c r="H433" s="39">
        <v>436.04270000000002</v>
      </c>
      <c r="I433" s="40">
        <f t="shared" si="42"/>
        <v>436.04270000000002</v>
      </c>
      <c r="J433" s="19"/>
      <c r="K433" s="19"/>
      <c r="L433" s="19"/>
      <c r="M433" s="19"/>
      <c r="N433" s="19"/>
      <c r="O433" s="19"/>
      <c r="P433" s="19"/>
      <c r="Q433" s="19"/>
      <c r="R433" s="6"/>
      <c r="S433" s="6"/>
      <c r="T433" s="6"/>
      <c r="U433" s="6"/>
      <c r="V433" s="6"/>
      <c r="W433" s="6"/>
      <c r="X433" s="6"/>
      <c r="Y433" s="6"/>
      <c r="Z433" s="6"/>
      <c r="AA433" s="6"/>
      <c r="AB433" s="6"/>
      <c r="AC433" s="6"/>
      <c r="AD433" s="6"/>
    </row>
    <row r="434" spans="1:30" s="93" customFormat="1" x14ac:dyDescent="0.2">
      <c r="A434" s="79" t="s">
        <v>404</v>
      </c>
      <c r="B434" s="48" t="s">
        <v>387</v>
      </c>
      <c r="C434" s="64" t="s">
        <v>377</v>
      </c>
      <c r="D434" s="64" t="s">
        <v>280</v>
      </c>
      <c r="E434" s="41">
        <v>1</v>
      </c>
      <c r="F434" s="76" t="s">
        <v>704</v>
      </c>
      <c r="G434" s="39"/>
      <c r="H434" s="39">
        <v>436.04270000000002</v>
      </c>
      <c r="I434" s="40">
        <f t="shared" si="42"/>
        <v>436.04270000000002</v>
      </c>
      <c r="J434" s="19"/>
      <c r="K434" s="19"/>
      <c r="L434" s="19"/>
      <c r="M434" s="19"/>
      <c r="N434" s="19"/>
      <c r="O434" s="19"/>
      <c r="P434" s="19"/>
      <c r="Q434" s="19"/>
      <c r="R434" s="6"/>
      <c r="S434" s="6"/>
      <c r="T434" s="6"/>
      <c r="U434" s="6"/>
      <c r="V434" s="6"/>
      <c r="W434" s="6"/>
      <c r="X434" s="6"/>
      <c r="Y434" s="6"/>
      <c r="Z434" s="6"/>
      <c r="AA434" s="6"/>
      <c r="AB434" s="6"/>
      <c r="AC434" s="6"/>
      <c r="AD434" s="6"/>
    </row>
    <row r="435" spans="1:30" s="93" customFormat="1" x14ac:dyDescent="0.2">
      <c r="A435" s="79" t="s">
        <v>404</v>
      </c>
      <c r="B435" s="48" t="s">
        <v>387</v>
      </c>
      <c r="C435" s="64" t="s">
        <v>377</v>
      </c>
      <c r="D435" s="64" t="s">
        <v>280</v>
      </c>
      <c r="E435" s="41">
        <v>1</v>
      </c>
      <c r="F435" s="87" t="s">
        <v>705</v>
      </c>
      <c r="G435" s="39"/>
      <c r="H435" s="39">
        <v>436.04270000000002</v>
      </c>
      <c r="I435" s="40">
        <f t="shared" si="42"/>
        <v>436.04270000000002</v>
      </c>
      <c r="J435" s="19"/>
      <c r="K435" s="19"/>
      <c r="L435" s="19"/>
      <c r="M435" s="19"/>
      <c r="N435" s="19"/>
      <c r="O435" s="19"/>
      <c r="P435" s="19"/>
      <c r="Q435" s="19"/>
      <c r="R435" s="6"/>
      <c r="S435" s="6"/>
      <c r="T435" s="6"/>
      <c r="U435" s="6"/>
      <c r="V435" s="6"/>
      <c r="W435" s="6"/>
      <c r="X435" s="6"/>
      <c r="Y435" s="6"/>
      <c r="Z435" s="6"/>
      <c r="AA435" s="6"/>
      <c r="AB435" s="6"/>
      <c r="AC435" s="6"/>
      <c r="AD435" s="6"/>
    </row>
    <row r="436" spans="1:30" s="93" customFormat="1" x14ac:dyDescent="0.2">
      <c r="A436" s="79" t="s">
        <v>404</v>
      </c>
      <c r="B436" s="48" t="s">
        <v>387</v>
      </c>
      <c r="C436" s="64" t="s">
        <v>377</v>
      </c>
      <c r="D436" s="64" t="s">
        <v>280</v>
      </c>
      <c r="E436" s="41">
        <v>1</v>
      </c>
      <c r="F436" s="76" t="s">
        <v>706</v>
      </c>
      <c r="G436" s="39"/>
      <c r="H436" s="39">
        <v>436.04270000000002</v>
      </c>
      <c r="I436" s="40">
        <f t="shared" si="42"/>
        <v>436.04270000000002</v>
      </c>
      <c r="J436" s="19"/>
      <c r="K436" s="19"/>
      <c r="L436" s="19"/>
      <c r="M436" s="19"/>
      <c r="N436" s="19"/>
      <c r="O436" s="19"/>
      <c r="P436" s="19"/>
      <c r="Q436" s="19"/>
      <c r="R436" s="6"/>
      <c r="S436" s="6"/>
      <c r="T436" s="6"/>
      <c r="U436" s="6"/>
      <c r="V436" s="6"/>
      <c r="W436" s="6"/>
      <c r="X436" s="6"/>
      <c r="Y436" s="6"/>
      <c r="Z436" s="6"/>
      <c r="AA436" s="6"/>
      <c r="AB436" s="6"/>
      <c r="AC436" s="6"/>
      <c r="AD436" s="6"/>
    </row>
    <row r="437" spans="1:30" s="93" customFormat="1" x14ac:dyDescent="0.2">
      <c r="A437" s="79" t="s">
        <v>404</v>
      </c>
      <c r="B437" s="48" t="s">
        <v>387</v>
      </c>
      <c r="C437" s="64" t="s">
        <v>377</v>
      </c>
      <c r="D437" s="64" t="s">
        <v>280</v>
      </c>
      <c r="E437" s="41">
        <v>1</v>
      </c>
      <c r="F437" s="87" t="s">
        <v>707</v>
      </c>
      <c r="G437" s="39"/>
      <c r="H437" s="39">
        <v>436.04270000000002</v>
      </c>
      <c r="I437" s="40">
        <f t="shared" si="42"/>
        <v>436.04270000000002</v>
      </c>
      <c r="J437" s="19"/>
      <c r="K437" s="19"/>
      <c r="L437" s="19"/>
      <c r="M437" s="19"/>
      <c r="N437" s="19"/>
      <c r="O437" s="19"/>
      <c r="P437" s="19"/>
      <c r="Q437" s="19"/>
      <c r="R437" s="6"/>
      <c r="S437" s="6"/>
      <c r="T437" s="6"/>
      <c r="U437" s="6"/>
      <c r="V437" s="6"/>
      <c r="W437" s="6"/>
      <c r="X437" s="6"/>
      <c r="Y437" s="6"/>
      <c r="Z437" s="6"/>
      <c r="AA437" s="6"/>
      <c r="AB437" s="6"/>
      <c r="AC437" s="6"/>
      <c r="AD437" s="6"/>
    </row>
    <row r="438" spans="1:30" s="93" customFormat="1" x14ac:dyDescent="0.2">
      <c r="A438" s="79" t="s">
        <v>404</v>
      </c>
      <c r="B438" s="48" t="s">
        <v>387</v>
      </c>
      <c r="C438" s="64" t="s">
        <v>377</v>
      </c>
      <c r="D438" s="64" t="s">
        <v>280</v>
      </c>
      <c r="E438" s="41">
        <v>1</v>
      </c>
      <c r="F438" s="76" t="s">
        <v>708</v>
      </c>
      <c r="G438" s="39"/>
      <c r="H438" s="39">
        <v>436.04270000000002</v>
      </c>
      <c r="I438" s="40">
        <f t="shared" si="42"/>
        <v>436.04270000000002</v>
      </c>
      <c r="J438" s="19"/>
      <c r="K438" s="19"/>
      <c r="L438" s="19"/>
      <c r="M438" s="19"/>
      <c r="N438" s="19"/>
      <c r="O438" s="19"/>
      <c r="P438" s="19"/>
      <c r="Q438" s="19"/>
      <c r="R438" s="6"/>
      <c r="S438" s="6"/>
      <c r="T438" s="6"/>
      <c r="U438" s="6"/>
      <c r="V438" s="6"/>
      <c r="W438" s="6"/>
      <c r="X438" s="6"/>
      <c r="Y438" s="6"/>
      <c r="Z438" s="6"/>
      <c r="AA438" s="6"/>
      <c r="AB438" s="6"/>
      <c r="AC438" s="6"/>
      <c r="AD438" s="6"/>
    </row>
    <row r="439" spans="1:30" s="93" customFormat="1" x14ac:dyDescent="0.2">
      <c r="A439" s="79" t="s">
        <v>404</v>
      </c>
      <c r="B439" s="48" t="s">
        <v>387</v>
      </c>
      <c r="C439" s="64" t="s">
        <v>377</v>
      </c>
      <c r="D439" s="64" t="s">
        <v>280</v>
      </c>
      <c r="E439" s="41">
        <v>1</v>
      </c>
      <c r="F439" s="87" t="s">
        <v>709</v>
      </c>
      <c r="G439" s="39"/>
      <c r="H439" s="39">
        <v>436.04270000000002</v>
      </c>
      <c r="I439" s="40">
        <f t="shared" si="42"/>
        <v>436.04270000000002</v>
      </c>
      <c r="J439" s="19"/>
      <c r="K439" s="19"/>
      <c r="L439" s="19"/>
      <c r="M439" s="19"/>
      <c r="N439" s="19"/>
      <c r="O439" s="19"/>
      <c r="P439" s="19"/>
      <c r="Q439" s="19"/>
      <c r="R439" s="6"/>
      <c r="S439" s="6"/>
      <c r="T439" s="6"/>
      <c r="U439" s="6"/>
      <c r="V439" s="6"/>
      <c r="W439" s="6"/>
      <c r="X439" s="6"/>
      <c r="Y439" s="6"/>
      <c r="Z439" s="6"/>
      <c r="AA439" s="6"/>
      <c r="AB439" s="6"/>
      <c r="AC439" s="6"/>
      <c r="AD439" s="6"/>
    </row>
    <row r="440" spans="1:30" s="93" customFormat="1" x14ac:dyDescent="0.2">
      <c r="A440" s="79" t="s">
        <v>404</v>
      </c>
      <c r="B440" s="48" t="s">
        <v>387</v>
      </c>
      <c r="C440" s="64" t="s">
        <v>377</v>
      </c>
      <c r="D440" s="64" t="s">
        <v>280</v>
      </c>
      <c r="E440" s="41">
        <v>1</v>
      </c>
      <c r="F440" s="76" t="s">
        <v>710</v>
      </c>
      <c r="G440" s="39"/>
      <c r="H440" s="39">
        <v>436.04270000000002</v>
      </c>
      <c r="I440" s="40">
        <f t="shared" si="42"/>
        <v>436.04270000000002</v>
      </c>
      <c r="J440" s="19"/>
      <c r="K440" s="19"/>
      <c r="L440" s="19"/>
      <c r="M440" s="19"/>
      <c r="N440" s="19"/>
      <c r="O440" s="19"/>
      <c r="P440" s="19"/>
      <c r="Q440" s="19"/>
      <c r="R440" s="6"/>
      <c r="S440" s="6"/>
      <c r="T440" s="6"/>
      <c r="U440" s="6"/>
      <c r="V440" s="6"/>
      <c r="W440" s="6"/>
      <c r="X440" s="6"/>
      <c r="Y440" s="6"/>
      <c r="Z440" s="6"/>
      <c r="AA440" s="6"/>
      <c r="AB440" s="6"/>
      <c r="AC440" s="6"/>
      <c r="AD440" s="6"/>
    </row>
    <row r="441" spans="1:30" s="93" customFormat="1" x14ac:dyDescent="0.2">
      <c r="A441" s="79" t="s">
        <v>404</v>
      </c>
      <c r="B441" s="48" t="s">
        <v>387</v>
      </c>
      <c r="C441" s="64" t="s">
        <v>377</v>
      </c>
      <c r="D441" s="64" t="s">
        <v>280</v>
      </c>
      <c r="E441" s="41">
        <v>1</v>
      </c>
      <c r="F441" s="76" t="s">
        <v>711</v>
      </c>
      <c r="G441" s="39"/>
      <c r="H441" s="39">
        <v>436.04270000000002</v>
      </c>
      <c r="I441" s="40">
        <f t="shared" si="42"/>
        <v>436.04270000000002</v>
      </c>
      <c r="J441" s="19"/>
      <c r="K441" s="19"/>
      <c r="L441" s="19"/>
      <c r="M441" s="19"/>
      <c r="N441" s="19"/>
      <c r="O441" s="19"/>
      <c r="P441" s="19"/>
      <c r="Q441" s="19"/>
      <c r="R441" s="6"/>
      <c r="S441" s="6"/>
      <c r="T441" s="6"/>
      <c r="U441" s="6"/>
      <c r="V441" s="6"/>
      <c r="W441" s="6"/>
      <c r="X441" s="6"/>
      <c r="Y441" s="6"/>
      <c r="Z441" s="6"/>
      <c r="AA441" s="6"/>
      <c r="AB441" s="6"/>
      <c r="AC441" s="6"/>
      <c r="AD441" s="6"/>
    </row>
    <row r="442" spans="1:30" s="93" customFormat="1" x14ac:dyDescent="0.2">
      <c r="A442" s="79" t="s">
        <v>386</v>
      </c>
      <c r="B442" s="48" t="s">
        <v>102</v>
      </c>
      <c r="C442" s="64" t="s">
        <v>377</v>
      </c>
      <c r="D442" s="64" t="s">
        <v>280</v>
      </c>
      <c r="E442" s="41">
        <v>1</v>
      </c>
      <c r="F442" s="76" t="s">
        <v>712</v>
      </c>
      <c r="G442" s="39"/>
      <c r="H442" s="39">
        <v>401.1617</v>
      </c>
      <c r="I442" s="40">
        <f t="shared" si="42"/>
        <v>401.1617</v>
      </c>
      <c r="J442" s="19"/>
      <c r="K442" s="19"/>
      <c r="L442" s="19"/>
      <c r="M442" s="19"/>
      <c r="N442" s="19"/>
      <c r="O442" s="19"/>
      <c r="P442" s="19"/>
      <c r="Q442" s="19"/>
      <c r="R442" s="6"/>
      <c r="S442" s="6"/>
      <c r="T442" s="6"/>
      <c r="U442" s="6"/>
      <c r="V442" s="6"/>
      <c r="W442" s="6"/>
      <c r="X442" s="6"/>
      <c r="Y442" s="6"/>
      <c r="Z442" s="6"/>
      <c r="AA442" s="6"/>
      <c r="AB442" s="6"/>
      <c r="AC442" s="6"/>
      <c r="AD442" s="6"/>
    </row>
    <row r="443" spans="1:30" s="93" customFormat="1" x14ac:dyDescent="0.2">
      <c r="A443" s="79" t="s">
        <v>386</v>
      </c>
      <c r="B443" s="48" t="s">
        <v>102</v>
      </c>
      <c r="C443" s="64" t="s">
        <v>377</v>
      </c>
      <c r="D443" s="64" t="s">
        <v>280</v>
      </c>
      <c r="E443" s="41">
        <v>1</v>
      </c>
      <c r="F443" s="76" t="s">
        <v>713</v>
      </c>
      <c r="G443" s="39"/>
      <c r="H443" s="39">
        <v>401.1617</v>
      </c>
      <c r="I443" s="40">
        <f t="shared" si="42"/>
        <v>401.1617</v>
      </c>
      <c r="J443" s="19"/>
      <c r="K443" s="19"/>
      <c r="L443" s="19"/>
      <c r="M443" s="19"/>
      <c r="N443" s="19"/>
      <c r="O443" s="19"/>
      <c r="P443" s="19"/>
      <c r="Q443" s="19"/>
      <c r="R443" s="6"/>
      <c r="S443" s="6"/>
      <c r="T443" s="6"/>
      <c r="U443" s="6"/>
      <c r="V443" s="6"/>
      <c r="W443" s="6"/>
      <c r="X443" s="6"/>
      <c r="Y443" s="6"/>
      <c r="Z443" s="6"/>
      <c r="AA443" s="6"/>
      <c r="AB443" s="6"/>
      <c r="AC443" s="6"/>
      <c r="AD443" s="6"/>
    </row>
    <row r="444" spans="1:30" s="93" customFormat="1" x14ac:dyDescent="0.2">
      <c r="A444" s="79" t="s">
        <v>386</v>
      </c>
      <c r="B444" s="48" t="s">
        <v>102</v>
      </c>
      <c r="C444" s="64" t="s">
        <v>377</v>
      </c>
      <c r="D444" s="64" t="s">
        <v>280</v>
      </c>
      <c r="E444" s="41">
        <v>1</v>
      </c>
      <c r="F444" s="76" t="s">
        <v>696</v>
      </c>
      <c r="G444" s="39"/>
      <c r="H444" s="39">
        <v>401.1617</v>
      </c>
      <c r="I444" s="40">
        <f t="shared" si="42"/>
        <v>401.1617</v>
      </c>
      <c r="J444" s="19"/>
      <c r="K444" s="19"/>
      <c r="L444" s="19"/>
      <c r="M444" s="19"/>
      <c r="N444" s="19"/>
      <c r="O444" s="19"/>
      <c r="P444" s="19"/>
      <c r="Q444" s="19"/>
      <c r="R444" s="6"/>
      <c r="S444" s="6"/>
      <c r="T444" s="6"/>
      <c r="U444" s="6"/>
      <c r="V444" s="6"/>
      <c r="W444" s="6"/>
      <c r="X444" s="6"/>
      <c r="Y444" s="6"/>
      <c r="Z444" s="6"/>
      <c r="AA444" s="6"/>
      <c r="AB444" s="6"/>
      <c r="AC444" s="6"/>
      <c r="AD444" s="6"/>
    </row>
    <row r="445" spans="1:30" s="93" customFormat="1" x14ac:dyDescent="0.2">
      <c r="A445" s="79" t="s">
        <v>386</v>
      </c>
      <c r="B445" s="48" t="s">
        <v>102</v>
      </c>
      <c r="C445" s="64" t="s">
        <v>377</v>
      </c>
      <c r="D445" s="64" t="s">
        <v>280</v>
      </c>
      <c r="E445" s="41">
        <v>1</v>
      </c>
      <c r="F445" s="76" t="s">
        <v>715</v>
      </c>
      <c r="G445" s="39"/>
      <c r="H445" s="39">
        <v>401.1617</v>
      </c>
      <c r="I445" s="40">
        <f t="shared" si="42"/>
        <v>401.1617</v>
      </c>
      <c r="J445" s="19"/>
      <c r="K445" s="19"/>
      <c r="L445" s="19"/>
      <c r="M445" s="19"/>
      <c r="N445" s="19"/>
      <c r="O445" s="19"/>
      <c r="P445" s="19"/>
      <c r="Q445" s="19"/>
      <c r="R445" s="6"/>
      <c r="S445" s="6"/>
      <c r="T445" s="6"/>
      <c r="U445" s="6"/>
      <c r="V445" s="6"/>
      <c r="W445" s="6"/>
      <c r="X445" s="6"/>
      <c r="Y445" s="6"/>
      <c r="Z445" s="6"/>
      <c r="AA445" s="6"/>
      <c r="AB445" s="6"/>
      <c r="AC445" s="6"/>
      <c r="AD445" s="6"/>
    </row>
    <row r="446" spans="1:30" s="93" customFormat="1" x14ac:dyDescent="0.2">
      <c r="A446" s="79" t="s">
        <v>386</v>
      </c>
      <c r="B446" s="48" t="s">
        <v>102</v>
      </c>
      <c r="C446" s="64" t="s">
        <v>377</v>
      </c>
      <c r="D446" s="64" t="s">
        <v>280</v>
      </c>
      <c r="E446" s="41">
        <v>1</v>
      </c>
      <c r="F446" s="76" t="s">
        <v>716</v>
      </c>
      <c r="G446" s="39"/>
      <c r="H446" s="39">
        <v>401.1617</v>
      </c>
      <c r="I446" s="40">
        <f t="shared" si="42"/>
        <v>401.1617</v>
      </c>
      <c r="J446" s="19"/>
      <c r="K446" s="19"/>
      <c r="L446" s="19"/>
      <c r="M446" s="19"/>
      <c r="N446" s="19"/>
      <c r="O446" s="19"/>
      <c r="P446" s="19"/>
      <c r="Q446" s="19"/>
      <c r="R446" s="6"/>
      <c r="S446" s="6"/>
      <c r="T446" s="6"/>
      <c r="U446" s="6"/>
      <c r="V446" s="6"/>
      <c r="W446" s="6"/>
      <c r="X446" s="6"/>
      <c r="Y446" s="6"/>
      <c r="Z446" s="6"/>
      <c r="AA446" s="6"/>
      <c r="AB446" s="6"/>
      <c r="AC446" s="6"/>
      <c r="AD446" s="6"/>
    </row>
    <row r="447" spans="1:30" s="93" customFormat="1" x14ac:dyDescent="0.2">
      <c r="A447" s="79" t="s">
        <v>386</v>
      </c>
      <c r="B447" s="48" t="s">
        <v>102</v>
      </c>
      <c r="C447" s="64" t="s">
        <v>377</v>
      </c>
      <c r="D447" s="64" t="s">
        <v>280</v>
      </c>
      <c r="E447" s="41">
        <v>1</v>
      </c>
      <c r="F447" s="76" t="s">
        <v>717</v>
      </c>
      <c r="G447" s="39"/>
      <c r="H447" s="39">
        <v>401.1617</v>
      </c>
      <c r="I447" s="40">
        <f t="shared" si="42"/>
        <v>401.1617</v>
      </c>
      <c r="J447" s="19"/>
      <c r="K447" s="19"/>
      <c r="L447" s="19"/>
      <c r="M447" s="19"/>
      <c r="N447" s="19"/>
      <c r="O447" s="19"/>
      <c r="P447" s="19"/>
      <c r="Q447" s="19"/>
      <c r="R447" s="6"/>
      <c r="S447" s="6"/>
      <c r="T447" s="6"/>
      <c r="U447" s="6"/>
      <c r="V447" s="6"/>
      <c r="W447" s="6"/>
      <c r="X447" s="6"/>
      <c r="Y447" s="6"/>
      <c r="Z447" s="6"/>
      <c r="AA447" s="6"/>
      <c r="AB447" s="6"/>
      <c r="AC447" s="6"/>
      <c r="AD447" s="6"/>
    </row>
    <row r="448" spans="1:30" s="93" customFormat="1" x14ac:dyDescent="0.2">
      <c r="A448" s="79" t="s">
        <v>385</v>
      </c>
      <c r="B448" s="48" t="s">
        <v>104</v>
      </c>
      <c r="C448" s="64" t="s">
        <v>377</v>
      </c>
      <c r="D448" s="64" t="s">
        <v>280</v>
      </c>
      <c r="E448" s="41">
        <v>1</v>
      </c>
      <c r="F448" s="76" t="s">
        <v>718</v>
      </c>
      <c r="G448" s="39"/>
      <c r="H448" s="39">
        <v>313.94409999999999</v>
      </c>
      <c r="I448" s="40">
        <f t="shared" si="42"/>
        <v>313.94409999999999</v>
      </c>
      <c r="J448" s="19"/>
      <c r="K448" s="19"/>
      <c r="L448" s="19"/>
      <c r="M448" s="19"/>
      <c r="N448" s="19"/>
      <c r="O448" s="19"/>
      <c r="P448" s="19"/>
      <c r="Q448" s="19"/>
      <c r="R448" s="6"/>
      <c r="S448" s="6"/>
      <c r="T448" s="6"/>
      <c r="U448" s="6"/>
      <c r="V448" s="6"/>
      <c r="W448" s="6"/>
      <c r="X448" s="6"/>
      <c r="Y448" s="6"/>
      <c r="Z448" s="6"/>
      <c r="AA448" s="6"/>
      <c r="AB448" s="6"/>
      <c r="AC448" s="6"/>
      <c r="AD448" s="6"/>
    </row>
    <row r="449" spans="1:30" s="93" customFormat="1" x14ac:dyDescent="0.2">
      <c r="A449" s="79" t="s">
        <v>385</v>
      </c>
      <c r="B449" s="48" t="s">
        <v>104</v>
      </c>
      <c r="C449" s="64" t="s">
        <v>377</v>
      </c>
      <c r="D449" s="64" t="s">
        <v>280</v>
      </c>
      <c r="E449" s="41">
        <v>1</v>
      </c>
      <c r="F449" s="68" t="s">
        <v>719</v>
      </c>
      <c r="G449" s="39"/>
      <c r="H449" s="39">
        <v>313.94409999999999</v>
      </c>
      <c r="I449" s="40">
        <f t="shared" si="42"/>
        <v>313.94409999999999</v>
      </c>
      <c r="J449" s="19"/>
      <c r="K449" s="19"/>
      <c r="L449" s="19"/>
      <c r="M449" s="19"/>
      <c r="N449" s="19"/>
      <c r="O449" s="19"/>
      <c r="P449" s="19"/>
      <c r="Q449" s="19"/>
      <c r="R449" s="6"/>
      <c r="S449" s="6"/>
      <c r="T449" s="6"/>
      <c r="U449" s="6"/>
      <c r="V449" s="6"/>
      <c r="W449" s="6"/>
      <c r="X449" s="6"/>
      <c r="Y449" s="6"/>
      <c r="Z449" s="6"/>
      <c r="AA449" s="6"/>
      <c r="AB449" s="6"/>
      <c r="AC449" s="6"/>
      <c r="AD449" s="6"/>
    </row>
    <row r="450" spans="1:30" s="93" customFormat="1" x14ac:dyDescent="0.2">
      <c r="A450" s="79" t="s">
        <v>385</v>
      </c>
      <c r="B450" s="48" t="s">
        <v>104</v>
      </c>
      <c r="C450" s="64" t="s">
        <v>377</v>
      </c>
      <c r="D450" s="64" t="s">
        <v>280</v>
      </c>
      <c r="E450" s="41">
        <v>1</v>
      </c>
      <c r="F450" s="77" t="s">
        <v>700</v>
      </c>
      <c r="G450" s="39"/>
      <c r="H450" s="39">
        <v>313.94409999999999</v>
      </c>
      <c r="I450" s="40">
        <f t="shared" si="42"/>
        <v>313.94409999999999</v>
      </c>
      <c r="J450" s="19"/>
      <c r="K450" s="19"/>
      <c r="L450" s="19"/>
      <c r="M450" s="19"/>
      <c r="N450" s="19"/>
      <c r="O450" s="19"/>
      <c r="P450" s="19"/>
      <c r="Q450" s="19"/>
      <c r="R450" s="6"/>
      <c r="S450" s="6"/>
      <c r="T450" s="6"/>
      <c r="U450" s="6"/>
      <c r="V450" s="6"/>
      <c r="W450" s="6"/>
      <c r="X450" s="6"/>
      <c r="Y450" s="6"/>
      <c r="Z450" s="6"/>
      <c r="AA450" s="6"/>
      <c r="AB450" s="6"/>
      <c r="AC450" s="6"/>
      <c r="AD450" s="6"/>
    </row>
    <row r="451" spans="1:30" s="93" customFormat="1" x14ac:dyDescent="0.2">
      <c r="A451" s="79" t="s">
        <v>385</v>
      </c>
      <c r="B451" s="48" t="s">
        <v>104</v>
      </c>
      <c r="C451" s="64" t="s">
        <v>377</v>
      </c>
      <c r="D451" s="64" t="s">
        <v>280</v>
      </c>
      <c r="E451" s="41">
        <v>1</v>
      </c>
      <c r="F451" s="76" t="s">
        <v>721</v>
      </c>
      <c r="G451" s="39"/>
      <c r="H451" s="39">
        <v>313.94409999999999</v>
      </c>
      <c r="I451" s="40">
        <f t="shared" si="42"/>
        <v>313.94409999999999</v>
      </c>
      <c r="J451" s="19"/>
      <c r="K451" s="19"/>
      <c r="L451" s="19"/>
      <c r="M451" s="19"/>
      <c r="N451" s="19"/>
      <c r="O451" s="19"/>
      <c r="P451" s="19"/>
      <c r="Q451" s="19"/>
      <c r="R451" s="6"/>
      <c r="S451" s="6"/>
      <c r="T451" s="6"/>
      <c r="U451" s="6"/>
      <c r="V451" s="6"/>
      <c r="W451" s="6"/>
      <c r="X451" s="6"/>
      <c r="Y451" s="6"/>
      <c r="Z451" s="6"/>
      <c r="AA451" s="6"/>
      <c r="AB451" s="6"/>
      <c r="AC451" s="6"/>
      <c r="AD451" s="6"/>
    </row>
    <row r="452" spans="1:30" s="93" customFormat="1" x14ac:dyDescent="0.2">
      <c r="A452" s="79" t="s">
        <v>385</v>
      </c>
      <c r="B452" s="48" t="s">
        <v>104</v>
      </c>
      <c r="C452" s="64" t="s">
        <v>377</v>
      </c>
      <c r="D452" s="64" t="s">
        <v>280</v>
      </c>
      <c r="E452" s="41">
        <v>1</v>
      </c>
      <c r="F452" s="76" t="s">
        <v>722</v>
      </c>
      <c r="G452" s="39"/>
      <c r="H452" s="39">
        <v>313.94409999999999</v>
      </c>
      <c r="I452" s="40">
        <f t="shared" si="42"/>
        <v>313.94409999999999</v>
      </c>
      <c r="J452" s="19"/>
      <c r="K452" s="19"/>
      <c r="L452" s="19"/>
      <c r="M452" s="19"/>
      <c r="N452" s="19"/>
      <c r="O452" s="19"/>
      <c r="P452" s="19"/>
      <c r="Q452" s="19"/>
      <c r="R452" s="6"/>
      <c r="S452" s="6"/>
      <c r="T452" s="6"/>
      <c r="U452" s="6"/>
      <c r="V452" s="6"/>
      <c r="W452" s="6"/>
      <c r="X452" s="6"/>
      <c r="Y452" s="6"/>
      <c r="Z452" s="6"/>
      <c r="AA452" s="6"/>
      <c r="AB452" s="6"/>
      <c r="AC452" s="6"/>
      <c r="AD452" s="6"/>
    </row>
    <row r="453" spans="1:30" s="93" customFormat="1" x14ac:dyDescent="0.2">
      <c r="A453" s="79" t="s">
        <v>385</v>
      </c>
      <c r="B453" s="48" t="s">
        <v>104</v>
      </c>
      <c r="C453" s="64" t="s">
        <v>377</v>
      </c>
      <c r="D453" s="64" t="s">
        <v>280</v>
      </c>
      <c r="E453" s="41">
        <v>1</v>
      </c>
      <c r="F453" s="76" t="s">
        <v>723</v>
      </c>
      <c r="G453" s="39"/>
      <c r="H453" s="39">
        <v>313.94409999999999</v>
      </c>
      <c r="I453" s="40">
        <f t="shared" si="42"/>
        <v>313.94409999999999</v>
      </c>
      <c r="J453" s="19"/>
      <c r="K453" s="19"/>
      <c r="L453" s="19"/>
      <c r="M453" s="19"/>
      <c r="N453" s="19"/>
      <c r="O453" s="19"/>
      <c r="P453" s="19"/>
      <c r="Q453" s="19"/>
      <c r="R453" s="6"/>
      <c r="S453" s="6"/>
      <c r="T453" s="6"/>
      <c r="U453" s="6"/>
      <c r="V453" s="6"/>
      <c r="W453" s="6"/>
      <c r="X453" s="6"/>
      <c r="Y453" s="6"/>
      <c r="Z453" s="6"/>
      <c r="AA453" s="6"/>
      <c r="AB453" s="6"/>
      <c r="AC453" s="6"/>
      <c r="AD453" s="6"/>
    </row>
    <row r="454" spans="1:30" s="93" customFormat="1" x14ac:dyDescent="0.2">
      <c r="A454" s="79" t="s">
        <v>385</v>
      </c>
      <c r="B454" s="48" t="s">
        <v>104</v>
      </c>
      <c r="C454" s="64" t="s">
        <v>377</v>
      </c>
      <c r="D454" s="64" t="s">
        <v>280</v>
      </c>
      <c r="E454" s="41">
        <v>1</v>
      </c>
      <c r="F454" s="108" t="s">
        <v>941</v>
      </c>
      <c r="G454" s="39"/>
      <c r="H454" s="39">
        <v>313.94409999999999</v>
      </c>
      <c r="I454" s="40">
        <f t="shared" si="42"/>
        <v>313.94409999999999</v>
      </c>
      <c r="J454" s="19"/>
      <c r="K454" s="19"/>
      <c r="L454" s="19"/>
      <c r="M454" s="19"/>
      <c r="N454" s="19"/>
      <c r="O454" s="19"/>
      <c r="P454" s="19"/>
      <c r="Q454" s="19"/>
      <c r="R454" s="6"/>
      <c r="S454" s="6"/>
      <c r="T454" s="6"/>
      <c r="U454" s="6"/>
      <c r="V454" s="6"/>
      <c r="W454" s="6"/>
      <c r="X454" s="6"/>
      <c r="Y454" s="6"/>
      <c r="Z454" s="6"/>
      <c r="AA454" s="6"/>
      <c r="AB454" s="6"/>
      <c r="AC454" s="6"/>
      <c r="AD454" s="6"/>
    </row>
    <row r="455" spans="1:30" x14ac:dyDescent="0.2">
      <c r="A455" s="79" t="s">
        <v>674</v>
      </c>
      <c r="B455" s="48" t="s">
        <v>94</v>
      </c>
      <c r="C455" s="64" t="s">
        <v>377</v>
      </c>
      <c r="D455" s="64" t="s">
        <v>280</v>
      </c>
      <c r="E455" s="41">
        <v>1</v>
      </c>
      <c r="F455" s="76" t="s">
        <v>724</v>
      </c>
      <c r="G455" s="39"/>
      <c r="H455" s="39">
        <v>1200.6885</v>
      </c>
      <c r="I455" s="40">
        <f t="shared" si="10"/>
        <v>1200.6885</v>
      </c>
      <c r="J455" s="19"/>
      <c r="K455" s="19"/>
      <c r="L455" s="19"/>
      <c r="M455" s="19"/>
      <c r="N455" s="19"/>
      <c r="O455" s="19"/>
      <c r="P455" s="19"/>
      <c r="Q455" s="19"/>
      <c r="R455" s="6"/>
      <c r="S455" s="6"/>
      <c r="T455" s="6"/>
      <c r="U455" s="6"/>
      <c r="V455" s="6"/>
      <c r="W455" s="6"/>
      <c r="X455" s="6"/>
      <c r="Y455" s="6"/>
      <c r="Z455" s="6"/>
      <c r="AA455" s="6"/>
      <c r="AB455" s="6"/>
      <c r="AC455" s="6"/>
      <c r="AD455" s="6"/>
    </row>
    <row r="456" spans="1:30" s="93" customFormat="1" x14ac:dyDescent="0.2">
      <c r="A456" s="79" t="s">
        <v>383</v>
      </c>
      <c r="B456" s="48" t="s">
        <v>388</v>
      </c>
      <c r="C456" s="64" t="s">
        <v>377</v>
      </c>
      <c r="D456" s="64" t="s">
        <v>280</v>
      </c>
      <c r="E456" s="41">
        <v>1</v>
      </c>
      <c r="F456" s="76" t="s">
        <v>725</v>
      </c>
      <c r="G456" s="39"/>
      <c r="H456" s="39">
        <v>732.54629999999997</v>
      </c>
      <c r="I456" s="40">
        <f t="shared" si="10"/>
        <v>732.54629999999997</v>
      </c>
      <c r="J456" s="19"/>
      <c r="K456" s="19"/>
      <c r="L456" s="19"/>
      <c r="M456" s="19"/>
      <c r="N456" s="19"/>
      <c r="O456" s="19"/>
      <c r="P456" s="19"/>
      <c r="Q456" s="19"/>
      <c r="R456" s="6"/>
      <c r="S456" s="6"/>
      <c r="T456" s="6"/>
      <c r="U456" s="6"/>
      <c r="V456" s="6"/>
      <c r="W456" s="6"/>
      <c r="X456" s="6"/>
      <c r="Y456" s="6"/>
      <c r="Z456" s="6"/>
      <c r="AA456" s="6"/>
      <c r="AB456" s="6"/>
      <c r="AC456" s="6"/>
      <c r="AD456" s="6"/>
    </row>
    <row r="457" spans="1:30" s="93" customFormat="1" x14ac:dyDescent="0.2">
      <c r="A457" s="79" t="s">
        <v>383</v>
      </c>
      <c r="B457" s="48" t="s">
        <v>388</v>
      </c>
      <c r="C457" s="64" t="s">
        <v>377</v>
      </c>
      <c r="D457" s="64" t="s">
        <v>280</v>
      </c>
      <c r="E457" s="41">
        <v>1</v>
      </c>
      <c r="F457" s="76" t="s">
        <v>726</v>
      </c>
      <c r="G457" s="39"/>
      <c r="H457" s="39">
        <v>732.54629999999997</v>
      </c>
      <c r="I457" s="40">
        <f t="shared" ref="I457:I476" si="43">SUM(G457:H457)</f>
        <v>732.54629999999997</v>
      </c>
      <c r="J457" s="19"/>
      <c r="K457" s="19"/>
      <c r="L457" s="19"/>
      <c r="M457" s="19"/>
      <c r="N457" s="19"/>
      <c r="O457" s="19"/>
      <c r="P457" s="19"/>
      <c r="Q457" s="19"/>
      <c r="R457" s="6"/>
      <c r="S457" s="6"/>
      <c r="T457" s="6"/>
      <c r="U457" s="6"/>
      <c r="V457" s="6"/>
      <c r="W457" s="6"/>
      <c r="X457" s="6"/>
      <c r="Y457" s="6"/>
      <c r="Z457" s="6"/>
      <c r="AA457" s="6"/>
      <c r="AB457" s="6"/>
      <c r="AC457" s="6"/>
      <c r="AD457" s="6"/>
    </row>
    <row r="458" spans="1:30" s="93" customFormat="1" x14ac:dyDescent="0.2">
      <c r="A458" s="79" t="s">
        <v>384</v>
      </c>
      <c r="B458" s="48" t="s">
        <v>98</v>
      </c>
      <c r="C458" s="64" t="s">
        <v>377</v>
      </c>
      <c r="D458" s="64" t="s">
        <v>280</v>
      </c>
      <c r="E458" s="41">
        <v>1</v>
      </c>
      <c r="F458" s="76" t="s">
        <v>727</v>
      </c>
      <c r="G458" s="39"/>
      <c r="H458" s="39">
        <v>488.36419999999998</v>
      </c>
      <c r="I458" s="40">
        <f t="shared" si="43"/>
        <v>488.36419999999998</v>
      </c>
      <c r="J458" s="19"/>
      <c r="K458" s="19"/>
      <c r="L458" s="19"/>
      <c r="M458" s="19"/>
      <c r="N458" s="19"/>
      <c r="O458" s="19"/>
      <c r="P458" s="19"/>
      <c r="Q458" s="19"/>
      <c r="R458" s="6"/>
      <c r="S458" s="6"/>
      <c r="T458" s="6"/>
      <c r="U458" s="6"/>
      <c r="V458" s="6"/>
      <c r="W458" s="6"/>
      <c r="X458" s="6"/>
      <c r="Y458" s="6"/>
      <c r="Z458" s="6"/>
      <c r="AA458" s="6"/>
      <c r="AB458" s="6"/>
      <c r="AC458" s="6"/>
      <c r="AD458" s="6"/>
    </row>
    <row r="459" spans="1:30" s="93" customFormat="1" x14ac:dyDescent="0.2">
      <c r="A459" s="79" t="s">
        <v>384</v>
      </c>
      <c r="B459" s="48" t="s">
        <v>98</v>
      </c>
      <c r="C459" s="64" t="s">
        <v>377</v>
      </c>
      <c r="D459" s="64" t="s">
        <v>280</v>
      </c>
      <c r="E459" s="41">
        <v>1</v>
      </c>
      <c r="F459" s="76" t="s">
        <v>932</v>
      </c>
      <c r="G459" s="39"/>
      <c r="H459" s="39">
        <v>488.36419999999998</v>
      </c>
      <c r="I459" s="40">
        <f t="shared" si="43"/>
        <v>488.36419999999998</v>
      </c>
      <c r="J459" s="19"/>
      <c r="K459" s="19"/>
      <c r="L459" s="19"/>
      <c r="M459" s="19"/>
      <c r="N459" s="19"/>
      <c r="O459" s="19"/>
      <c r="P459" s="19"/>
      <c r="Q459" s="19"/>
      <c r="R459" s="6"/>
      <c r="S459" s="6"/>
      <c r="T459" s="6"/>
      <c r="U459" s="6"/>
      <c r="V459" s="6"/>
      <c r="W459" s="6"/>
      <c r="X459" s="6"/>
      <c r="Y459" s="6"/>
      <c r="Z459" s="6"/>
      <c r="AA459" s="6"/>
      <c r="AB459" s="6"/>
      <c r="AC459" s="6"/>
      <c r="AD459" s="6"/>
    </row>
    <row r="460" spans="1:30" s="93" customFormat="1" x14ac:dyDescent="0.2">
      <c r="A460" s="79" t="s">
        <v>384</v>
      </c>
      <c r="B460" s="48" t="s">
        <v>98</v>
      </c>
      <c r="C460" s="64" t="s">
        <v>377</v>
      </c>
      <c r="D460" s="64" t="s">
        <v>280</v>
      </c>
      <c r="E460" s="41">
        <v>1</v>
      </c>
      <c r="F460" s="76" t="s">
        <v>728</v>
      </c>
      <c r="G460" s="39"/>
      <c r="H460" s="39">
        <v>488.36419999999998</v>
      </c>
      <c r="I460" s="40">
        <f t="shared" si="43"/>
        <v>488.36419999999998</v>
      </c>
      <c r="J460" s="19"/>
      <c r="K460" s="19"/>
      <c r="L460" s="19"/>
      <c r="M460" s="19"/>
      <c r="N460" s="19"/>
      <c r="O460" s="19"/>
      <c r="P460" s="19"/>
      <c r="Q460" s="19"/>
      <c r="R460" s="6"/>
      <c r="S460" s="6"/>
      <c r="T460" s="6"/>
      <c r="U460" s="6"/>
      <c r="V460" s="6"/>
      <c r="W460" s="6"/>
      <c r="X460" s="6"/>
      <c r="Y460" s="6"/>
      <c r="Z460" s="6"/>
      <c r="AA460" s="6"/>
      <c r="AB460" s="6"/>
      <c r="AC460" s="6"/>
      <c r="AD460" s="6"/>
    </row>
    <row r="461" spans="1:30" s="93" customFormat="1" x14ac:dyDescent="0.2">
      <c r="A461" s="79" t="s">
        <v>404</v>
      </c>
      <c r="B461" s="48" t="s">
        <v>387</v>
      </c>
      <c r="C461" s="64" t="s">
        <v>377</v>
      </c>
      <c r="D461" s="64" t="s">
        <v>368</v>
      </c>
      <c r="E461" s="41">
        <v>1</v>
      </c>
      <c r="F461" s="83" t="s">
        <v>357</v>
      </c>
      <c r="G461" s="39"/>
      <c r="H461" s="39">
        <v>436.04270000000002</v>
      </c>
      <c r="I461" s="40">
        <f t="shared" si="43"/>
        <v>436.04270000000002</v>
      </c>
      <c r="J461" s="19"/>
      <c r="K461" s="19"/>
      <c r="L461" s="19"/>
      <c r="M461" s="19"/>
      <c r="N461" s="19"/>
      <c r="O461" s="19"/>
      <c r="P461" s="19"/>
      <c r="Q461" s="19"/>
      <c r="R461" s="6"/>
      <c r="S461" s="6"/>
      <c r="T461" s="6"/>
      <c r="U461" s="6"/>
      <c r="V461" s="6"/>
      <c r="W461" s="6"/>
      <c r="X461" s="6"/>
      <c r="Y461" s="6"/>
      <c r="Z461" s="6"/>
      <c r="AA461" s="6"/>
      <c r="AB461" s="6"/>
      <c r="AC461" s="6"/>
      <c r="AD461" s="6"/>
    </row>
    <row r="462" spans="1:30" s="93" customFormat="1" x14ac:dyDescent="0.2">
      <c r="A462" s="79" t="s">
        <v>404</v>
      </c>
      <c r="B462" s="48" t="s">
        <v>387</v>
      </c>
      <c r="C462" s="64" t="s">
        <v>377</v>
      </c>
      <c r="D462" s="64" t="s">
        <v>280</v>
      </c>
      <c r="E462" s="41">
        <v>1</v>
      </c>
      <c r="F462" s="76" t="s">
        <v>729</v>
      </c>
      <c r="G462" s="39"/>
      <c r="H462" s="39">
        <v>436.04270000000002</v>
      </c>
      <c r="I462" s="40">
        <f t="shared" si="43"/>
        <v>436.04270000000002</v>
      </c>
      <c r="J462" s="19"/>
      <c r="K462" s="19"/>
      <c r="L462" s="19"/>
      <c r="M462" s="19"/>
      <c r="N462" s="19"/>
      <c r="O462" s="19"/>
      <c r="P462" s="19"/>
      <c r="Q462" s="19"/>
      <c r="R462" s="6"/>
      <c r="S462" s="6"/>
      <c r="T462" s="6"/>
      <c r="U462" s="6"/>
      <c r="V462" s="6"/>
      <c r="W462" s="6"/>
      <c r="X462" s="6"/>
      <c r="Y462" s="6"/>
      <c r="Z462" s="6"/>
      <c r="AA462" s="6"/>
      <c r="AB462" s="6"/>
      <c r="AC462" s="6"/>
      <c r="AD462" s="6"/>
    </row>
    <row r="463" spans="1:30" s="93" customFormat="1" x14ac:dyDescent="0.2">
      <c r="A463" s="79" t="s">
        <v>404</v>
      </c>
      <c r="B463" s="48" t="s">
        <v>387</v>
      </c>
      <c r="C463" s="64" t="s">
        <v>377</v>
      </c>
      <c r="D463" s="64" t="s">
        <v>280</v>
      </c>
      <c r="E463" s="41">
        <v>1</v>
      </c>
      <c r="F463" s="87" t="s">
        <v>730</v>
      </c>
      <c r="G463" s="39"/>
      <c r="H463" s="39">
        <v>436.04270000000002</v>
      </c>
      <c r="I463" s="40">
        <f t="shared" si="43"/>
        <v>436.04270000000002</v>
      </c>
      <c r="J463" s="19"/>
      <c r="K463" s="19"/>
      <c r="L463" s="19"/>
      <c r="M463" s="19"/>
      <c r="N463" s="19"/>
      <c r="O463" s="19"/>
      <c r="P463" s="19"/>
      <c r="Q463" s="19"/>
      <c r="R463" s="6"/>
      <c r="S463" s="6"/>
      <c r="T463" s="6"/>
      <c r="U463" s="6"/>
      <c r="V463" s="6"/>
      <c r="W463" s="6"/>
      <c r="X463" s="6"/>
      <c r="Y463" s="6"/>
      <c r="Z463" s="6"/>
      <c r="AA463" s="6"/>
      <c r="AB463" s="6"/>
      <c r="AC463" s="6"/>
      <c r="AD463" s="6"/>
    </row>
    <row r="464" spans="1:30" s="93" customFormat="1" x14ac:dyDescent="0.2">
      <c r="A464" s="79" t="s">
        <v>404</v>
      </c>
      <c r="B464" s="48" t="s">
        <v>387</v>
      </c>
      <c r="C464" s="64" t="s">
        <v>377</v>
      </c>
      <c r="D464" s="64" t="s">
        <v>280</v>
      </c>
      <c r="E464" s="41">
        <v>1</v>
      </c>
      <c r="F464" s="76" t="s">
        <v>731</v>
      </c>
      <c r="G464" s="39"/>
      <c r="H464" s="39">
        <v>436.04270000000002</v>
      </c>
      <c r="I464" s="40">
        <f t="shared" si="43"/>
        <v>436.04270000000002</v>
      </c>
      <c r="J464" s="19"/>
      <c r="K464" s="19"/>
      <c r="L464" s="19"/>
      <c r="M464" s="19"/>
      <c r="N464" s="19"/>
      <c r="O464" s="19"/>
      <c r="P464" s="19"/>
      <c r="Q464" s="19"/>
      <c r="R464" s="6"/>
      <c r="S464" s="6"/>
      <c r="T464" s="6"/>
      <c r="U464" s="6"/>
      <c r="V464" s="6"/>
      <c r="W464" s="6"/>
      <c r="X464" s="6"/>
      <c r="Y464" s="6"/>
      <c r="Z464" s="6"/>
      <c r="AA464" s="6"/>
      <c r="AB464" s="6"/>
      <c r="AC464" s="6"/>
      <c r="AD464" s="6"/>
    </row>
    <row r="465" spans="1:30" s="93" customFormat="1" x14ac:dyDescent="0.2">
      <c r="A465" s="79" t="s">
        <v>404</v>
      </c>
      <c r="B465" s="48" t="s">
        <v>387</v>
      </c>
      <c r="C465" s="64" t="s">
        <v>377</v>
      </c>
      <c r="D465" s="64" t="s">
        <v>280</v>
      </c>
      <c r="E465" s="41">
        <v>1</v>
      </c>
      <c r="F465" s="76" t="s">
        <v>732</v>
      </c>
      <c r="G465" s="39"/>
      <c r="H465" s="39">
        <v>436.04270000000002</v>
      </c>
      <c r="I465" s="40">
        <f t="shared" si="43"/>
        <v>436.04270000000002</v>
      </c>
      <c r="J465" s="19"/>
      <c r="K465" s="19"/>
      <c r="L465" s="19"/>
      <c r="M465" s="19"/>
      <c r="N465" s="19"/>
      <c r="O465" s="19"/>
      <c r="P465" s="19"/>
      <c r="Q465" s="19"/>
      <c r="R465" s="6"/>
      <c r="S465" s="6"/>
      <c r="T465" s="6"/>
      <c r="U465" s="6"/>
      <c r="V465" s="6"/>
      <c r="W465" s="6"/>
      <c r="X465" s="6"/>
      <c r="Y465" s="6"/>
      <c r="Z465" s="6"/>
      <c r="AA465" s="6"/>
      <c r="AB465" s="6"/>
      <c r="AC465" s="6"/>
      <c r="AD465" s="6"/>
    </row>
    <row r="466" spans="1:30" s="93" customFormat="1" x14ac:dyDescent="0.2">
      <c r="A466" s="79" t="s">
        <v>404</v>
      </c>
      <c r="B466" s="48" t="s">
        <v>387</v>
      </c>
      <c r="C466" s="64" t="s">
        <v>377</v>
      </c>
      <c r="D466" s="64" t="s">
        <v>280</v>
      </c>
      <c r="E466" s="41">
        <v>1</v>
      </c>
      <c r="F466" s="76" t="s">
        <v>733</v>
      </c>
      <c r="G466" s="39"/>
      <c r="H466" s="39">
        <v>436.04270000000002</v>
      </c>
      <c r="I466" s="40">
        <f t="shared" si="43"/>
        <v>436.04270000000002</v>
      </c>
      <c r="J466" s="19"/>
      <c r="K466" s="19"/>
      <c r="L466" s="19"/>
      <c r="M466" s="19"/>
      <c r="N466" s="19"/>
      <c r="O466" s="19"/>
      <c r="P466" s="19"/>
      <c r="Q466" s="19"/>
      <c r="R466" s="6"/>
      <c r="S466" s="6"/>
      <c r="T466" s="6"/>
      <c r="U466" s="6"/>
      <c r="V466" s="6"/>
      <c r="W466" s="6"/>
      <c r="X466" s="6"/>
      <c r="Y466" s="6"/>
      <c r="Z466" s="6"/>
      <c r="AA466" s="6"/>
      <c r="AB466" s="6"/>
      <c r="AC466" s="6"/>
      <c r="AD466" s="6"/>
    </row>
    <row r="467" spans="1:30" s="93" customFormat="1" x14ac:dyDescent="0.2">
      <c r="A467" s="79" t="s">
        <v>404</v>
      </c>
      <c r="B467" s="48" t="s">
        <v>387</v>
      </c>
      <c r="C467" s="64" t="s">
        <v>377</v>
      </c>
      <c r="D467" s="64" t="s">
        <v>280</v>
      </c>
      <c r="E467" s="41">
        <v>1</v>
      </c>
      <c r="F467" s="76" t="s">
        <v>734</v>
      </c>
      <c r="G467" s="39"/>
      <c r="H467" s="39">
        <v>436.04270000000002</v>
      </c>
      <c r="I467" s="40">
        <f t="shared" si="43"/>
        <v>436.04270000000002</v>
      </c>
      <c r="J467" s="19"/>
      <c r="K467" s="19"/>
      <c r="L467" s="19"/>
      <c r="M467" s="19"/>
      <c r="N467" s="19"/>
      <c r="O467" s="19"/>
      <c r="P467" s="19"/>
      <c r="Q467" s="19"/>
      <c r="R467" s="6"/>
      <c r="S467" s="6"/>
      <c r="T467" s="6"/>
      <c r="U467" s="6"/>
      <c r="V467" s="6"/>
      <c r="W467" s="6"/>
      <c r="X467" s="6"/>
      <c r="Y467" s="6"/>
      <c r="Z467" s="6"/>
      <c r="AA467" s="6"/>
      <c r="AB467" s="6"/>
      <c r="AC467" s="6"/>
      <c r="AD467" s="6"/>
    </row>
    <row r="468" spans="1:30" s="93" customFormat="1" x14ac:dyDescent="0.2">
      <c r="A468" s="79" t="s">
        <v>386</v>
      </c>
      <c r="B468" s="48" t="s">
        <v>102</v>
      </c>
      <c r="C468" s="64" t="s">
        <v>377</v>
      </c>
      <c r="D468" s="64" t="s">
        <v>280</v>
      </c>
      <c r="E468" s="41">
        <v>1</v>
      </c>
      <c r="F468" s="76" t="s">
        <v>735</v>
      </c>
      <c r="G468" s="39"/>
      <c r="H468" s="39">
        <v>401.1617</v>
      </c>
      <c r="I468" s="40">
        <f t="shared" si="43"/>
        <v>401.1617</v>
      </c>
      <c r="J468" s="19"/>
      <c r="K468" s="19"/>
      <c r="L468" s="19"/>
      <c r="M468" s="19"/>
      <c r="N468" s="19"/>
      <c r="O468" s="19"/>
      <c r="P468" s="19"/>
      <c r="Q468" s="19"/>
      <c r="R468" s="6"/>
      <c r="S468" s="6"/>
      <c r="T468" s="6"/>
      <c r="U468" s="6"/>
      <c r="V468" s="6"/>
      <c r="W468" s="6"/>
      <c r="X468" s="6"/>
      <c r="Y468" s="6"/>
      <c r="Z468" s="6"/>
      <c r="AA468" s="6"/>
      <c r="AB468" s="6"/>
      <c r="AC468" s="6"/>
      <c r="AD468" s="6"/>
    </row>
    <row r="469" spans="1:30" s="93" customFormat="1" x14ac:dyDescent="0.2">
      <c r="A469" s="79" t="s">
        <v>386</v>
      </c>
      <c r="B469" s="48" t="s">
        <v>102</v>
      </c>
      <c r="C469" s="64" t="s">
        <v>377</v>
      </c>
      <c r="D469" s="64" t="s">
        <v>280</v>
      </c>
      <c r="E469" s="41">
        <v>1</v>
      </c>
      <c r="F469" s="76" t="s">
        <v>736</v>
      </c>
      <c r="G469" s="39"/>
      <c r="H469" s="39">
        <v>401.1617</v>
      </c>
      <c r="I469" s="40">
        <f t="shared" si="43"/>
        <v>401.1617</v>
      </c>
      <c r="J469" s="19"/>
      <c r="K469" s="19"/>
      <c r="L469" s="19"/>
      <c r="M469" s="19"/>
      <c r="N469" s="19"/>
      <c r="O469" s="19"/>
      <c r="P469" s="19"/>
      <c r="Q469" s="19"/>
      <c r="R469" s="6"/>
      <c r="S469" s="6"/>
      <c r="T469" s="6"/>
      <c r="U469" s="6"/>
      <c r="V469" s="6"/>
      <c r="W469" s="6"/>
      <c r="X469" s="6"/>
      <c r="Y469" s="6"/>
      <c r="Z469" s="6"/>
      <c r="AA469" s="6"/>
      <c r="AB469" s="6"/>
      <c r="AC469" s="6"/>
      <c r="AD469" s="6"/>
    </row>
    <row r="470" spans="1:30" s="93" customFormat="1" x14ac:dyDescent="0.2">
      <c r="A470" s="79" t="s">
        <v>386</v>
      </c>
      <c r="B470" s="48" t="s">
        <v>102</v>
      </c>
      <c r="C470" s="64" t="s">
        <v>377</v>
      </c>
      <c r="D470" s="64" t="s">
        <v>280</v>
      </c>
      <c r="E470" s="41">
        <v>1</v>
      </c>
      <c r="F470" s="76" t="s">
        <v>737</v>
      </c>
      <c r="G470" s="39"/>
      <c r="H470" s="39">
        <v>401.1617</v>
      </c>
      <c r="I470" s="40">
        <f t="shared" si="43"/>
        <v>401.1617</v>
      </c>
      <c r="J470" s="19"/>
      <c r="K470" s="19"/>
      <c r="L470" s="19"/>
      <c r="M470" s="19"/>
      <c r="N470" s="19"/>
      <c r="O470" s="19"/>
      <c r="P470" s="19"/>
      <c r="Q470" s="19"/>
      <c r="R470" s="6"/>
      <c r="S470" s="6"/>
      <c r="T470" s="6"/>
      <c r="U470" s="6"/>
      <c r="V470" s="6"/>
      <c r="W470" s="6"/>
      <c r="X470" s="6"/>
      <c r="Y470" s="6"/>
      <c r="Z470" s="6"/>
      <c r="AA470" s="6"/>
      <c r="AB470" s="6"/>
      <c r="AC470" s="6"/>
      <c r="AD470" s="6"/>
    </row>
    <row r="471" spans="1:30" s="93" customFormat="1" x14ac:dyDescent="0.2">
      <c r="A471" s="79" t="s">
        <v>386</v>
      </c>
      <c r="B471" s="48" t="s">
        <v>102</v>
      </c>
      <c r="C471" s="64" t="s">
        <v>377</v>
      </c>
      <c r="D471" s="64" t="s">
        <v>280</v>
      </c>
      <c r="E471" s="41">
        <v>1</v>
      </c>
      <c r="F471" s="76" t="s">
        <v>738</v>
      </c>
      <c r="G471" s="39"/>
      <c r="H471" s="39">
        <v>401.1617</v>
      </c>
      <c r="I471" s="40">
        <f t="shared" si="43"/>
        <v>401.1617</v>
      </c>
      <c r="J471" s="19"/>
      <c r="K471" s="19"/>
      <c r="L471" s="19"/>
      <c r="M471" s="19"/>
      <c r="N471" s="19"/>
      <c r="O471" s="19"/>
      <c r="P471" s="19"/>
      <c r="Q471" s="19"/>
      <c r="R471" s="6"/>
      <c r="S471" s="6"/>
      <c r="T471" s="6"/>
      <c r="U471" s="6"/>
      <c r="V471" s="6"/>
      <c r="W471" s="6"/>
      <c r="X471" s="6"/>
      <c r="Y471" s="6"/>
      <c r="Z471" s="6"/>
      <c r="AA471" s="6"/>
      <c r="AB471" s="6"/>
      <c r="AC471" s="6"/>
      <c r="AD471" s="6"/>
    </row>
    <row r="472" spans="1:30" s="93" customFormat="1" x14ac:dyDescent="0.2">
      <c r="A472" s="79" t="s">
        <v>386</v>
      </c>
      <c r="B472" s="48" t="s">
        <v>102</v>
      </c>
      <c r="C472" s="64" t="s">
        <v>377</v>
      </c>
      <c r="D472" s="64" t="s">
        <v>280</v>
      </c>
      <c r="E472" s="41">
        <v>1</v>
      </c>
      <c r="F472" s="76" t="s">
        <v>739</v>
      </c>
      <c r="G472" s="39"/>
      <c r="H472" s="39">
        <v>401.1617</v>
      </c>
      <c r="I472" s="40">
        <f t="shared" si="43"/>
        <v>401.1617</v>
      </c>
      <c r="J472" s="19"/>
      <c r="K472" s="19"/>
      <c r="L472" s="19"/>
      <c r="M472" s="19"/>
      <c r="N472" s="19"/>
      <c r="O472" s="19"/>
      <c r="P472" s="19"/>
      <c r="Q472" s="19"/>
      <c r="R472" s="6"/>
      <c r="S472" s="6"/>
      <c r="T472" s="6"/>
      <c r="U472" s="6"/>
      <c r="V472" s="6"/>
      <c r="W472" s="6"/>
      <c r="X472" s="6"/>
      <c r="Y472" s="6"/>
      <c r="Z472" s="6"/>
      <c r="AA472" s="6"/>
      <c r="AB472" s="6"/>
      <c r="AC472" s="6"/>
      <c r="AD472" s="6"/>
    </row>
    <row r="473" spans="1:30" s="93" customFormat="1" x14ac:dyDescent="0.2">
      <c r="A473" s="79" t="s">
        <v>386</v>
      </c>
      <c r="B473" s="48" t="s">
        <v>102</v>
      </c>
      <c r="C473" s="64" t="s">
        <v>377</v>
      </c>
      <c r="D473" s="64" t="s">
        <v>368</v>
      </c>
      <c r="E473" s="41">
        <v>1</v>
      </c>
      <c r="F473" s="83" t="s">
        <v>357</v>
      </c>
      <c r="G473" s="39"/>
      <c r="H473" s="39">
        <v>401.1617</v>
      </c>
      <c r="I473" s="40">
        <f t="shared" si="43"/>
        <v>401.1617</v>
      </c>
      <c r="J473" s="19"/>
      <c r="K473" s="19"/>
      <c r="L473" s="19"/>
      <c r="M473" s="19"/>
      <c r="N473" s="19"/>
      <c r="O473" s="19"/>
      <c r="P473" s="19"/>
      <c r="Q473" s="19"/>
      <c r="R473" s="6"/>
      <c r="S473" s="6"/>
      <c r="T473" s="6"/>
      <c r="U473" s="6"/>
      <c r="V473" s="6"/>
      <c r="W473" s="6"/>
      <c r="X473" s="6"/>
      <c r="Y473" s="6"/>
      <c r="Z473" s="6"/>
      <c r="AA473" s="6"/>
      <c r="AB473" s="6"/>
      <c r="AC473" s="6"/>
      <c r="AD473" s="6"/>
    </row>
    <row r="474" spans="1:30" s="93" customFormat="1" x14ac:dyDescent="0.2">
      <c r="A474" s="79" t="s">
        <v>385</v>
      </c>
      <c r="B474" s="48" t="s">
        <v>104</v>
      </c>
      <c r="C474" s="64" t="s">
        <v>377</v>
      </c>
      <c r="D474" s="64" t="s">
        <v>280</v>
      </c>
      <c r="E474" s="41">
        <v>1</v>
      </c>
      <c r="F474" s="76" t="s">
        <v>740</v>
      </c>
      <c r="G474" s="123"/>
      <c r="H474" s="39">
        <v>313.94409999999999</v>
      </c>
      <c r="I474" s="40">
        <f t="shared" si="43"/>
        <v>313.94409999999999</v>
      </c>
      <c r="J474" s="19"/>
      <c r="K474" s="19"/>
      <c r="L474" s="19"/>
      <c r="M474" s="19"/>
      <c r="N474" s="19"/>
      <c r="O474" s="19"/>
      <c r="P474" s="19"/>
      <c r="Q474" s="19"/>
      <c r="R474" s="6"/>
      <c r="S474" s="6"/>
      <c r="T474" s="6"/>
      <c r="U474" s="6"/>
      <c r="V474" s="6"/>
      <c r="W474" s="6"/>
      <c r="X474" s="6"/>
      <c r="Y474" s="6"/>
      <c r="Z474" s="6"/>
      <c r="AA474" s="6"/>
      <c r="AB474" s="6"/>
      <c r="AC474" s="6"/>
      <c r="AD474" s="6"/>
    </row>
    <row r="475" spans="1:30" s="93" customFormat="1" x14ac:dyDescent="0.2">
      <c r="A475" s="79" t="s">
        <v>385</v>
      </c>
      <c r="B475" s="48" t="s">
        <v>104</v>
      </c>
      <c r="C475" s="64" t="s">
        <v>377</v>
      </c>
      <c r="D475" s="64" t="s">
        <v>280</v>
      </c>
      <c r="E475" s="41">
        <v>1</v>
      </c>
      <c r="F475" s="76" t="s">
        <v>741</v>
      </c>
      <c r="G475" s="39"/>
      <c r="H475" s="39">
        <v>313.94409999999999</v>
      </c>
      <c r="I475" s="40">
        <f t="shared" si="43"/>
        <v>313.94409999999999</v>
      </c>
      <c r="J475" s="19"/>
      <c r="K475" s="19"/>
      <c r="L475" s="19"/>
      <c r="M475" s="19"/>
      <c r="N475" s="19"/>
      <c r="O475" s="19"/>
      <c r="P475" s="19"/>
      <c r="Q475" s="19"/>
      <c r="R475" s="6"/>
      <c r="S475" s="6"/>
      <c r="T475" s="6"/>
      <c r="U475" s="6"/>
      <c r="V475" s="6"/>
      <c r="W475" s="6"/>
      <c r="X475" s="6"/>
      <c r="Y475" s="6"/>
      <c r="Z475" s="6"/>
      <c r="AA475" s="6"/>
      <c r="AB475" s="6"/>
      <c r="AC475" s="6"/>
      <c r="AD475" s="6"/>
    </row>
    <row r="476" spans="1:30" s="93" customFormat="1" x14ac:dyDescent="0.2">
      <c r="A476" s="79" t="s">
        <v>385</v>
      </c>
      <c r="B476" s="48" t="s">
        <v>104</v>
      </c>
      <c r="C476" s="64" t="s">
        <v>377</v>
      </c>
      <c r="D476" s="64" t="s">
        <v>280</v>
      </c>
      <c r="E476" s="41">
        <v>1</v>
      </c>
      <c r="F476" s="76" t="s">
        <v>742</v>
      </c>
      <c r="G476" s="39"/>
      <c r="H476" s="39">
        <v>313.94409999999999</v>
      </c>
      <c r="I476" s="40">
        <f t="shared" si="43"/>
        <v>313.94409999999999</v>
      </c>
      <c r="J476" s="19"/>
      <c r="K476" s="19"/>
      <c r="L476" s="19"/>
      <c r="M476" s="19"/>
      <c r="N476" s="19"/>
      <c r="O476" s="19"/>
      <c r="P476" s="19"/>
      <c r="Q476" s="19"/>
      <c r="R476" s="6"/>
      <c r="S476" s="6"/>
      <c r="T476" s="6"/>
      <c r="U476" s="6"/>
      <c r="V476" s="6"/>
      <c r="W476" s="6"/>
      <c r="X476" s="6"/>
      <c r="Y476" s="6"/>
      <c r="Z476" s="6"/>
      <c r="AA476" s="6"/>
      <c r="AB476" s="6"/>
      <c r="AC476" s="6"/>
      <c r="AD476" s="6"/>
    </row>
    <row r="477" spans="1:30" s="93" customFormat="1" x14ac:dyDescent="0.2">
      <c r="A477" s="79" t="s">
        <v>383</v>
      </c>
      <c r="B477" s="48" t="s">
        <v>388</v>
      </c>
      <c r="C477" s="64" t="s">
        <v>284</v>
      </c>
      <c r="D477" s="64" t="s">
        <v>280</v>
      </c>
      <c r="E477" s="41">
        <v>1</v>
      </c>
      <c r="F477" s="76" t="s">
        <v>751</v>
      </c>
      <c r="G477" s="39"/>
      <c r="H477" s="39">
        <v>732.54629999999997</v>
      </c>
      <c r="I477" s="40">
        <f t="shared" ref="I477" si="44">SUM(G477:H477)</f>
        <v>732.54629999999997</v>
      </c>
      <c r="J477" s="19"/>
      <c r="K477" s="19"/>
      <c r="L477" s="19"/>
      <c r="M477" s="19"/>
      <c r="N477" s="19"/>
      <c r="O477" s="19"/>
      <c r="P477" s="19"/>
      <c r="Q477" s="19"/>
      <c r="R477" s="6"/>
      <c r="S477" s="6"/>
      <c r="T477" s="6"/>
      <c r="U477" s="6"/>
      <c r="V477" s="6"/>
      <c r="W477" s="6"/>
      <c r="X477" s="6"/>
      <c r="Y477" s="6"/>
      <c r="Z477" s="6"/>
      <c r="AA477" s="6"/>
      <c r="AB477" s="6"/>
      <c r="AC477" s="6"/>
      <c r="AD477" s="6"/>
    </row>
    <row r="478" spans="1:30" s="93" customFormat="1" x14ac:dyDescent="0.2">
      <c r="A478" s="79" t="s">
        <v>743</v>
      </c>
      <c r="B478" s="48" t="s">
        <v>94</v>
      </c>
      <c r="C478" s="64" t="s">
        <v>284</v>
      </c>
      <c r="D478" s="64" t="s">
        <v>280</v>
      </c>
      <c r="E478" s="41">
        <v>1</v>
      </c>
      <c r="F478" s="63" t="s">
        <v>752</v>
      </c>
      <c r="G478" s="39"/>
      <c r="H478" s="39">
        <v>1200.6885</v>
      </c>
      <c r="I478" s="40">
        <f t="shared" ref="I478:I479" si="45">SUM(G478:H478)</f>
        <v>1200.6885</v>
      </c>
      <c r="J478" s="19"/>
      <c r="K478" s="19"/>
      <c r="L478" s="19"/>
      <c r="M478" s="19"/>
      <c r="N478" s="19"/>
      <c r="O478" s="19"/>
      <c r="P478" s="19"/>
      <c r="Q478" s="19"/>
      <c r="R478" s="6"/>
      <c r="S478" s="6"/>
      <c r="T478" s="6"/>
      <c r="U478" s="6"/>
      <c r="V478" s="6"/>
      <c r="W478" s="6"/>
      <c r="X478" s="6"/>
      <c r="Y478" s="6"/>
      <c r="Z478" s="6"/>
      <c r="AA478" s="6"/>
      <c r="AB478" s="6"/>
      <c r="AC478" s="6"/>
      <c r="AD478" s="6"/>
    </row>
    <row r="479" spans="1:30" s="93" customFormat="1" x14ac:dyDescent="0.2">
      <c r="A479" s="79" t="s">
        <v>383</v>
      </c>
      <c r="B479" s="48" t="s">
        <v>388</v>
      </c>
      <c r="C479" s="64" t="s">
        <v>284</v>
      </c>
      <c r="D479" s="64" t="s">
        <v>280</v>
      </c>
      <c r="E479" s="41">
        <v>1</v>
      </c>
      <c r="F479" s="76" t="s">
        <v>753</v>
      </c>
      <c r="G479" s="39"/>
      <c r="H479" s="39">
        <v>732.54629999999997</v>
      </c>
      <c r="I479" s="40">
        <f t="shared" si="45"/>
        <v>732.54629999999997</v>
      </c>
      <c r="J479" s="19"/>
      <c r="K479" s="19"/>
      <c r="L479" s="19"/>
      <c r="M479" s="19"/>
      <c r="N479" s="19"/>
      <c r="O479" s="19"/>
      <c r="P479" s="19"/>
      <c r="Q479" s="19"/>
      <c r="R479" s="6"/>
      <c r="S479" s="6"/>
      <c r="T479" s="6"/>
      <c r="U479" s="6"/>
      <c r="V479" s="6"/>
      <c r="W479" s="6"/>
      <c r="X479" s="6"/>
      <c r="Y479" s="6"/>
      <c r="Z479" s="6"/>
      <c r="AA479" s="6"/>
      <c r="AB479" s="6"/>
      <c r="AC479" s="6"/>
      <c r="AD479" s="6"/>
    </row>
    <row r="480" spans="1:30" s="93" customFormat="1" x14ac:dyDescent="0.2">
      <c r="A480" s="79" t="s">
        <v>744</v>
      </c>
      <c r="B480" s="48" t="s">
        <v>94</v>
      </c>
      <c r="C480" s="64" t="s">
        <v>284</v>
      </c>
      <c r="D480" s="64" t="s">
        <v>280</v>
      </c>
      <c r="E480" s="41">
        <v>1</v>
      </c>
      <c r="F480" s="68" t="s">
        <v>754</v>
      </c>
      <c r="G480" s="39"/>
      <c r="H480" s="39">
        <v>1200.6885</v>
      </c>
      <c r="I480" s="40">
        <f t="shared" ref="I480:I488" si="46">SUM(G480:H480)</f>
        <v>1200.6885</v>
      </c>
      <c r="J480" s="19"/>
      <c r="K480" s="19"/>
      <c r="L480" s="19"/>
      <c r="M480" s="19"/>
      <c r="N480" s="19"/>
      <c r="O480" s="19"/>
      <c r="P480" s="19"/>
      <c r="Q480" s="19"/>
      <c r="R480" s="6"/>
      <c r="S480" s="6"/>
      <c r="T480" s="6"/>
      <c r="U480" s="6"/>
      <c r="V480" s="6"/>
      <c r="W480" s="6"/>
      <c r="X480" s="6"/>
      <c r="Y480" s="6"/>
      <c r="Z480" s="6"/>
      <c r="AA480" s="6"/>
      <c r="AB480" s="6"/>
      <c r="AC480" s="6"/>
      <c r="AD480" s="6"/>
    </row>
    <row r="481" spans="1:30" s="93" customFormat="1" x14ac:dyDescent="0.2">
      <c r="A481" s="79" t="s">
        <v>383</v>
      </c>
      <c r="B481" s="48" t="s">
        <v>388</v>
      </c>
      <c r="C481" s="64" t="s">
        <v>284</v>
      </c>
      <c r="D481" s="64" t="s">
        <v>280</v>
      </c>
      <c r="E481" s="41">
        <v>1</v>
      </c>
      <c r="F481" s="68" t="s">
        <v>755</v>
      </c>
      <c r="G481" s="39"/>
      <c r="H481" s="39">
        <v>732.54629999999997</v>
      </c>
      <c r="I481" s="40">
        <f t="shared" si="46"/>
        <v>732.54629999999997</v>
      </c>
      <c r="J481" s="19"/>
      <c r="K481" s="19"/>
      <c r="L481" s="19"/>
      <c r="M481" s="19"/>
      <c r="N481" s="19"/>
      <c r="O481" s="19"/>
      <c r="P481" s="19"/>
      <c r="Q481" s="19"/>
      <c r="R481" s="6"/>
      <c r="S481" s="6"/>
      <c r="T481" s="6"/>
      <c r="U481" s="6"/>
      <c r="V481" s="6"/>
      <c r="W481" s="6"/>
      <c r="X481" s="6"/>
      <c r="Y481" s="6"/>
      <c r="Z481" s="6"/>
      <c r="AA481" s="6"/>
      <c r="AB481" s="6"/>
      <c r="AC481" s="6"/>
      <c r="AD481" s="6"/>
    </row>
    <row r="482" spans="1:30" s="93" customFormat="1" x14ac:dyDescent="0.2">
      <c r="A482" s="79" t="s">
        <v>384</v>
      </c>
      <c r="B482" s="48" t="s">
        <v>98</v>
      </c>
      <c r="C482" s="64" t="s">
        <v>284</v>
      </c>
      <c r="D482" s="64" t="s">
        <v>280</v>
      </c>
      <c r="E482" s="41">
        <v>1</v>
      </c>
      <c r="F482" s="76" t="s">
        <v>940</v>
      </c>
      <c r="G482" s="39"/>
      <c r="H482" s="39">
        <v>488.36419999999998</v>
      </c>
      <c r="I482" s="40">
        <f t="shared" si="46"/>
        <v>488.36419999999998</v>
      </c>
      <c r="J482" s="19"/>
      <c r="K482" s="19"/>
      <c r="L482" s="19"/>
      <c r="M482" s="19"/>
      <c r="N482" s="19"/>
      <c r="O482" s="19"/>
      <c r="P482" s="19"/>
      <c r="Q482" s="19"/>
      <c r="R482" s="6"/>
      <c r="S482" s="6"/>
      <c r="T482" s="6"/>
      <c r="U482" s="6"/>
      <c r="V482" s="6"/>
      <c r="W482" s="6"/>
      <c r="X482" s="6"/>
      <c r="Y482" s="6"/>
      <c r="Z482" s="6"/>
      <c r="AA482" s="6"/>
      <c r="AB482" s="6"/>
      <c r="AC482" s="6"/>
      <c r="AD482" s="6"/>
    </row>
    <row r="483" spans="1:30" s="93" customFormat="1" x14ac:dyDescent="0.2">
      <c r="A483" s="79" t="s">
        <v>384</v>
      </c>
      <c r="B483" s="48" t="s">
        <v>98</v>
      </c>
      <c r="C483" s="64" t="s">
        <v>284</v>
      </c>
      <c r="D483" s="64" t="s">
        <v>280</v>
      </c>
      <c r="E483" s="41">
        <v>1</v>
      </c>
      <c r="F483" s="87" t="s">
        <v>756</v>
      </c>
      <c r="G483" s="39"/>
      <c r="H483" s="39">
        <v>488.36419999999998</v>
      </c>
      <c r="I483" s="40">
        <f t="shared" si="46"/>
        <v>488.36419999999998</v>
      </c>
      <c r="J483" s="19"/>
      <c r="K483" s="19"/>
      <c r="L483" s="19"/>
      <c r="M483" s="19"/>
      <c r="N483" s="19"/>
      <c r="O483" s="19"/>
      <c r="P483" s="19"/>
      <c r="Q483" s="19"/>
      <c r="R483" s="6"/>
      <c r="S483" s="6"/>
      <c r="T483" s="6"/>
      <c r="U483" s="6"/>
      <c r="V483" s="6"/>
      <c r="W483" s="6"/>
      <c r="X483" s="6"/>
      <c r="Y483" s="6"/>
      <c r="Z483" s="6"/>
      <c r="AA483" s="6"/>
      <c r="AB483" s="6"/>
      <c r="AC483" s="6"/>
      <c r="AD483" s="6"/>
    </row>
    <row r="484" spans="1:30" s="93" customFormat="1" x14ac:dyDescent="0.2">
      <c r="A484" s="79" t="s">
        <v>384</v>
      </c>
      <c r="B484" s="48" t="s">
        <v>98</v>
      </c>
      <c r="C484" s="64" t="s">
        <v>284</v>
      </c>
      <c r="D484" s="64" t="s">
        <v>280</v>
      </c>
      <c r="E484" s="41">
        <v>1</v>
      </c>
      <c r="F484" s="76" t="s">
        <v>757</v>
      </c>
      <c r="G484" s="39"/>
      <c r="H484" s="39">
        <v>488.36419999999998</v>
      </c>
      <c r="I484" s="40">
        <f t="shared" si="46"/>
        <v>488.36419999999998</v>
      </c>
      <c r="J484" s="19"/>
      <c r="K484" s="19"/>
      <c r="L484" s="19"/>
      <c r="M484" s="19"/>
      <c r="N484" s="19"/>
      <c r="O484" s="19"/>
      <c r="P484" s="19"/>
      <c r="Q484" s="19"/>
      <c r="R484" s="6"/>
      <c r="S484" s="6"/>
      <c r="T484" s="6"/>
      <c r="U484" s="6"/>
      <c r="V484" s="6"/>
      <c r="W484" s="6"/>
      <c r="X484" s="6"/>
      <c r="Y484" s="6"/>
      <c r="Z484" s="6"/>
      <c r="AA484" s="6"/>
      <c r="AB484" s="6"/>
      <c r="AC484" s="6"/>
      <c r="AD484" s="6"/>
    </row>
    <row r="485" spans="1:30" s="93" customFormat="1" x14ac:dyDescent="0.2">
      <c r="A485" s="79" t="s">
        <v>384</v>
      </c>
      <c r="B485" s="48" t="s">
        <v>98</v>
      </c>
      <c r="C485" s="64" t="s">
        <v>284</v>
      </c>
      <c r="D485" s="64" t="s">
        <v>280</v>
      </c>
      <c r="E485" s="41">
        <v>1</v>
      </c>
      <c r="F485" s="76" t="s">
        <v>758</v>
      </c>
      <c r="G485" s="39"/>
      <c r="H485" s="39">
        <v>488.36419999999998</v>
      </c>
      <c r="I485" s="40">
        <f t="shared" si="46"/>
        <v>488.36419999999998</v>
      </c>
      <c r="J485" s="19"/>
      <c r="K485" s="19"/>
      <c r="L485" s="19"/>
      <c r="M485" s="19"/>
      <c r="N485" s="19"/>
      <c r="O485" s="19"/>
      <c r="P485" s="19"/>
      <c r="Q485" s="19"/>
      <c r="R485" s="6"/>
      <c r="S485" s="6"/>
      <c r="T485" s="6"/>
      <c r="U485" s="6"/>
      <c r="V485" s="6"/>
      <c r="W485" s="6"/>
      <c r="X485" s="6"/>
      <c r="Y485" s="6"/>
      <c r="Z485" s="6"/>
      <c r="AA485" s="6"/>
      <c r="AB485" s="6"/>
      <c r="AC485" s="6"/>
      <c r="AD485" s="6"/>
    </row>
    <row r="486" spans="1:30" s="93" customFormat="1" x14ac:dyDescent="0.2">
      <c r="A486" s="79" t="s">
        <v>384</v>
      </c>
      <c r="B486" s="48" t="s">
        <v>98</v>
      </c>
      <c r="C486" s="64" t="s">
        <v>284</v>
      </c>
      <c r="D486" s="64" t="s">
        <v>280</v>
      </c>
      <c r="E486" s="41">
        <v>1</v>
      </c>
      <c r="F486" s="76" t="s">
        <v>970</v>
      </c>
      <c r="G486" s="39"/>
      <c r="H486" s="39">
        <v>488.36419999999998</v>
      </c>
      <c r="I486" s="40">
        <f t="shared" si="46"/>
        <v>488.36419999999998</v>
      </c>
      <c r="J486" s="19"/>
      <c r="K486" s="19"/>
      <c r="L486" s="19"/>
      <c r="M486" s="19"/>
      <c r="N486" s="19"/>
      <c r="O486" s="19"/>
      <c r="P486" s="19"/>
      <c r="Q486" s="19"/>
      <c r="R486" s="6"/>
      <c r="S486" s="6"/>
      <c r="T486" s="6"/>
      <c r="U486" s="6"/>
      <c r="V486" s="6"/>
      <c r="W486" s="6"/>
      <c r="X486" s="6"/>
      <c r="Y486" s="6"/>
      <c r="Z486" s="6"/>
      <c r="AA486" s="6"/>
      <c r="AB486" s="6"/>
      <c r="AC486" s="6"/>
      <c r="AD486" s="6"/>
    </row>
    <row r="487" spans="1:30" s="93" customFormat="1" x14ac:dyDescent="0.2">
      <c r="A487" s="79" t="s">
        <v>384</v>
      </c>
      <c r="B487" s="48" t="s">
        <v>98</v>
      </c>
      <c r="C487" s="64" t="s">
        <v>284</v>
      </c>
      <c r="D487" s="64" t="s">
        <v>280</v>
      </c>
      <c r="E487" s="41">
        <v>1</v>
      </c>
      <c r="F487" s="76" t="s">
        <v>759</v>
      </c>
      <c r="G487" s="39"/>
      <c r="H487" s="39">
        <v>488.36419999999998</v>
      </c>
      <c r="I487" s="40">
        <f t="shared" si="46"/>
        <v>488.36419999999998</v>
      </c>
      <c r="J487" s="19"/>
      <c r="K487" s="19"/>
      <c r="L487" s="19"/>
      <c r="M487" s="19"/>
      <c r="N487" s="19"/>
      <c r="O487" s="19"/>
      <c r="P487" s="19"/>
      <c r="Q487" s="19"/>
      <c r="R487" s="6"/>
      <c r="S487" s="6"/>
      <c r="T487" s="6"/>
      <c r="U487" s="6"/>
      <c r="V487" s="6"/>
      <c r="W487" s="6"/>
      <c r="X487" s="6"/>
      <c r="Y487" s="6"/>
      <c r="Z487" s="6"/>
      <c r="AA487" s="6"/>
      <c r="AB487" s="6"/>
      <c r="AC487" s="6"/>
      <c r="AD487" s="6"/>
    </row>
    <row r="488" spans="1:30" s="93" customFormat="1" x14ac:dyDescent="0.2">
      <c r="A488" s="79" t="s">
        <v>384</v>
      </c>
      <c r="B488" s="48" t="s">
        <v>98</v>
      </c>
      <c r="C488" s="64" t="s">
        <v>284</v>
      </c>
      <c r="D488" s="64" t="s">
        <v>280</v>
      </c>
      <c r="E488" s="41">
        <v>1</v>
      </c>
      <c r="F488" s="77" t="s">
        <v>760</v>
      </c>
      <c r="G488" s="39"/>
      <c r="H488" s="39">
        <v>488.36419999999998</v>
      </c>
      <c r="I488" s="40">
        <f t="shared" si="46"/>
        <v>488.36419999999998</v>
      </c>
      <c r="J488" s="19"/>
      <c r="K488" s="19"/>
      <c r="L488" s="19"/>
      <c r="M488" s="19"/>
      <c r="N488" s="19"/>
      <c r="O488" s="19"/>
      <c r="P488" s="19"/>
      <c r="Q488" s="19"/>
      <c r="R488" s="6"/>
      <c r="S488" s="6"/>
      <c r="T488" s="6"/>
      <c r="U488" s="6"/>
      <c r="V488" s="6"/>
      <c r="W488" s="6"/>
      <c r="X488" s="6"/>
      <c r="Y488" s="6"/>
      <c r="Z488" s="6"/>
      <c r="AA488" s="6"/>
      <c r="AB488" s="6"/>
      <c r="AC488" s="6"/>
      <c r="AD488" s="6"/>
    </row>
    <row r="489" spans="1:30" s="93" customFormat="1" x14ac:dyDescent="0.2">
      <c r="A489" s="79" t="s">
        <v>745</v>
      </c>
      <c r="B489" s="48" t="s">
        <v>94</v>
      </c>
      <c r="C489" s="64" t="s">
        <v>284</v>
      </c>
      <c r="D489" s="64" t="s">
        <v>368</v>
      </c>
      <c r="E489" s="41">
        <v>1</v>
      </c>
      <c r="F489" s="63" t="s">
        <v>357</v>
      </c>
      <c r="G489" s="39"/>
      <c r="H489" s="39">
        <v>1200.6885</v>
      </c>
      <c r="I489" s="40">
        <f t="shared" ref="I489:I492" si="47">SUM(G489:H489)</f>
        <v>1200.6885</v>
      </c>
      <c r="J489" s="19"/>
      <c r="K489" s="19"/>
      <c r="L489" s="19"/>
      <c r="M489" s="19"/>
      <c r="N489" s="19"/>
      <c r="O489" s="19"/>
      <c r="P489" s="19"/>
      <c r="Q489" s="19"/>
      <c r="R489" s="6"/>
      <c r="S489" s="6"/>
      <c r="T489" s="6"/>
      <c r="U489" s="6"/>
      <c r="V489" s="6"/>
      <c r="W489" s="6"/>
      <c r="X489" s="6"/>
      <c r="Y489" s="6"/>
      <c r="Z489" s="6"/>
      <c r="AA489" s="6"/>
      <c r="AB489" s="6"/>
      <c r="AC489" s="6"/>
      <c r="AD489" s="6"/>
    </row>
    <row r="490" spans="1:30" s="93" customFormat="1" x14ac:dyDescent="0.2">
      <c r="A490" s="79" t="s">
        <v>383</v>
      </c>
      <c r="B490" s="48" t="s">
        <v>388</v>
      </c>
      <c r="C490" s="64" t="s">
        <v>284</v>
      </c>
      <c r="D490" s="64" t="s">
        <v>280</v>
      </c>
      <c r="E490" s="41">
        <v>1</v>
      </c>
      <c r="F490" s="68" t="s">
        <v>935</v>
      </c>
      <c r="G490" s="39"/>
      <c r="H490" s="39">
        <v>732.54629999999997</v>
      </c>
      <c r="I490" s="40">
        <f t="shared" si="47"/>
        <v>732.54629999999997</v>
      </c>
      <c r="J490" s="19"/>
      <c r="K490" s="19"/>
      <c r="L490" s="19"/>
      <c r="M490" s="19"/>
      <c r="N490" s="19"/>
      <c r="O490" s="19"/>
      <c r="P490" s="19"/>
      <c r="Q490" s="19"/>
      <c r="R490" s="6"/>
      <c r="S490" s="6"/>
      <c r="T490" s="6"/>
      <c r="U490" s="6"/>
      <c r="V490" s="6"/>
      <c r="W490" s="6"/>
      <c r="X490" s="6"/>
      <c r="Y490" s="6"/>
      <c r="Z490" s="6"/>
      <c r="AA490" s="6"/>
      <c r="AB490" s="6"/>
      <c r="AC490" s="6"/>
      <c r="AD490" s="6"/>
    </row>
    <row r="491" spans="1:30" s="93" customFormat="1" x14ac:dyDescent="0.2">
      <c r="A491" s="79" t="s">
        <v>384</v>
      </c>
      <c r="B491" s="48" t="s">
        <v>98</v>
      </c>
      <c r="C491" s="64" t="s">
        <v>284</v>
      </c>
      <c r="D491" s="64" t="s">
        <v>280</v>
      </c>
      <c r="E491" s="41">
        <v>1</v>
      </c>
      <c r="F491" s="63" t="s">
        <v>969</v>
      </c>
      <c r="G491" s="39"/>
      <c r="H491" s="39">
        <v>488.36419999999998</v>
      </c>
      <c r="I491" s="40">
        <f t="shared" si="47"/>
        <v>488.36419999999998</v>
      </c>
      <c r="J491" s="19"/>
      <c r="K491" s="19"/>
      <c r="L491" s="19"/>
      <c r="M491" s="19"/>
      <c r="N491" s="19"/>
      <c r="O491" s="19"/>
      <c r="P491" s="19"/>
      <c r="Q491" s="19"/>
      <c r="R491" s="6"/>
      <c r="S491" s="6"/>
      <c r="T491" s="6"/>
      <c r="U491" s="6"/>
      <c r="V491" s="6"/>
      <c r="W491" s="6"/>
      <c r="X491" s="6"/>
      <c r="Y491" s="6"/>
      <c r="Z491" s="6"/>
      <c r="AA491" s="6"/>
      <c r="AB491" s="6"/>
      <c r="AC491" s="6"/>
      <c r="AD491" s="6"/>
    </row>
    <row r="492" spans="1:30" s="93" customFormat="1" x14ac:dyDescent="0.2">
      <c r="A492" s="79" t="s">
        <v>384</v>
      </c>
      <c r="B492" s="48" t="s">
        <v>98</v>
      </c>
      <c r="C492" s="64" t="s">
        <v>284</v>
      </c>
      <c r="D492" s="64" t="s">
        <v>280</v>
      </c>
      <c r="E492" s="41">
        <v>1</v>
      </c>
      <c r="F492" s="63" t="s">
        <v>762</v>
      </c>
      <c r="G492" s="39"/>
      <c r="H492" s="39">
        <v>488.36419999999998</v>
      </c>
      <c r="I492" s="40">
        <f t="shared" si="47"/>
        <v>488.36419999999998</v>
      </c>
      <c r="J492" s="19"/>
      <c r="K492" s="19"/>
      <c r="L492" s="19"/>
      <c r="M492" s="19"/>
      <c r="N492" s="19"/>
      <c r="O492" s="19"/>
      <c r="P492" s="19"/>
      <c r="Q492" s="19"/>
      <c r="R492" s="6"/>
      <c r="S492" s="6"/>
      <c r="T492" s="6"/>
      <c r="U492" s="6"/>
      <c r="V492" s="6"/>
      <c r="W492" s="6"/>
      <c r="X492" s="6"/>
      <c r="Y492" s="6"/>
      <c r="Z492" s="6"/>
      <c r="AA492" s="6"/>
      <c r="AB492" s="6"/>
      <c r="AC492" s="6"/>
      <c r="AD492" s="6"/>
    </row>
    <row r="493" spans="1:30" s="93" customFormat="1" x14ac:dyDescent="0.2">
      <c r="A493" s="79" t="s">
        <v>746</v>
      </c>
      <c r="B493" s="48" t="s">
        <v>94</v>
      </c>
      <c r="C493" s="64" t="s">
        <v>284</v>
      </c>
      <c r="D493" s="64" t="s">
        <v>280</v>
      </c>
      <c r="E493" s="41">
        <v>1</v>
      </c>
      <c r="F493" s="76" t="s">
        <v>763</v>
      </c>
      <c r="G493" s="39"/>
      <c r="H493" s="39">
        <v>1200.6885</v>
      </c>
      <c r="I493" s="40">
        <f t="shared" ref="I493:I496" si="48">SUM(G493:H493)</f>
        <v>1200.6885</v>
      </c>
      <c r="J493" s="19"/>
      <c r="K493" s="19"/>
      <c r="L493" s="19"/>
      <c r="M493" s="19"/>
      <c r="N493" s="19"/>
      <c r="O493" s="19"/>
      <c r="P493" s="19"/>
      <c r="Q493" s="19"/>
      <c r="R493" s="6"/>
      <c r="S493" s="6"/>
      <c r="T493" s="6"/>
      <c r="U493" s="6"/>
      <c r="V493" s="6"/>
      <c r="W493" s="6"/>
      <c r="X493" s="6"/>
      <c r="Y493" s="6"/>
      <c r="Z493" s="6"/>
      <c r="AA493" s="6"/>
      <c r="AB493" s="6"/>
      <c r="AC493" s="6"/>
      <c r="AD493" s="6"/>
    </row>
    <row r="494" spans="1:30" s="93" customFormat="1" x14ac:dyDescent="0.2">
      <c r="A494" s="79" t="s">
        <v>383</v>
      </c>
      <c r="B494" s="48" t="s">
        <v>388</v>
      </c>
      <c r="C494" s="64" t="s">
        <v>284</v>
      </c>
      <c r="D494" s="64" t="s">
        <v>280</v>
      </c>
      <c r="E494" s="41">
        <v>1</v>
      </c>
      <c r="F494" s="76" t="s">
        <v>764</v>
      </c>
      <c r="G494" s="39"/>
      <c r="H494" s="39">
        <v>732.54629999999997</v>
      </c>
      <c r="I494" s="40">
        <f t="shared" si="48"/>
        <v>732.54629999999997</v>
      </c>
      <c r="J494" s="19"/>
      <c r="K494" s="19"/>
      <c r="L494" s="19"/>
      <c r="M494" s="19"/>
      <c r="N494" s="19"/>
      <c r="O494" s="19"/>
      <c r="P494" s="19"/>
      <c r="Q494" s="19"/>
      <c r="R494" s="6"/>
      <c r="S494" s="6"/>
      <c r="T494" s="6"/>
      <c r="U494" s="6"/>
      <c r="V494" s="6"/>
      <c r="W494" s="6"/>
      <c r="X494" s="6"/>
      <c r="Y494" s="6"/>
      <c r="Z494" s="6"/>
      <c r="AA494" s="6"/>
      <c r="AB494" s="6"/>
      <c r="AC494" s="6"/>
      <c r="AD494" s="6"/>
    </row>
    <row r="495" spans="1:30" s="93" customFormat="1" x14ac:dyDescent="0.2">
      <c r="A495" s="79" t="s">
        <v>384</v>
      </c>
      <c r="B495" s="48" t="s">
        <v>98</v>
      </c>
      <c r="C495" s="64" t="s">
        <v>284</v>
      </c>
      <c r="D495" s="64" t="s">
        <v>280</v>
      </c>
      <c r="E495" s="41">
        <v>1</v>
      </c>
      <c r="F495" s="87" t="s">
        <v>765</v>
      </c>
      <c r="G495" s="39"/>
      <c r="H495" s="39">
        <v>488.36419999999998</v>
      </c>
      <c r="I495" s="40">
        <f t="shared" si="48"/>
        <v>488.36419999999998</v>
      </c>
      <c r="J495" s="19"/>
      <c r="K495" s="19"/>
      <c r="L495" s="19"/>
      <c r="M495" s="19"/>
      <c r="N495" s="19"/>
      <c r="O495" s="19"/>
      <c r="P495" s="19"/>
      <c r="Q495" s="19"/>
      <c r="R495" s="6"/>
      <c r="S495" s="6"/>
      <c r="T495" s="6"/>
      <c r="U495" s="6"/>
      <c r="V495" s="6"/>
      <c r="W495" s="6"/>
      <c r="X495" s="6"/>
      <c r="Y495" s="6"/>
      <c r="Z495" s="6"/>
      <c r="AA495" s="6"/>
      <c r="AB495" s="6"/>
      <c r="AC495" s="6"/>
      <c r="AD495" s="6"/>
    </row>
    <row r="496" spans="1:30" s="93" customFormat="1" x14ac:dyDescent="0.2">
      <c r="A496" s="79" t="s">
        <v>384</v>
      </c>
      <c r="B496" s="48" t="s">
        <v>98</v>
      </c>
      <c r="C496" s="64" t="s">
        <v>284</v>
      </c>
      <c r="D496" s="64" t="s">
        <v>280</v>
      </c>
      <c r="E496" s="41">
        <v>1</v>
      </c>
      <c r="F496" s="76" t="s">
        <v>766</v>
      </c>
      <c r="G496" s="39"/>
      <c r="H496" s="39">
        <v>488.36419999999998</v>
      </c>
      <c r="I496" s="40">
        <f t="shared" si="48"/>
        <v>488.36419999999998</v>
      </c>
      <c r="J496" s="19"/>
      <c r="K496" s="19"/>
      <c r="L496" s="19"/>
      <c r="M496" s="19"/>
      <c r="N496" s="19"/>
      <c r="O496" s="19"/>
      <c r="P496" s="19"/>
      <c r="Q496" s="19"/>
      <c r="R496" s="6"/>
      <c r="S496" s="6"/>
      <c r="T496" s="6"/>
      <c r="U496" s="6"/>
      <c r="V496" s="6"/>
      <c r="W496" s="6"/>
      <c r="X496" s="6"/>
      <c r="Y496" s="6"/>
      <c r="Z496" s="6"/>
      <c r="AA496" s="6"/>
      <c r="AB496" s="6"/>
      <c r="AC496" s="6"/>
      <c r="AD496" s="6"/>
    </row>
    <row r="497" spans="1:30" s="93" customFormat="1" x14ac:dyDescent="0.2">
      <c r="A497" s="79" t="s">
        <v>747</v>
      </c>
      <c r="B497" s="48" t="s">
        <v>94</v>
      </c>
      <c r="C497" s="64" t="s">
        <v>284</v>
      </c>
      <c r="D497" s="64" t="s">
        <v>280</v>
      </c>
      <c r="E497" s="41">
        <v>1</v>
      </c>
      <c r="F497" s="76" t="s">
        <v>767</v>
      </c>
      <c r="G497" s="39"/>
      <c r="H497" s="39">
        <v>1200.6885</v>
      </c>
      <c r="I497" s="40">
        <f t="shared" ref="I497:I500" si="49">SUM(G497:H497)</f>
        <v>1200.6885</v>
      </c>
      <c r="J497" s="19"/>
      <c r="K497" s="19"/>
      <c r="L497" s="19"/>
      <c r="M497" s="19"/>
      <c r="N497" s="19"/>
      <c r="O497" s="19"/>
      <c r="P497" s="19"/>
      <c r="Q497" s="19"/>
      <c r="R497" s="6"/>
      <c r="S497" s="6"/>
      <c r="T497" s="6"/>
      <c r="U497" s="6"/>
      <c r="V497" s="6"/>
      <c r="W497" s="6"/>
      <c r="X497" s="6"/>
      <c r="Y497" s="6"/>
      <c r="Z497" s="6"/>
      <c r="AA497" s="6"/>
      <c r="AB497" s="6"/>
      <c r="AC497" s="6"/>
      <c r="AD497" s="6"/>
    </row>
    <row r="498" spans="1:30" s="93" customFormat="1" x14ac:dyDescent="0.2">
      <c r="A498" s="79" t="s">
        <v>383</v>
      </c>
      <c r="B498" s="48" t="s">
        <v>388</v>
      </c>
      <c r="C498" s="64" t="s">
        <v>284</v>
      </c>
      <c r="D498" s="64" t="s">
        <v>280</v>
      </c>
      <c r="E498" s="41">
        <v>1</v>
      </c>
      <c r="F498" s="105" t="s">
        <v>768</v>
      </c>
      <c r="G498" s="39"/>
      <c r="H498" s="39">
        <v>732.54629999999997</v>
      </c>
      <c r="I498" s="40">
        <f t="shared" si="49"/>
        <v>732.54629999999997</v>
      </c>
      <c r="J498" s="19"/>
      <c r="K498" s="19"/>
      <c r="L498" s="19"/>
      <c r="M498" s="19"/>
      <c r="N498" s="19"/>
      <c r="O498" s="19"/>
      <c r="P498" s="19"/>
      <c r="Q498" s="19"/>
      <c r="R498" s="6"/>
      <c r="S498" s="6"/>
      <c r="T498" s="6"/>
      <c r="U498" s="6"/>
      <c r="V498" s="6"/>
      <c r="W498" s="6"/>
      <c r="X498" s="6"/>
      <c r="Y498" s="6"/>
      <c r="Z498" s="6"/>
      <c r="AA498" s="6"/>
      <c r="AB498" s="6"/>
      <c r="AC498" s="6"/>
      <c r="AD498" s="6"/>
    </row>
    <row r="499" spans="1:30" s="93" customFormat="1" x14ac:dyDescent="0.2">
      <c r="A499" s="79" t="s">
        <v>384</v>
      </c>
      <c r="B499" s="48" t="s">
        <v>98</v>
      </c>
      <c r="C499" s="64" t="s">
        <v>284</v>
      </c>
      <c r="D499" s="64" t="s">
        <v>280</v>
      </c>
      <c r="E499" s="41">
        <v>1</v>
      </c>
      <c r="F499" s="109" t="s">
        <v>769</v>
      </c>
      <c r="G499" s="39"/>
      <c r="H499" s="39">
        <v>488.36419999999998</v>
      </c>
      <c r="I499" s="40">
        <f t="shared" si="49"/>
        <v>488.36419999999998</v>
      </c>
      <c r="J499" s="19"/>
      <c r="K499" s="19"/>
      <c r="L499" s="19"/>
      <c r="M499" s="19"/>
      <c r="N499" s="19"/>
      <c r="O499" s="19"/>
      <c r="P499" s="19"/>
      <c r="Q499" s="19"/>
      <c r="R499" s="6"/>
      <c r="S499" s="6"/>
      <c r="T499" s="6"/>
      <c r="U499" s="6"/>
      <c r="V499" s="6"/>
      <c r="W499" s="6"/>
      <c r="X499" s="6"/>
      <c r="Y499" s="6"/>
      <c r="Z499" s="6"/>
      <c r="AA499" s="6"/>
      <c r="AB499" s="6"/>
      <c r="AC499" s="6"/>
      <c r="AD499" s="6"/>
    </row>
    <row r="500" spans="1:30" s="93" customFormat="1" x14ac:dyDescent="0.2">
      <c r="A500" s="79" t="s">
        <v>384</v>
      </c>
      <c r="B500" s="48" t="s">
        <v>98</v>
      </c>
      <c r="C500" s="64" t="s">
        <v>284</v>
      </c>
      <c r="D500" s="64" t="s">
        <v>280</v>
      </c>
      <c r="E500" s="41">
        <v>1</v>
      </c>
      <c r="F500" s="110" t="s">
        <v>770</v>
      </c>
      <c r="G500" s="39"/>
      <c r="H500" s="39">
        <v>488.36419999999998</v>
      </c>
      <c r="I500" s="40">
        <f t="shared" si="49"/>
        <v>488.36419999999998</v>
      </c>
      <c r="J500" s="19"/>
      <c r="K500" s="19"/>
      <c r="L500" s="19"/>
      <c r="M500" s="19"/>
      <c r="N500" s="19"/>
      <c r="O500" s="19"/>
      <c r="P500" s="19"/>
      <c r="Q500" s="19"/>
      <c r="R500" s="6"/>
      <c r="S500" s="6"/>
      <c r="T500" s="6"/>
      <c r="U500" s="6"/>
      <c r="V500" s="6"/>
      <c r="W500" s="6"/>
      <c r="X500" s="6"/>
      <c r="Y500" s="6"/>
      <c r="Z500" s="6"/>
      <c r="AA500" s="6"/>
      <c r="AB500" s="6"/>
      <c r="AC500" s="6"/>
      <c r="AD500" s="6"/>
    </row>
    <row r="501" spans="1:30" s="93" customFormat="1" x14ac:dyDescent="0.2">
      <c r="A501" s="79" t="s">
        <v>383</v>
      </c>
      <c r="B501" s="48" t="s">
        <v>388</v>
      </c>
      <c r="C501" s="64" t="s">
        <v>295</v>
      </c>
      <c r="D501" s="64" t="s">
        <v>280</v>
      </c>
      <c r="E501" s="41">
        <v>1</v>
      </c>
      <c r="F501" s="76" t="s">
        <v>771</v>
      </c>
      <c r="G501" s="39"/>
      <c r="H501" s="39">
        <v>732.54629999999997</v>
      </c>
      <c r="I501" s="40">
        <f t="shared" ref="I501:I503" si="50">SUM(G501:H501)</f>
        <v>732.54629999999997</v>
      </c>
      <c r="J501" s="19"/>
      <c r="K501" s="19"/>
      <c r="L501" s="19"/>
      <c r="M501" s="19"/>
      <c r="N501" s="19"/>
      <c r="O501" s="19"/>
      <c r="P501" s="19"/>
      <c r="Q501" s="19"/>
      <c r="R501" s="6"/>
      <c r="S501" s="6"/>
      <c r="T501" s="6"/>
      <c r="U501" s="6"/>
      <c r="V501" s="6"/>
      <c r="W501" s="6"/>
      <c r="X501" s="6"/>
      <c r="Y501" s="6"/>
      <c r="Z501" s="6"/>
      <c r="AA501" s="6"/>
      <c r="AB501" s="6"/>
      <c r="AC501" s="6"/>
      <c r="AD501" s="6"/>
    </row>
    <row r="502" spans="1:30" s="93" customFormat="1" x14ac:dyDescent="0.2">
      <c r="A502" s="79" t="s">
        <v>383</v>
      </c>
      <c r="B502" s="48" t="s">
        <v>388</v>
      </c>
      <c r="C502" s="64" t="s">
        <v>295</v>
      </c>
      <c r="D502" s="64" t="s">
        <v>280</v>
      </c>
      <c r="E502" s="41">
        <v>1</v>
      </c>
      <c r="F502" s="102" t="s">
        <v>772</v>
      </c>
      <c r="G502" s="39"/>
      <c r="H502" s="39">
        <v>732.54629999999997</v>
      </c>
      <c r="I502" s="40">
        <f t="shared" si="50"/>
        <v>732.54629999999997</v>
      </c>
      <c r="J502" s="19"/>
      <c r="K502" s="19"/>
      <c r="L502" s="19"/>
      <c r="M502" s="19"/>
      <c r="N502" s="19"/>
      <c r="O502" s="19"/>
      <c r="P502" s="19"/>
      <c r="Q502" s="19"/>
      <c r="R502" s="6"/>
      <c r="S502" s="6"/>
      <c r="T502" s="6"/>
      <c r="U502" s="6"/>
      <c r="V502" s="6"/>
      <c r="W502" s="6"/>
      <c r="X502" s="6"/>
      <c r="Y502" s="6"/>
      <c r="Z502" s="6"/>
      <c r="AA502" s="6"/>
      <c r="AB502" s="6"/>
      <c r="AC502" s="6"/>
      <c r="AD502" s="6"/>
    </row>
    <row r="503" spans="1:30" s="93" customFormat="1" x14ac:dyDescent="0.2">
      <c r="A503" s="89" t="s">
        <v>383</v>
      </c>
      <c r="B503" s="48" t="s">
        <v>388</v>
      </c>
      <c r="C503" s="64" t="s">
        <v>295</v>
      </c>
      <c r="D503" s="64" t="s">
        <v>280</v>
      </c>
      <c r="E503" s="41">
        <v>1</v>
      </c>
      <c r="F503" s="68" t="s">
        <v>773</v>
      </c>
      <c r="G503" s="39"/>
      <c r="H503" s="39">
        <v>732.54629999999997</v>
      </c>
      <c r="I503" s="40">
        <f t="shared" si="50"/>
        <v>732.54629999999997</v>
      </c>
      <c r="J503" s="19"/>
      <c r="K503" s="19"/>
      <c r="L503" s="19"/>
      <c r="M503" s="19"/>
      <c r="N503" s="19"/>
      <c r="O503" s="19"/>
      <c r="P503" s="19"/>
      <c r="Q503" s="19"/>
      <c r="R503" s="6"/>
      <c r="S503" s="6"/>
      <c r="T503" s="6"/>
      <c r="U503" s="6"/>
      <c r="V503" s="6"/>
      <c r="W503" s="6"/>
      <c r="X503" s="6"/>
      <c r="Y503" s="6"/>
      <c r="Z503" s="6"/>
      <c r="AA503" s="6"/>
      <c r="AB503" s="6"/>
      <c r="AC503" s="6"/>
      <c r="AD503" s="6"/>
    </row>
    <row r="504" spans="1:30" s="93" customFormat="1" x14ac:dyDescent="0.2">
      <c r="A504" s="79" t="s">
        <v>748</v>
      </c>
      <c r="B504" s="48" t="s">
        <v>94</v>
      </c>
      <c r="C504" s="64" t="s">
        <v>295</v>
      </c>
      <c r="D504" s="64" t="s">
        <v>280</v>
      </c>
      <c r="E504" s="41">
        <v>1</v>
      </c>
      <c r="F504" s="63" t="s">
        <v>774</v>
      </c>
      <c r="G504" s="39"/>
      <c r="H504" s="39">
        <v>1200.6885</v>
      </c>
      <c r="I504" s="40">
        <f t="shared" ref="I504:I509" si="51">SUM(G504:H504)</f>
        <v>1200.6885</v>
      </c>
      <c r="J504" s="19"/>
      <c r="K504" s="19"/>
      <c r="L504" s="19"/>
      <c r="M504" s="19"/>
      <c r="N504" s="19"/>
      <c r="O504" s="19"/>
      <c r="P504" s="19"/>
      <c r="Q504" s="19"/>
      <c r="R504" s="6"/>
      <c r="S504" s="6"/>
      <c r="T504" s="6"/>
      <c r="U504" s="6"/>
      <c r="V504" s="6"/>
      <c r="W504" s="6"/>
      <c r="X504" s="6"/>
      <c r="Y504" s="6"/>
      <c r="Z504" s="6"/>
      <c r="AA504" s="6"/>
      <c r="AB504" s="6"/>
      <c r="AC504" s="6"/>
      <c r="AD504" s="6"/>
    </row>
    <row r="505" spans="1:30" s="93" customFormat="1" x14ac:dyDescent="0.2">
      <c r="A505" s="79" t="s">
        <v>749</v>
      </c>
      <c r="B505" s="48" t="s">
        <v>94</v>
      </c>
      <c r="C505" s="64" t="s">
        <v>295</v>
      </c>
      <c r="D505" s="64" t="s">
        <v>280</v>
      </c>
      <c r="E505" s="41">
        <v>1</v>
      </c>
      <c r="F505" s="76" t="s">
        <v>775</v>
      </c>
      <c r="G505" s="39"/>
      <c r="H505" s="39">
        <v>1200.6885</v>
      </c>
      <c r="I505" s="40">
        <f t="shared" si="51"/>
        <v>1200.6885</v>
      </c>
      <c r="J505" s="19"/>
      <c r="K505" s="19"/>
      <c r="L505" s="19"/>
      <c r="M505" s="19"/>
      <c r="N505" s="19"/>
      <c r="O505" s="19"/>
      <c r="P505" s="19"/>
      <c r="Q505" s="19"/>
      <c r="R505" s="6"/>
      <c r="S505" s="6"/>
      <c r="T505" s="6"/>
      <c r="U505" s="6"/>
      <c r="V505" s="6"/>
      <c r="W505" s="6"/>
      <c r="X505" s="6"/>
      <c r="Y505" s="6"/>
      <c r="Z505" s="6"/>
      <c r="AA505" s="6"/>
      <c r="AB505" s="6"/>
      <c r="AC505" s="6"/>
      <c r="AD505" s="6"/>
    </row>
    <row r="506" spans="1:30" s="93" customFormat="1" x14ac:dyDescent="0.2">
      <c r="A506" s="79" t="s">
        <v>750</v>
      </c>
      <c r="B506" s="48" t="s">
        <v>94</v>
      </c>
      <c r="C506" s="64" t="s">
        <v>295</v>
      </c>
      <c r="D506" s="64" t="s">
        <v>280</v>
      </c>
      <c r="E506" s="41">
        <v>1</v>
      </c>
      <c r="F506" s="76" t="s">
        <v>776</v>
      </c>
      <c r="G506" s="39"/>
      <c r="H506" s="39">
        <v>1200.6885</v>
      </c>
      <c r="I506" s="40">
        <f t="shared" si="51"/>
        <v>1200.6885</v>
      </c>
      <c r="J506" s="19"/>
      <c r="K506" s="19"/>
      <c r="L506" s="19"/>
      <c r="M506" s="19"/>
      <c r="N506" s="19"/>
      <c r="O506" s="19"/>
      <c r="P506" s="19"/>
      <c r="Q506" s="19"/>
      <c r="R506" s="6"/>
      <c r="S506" s="6"/>
      <c r="T506" s="6"/>
      <c r="U506" s="6"/>
      <c r="V506" s="6"/>
      <c r="W506" s="6"/>
      <c r="X506" s="6"/>
      <c r="Y506" s="6"/>
      <c r="Z506" s="6"/>
      <c r="AA506" s="6"/>
      <c r="AB506" s="6"/>
      <c r="AC506" s="6"/>
      <c r="AD506" s="6"/>
    </row>
    <row r="507" spans="1:30" s="93" customFormat="1" x14ac:dyDescent="0.2">
      <c r="A507" s="79" t="s">
        <v>749</v>
      </c>
      <c r="B507" s="48" t="s">
        <v>94</v>
      </c>
      <c r="C507" s="64" t="s">
        <v>287</v>
      </c>
      <c r="D507" s="64" t="s">
        <v>280</v>
      </c>
      <c r="E507" s="41">
        <v>1</v>
      </c>
      <c r="F507" s="76" t="s">
        <v>778</v>
      </c>
      <c r="G507" s="39"/>
      <c r="H507" s="39">
        <v>1200.6885</v>
      </c>
      <c r="I507" s="40">
        <f t="shared" si="51"/>
        <v>1200.6885</v>
      </c>
      <c r="J507" s="19"/>
      <c r="K507" s="19"/>
      <c r="L507" s="19"/>
      <c r="M507" s="19"/>
      <c r="N507" s="19"/>
      <c r="O507" s="19"/>
      <c r="P507" s="19"/>
      <c r="Q507" s="19"/>
      <c r="R507" s="6"/>
      <c r="S507" s="6"/>
      <c r="T507" s="6"/>
      <c r="U507" s="6"/>
      <c r="V507" s="6"/>
      <c r="W507" s="6"/>
      <c r="X507" s="6"/>
      <c r="Y507" s="6"/>
      <c r="Z507" s="6"/>
      <c r="AA507" s="6"/>
      <c r="AB507" s="6"/>
      <c r="AC507" s="6"/>
      <c r="AD507" s="6"/>
    </row>
    <row r="508" spans="1:30" s="93" customFormat="1" x14ac:dyDescent="0.2">
      <c r="A508" s="79" t="s">
        <v>404</v>
      </c>
      <c r="B508" s="48" t="s">
        <v>387</v>
      </c>
      <c r="C508" s="64" t="s">
        <v>287</v>
      </c>
      <c r="D508" s="64" t="s">
        <v>280</v>
      </c>
      <c r="E508" s="41">
        <v>1</v>
      </c>
      <c r="F508" s="63" t="s">
        <v>779</v>
      </c>
      <c r="G508" s="39"/>
      <c r="H508" s="39">
        <v>436.04270000000002</v>
      </c>
      <c r="I508" s="40">
        <f t="shared" si="51"/>
        <v>436.04270000000002</v>
      </c>
      <c r="J508" s="19"/>
      <c r="K508" s="19"/>
      <c r="L508" s="19"/>
      <c r="M508" s="19"/>
      <c r="N508" s="19"/>
      <c r="O508" s="19"/>
      <c r="P508" s="19"/>
      <c r="Q508" s="19"/>
      <c r="R508" s="6"/>
      <c r="S508" s="6"/>
      <c r="T508" s="6"/>
      <c r="U508" s="6"/>
      <c r="V508" s="6"/>
      <c r="W508" s="6"/>
      <c r="X508" s="6"/>
      <c r="Y508" s="6"/>
      <c r="Z508" s="6"/>
      <c r="AA508" s="6"/>
      <c r="AB508" s="6"/>
      <c r="AC508" s="6"/>
      <c r="AD508" s="6"/>
    </row>
    <row r="509" spans="1:30" s="93" customFormat="1" x14ac:dyDescent="0.2">
      <c r="A509" s="79" t="s">
        <v>404</v>
      </c>
      <c r="B509" s="48" t="s">
        <v>387</v>
      </c>
      <c r="C509" s="64" t="s">
        <v>287</v>
      </c>
      <c r="D509" s="64" t="s">
        <v>280</v>
      </c>
      <c r="E509" s="41">
        <v>1</v>
      </c>
      <c r="F509" s="63" t="s">
        <v>780</v>
      </c>
      <c r="G509" s="39"/>
      <c r="H509" s="39">
        <v>436.04270000000002</v>
      </c>
      <c r="I509" s="40">
        <f t="shared" si="51"/>
        <v>436.04270000000002</v>
      </c>
      <c r="J509" s="19"/>
      <c r="K509" s="19"/>
      <c r="L509" s="19"/>
      <c r="M509" s="19"/>
      <c r="N509" s="19"/>
      <c r="O509" s="19"/>
      <c r="P509" s="19"/>
      <c r="Q509" s="19"/>
      <c r="R509" s="6"/>
      <c r="S509" s="6"/>
      <c r="T509" s="6"/>
      <c r="U509" s="6"/>
      <c r="V509" s="6"/>
      <c r="W509" s="6"/>
      <c r="X509" s="6"/>
      <c r="Y509" s="6"/>
      <c r="Z509" s="6"/>
      <c r="AA509" s="6"/>
      <c r="AB509" s="6"/>
      <c r="AC509" s="6"/>
      <c r="AD509" s="6"/>
    </row>
    <row r="510" spans="1:30" s="93" customFormat="1" x14ac:dyDescent="0.2">
      <c r="A510" s="79" t="s">
        <v>777</v>
      </c>
      <c r="B510" s="48" t="s">
        <v>94</v>
      </c>
      <c r="C510" s="64" t="s">
        <v>287</v>
      </c>
      <c r="D510" s="64" t="s">
        <v>280</v>
      </c>
      <c r="E510" s="41">
        <v>1</v>
      </c>
      <c r="F510" s="76" t="s">
        <v>781</v>
      </c>
      <c r="G510" s="39"/>
      <c r="H510" s="39">
        <v>1200.6885</v>
      </c>
      <c r="I510" s="40">
        <f t="shared" ref="I510:I514" si="52">SUM(G510:H510)</f>
        <v>1200.6885</v>
      </c>
      <c r="J510" s="19"/>
      <c r="K510" s="19"/>
      <c r="L510" s="19"/>
      <c r="M510" s="19"/>
      <c r="N510" s="19"/>
      <c r="O510" s="19"/>
      <c r="P510" s="19"/>
      <c r="Q510" s="19"/>
      <c r="R510" s="6"/>
      <c r="S510" s="6"/>
      <c r="T510" s="6"/>
      <c r="U510" s="6"/>
      <c r="V510" s="6"/>
      <c r="W510" s="6"/>
      <c r="X510" s="6"/>
      <c r="Y510" s="6"/>
      <c r="Z510" s="6"/>
      <c r="AA510" s="6"/>
      <c r="AB510" s="6"/>
      <c r="AC510" s="6"/>
      <c r="AD510" s="6"/>
    </row>
    <row r="511" spans="1:30" s="93" customFormat="1" x14ac:dyDescent="0.2">
      <c r="A511" s="79" t="s">
        <v>404</v>
      </c>
      <c r="B511" s="48" t="s">
        <v>387</v>
      </c>
      <c r="C511" s="64" t="s">
        <v>287</v>
      </c>
      <c r="D511" s="64" t="s">
        <v>280</v>
      </c>
      <c r="E511" s="41">
        <v>1</v>
      </c>
      <c r="F511" s="76" t="s">
        <v>782</v>
      </c>
      <c r="G511" s="39"/>
      <c r="H511" s="39">
        <v>436.04270000000002</v>
      </c>
      <c r="I511" s="40">
        <f t="shared" si="52"/>
        <v>436.04270000000002</v>
      </c>
      <c r="J511" s="19"/>
      <c r="K511" s="19"/>
      <c r="L511" s="19"/>
      <c r="M511" s="19"/>
      <c r="N511" s="19"/>
      <c r="O511" s="19"/>
      <c r="P511" s="19"/>
      <c r="Q511" s="19"/>
      <c r="R511" s="6"/>
      <c r="S511" s="6"/>
      <c r="T511" s="6"/>
      <c r="U511" s="6"/>
      <c r="V511" s="6"/>
      <c r="W511" s="6"/>
      <c r="X511" s="6"/>
      <c r="Y511" s="6"/>
      <c r="Z511" s="6"/>
      <c r="AA511" s="6"/>
      <c r="AB511" s="6"/>
      <c r="AC511" s="6"/>
      <c r="AD511" s="6"/>
    </row>
    <row r="512" spans="1:30" s="93" customFormat="1" x14ac:dyDescent="0.2">
      <c r="A512" s="79" t="s">
        <v>404</v>
      </c>
      <c r="B512" s="48" t="s">
        <v>387</v>
      </c>
      <c r="C512" s="64" t="s">
        <v>371</v>
      </c>
      <c r="D512" s="64" t="s">
        <v>280</v>
      </c>
      <c r="E512" s="41">
        <v>1</v>
      </c>
      <c r="F512" s="63" t="s">
        <v>784</v>
      </c>
      <c r="G512" s="39"/>
      <c r="H512" s="39">
        <v>436.04270000000002</v>
      </c>
      <c r="I512" s="40">
        <f t="shared" si="52"/>
        <v>436.04270000000002</v>
      </c>
      <c r="J512" s="19"/>
      <c r="K512" s="19"/>
      <c r="L512" s="19"/>
      <c r="M512" s="19"/>
      <c r="N512" s="19"/>
      <c r="O512" s="19"/>
      <c r="P512" s="19"/>
      <c r="Q512" s="19"/>
      <c r="R512" s="6"/>
      <c r="S512" s="6"/>
      <c r="T512" s="6"/>
      <c r="U512" s="6"/>
      <c r="V512" s="6"/>
      <c r="W512" s="6"/>
      <c r="X512" s="6"/>
      <c r="Y512" s="6"/>
      <c r="Z512" s="6"/>
      <c r="AA512" s="6"/>
      <c r="AB512" s="6"/>
      <c r="AC512" s="6"/>
      <c r="AD512" s="6"/>
    </row>
    <row r="513" spans="1:30" s="93" customFormat="1" x14ac:dyDescent="0.2">
      <c r="A513" s="79" t="s">
        <v>404</v>
      </c>
      <c r="B513" s="48" t="s">
        <v>387</v>
      </c>
      <c r="C513" s="64" t="s">
        <v>371</v>
      </c>
      <c r="D513" s="64" t="s">
        <v>280</v>
      </c>
      <c r="E513" s="41">
        <v>1</v>
      </c>
      <c r="F513" s="76" t="s">
        <v>785</v>
      </c>
      <c r="G513" s="39"/>
      <c r="H513" s="39">
        <v>436.04270000000002</v>
      </c>
      <c r="I513" s="40">
        <f t="shared" si="52"/>
        <v>436.04270000000002</v>
      </c>
      <c r="J513" s="19"/>
      <c r="K513" s="19"/>
      <c r="L513" s="19"/>
      <c r="M513" s="19"/>
      <c r="N513" s="19"/>
      <c r="O513" s="19"/>
      <c r="P513" s="19"/>
      <c r="Q513" s="19"/>
      <c r="R513" s="6"/>
      <c r="S513" s="6"/>
      <c r="T513" s="6"/>
      <c r="U513" s="6"/>
      <c r="V513" s="6"/>
      <c r="W513" s="6"/>
      <c r="X513" s="6"/>
      <c r="Y513" s="6"/>
      <c r="Z513" s="6"/>
      <c r="AA513" s="6"/>
      <c r="AB513" s="6"/>
      <c r="AC513" s="6"/>
      <c r="AD513" s="6"/>
    </row>
    <row r="514" spans="1:30" s="93" customFormat="1" x14ac:dyDescent="0.2">
      <c r="A514" s="79" t="s">
        <v>404</v>
      </c>
      <c r="B514" s="48" t="s">
        <v>387</v>
      </c>
      <c r="C514" s="64" t="s">
        <v>371</v>
      </c>
      <c r="D514" s="64" t="s">
        <v>280</v>
      </c>
      <c r="E514" s="41">
        <v>1</v>
      </c>
      <c r="F514" s="63" t="s">
        <v>786</v>
      </c>
      <c r="G514" s="39"/>
      <c r="H514" s="39">
        <v>436.04270000000002</v>
      </c>
      <c r="I514" s="40">
        <f t="shared" si="52"/>
        <v>436.04270000000002</v>
      </c>
      <c r="J514" s="19"/>
      <c r="K514" s="19"/>
      <c r="L514" s="19"/>
      <c r="M514" s="19"/>
      <c r="N514" s="19"/>
      <c r="O514" s="19"/>
      <c r="P514" s="19"/>
      <c r="Q514" s="19"/>
      <c r="R514" s="6"/>
      <c r="S514" s="6"/>
      <c r="T514" s="6"/>
      <c r="U514" s="6"/>
      <c r="V514" s="6"/>
      <c r="W514" s="6"/>
      <c r="X514" s="6"/>
      <c r="Y514" s="6"/>
      <c r="Z514" s="6"/>
      <c r="AA514" s="6"/>
      <c r="AB514" s="6"/>
      <c r="AC514" s="6"/>
      <c r="AD514" s="6"/>
    </row>
    <row r="515" spans="1:30" s="93" customFormat="1" x14ac:dyDescent="0.2">
      <c r="A515" s="79" t="s">
        <v>383</v>
      </c>
      <c r="B515" s="48" t="s">
        <v>388</v>
      </c>
      <c r="C515" s="64" t="s">
        <v>371</v>
      </c>
      <c r="D515" s="64" t="s">
        <v>280</v>
      </c>
      <c r="E515" s="41">
        <v>1</v>
      </c>
      <c r="F515" s="76" t="s">
        <v>787</v>
      </c>
      <c r="G515" s="39"/>
      <c r="H515" s="39">
        <v>732.54629999999997</v>
      </c>
      <c r="I515" s="40">
        <f t="shared" ref="I515:I521" si="53">SUM(G515:H515)</f>
        <v>732.54629999999997</v>
      </c>
      <c r="J515" s="19"/>
      <c r="K515" s="19"/>
      <c r="L515" s="19"/>
      <c r="M515" s="19"/>
      <c r="N515" s="19"/>
      <c r="O515" s="19"/>
      <c r="P515" s="19"/>
      <c r="Q515" s="19"/>
      <c r="R515" s="6"/>
      <c r="S515" s="6"/>
      <c r="T515" s="6"/>
      <c r="U515" s="6"/>
      <c r="V515" s="6"/>
      <c r="W515" s="6"/>
      <c r="X515" s="6"/>
      <c r="Y515" s="6"/>
      <c r="Z515" s="6"/>
      <c r="AA515" s="6"/>
      <c r="AB515" s="6"/>
      <c r="AC515" s="6"/>
      <c r="AD515" s="6"/>
    </row>
    <row r="516" spans="1:30" s="93" customFormat="1" x14ac:dyDescent="0.2">
      <c r="A516" s="79" t="s">
        <v>383</v>
      </c>
      <c r="B516" s="48" t="s">
        <v>388</v>
      </c>
      <c r="C516" s="64" t="s">
        <v>371</v>
      </c>
      <c r="D516" s="64" t="s">
        <v>280</v>
      </c>
      <c r="E516" s="41">
        <v>1</v>
      </c>
      <c r="F516" s="76" t="s">
        <v>788</v>
      </c>
      <c r="G516" s="39"/>
      <c r="H516" s="39">
        <v>732.54629999999997</v>
      </c>
      <c r="I516" s="40">
        <f t="shared" si="53"/>
        <v>732.54629999999997</v>
      </c>
      <c r="J516" s="19"/>
      <c r="K516" s="19"/>
      <c r="L516" s="19"/>
      <c r="M516" s="19"/>
      <c r="N516" s="19"/>
      <c r="O516" s="19"/>
      <c r="P516" s="19"/>
      <c r="Q516" s="19"/>
      <c r="R516" s="6"/>
      <c r="S516" s="6"/>
      <c r="T516" s="6"/>
      <c r="U516" s="6"/>
      <c r="V516" s="6"/>
      <c r="W516" s="6"/>
      <c r="X516" s="6"/>
      <c r="Y516" s="6"/>
      <c r="Z516" s="6"/>
      <c r="AA516" s="6"/>
      <c r="AB516" s="6"/>
      <c r="AC516" s="6"/>
      <c r="AD516" s="6"/>
    </row>
    <row r="517" spans="1:30" s="93" customFormat="1" x14ac:dyDescent="0.2">
      <c r="A517" s="79" t="s">
        <v>383</v>
      </c>
      <c r="B517" s="48" t="s">
        <v>388</v>
      </c>
      <c r="C517" s="64" t="s">
        <v>371</v>
      </c>
      <c r="D517" s="64" t="s">
        <v>280</v>
      </c>
      <c r="E517" s="41">
        <v>1</v>
      </c>
      <c r="F517" s="76" t="s">
        <v>789</v>
      </c>
      <c r="G517" s="39"/>
      <c r="H517" s="39">
        <v>732.54629999999997</v>
      </c>
      <c r="I517" s="40">
        <f t="shared" si="53"/>
        <v>732.54629999999997</v>
      </c>
      <c r="J517" s="19"/>
      <c r="K517" s="19"/>
      <c r="L517" s="19"/>
      <c r="M517" s="19"/>
      <c r="N517" s="19"/>
      <c r="O517" s="19"/>
      <c r="P517" s="19"/>
      <c r="Q517" s="19"/>
      <c r="R517" s="6"/>
      <c r="S517" s="6"/>
      <c r="T517" s="6"/>
      <c r="U517" s="6"/>
      <c r="V517" s="6"/>
      <c r="W517" s="6"/>
      <c r="X517" s="6"/>
      <c r="Y517" s="6"/>
      <c r="Z517" s="6"/>
      <c r="AA517" s="6"/>
      <c r="AB517" s="6"/>
      <c r="AC517" s="6"/>
      <c r="AD517" s="6"/>
    </row>
    <row r="518" spans="1:30" s="93" customFormat="1" x14ac:dyDescent="0.2">
      <c r="A518" s="79" t="s">
        <v>383</v>
      </c>
      <c r="B518" s="48" t="s">
        <v>388</v>
      </c>
      <c r="C518" s="64" t="s">
        <v>371</v>
      </c>
      <c r="D518" s="64" t="s">
        <v>280</v>
      </c>
      <c r="E518" s="41">
        <v>1</v>
      </c>
      <c r="F518" s="76" t="s">
        <v>790</v>
      </c>
      <c r="G518" s="39"/>
      <c r="H518" s="39">
        <v>732.54629999999997</v>
      </c>
      <c r="I518" s="40">
        <f t="shared" si="53"/>
        <v>732.54629999999997</v>
      </c>
      <c r="J518" s="19"/>
      <c r="K518" s="19"/>
      <c r="L518" s="19"/>
      <c r="M518" s="19"/>
      <c r="N518" s="19"/>
      <c r="O518" s="19"/>
      <c r="P518" s="19"/>
      <c r="Q518" s="19"/>
      <c r="R518" s="6"/>
      <c r="S518" s="6"/>
      <c r="T518" s="6"/>
      <c r="U518" s="6"/>
      <c r="V518" s="6"/>
      <c r="W518" s="6"/>
      <c r="X518" s="6"/>
      <c r="Y518" s="6"/>
      <c r="Z518" s="6"/>
      <c r="AA518" s="6"/>
      <c r="AB518" s="6"/>
      <c r="AC518" s="6"/>
      <c r="AD518" s="6"/>
    </row>
    <row r="519" spans="1:30" s="93" customFormat="1" x14ac:dyDescent="0.2">
      <c r="A519" s="79" t="s">
        <v>383</v>
      </c>
      <c r="B519" s="48" t="s">
        <v>388</v>
      </c>
      <c r="C519" s="64" t="s">
        <v>371</v>
      </c>
      <c r="D519" s="64" t="s">
        <v>280</v>
      </c>
      <c r="E519" s="41">
        <v>1</v>
      </c>
      <c r="F519" s="63" t="s">
        <v>791</v>
      </c>
      <c r="G519" s="39"/>
      <c r="H519" s="39">
        <v>732.54629999999997</v>
      </c>
      <c r="I519" s="40">
        <f t="shared" si="53"/>
        <v>732.54629999999997</v>
      </c>
      <c r="J519" s="19"/>
      <c r="K519" s="19"/>
      <c r="L519" s="19"/>
      <c r="M519" s="19"/>
      <c r="N519" s="19"/>
      <c r="O519" s="19"/>
      <c r="P519" s="19"/>
      <c r="Q519" s="19"/>
      <c r="R519" s="6"/>
      <c r="S519" s="6"/>
      <c r="T519" s="6"/>
      <c r="U519" s="6"/>
      <c r="V519" s="6"/>
      <c r="W519" s="6"/>
      <c r="X519" s="6"/>
      <c r="Y519" s="6"/>
      <c r="Z519" s="6"/>
      <c r="AA519" s="6"/>
      <c r="AB519" s="6"/>
      <c r="AC519" s="6"/>
      <c r="AD519" s="6"/>
    </row>
    <row r="520" spans="1:30" s="93" customFormat="1" x14ac:dyDescent="0.2">
      <c r="A520" s="79" t="s">
        <v>386</v>
      </c>
      <c r="B520" s="48" t="s">
        <v>102</v>
      </c>
      <c r="C520" s="64" t="s">
        <v>371</v>
      </c>
      <c r="D520" s="64" t="s">
        <v>280</v>
      </c>
      <c r="E520" s="41">
        <v>1</v>
      </c>
      <c r="F520" s="76" t="s">
        <v>792</v>
      </c>
      <c r="G520" s="39"/>
      <c r="H520" s="39">
        <v>401.1617</v>
      </c>
      <c r="I520" s="40">
        <f t="shared" si="53"/>
        <v>401.1617</v>
      </c>
      <c r="J520" s="19"/>
      <c r="K520" s="19"/>
      <c r="L520" s="19"/>
      <c r="M520" s="19"/>
      <c r="N520" s="19"/>
      <c r="O520" s="19"/>
      <c r="P520" s="19"/>
      <c r="Q520" s="19"/>
      <c r="R520" s="6"/>
      <c r="S520" s="6"/>
      <c r="T520" s="6"/>
      <c r="U520" s="6"/>
      <c r="V520" s="6"/>
      <c r="W520" s="6"/>
      <c r="X520" s="6"/>
      <c r="Y520" s="6"/>
      <c r="Z520" s="6"/>
      <c r="AA520" s="6"/>
      <c r="AB520" s="6"/>
      <c r="AC520" s="6"/>
      <c r="AD520" s="6"/>
    </row>
    <row r="521" spans="1:30" s="93" customFormat="1" x14ac:dyDescent="0.2">
      <c r="A521" s="79" t="s">
        <v>386</v>
      </c>
      <c r="B521" s="48" t="s">
        <v>102</v>
      </c>
      <c r="C521" s="64" t="s">
        <v>371</v>
      </c>
      <c r="D521" s="64" t="s">
        <v>280</v>
      </c>
      <c r="E521" s="41">
        <v>1</v>
      </c>
      <c r="F521" s="76" t="s">
        <v>793</v>
      </c>
      <c r="G521" s="39"/>
      <c r="H521" s="39">
        <v>401.1617</v>
      </c>
      <c r="I521" s="40">
        <f t="shared" si="53"/>
        <v>401.1617</v>
      </c>
      <c r="J521" s="19"/>
      <c r="K521" s="19"/>
      <c r="L521" s="19"/>
      <c r="M521" s="19"/>
      <c r="N521" s="19"/>
      <c r="O521" s="19"/>
      <c r="P521" s="19"/>
      <c r="Q521" s="19"/>
      <c r="R521" s="6"/>
      <c r="S521" s="6"/>
      <c r="T521" s="6"/>
      <c r="U521" s="6"/>
      <c r="V521" s="6"/>
      <c r="W521" s="6"/>
      <c r="X521" s="6"/>
      <c r="Y521" s="6"/>
      <c r="Z521" s="6"/>
      <c r="AA521" s="6"/>
      <c r="AB521" s="6"/>
      <c r="AC521" s="6"/>
      <c r="AD521" s="6"/>
    </row>
    <row r="522" spans="1:30" s="93" customFormat="1" x14ac:dyDescent="0.2">
      <c r="A522" s="79" t="s">
        <v>783</v>
      </c>
      <c r="B522" s="48" t="s">
        <v>94</v>
      </c>
      <c r="C522" s="64" t="s">
        <v>371</v>
      </c>
      <c r="D522" s="64" t="s">
        <v>280</v>
      </c>
      <c r="E522" s="41">
        <v>1</v>
      </c>
      <c r="F522" s="63" t="s">
        <v>794</v>
      </c>
      <c r="G522" s="39"/>
      <c r="H522" s="39">
        <v>1200.6885</v>
      </c>
      <c r="I522" s="40">
        <f t="shared" ref="I522:I531" si="54">SUM(G522:H522)</f>
        <v>1200.6885</v>
      </c>
      <c r="J522" s="19"/>
      <c r="K522" s="19"/>
      <c r="L522" s="19"/>
      <c r="M522" s="19"/>
      <c r="N522" s="19"/>
      <c r="O522" s="19"/>
      <c r="P522" s="19"/>
      <c r="Q522" s="19"/>
      <c r="R522" s="6"/>
      <c r="S522" s="6"/>
      <c r="T522" s="6"/>
      <c r="U522" s="6"/>
      <c r="V522" s="6"/>
      <c r="W522" s="6"/>
      <c r="X522" s="6"/>
      <c r="Y522" s="6"/>
      <c r="Z522" s="6"/>
      <c r="AA522" s="6"/>
      <c r="AB522" s="6"/>
      <c r="AC522" s="6"/>
      <c r="AD522" s="6"/>
    </row>
    <row r="523" spans="1:30" s="93" customFormat="1" x14ac:dyDescent="0.2">
      <c r="A523" s="79" t="s">
        <v>383</v>
      </c>
      <c r="B523" s="48" t="s">
        <v>388</v>
      </c>
      <c r="C523" s="64" t="s">
        <v>371</v>
      </c>
      <c r="D523" s="64" t="s">
        <v>280</v>
      </c>
      <c r="E523" s="41">
        <v>1</v>
      </c>
      <c r="F523" s="105" t="s">
        <v>795</v>
      </c>
      <c r="G523" s="39"/>
      <c r="H523" s="39">
        <v>732.54629999999997</v>
      </c>
      <c r="I523" s="40">
        <f t="shared" si="54"/>
        <v>732.54629999999997</v>
      </c>
      <c r="J523" s="19"/>
      <c r="K523" s="19"/>
      <c r="L523" s="19"/>
      <c r="M523" s="19"/>
      <c r="N523" s="19"/>
      <c r="O523" s="19"/>
      <c r="P523" s="19"/>
      <c r="Q523" s="19"/>
      <c r="R523" s="6"/>
      <c r="S523" s="6"/>
      <c r="T523" s="6"/>
      <c r="U523" s="6"/>
      <c r="V523" s="6"/>
      <c r="W523" s="6"/>
      <c r="X523" s="6"/>
      <c r="Y523" s="6"/>
      <c r="Z523" s="6"/>
      <c r="AA523" s="6"/>
      <c r="AB523" s="6"/>
      <c r="AC523" s="6"/>
      <c r="AD523" s="6"/>
    </row>
    <row r="524" spans="1:30" s="93" customFormat="1" x14ac:dyDescent="0.2">
      <c r="A524" s="79" t="s">
        <v>383</v>
      </c>
      <c r="B524" s="48" t="s">
        <v>388</v>
      </c>
      <c r="C524" s="64" t="s">
        <v>371</v>
      </c>
      <c r="D524" s="64" t="s">
        <v>280</v>
      </c>
      <c r="E524" s="41">
        <v>1</v>
      </c>
      <c r="F524" s="76" t="s">
        <v>796</v>
      </c>
      <c r="G524" s="39"/>
      <c r="H524" s="39">
        <v>732.54629999999997</v>
      </c>
      <c r="I524" s="40">
        <f t="shared" si="54"/>
        <v>732.54629999999997</v>
      </c>
      <c r="J524" s="19"/>
      <c r="K524" s="19"/>
      <c r="L524" s="19"/>
      <c r="M524" s="19"/>
      <c r="N524" s="19"/>
      <c r="O524" s="19"/>
      <c r="P524" s="19"/>
      <c r="Q524" s="19"/>
      <c r="R524" s="6"/>
      <c r="S524" s="6"/>
      <c r="T524" s="6"/>
      <c r="U524" s="6"/>
      <c r="V524" s="6"/>
      <c r="W524" s="6"/>
      <c r="X524" s="6"/>
      <c r="Y524" s="6"/>
      <c r="Z524" s="6"/>
      <c r="AA524" s="6"/>
      <c r="AB524" s="6"/>
      <c r="AC524" s="6"/>
      <c r="AD524" s="6"/>
    </row>
    <row r="525" spans="1:30" s="93" customFormat="1" x14ac:dyDescent="0.2">
      <c r="A525" s="79" t="s">
        <v>383</v>
      </c>
      <c r="B525" s="48" t="s">
        <v>388</v>
      </c>
      <c r="C525" s="64" t="s">
        <v>371</v>
      </c>
      <c r="D525" s="64" t="s">
        <v>280</v>
      </c>
      <c r="E525" s="41">
        <v>1</v>
      </c>
      <c r="F525" s="111" t="s">
        <v>797</v>
      </c>
      <c r="G525" s="39"/>
      <c r="H525" s="39">
        <v>732.54629999999997</v>
      </c>
      <c r="I525" s="40">
        <f t="shared" si="54"/>
        <v>732.54629999999997</v>
      </c>
      <c r="J525" s="19"/>
      <c r="K525" s="19"/>
      <c r="L525" s="19"/>
      <c r="M525" s="19"/>
      <c r="N525" s="19"/>
      <c r="O525" s="19"/>
      <c r="P525" s="19"/>
      <c r="Q525" s="19"/>
      <c r="R525" s="6"/>
      <c r="S525" s="6"/>
      <c r="T525" s="6"/>
      <c r="U525" s="6"/>
      <c r="V525" s="6"/>
      <c r="W525" s="6"/>
      <c r="X525" s="6"/>
      <c r="Y525" s="6"/>
      <c r="Z525" s="6"/>
      <c r="AA525" s="6"/>
      <c r="AB525" s="6"/>
      <c r="AC525" s="6"/>
      <c r="AD525" s="6"/>
    </row>
    <row r="526" spans="1:30" s="93" customFormat="1" x14ac:dyDescent="0.2">
      <c r="A526" s="79" t="s">
        <v>383</v>
      </c>
      <c r="B526" s="48" t="s">
        <v>388</v>
      </c>
      <c r="C526" s="64" t="s">
        <v>371</v>
      </c>
      <c r="D526" s="64" t="s">
        <v>280</v>
      </c>
      <c r="E526" s="41">
        <v>1</v>
      </c>
      <c r="F526" s="76" t="s">
        <v>798</v>
      </c>
      <c r="G526" s="39"/>
      <c r="H526" s="39">
        <v>732.54629999999997</v>
      </c>
      <c r="I526" s="40">
        <f t="shared" si="54"/>
        <v>732.54629999999997</v>
      </c>
      <c r="J526" s="19"/>
      <c r="K526" s="19"/>
      <c r="L526" s="19"/>
      <c r="M526" s="19"/>
      <c r="N526" s="19"/>
      <c r="O526" s="19"/>
      <c r="P526" s="19"/>
      <c r="Q526" s="19"/>
      <c r="R526" s="6"/>
      <c r="S526" s="6"/>
      <c r="T526" s="6"/>
      <c r="U526" s="6"/>
      <c r="V526" s="6"/>
      <c r="W526" s="6"/>
      <c r="X526" s="6"/>
      <c r="Y526" s="6"/>
      <c r="Z526" s="6"/>
      <c r="AA526" s="6"/>
      <c r="AB526" s="6"/>
      <c r="AC526" s="6"/>
      <c r="AD526" s="6"/>
    </row>
    <row r="527" spans="1:30" s="93" customFormat="1" x14ac:dyDescent="0.2">
      <c r="A527" s="79" t="s">
        <v>383</v>
      </c>
      <c r="B527" s="48" t="s">
        <v>388</v>
      </c>
      <c r="C527" s="64" t="s">
        <v>371</v>
      </c>
      <c r="D527" s="64" t="s">
        <v>280</v>
      </c>
      <c r="E527" s="41">
        <v>1</v>
      </c>
      <c r="F527" s="76" t="s">
        <v>799</v>
      </c>
      <c r="G527" s="39"/>
      <c r="H527" s="39">
        <v>732.54629999999997</v>
      </c>
      <c r="I527" s="40">
        <f t="shared" si="54"/>
        <v>732.54629999999997</v>
      </c>
      <c r="J527" s="19"/>
      <c r="K527" s="19"/>
      <c r="L527" s="19"/>
      <c r="M527" s="19"/>
      <c r="N527" s="19"/>
      <c r="O527" s="19"/>
      <c r="P527" s="19"/>
      <c r="Q527" s="19"/>
      <c r="R527" s="6"/>
      <c r="S527" s="6"/>
      <c r="T527" s="6"/>
      <c r="U527" s="6"/>
      <c r="V527" s="6"/>
      <c r="W527" s="6"/>
      <c r="X527" s="6"/>
      <c r="Y527" s="6"/>
      <c r="Z527" s="6"/>
      <c r="AA527" s="6"/>
      <c r="AB527" s="6"/>
      <c r="AC527" s="6"/>
      <c r="AD527" s="6"/>
    </row>
    <row r="528" spans="1:30" s="93" customFormat="1" x14ac:dyDescent="0.2">
      <c r="A528" s="79" t="s">
        <v>383</v>
      </c>
      <c r="B528" s="48" t="s">
        <v>388</v>
      </c>
      <c r="C528" s="64" t="s">
        <v>371</v>
      </c>
      <c r="D528" s="64" t="s">
        <v>280</v>
      </c>
      <c r="E528" s="41">
        <v>1</v>
      </c>
      <c r="F528" s="76" t="s">
        <v>800</v>
      </c>
      <c r="G528" s="39"/>
      <c r="H528" s="39">
        <v>732.54629999999997</v>
      </c>
      <c r="I528" s="40">
        <f t="shared" si="54"/>
        <v>732.54629999999997</v>
      </c>
      <c r="J528" s="19"/>
      <c r="K528" s="19"/>
      <c r="L528" s="19"/>
      <c r="M528" s="19"/>
      <c r="N528" s="19"/>
      <c r="O528" s="19"/>
      <c r="P528" s="19"/>
      <c r="Q528" s="19"/>
      <c r="R528" s="6"/>
      <c r="S528" s="6"/>
      <c r="T528" s="6"/>
      <c r="U528" s="6"/>
      <c r="V528" s="6"/>
      <c r="W528" s="6"/>
      <c r="X528" s="6"/>
      <c r="Y528" s="6"/>
      <c r="Z528" s="6"/>
      <c r="AA528" s="6"/>
      <c r="AB528" s="6"/>
      <c r="AC528" s="6"/>
      <c r="AD528" s="6"/>
    </row>
    <row r="529" spans="1:30" s="93" customFormat="1" x14ac:dyDescent="0.2">
      <c r="A529" s="79" t="s">
        <v>404</v>
      </c>
      <c r="B529" s="48" t="s">
        <v>387</v>
      </c>
      <c r="C529" s="64" t="s">
        <v>371</v>
      </c>
      <c r="D529" s="64" t="s">
        <v>280</v>
      </c>
      <c r="E529" s="41">
        <v>1</v>
      </c>
      <c r="F529" s="63" t="s">
        <v>801</v>
      </c>
      <c r="G529" s="39"/>
      <c r="H529" s="39">
        <v>436.04270000000002</v>
      </c>
      <c r="I529" s="40">
        <f t="shared" si="54"/>
        <v>436.04270000000002</v>
      </c>
      <c r="J529" s="19"/>
      <c r="K529" s="19"/>
      <c r="L529" s="19"/>
      <c r="M529" s="19"/>
      <c r="N529" s="19"/>
      <c r="O529" s="19"/>
      <c r="P529" s="19"/>
      <c r="Q529" s="19"/>
      <c r="R529" s="6"/>
      <c r="S529" s="6"/>
      <c r="T529" s="6"/>
      <c r="U529" s="6"/>
      <c r="V529" s="6"/>
      <c r="W529" s="6"/>
      <c r="X529" s="6"/>
      <c r="Y529" s="6"/>
      <c r="Z529" s="6"/>
      <c r="AA529" s="6"/>
      <c r="AB529" s="6"/>
      <c r="AC529" s="6"/>
      <c r="AD529" s="6"/>
    </row>
    <row r="530" spans="1:30" s="93" customFormat="1" x14ac:dyDescent="0.2">
      <c r="A530" s="79" t="s">
        <v>404</v>
      </c>
      <c r="B530" s="48" t="s">
        <v>387</v>
      </c>
      <c r="C530" s="64" t="s">
        <v>371</v>
      </c>
      <c r="D530" s="64" t="s">
        <v>280</v>
      </c>
      <c r="E530" s="41">
        <v>1</v>
      </c>
      <c r="F530" s="76" t="s">
        <v>802</v>
      </c>
      <c r="G530" s="39"/>
      <c r="H530" s="39">
        <v>436.04270000000002</v>
      </c>
      <c r="I530" s="40">
        <f t="shared" si="54"/>
        <v>436.04270000000002</v>
      </c>
      <c r="J530" s="19"/>
      <c r="K530" s="19"/>
      <c r="L530" s="19"/>
      <c r="M530" s="19"/>
      <c r="N530" s="19"/>
      <c r="O530" s="19"/>
      <c r="P530" s="19"/>
      <c r="Q530" s="19"/>
      <c r="R530" s="6"/>
      <c r="S530" s="6"/>
      <c r="T530" s="6"/>
      <c r="U530" s="6"/>
      <c r="V530" s="6"/>
      <c r="W530" s="6"/>
      <c r="X530" s="6"/>
      <c r="Y530" s="6"/>
      <c r="Z530" s="6"/>
      <c r="AA530" s="6"/>
      <c r="AB530" s="6"/>
      <c r="AC530" s="6"/>
      <c r="AD530" s="6"/>
    </row>
    <row r="531" spans="1:30" s="93" customFormat="1" x14ac:dyDescent="0.2">
      <c r="A531" s="79" t="s">
        <v>386</v>
      </c>
      <c r="B531" s="48" t="s">
        <v>102</v>
      </c>
      <c r="C531" s="64" t="s">
        <v>371</v>
      </c>
      <c r="D531" s="64" t="s">
        <v>280</v>
      </c>
      <c r="E531" s="41">
        <v>1</v>
      </c>
      <c r="F531" s="76" t="s">
        <v>803</v>
      </c>
      <c r="G531" s="39"/>
      <c r="H531" s="39">
        <v>401.1617</v>
      </c>
      <c r="I531" s="40">
        <f t="shared" si="54"/>
        <v>401.1617</v>
      </c>
      <c r="J531" s="19"/>
      <c r="K531" s="19"/>
      <c r="L531" s="19"/>
      <c r="M531" s="19"/>
      <c r="N531" s="19"/>
      <c r="O531" s="19"/>
      <c r="P531" s="19"/>
      <c r="Q531" s="19"/>
      <c r="R531" s="6"/>
      <c r="S531" s="6"/>
      <c r="T531" s="6"/>
      <c r="U531" s="6"/>
      <c r="V531" s="6"/>
      <c r="W531" s="6"/>
      <c r="X531" s="6"/>
      <c r="Y531" s="6"/>
      <c r="Z531" s="6"/>
      <c r="AA531" s="6"/>
      <c r="AB531" s="6"/>
      <c r="AC531" s="6"/>
      <c r="AD531" s="6"/>
    </row>
    <row r="532" spans="1:30" s="93" customFormat="1" x14ac:dyDescent="0.2">
      <c r="A532" s="79" t="s">
        <v>804</v>
      </c>
      <c r="B532" s="48" t="s">
        <v>94</v>
      </c>
      <c r="C532" s="64" t="s">
        <v>293</v>
      </c>
      <c r="D532" s="64" t="s">
        <v>280</v>
      </c>
      <c r="E532" s="41">
        <v>1</v>
      </c>
      <c r="F532" s="76" t="s">
        <v>806</v>
      </c>
      <c r="G532" s="39"/>
      <c r="H532" s="39">
        <v>1200.6885</v>
      </c>
      <c r="I532" s="40">
        <f t="shared" ref="I532:I534" si="55">SUM(G532:H532)</f>
        <v>1200.6885</v>
      </c>
      <c r="J532" s="19"/>
      <c r="K532" s="19"/>
      <c r="L532" s="19"/>
      <c r="M532" s="19"/>
      <c r="N532" s="19"/>
      <c r="O532" s="19"/>
      <c r="P532" s="19"/>
      <c r="Q532" s="19"/>
      <c r="R532" s="6"/>
      <c r="S532" s="6"/>
      <c r="T532" s="6"/>
      <c r="U532" s="6"/>
      <c r="V532" s="6"/>
      <c r="W532" s="6"/>
      <c r="X532" s="6"/>
      <c r="Y532" s="6"/>
      <c r="Z532" s="6"/>
      <c r="AA532" s="6"/>
      <c r="AB532" s="6"/>
      <c r="AC532" s="6"/>
      <c r="AD532" s="6"/>
    </row>
    <row r="533" spans="1:30" s="93" customFormat="1" x14ac:dyDescent="0.2">
      <c r="A533" s="79" t="s">
        <v>383</v>
      </c>
      <c r="B533" s="48" t="s">
        <v>388</v>
      </c>
      <c r="C533" s="64" t="s">
        <v>293</v>
      </c>
      <c r="D533" s="64" t="s">
        <v>280</v>
      </c>
      <c r="E533" s="41">
        <v>1</v>
      </c>
      <c r="F533" s="68" t="s">
        <v>807</v>
      </c>
      <c r="G533" s="39"/>
      <c r="H533" s="39">
        <v>732.54629999999997</v>
      </c>
      <c r="I533" s="40">
        <f t="shared" si="55"/>
        <v>732.54629999999997</v>
      </c>
      <c r="J533" s="19"/>
      <c r="K533" s="19"/>
      <c r="L533" s="19"/>
      <c r="M533" s="19"/>
      <c r="N533" s="19"/>
      <c r="O533" s="19"/>
      <c r="P533" s="19"/>
      <c r="Q533" s="19"/>
      <c r="R533" s="6"/>
      <c r="S533" s="6"/>
      <c r="T533" s="6"/>
      <c r="U533" s="6"/>
      <c r="V533" s="6"/>
      <c r="W533" s="6"/>
      <c r="X533" s="6"/>
      <c r="Y533" s="6"/>
      <c r="Z533" s="6"/>
      <c r="AA533" s="6"/>
      <c r="AB533" s="6"/>
      <c r="AC533" s="6"/>
      <c r="AD533" s="6"/>
    </row>
    <row r="534" spans="1:30" s="93" customFormat="1" x14ac:dyDescent="0.2">
      <c r="A534" s="79" t="s">
        <v>383</v>
      </c>
      <c r="B534" s="48" t="s">
        <v>388</v>
      </c>
      <c r="C534" s="64" t="s">
        <v>293</v>
      </c>
      <c r="D534" s="64" t="s">
        <v>280</v>
      </c>
      <c r="E534" s="41">
        <v>1</v>
      </c>
      <c r="F534" s="76" t="s">
        <v>808</v>
      </c>
      <c r="G534" s="39"/>
      <c r="H534" s="39">
        <v>732.54629999999997</v>
      </c>
      <c r="I534" s="40">
        <f t="shared" si="55"/>
        <v>732.54629999999997</v>
      </c>
      <c r="J534" s="19"/>
      <c r="K534" s="19"/>
      <c r="L534" s="19"/>
      <c r="M534" s="19"/>
      <c r="N534" s="19"/>
      <c r="O534" s="19"/>
      <c r="P534" s="19"/>
      <c r="Q534" s="19"/>
      <c r="R534" s="6"/>
      <c r="S534" s="6"/>
      <c r="T534" s="6"/>
      <c r="U534" s="6"/>
      <c r="V534" s="6"/>
      <c r="W534" s="6"/>
      <c r="X534" s="6"/>
      <c r="Y534" s="6"/>
      <c r="Z534" s="6"/>
      <c r="AA534" s="6"/>
      <c r="AB534" s="6"/>
      <c r="AC534" s="6"/>
      <c r="AD534" s="6"/>
    </row>
    <row r="535" spans="1:30" s="93" customFormat="1" x14ac:dyDescent="0.2">
      <c r="A535" s="79" t="s">
        <v>805</v>
      </c>
      <c r="B535" s="48" t="s">
        <v>94</v>
      </c>
      <c r="C535" s="64" t="s">
        <v>293</v>
      </c>
      <c r="D535" s="64" t="s">
        <v>280</v>
      </c>
      <c r="E535" s="41">
        <v>1</v>
      </c>
      <c r="F535" s="68" t="s">
        <v>809</v>
      </c>
      <c r="G535" s="39"/>
      <c r="H535" s="39">
        <v>1200.6885</v>
      </c>
      <c r="I535" s="40">
        <f t="shared" ref="I535:I537" si="56">SUM(G535:H535)</f>
        <v>1200.6885</v>
      </c>
      <c r="J535" s="19"/>
      <c r="K535" s="19"/>
      <c r="L535" s="19"/>
      <c r="M535" s="19"/>
      <c r="N535" s="19"/>
      <c r="O535" s="19"/>
      <c r="P535" s="19"/>
      <c r="Q535" s="19"/>
      <c r="R535" s="6"/>
      <c r="S535" s="6"/>
      <c r="T535" s="6"/>
      <c r="U535" s="6"/>
      <c r="V535" s="6"/>
      <c r="W535" s="6"/>
      <c r="X535" s="6"/>
      <c r="Y535" s="6"/>
      <c r="Z535" s="6"/>
      <c r="AA535" s="6"/>
      <c r="AB535" s="6"/>
      <c r="AC535" s="6"/>
      <c r="AD535" s="6"/>
    </row>
    <row r="536" spans="1:30" s="93" customFormat="1" x14ac:dyDescent="0.2">
      <c r="A536" s="79" t="s">
        <v>384</v>
      </c>
      <c r="B536" s="48" t="s">
        <v>98</v>
      </c>
      <c r="C536" s="64" t="s">
        <v>293</v>
      </c>
      <c r="D536" s="64" t="s">
        <v>280</v>
      </c>
      <c r="E536" s="41">
        <v>1</v>
      </c>
      <c r="F536" s="63" t="s">
        <v>810</v>
      </c>
      <c r="G536" s="39"/>
      <c r="H536" s="39">
        <v>488.36419999999998</v>
      </c>
      <c r="I536" s="40">
        <f t="shared" si="56"/>
        <v>488.36419999999998</v>
      </c>
      <c r="J536" s="19"/>
      <c r="K536" s="19"/>
      <c r="L536" s="19"/>
      <c r="M536" s="19"/>
      <c r="N536" s="19"/>
      <c r="O536" s="19"/>
      <c r="P536" s="19"/>
      <c r="Q536" s="19"/>
      <c r="R536" s="6"/>
      <c r="S536" s="6"/>
      <c r="T536" s="6"/>
      <c r="U536" s="6"/>
      <c r="V536" s="6"/>
      <c r="W536" s="6"/>
      <c r="X536" s="6"/>
      <c r="Y536" s="6"/>
      <c r="Z536" s="6"/>
      <c r="AA536" s="6"/>
      <c r="AB536" s="6"/>
      <c r="AC536" s="6"/>
      <c r="AD536" s="6"/>
    </row>
    <row r="537" spans="1:30" s="93" customFormat="1" x14ac:dyDescent="0.2">
      <c r="A537" s="79" t="s">
        <v>384</v>
      </c>
      <c r="B537" s="48" t="s">
        <v>98</v>
      </c>
      <c r="C537" s="64" t="s">
        <v>293</v>
      </c>
      <c r="D537" s="64" t="s">
        <v>280</v>
      </c>
      <c r="E537" s="41">
        <v>1</v>
      </c>
      <c r="F537" s="76" t="s">
        <v>811</v>
      </c>
      <c r="G537" s="39"/>
      <c r="H537" s="39">
        <v>488.36419999999998</v>
      </c>
      <c r="I537" s="40">
        <f t="shared" si="56"/>
        <v>488.36419999999998</v>
      </c>
      <c r="J537" s="19"/>
      <c r="K537" s="19"/>
      <c r="L537" s="19"/>
      <c r="M537" s="19"/>
      <c r="N537" s="19"/>
      <c r="O537" s="19"/>
      <c r="P537" s="19"/>
      <c r="Q537" s="19"/>
      <c r="R537" s="6"/>
      <c r="S537" s="6"/>
      <c r="T537" s="6"/>
      <c r="U537" s="6"/>
      <c r="V537" s="6"/>
      <c r="W537" s="6"/>
      <c r="X537" s="6"/>
      <c r="Y537" s="6"/>
      <c r="Z537" s="6"/>
      <c r="AA537" s="6"/>
      <c r="AB537" s="6"/>
      <c r="AC537" s="6"/>
      <c r="AD537" s="6"/>
    </row>
    <row r="538" spans="1:30" s="93" customFormat="1" x14ac:dyDescent="0.2">
      <c r="A538" s="79" t="s">
        <v>433</v>
      </c>
      <c r="B538" s="48" t="s">
        <v>94</v>
      </c>
      <c r="C538" s="64" t="s">
        <v>293</v>
      </c>
      <c r="D538" s="64" t="s">
        <v>280</v>
      </c>
      <c r="E538" s="41">
        <v>1</v>
      </c>
      <c r="F538" s="76" t="s">
        <v>812</v>
      </c>
      <c r="G538" s="39"/>
      <c r="H538" s="39">
        <v>1200.6885</v>
      </c>
      <c r="I538" s="40">
        <f t="shared" ref="I538:I540" si="57">SUM(G538:H538)</f>
        <v>1200.6885</v>
      </c>
      <c r="J538" s="19"/>
      <c r="K538" s="19"/>
      <c r="L538" s="19"/>
      <c r="M538" s="19"/>
      <c r="N538" s="19"/>
      <c r="O538" s="19"/>
      <c r="P538" s="19"/>
      <c r="Q538" s="19"/>
      <c r="R538" s="6"/>
      <c r="S538" s="6"/>
      <c r="T538" s="6"/>
      <c r="U538" s="6"/>
      <c r="V538" s="6"/>
      <c r="W538" s="6"/>
      <c r="X538" s="6"/>
      <c r="Y538" s="6"/>
      <c r="Z538" s="6"/>
      <c r="AA538" s="6"/>
      <c r="AB538" s="6"/>
      <c r="AC538" s="6"/>
      <c r="AD538" s="6"/>
    </row>
    <row r="539" spans="1:30" s="93" customFormat="1" x14ac:dyDescent="0.2">
      <c r="A539" s="79" t="s">
        <v>404</v>
      </c>
      <c r="B539" s="48" t="s">
        <v>387</v>
      </c>
      <c r="C539" s="64" t="s">
        <v>293</v>
      </c>
      <c r="D539" s="64" t="s">
        <v>280</v>
      </c>
      <c r="E539" s="41">
        <v>1</v>
      </c>
      <c r="F539" s="63" t="s">
        <v>813</v>
      </c>
      <c r="G539" s="39"/>
      <c r="H539" s="39">
        <v>436.04270000000002</v>
      </c>
      <c r="I539" s="40">
        <f t="shared" si="57"/>
        <v>436.04270000000002</v>
      </c>
      <c r="J539" s="19"/>
      <c r="K539" s="19"/>
      <c r="L539" s="19"/>
      <c r="M539" s="19"/>
      <c r="N539" s="19"/>
      <c r="O539" s="19"/>
      <c r="P539" s="19"/>
      <c r="Q539" s="19"/>
      <c r="R539" s="6"/>
      <c r="S539" s="6"/>
      <c r="T539" s="6"/>
      <c r="U539" s="6"/>
      <c r="V539" s="6"/>
      <c r="W539" s="6"/>
      <c r="X539" s="6"/>
      <c r="Y539" s="6"/>
      <c r="Z539" s="6"/>
      <c r="AA539" s="6"/>
      <c r="AB539" s="6"/>
      <c r="AC539" s="6"/>
      <c r="AD539" s="6"/>
    </row>
    <row r="540" spans="1:30" s="93" customFormat="1" x14ac:dyDescent="0.2">
      <c r="A540" s="79" t="s">
        <v>386</v>
      </c>
      <c r="B540" s="48" t="s">
        <v>102</v>
      </c>
      <c r="C540" s="64" t="s">
        <v>293</v>
      </c>
      <c r="D540" s="64" t="s">
        <v>368</v>
      </c>
      <c r="E540" s="41">
        <v>1</v>
      </c>
      <c r="F540" s="76" t="s">
        <v>357</v>
      </c>
      <c r="G540" s="39"/>
      <c r="H540" s="39">
        <v>401.1617</v>
      </c>
      <c r="I540" s="40">
        <f t="shared" si="57"/>
        <v>401.1617</v>
      </c>
      <c r="J540" s="19"/>
      <c r="K540" s="19"/>
      <c r="L540" s="19"/>
      <c r="M540" s="19"/>
      <c r="N540" s="19"/>
      <c r="O540" s="19"/>
      <c r="P540" s="19"/>
      <c r="Q540" s="19"/>
      <c r="R540" s="6"/>
      <c r="S540" s="6"/>
      <c r="T540" s="6"/>
      <c r="U540" s="6"/>
      <c r="V540" s="6"/>
      <c r="W540" s="6"/>
      <c r="X540" s="6"/>
      <c r="Y540" s="6"/>
      <c r="Z540" s="6"/>
      <c r="AA540" s="6"/>
      <c r="AB540" s="6"/>
      <c r="AC540" s="6"/>
      <c r="AD540" s="6"/>
    </row>
    <row r="541" spans="1:30" s="93" customFormat="1" x14ac:dyDescent="0.2">
      <c r="A541" s="79" t="s">
        <v>383</v>
      </c>
      <c r="B541" s="48" t="s">
        <v>388</v>
      </c>
      <c r="C541" s="64" t="s">
        <v>374</v>
      </c>
      <c r="D541" s="64" t="s">
        <v>280</v>
      </c>
      <c r="E541" s="41">
        <v>1</v>
      </c>
      <c r="F541" s="76" t="s">
        <v>814</v>
      </c>
      <c r="G541" s="39"/>
      <c r="H541" s="39">
        <v>732.54629999999997</v>
      </c>
      <c r="I541" s="40">
        <f t="shared" ref="I541:I544" si="58">SUM(G541:H541)</f>
        <v>732.54629999999997</v>
      </c>
      <c r="J541" s="19"/>
      <c r="K541" s="19"/>
      <c r="L541" s="19"/>
      <c r="M541" s="19"/>
      <c r="N541" s="19"/>
      <c r="O541" s="19"/>
      <c r="P541" s="19"/>
      <c r="Q541" s="19"/>
      <c r="R541" s="6"/>
      <c r="S541" s="6"/>
      <c r="T541" s="6"/>
      <c r="U541" s="6"/>
      <c r="V541" s="6"/>
      <c r="W541" s="6"/>
      <c r="X541" s="6"/>
      <c r="Y541" s="6"/>
      <c r="Z541" s="6"/>
      <c r="AA541" s="6"/>
      <c r="AB541" s="6"/>
      <c r="AC541" s="6"/>
      <c r="AD541" s="6"/>
    </row>
    <row r="542" spans="1:30" s="93" customFormat="1" x14ac:dyDescent="0.2">
      <c r="A542" s="79" t="s">
        <v>404</v>
      </c>
      <c r="B542" s="48" t="s">
        <v>387</v>
      </c>
      <c r="C542" s="64" t="s">
        <v>374</v>
      </c>
      <c r="D542" s="64" t="s">
        <v>280</v>
      </c>
      <c r="E542" s="41">
        <v>1</v>
      </c>
      <c r="F542" s="76" t="s">
        <v>815</v>
      </c>
      <c r="G542" s="39"/>
      <c r="H542" s="39">
        <v>436.04270000000002</v>
      </c>
      <c r="I542" s="40">
        <f t="shared" si="58"/>
        <v>436.04270000000002</v>
      </c>
      <c r="J542" s="19"/>
      <c r="K542" s="19"/>
      <c r="L542" s="19"/>
      <c r="M542" s="19"/>
      <c r="N542" s="19"/>
      <c r="O542" s="19"/>
      <c r="P542" s="19"/>
      <c r="Q542" s="19"/>
      <c r="R542" s="6"/>
      <c r="S542" s="6"/>
      <c r="T542" s="6"/>
      <c r="U542" s="6"/>
      <c r="V542" s="6"/>
      <c r="W542" s="6"/>
      <c r="X542" s="6"/>
      <c r="Y542" s="6"/>
      <c r="Z542" s="6"/>
      <c r="AA542" s="6"/>
      <c r="AB542" s="6"/>
      <c r="AC542" s="6"/>
      <c r="AD542" s="6"/>
    </row>
    <row r="543" spans="1:30" s="93" customFormat="1" x14ac:dyDescent="0.2">
      <c r="A543" s="79" t="s">
        <v>404</v>
      </c>
      <c r="B543" s="48" t="s">
        <v>387</v>
      </c>
      <c r="C543" s="64" t="s">
        <v>374</v>
      </c>
      <c r="D543" s="64" t="s">
        <v>280</v>
      </c>
      <c r="E543" s="41">
        <v>1</v>
      </c>
      <c r="F543" s="77" t="s">
        <v>816</v>
      </c>
      <c r="G543" s="39"/>
      <c r="H543" s="39">
        <v>436.04270000000002</v>
      </c>
      <c r="I543" s="40">
        <f t="shared" si="58"/>
        <v>436.04270000000002</v>
      </c>
      <c r="J543" s="19"/>
      <c r="K543" s="19"/>
      <c r="L543" s="19"/>
      <c r="M543" s="19"/>
      <c r="N543" s="19"/>
      <c r="O543" s="19"/>
      <c r="P543" s="19"/>
      <c r="Q543" s="19"/>
      <c r="R543" s="6"/>
      <c r="S543" s="6"/>
      <c r="T543" s="6"/>
      <c r="U543" s="6"/>
      <c r="V543" s="6"/>
      <c r="W543" s="6"/>
      <c r="X543" s="6"/>
      <c r="Y543" s="6"/>
      <c r="Z543" s="6"/>
      <c r="AA543" s="6"/>
      <c r="AB543" s="6"/>
      <c r="AC543" s="6"/>
      <c r="AD543" s="6"/>
    </row>
    <row r="544" spans="1:30" s="93" customFormat="1" x14ac:dyDescent="0.2">
      <c r="A544" s="79" t="s">
        <v>386</v>
      </c>
      <c r="B544" s="48" t="s">
        <v>102</v>
      </c>
      <c r="C544" s="64" t="s">
        <v>374</v>
      </c>
      <c r="D544" s="64" t="s">
        <v>368</v>
      </c>
      <c r="E544" s="41">
        <v>1</v>
      </c>
      <c r="F544" s="83" t="s">
        <v>357</v>
      </c>
      <c r="G544" s="39"/>
      <c r="H544" s="39">
        <v>401.1617</v>
      </c>
      <c r="I544" s="40">
        <f t="shared" si="58"/>
        <v>401.1617</v>
      </c>
      <c r="J544" s="19"/>
      <c r="K544" s="19"/>
      <c r="L544" s="19"/>
      <c r="M544" s="19"/>
      <c r="N544" s="19"/>
      <c r="O544" s="19"/>
      <c r="P544" s="19"/>
      <c r="Q544" s="19"/>
      <c r="R544" s="6"/>
      <c r="S544" s="6"/>
      <c r="T544" s="6"/>
      <c r="U544" s="6"/>
      <c r="V544" s="6"/>
      <c r="W544" s="6"/>
      <c r="X544" s="6"/>
      <c r="Y544" s="6"/>
      <c r="Z544" s="6"/>
      <c r="AA544" s="6"/>
      <c r="AB544" s="6"/>
      <c r="AC544" s="6"/>
      <c r="AD544" s="6"/>
    </row>
    <row r="545" spans="1:30" s="93" customFormat="1" x14ac:dyDescent="0.2">
      <c r="A545" s="79" t="s">
        <v>383</v>
      </c>
      <c r="B545" s="48" t="s">
        <v>388</v>
      </c>
      <c r="C545" s="64" t="s">
        <v>373</v>
      </c>
      <c r="D545" s="64" t="s">
        <v>280</v>
      </c>
      <c r="E545" s="41">
        <v>1</v>
      </c>
      <c r="F545" s="76" t="s">
        <v>817</v>
      </c>
      <c r="G545" s="39"/>
      <c r="H545" s="39">
        <v>732.54629999999997</v>
      </c>
      <c r="I545" s="40">
        <f t="shared" ref="I545:I547" si="59">SUM(G545:H545)</f>
        <v>732.54629999999997</v>
      </c>
      <c r="J545" s="19"/>
      <c r="K545" s="19"/>
      <c r="L545" s="19"/>
      <c r="M545" s="19"/>
      <c r="N545" s="19"/>
      <c r="O545" s="19"/>
      <c r="P545" s="19"/>
      <c r="Q545" s="19"/>
      <c r="R545" s="6"/>
      <c r="S545" s="6"/>
      <c r="T545" s="6"/>
      <c r="U545" s="6"/>
      <c r="V545" s="6"/>
      <c r="W545" s="6"/>
      <c r="X545" s="6"/>
      <c r="Y545" s="6"/>
      <c r="Z545" s="6"/>
      <c r="AA545" s="6"/>
      <c r="AB545" s="6"/>
      <c r="AC545" s="6"/>
      <c r="AD545" s="6"/>
    </row>
    <row r="546" spans="1:30" s="93" customFormat="1" x14ac:dyDescent="0.2">
      <c r="A546" s="79" t="s">
        <v>384</v>
      </c>
      <c r="B546" s="48" t="s">
        <v>98</v>
      </c>
      <c r="C546" s="64" t="s">
        <v>373</v>
      </c>
      <c r="D546" s="64" t="s">
        <v>280</v>
      </c>
      <c r="E546" s="41">
        <v>1</v>
      </c>
      <c r="F546" s="76" t="s">
        <v>946</v>
      </c>
      <c r="G546" s="39"/>
      <c r="H546" s="39">
        <v>488.36419999999998</v>
      </c>
      <c r="I546" s="40">
        <f t="shared" si="59"/>
        <v>488.36419999999998</v>
      </c>
      <c r="J546" s="19"/>
      <c r="K546" s="19"/>
      <c r="L546" s="19"/>
      <c r="M546" s="19"/>
      <c r="N546" s="19"/>
      <c r="O546" s="19"/>
      <c r="P546" s="19"/>
      <c r="Q546" s="19"/>
      <c r="R546" s="6"/>
      <c r="S546" s="6"/>
      <c r="T546" s="6"/>
      <c r="U546" s="6"/>
      <c r="V546" s="6"/>
      <c r="W546" s="6"/>
      <c r="X546" s="6"/>
      <c r="Y546" s="6"/>
      <c r="Z546" s="6"/>
      <c r="AA546" s="6"/>
      <c r="AB546" s="6"/>
      <c r="AC546" s="6"/>
      <c r="AD546" s="6"/>
    </row>
    <row r="547" spans="1:30" s="93" customFormat="1" x14ac:dyDescent="0.2">
      <c r="A547" s="79" t="s">
        <v>384</v>
      </c>
      <c r="B547" s="48" t="s">
        <v>98</v>
      </c>
      <c r="C547" s="64" t="s">
        <v>373</v>
      </c>
      <c r="D547" s="64" t="s">
        <v>184</v>
      </c>
      <c r="E547" s="41">
        <v>1</v>
      </c>
      <c r="F547" s="76" t="s">
        <v>818</v>
      </c>
      <c r="G547" s="39"/>
      <c r="H547" s="39">
        <v>488.36419999999998</v>
      </c>
      <c r="I547" s="40">
        <f t="shared" si="59"/>
        <v>488.36419999999998</v>
      </c>
      <c r="J547" s="19"/>
      <c r="K547" s="19"/>
      <c r="L547" s="19"/>
      <c r="M547" s="19"/>
      <c r="N547" s="19"/>
      <c r="O547" s="19"/>
      <c r="P547" s="19"/>
      <c r="Q547" s="19"/>
      <c r="R547" s="6"/>
      <c r="S547" s="6"/>
      <c r="T547" s="6"/>
      <c r="U547" s="6"/>
      <c r="V547" s="6"/>
      <c r="W547" s="6"/>
      <c r="X547" s="6"/>
      <c r="Y547" s="6"/>
      <c r="Z547" s="6"/>
      <c r="AA547" s="6"/>
      <c r="AB547" s="6"/>
      <c r="AC547" s="6"/>
      <c r="AD547" s="6"/>
    </row>
    <row r="548" spans="1:30" s="93" customFormat="1" x14ac:dyDescent="0.2">
      <c r="A548" s="79" t="s">
        <v>819</v>
      </c>
      <c r="B548" s="48" t="s">
        <v>94</v>
      </c>
      <c r="C548" s="64" t="s">
        <v>288</v>
      </c>
      <c r="D548" s="64" t="s">
        <v>184</v>
      </c>
      <c r="E548" s="41">
        <v>1</v>
      </c>
      <c r="F548" s="76" t="s">
        <v>822</v>
      </c>
      <c r="G548" s="39"/>
      <c r="H548" s="39">
        <v>1200.6885</v>
      </c>
      <c r="I548" s="40">
        <f t="shared" ref="I548:I550" si="60">SUM(G548:H548)</f>
        <v>1200.6885</v>
      </c>
      <c r="J548" s="19"/>
      <c r="K548" s="19"/>
      <c r="L548" s="19"/>
      <c r="M548" s="19"/>
      <c r="N548" s="19"/>
      <c r="O548" s="19"/>
      <c r="P548" s="19"/>
      <c r="Q548" s="19"/>
      <c r="R548" s="6"/>
      <c r="S548" s="6"/>
      <c r="T548" s="6"/>
      <c r="U548" s="6"/>
      <c r="V548" s="6"/>
      <c r="W548" s="6"/>
      <c r="X548" s="6"/>
      <c r="Y548" s="6"/>
      <c r="Z548" s="6"/>
      <c r="AA548" s="6"/>
      <c r="AB548" s="6"/>
      <c r="AC548" s="6"/>
      <c r="AD548" s="6"/>
    </row>
    <row r="549" spans="1:30" s="93" customFormat="1" x14ac:dyDescent="0.2">
      <c r="A549" s="79" t="s">
        <v>404</v>
      </c>
      <c r="B549" s="48" t="s">
        <v>387</v>
      </c>
      <c r="C549" s="64" t="s">
        <v>288</v>
      </c>
      <c r="D549" s="64" t="s">
        <v>280</v>
      </c>
      <c r="E549" s="41">
        <v>1</v>
      </c>
      <c r="F549" s="63" t="s">
        <v>823</v>
      </c>
      <c r="G549" s="39"/>
      <c r="H549" s="39">
        <v>436.04270000000002</v>
      </c>
      <c r="I549" s="40">
        <f t="shared" si="60"/>
        <v>436.04270000000002</v>
      </c>
      <c r="J549" s="19"/>
      <c r="K549" s="19"/>
      <c r="L549" s="19"/>
      <c r="M549" s="19"/>
      <c r="N549" s="19"/>
      <c r="O549" s="19"/>
      <c r="P549" s="19"/>
      <c r="Q549" s="19"/>
      <c r="R549" s="6"/>
      <c r="S549" s="6"/>
      <c r="T549" s="6"/>
      <c r="U549" s="6"/>
      <c r="V549" s="6"/>
      <c r="W549" s="6"/>
      <c r="X549" s="6"/>
      <c r="Y549" s="6"/>
      <c r="Z549" s="6"/>
      <c r="AA549" s="6"/>
      <c r="AB549" s="6"/>
      <c r="AC549" s="6"/>
      <c r="AD549" s="6"/>
    </row>
    <row r="550" spans="1:30" s="93" customFormat="1" x14ac:dyDescent="0.2">
      <c r="A550" s="89" t="s">
        <v>386</v>
      </c>
      <c r="B550" s="48" t="s">
        <v>102</v>
      </c>
      <c r="C550" s="64" t="s">
        <v>288</v>
      </c>
      <c r="D550" s="64" t="s">
        <v>280</v>
      </c>
      <c r="E550" s="41">
        <v>1</v>
      </c>
      <c r="F550" s="63" t="s">
        <v>973</v>
      </c>
      <c r="G550" s="39"/>
      <c r="H550" s="39">
        <v>401.1617</v>
      </c>
      <c r="I550" s="40">
        <f t="shared" si="60"/>
        <v>401.1617</v>
      </c>
      <c r="J550" s="19"/>
      <c r="K550" s="19"/>
      <c r="L550" s="19"/>
      <c r="M550" s="19"/>
      <c r="N550" s="19"/>
      <c r="O550" s="19"/>
      <c r="P550" s="19"/>
      <c r="Q550" s="19"/>
      <c r="R550" s="6"/>
      <c r="S550" s="6"/>
      <c r="T550" s="6"/>
      <c r="U550" s="6"/>
      <c r="V550" s="6"/>
      <c r="W550" s="6"/>
      <c r="X550" s="6"/>
      <c r="Y550" s="6"/>
      <c r="Z550" s="6"/>
      <c r="AA550" s="6"/>
      <c r="AB550" s="6"/>
      <c r="AC550" s="6"/>
      <c r="AD550" s="6"/>
    </row>
    <row r="551" spans="1:30" s="93" customFormat="1" x14ac:dyDescent="0.2">
      <c r="A551" s="79" t="s">
        <v>820</v>
      </c>
      <c r="B551" s="48" t="s">
        <v>94</v>
      </c>
      <c r="C551" s="64" t="s">
        <v>288</v>
      </c>
      <c r="D551" s="64" t="s">
        <v>280</v>
      </c>
      <c r="E551" s="41">
        <v>1</v>
      </c>
      <c r="F551" s="76" t="s">
        <v>824</v>
      </c>
      <c r="G551" s="39"/>
      <c r="H551" s="39">
        <v>1200.6885</v>
      </c>
      <c r="I551" s="40">
        <f t="shared" ref="I551:I552" si="61">SUM(G551:H551)</f>
        <v>1200.6885</v>
      </c>
      <c r="J551" s="19"/>
      <c r="K551" s="19"/>
      <c r="L551" s="19"/>
      <c r="M551" s="19"/>
      <c r="N551" s="19"/>
      <c r="O551" s="19"/>
      <c r="P551" s="19"/>
      <c r="Q551" s="19"/>
      <c r="R551" s="6"/>
      <c r="S551" s="6"/>
      <c r="T551" s="6"/>
      <c r="U551" s="6"/>
      <c r="V551" s="6"/>
      <c r="W551" s="6"/>
      <c r="X551" s="6"/>
      <c r="Y551" s="6"/>
      <c r="Z551" s="6"/>
      <c r="AA551" s="6"/>
      <c r="AB551" s="6"/>
      <c r="AC551" s="6"/>
      <c r="AD551" s="6"/>
    </row>
    <row r="552" spans="1:30" s="93" customFormat="1" x14ac:dyDescent="0.2">
      <c r="A552" s="79" t="s">
        <v>383</v>
      </c>
      <c r="B552" s="48" t="s">
        <v>388</v>
      </c>
      <c r="C552" s="64" t="s">
        <v>288</v>
      </c>
      <c r="D552" s="64" t="s">
        <v>280</v>
      </c>
      <c r="E552" s="41">
        <v>1</v>
      </c>
      <c r="F552" s="76" t="s">
        <v>825</v>
      </c>
      <c r="G552" s="39"/>
      <c r="H552" s="39">
        <v>732.54629999999997</v>
      </c>
      <c r="I552" s="40">
        <f t="shared" si="61"/>
        <v>732.54629999999997</v>
      </c>
      <c r="J552" s="19"/>
      <c r="K552" s="19"/>
      <c r="L552" s="19"/>
      <c r="M552" s="19"/>
      <c r="N552" s="19"/>
      <c r="O552" s="19"/>
      <c r="P552" s="19"/>
      <c r="Q552" s="19"/>
      <c r="R552" s="6"/>
      <c r="S552" s="6"/>
      <c r="T552" s="6"/>
      <c r="U552" s="6"/>
      <c r="V552" s="6"/>
      <c r="W552" s="6"/>
      <c r="X552" s="6"/>
      <c r="Y552" s="6"/>
      <c r="Z552" s="6"/>
      <c r="AA552" s="6"/>
      <c r="AB552" s="6"/>
      <c r="AC552" s="6"/>
      <c r="AD552" s="6"/>
    </row>
    <row r="553" spans="1:30" s="93" customFormat="1" x14ac:dyDescent="0.2">
      <c r="A553" s="79" t="s">
        <v>821</v>
      </c>
      <c r="B553" s="48" t="s">
        <v>94</v>
      </c>
      <c r="C553" s="64" t="s">
        <v>288</v>
      </c>
      <c r="D553" s="64" t="s">
        <v>280</v>
      </c>
      <c r="E553" s="41">
        <v>1</v>
      </c>
      <c r="F553" s="74" t="s">
        <v>826</v>
      </c>
      <c r="G553" s="39"/>
      <c r="H553" s="39">
        <v>1200.6885</v>
      </c>
      <c r="I553" s="40">
        <f t="shared" ref="I553:I555" si="62">SUM(G553:H553)</f>
        <v>1200.6885</v>
      </c>
      <c r="J553" s="19"/>
      <c r="K553" s="19"/>
      <c r="L553" s="19"/>
      <c r="M553" s="19"/>
      <c r="N553" s="19"/>
      <c r="O553" s="19"/>
      <c r="P553" s="19"/>
      <c r="Q553" s="19"/>
      <c r="R553" s="6"/>
      <c r="S553" s="6"/>
      <c r="T553" s="6"/>
      <c r="U553" s="6"/>
      <c r="V553" s="6"/>
      <c r="W553" s="6"/>
      <c r="X553" s="6"/>
      <c r="Y553" s="6"/>
      <c r="Z553" s="6"/>
      <c r="AA553" s="6"/>
      <c r="AB553" s="6"/>
      <c r="AC553" s="6"/>
      <c r="AD553" s="6"/>
    </row>
    <row r="554" spans="1:30" s="93" customFormat="1" x14ac:dyDescent="0.2">
      <c r="A554" s="79" t="s">
        <v>383</v>
      </c>
      <c r="B554" s="48" t="s">
        <v>388</v>
      </c>
      <c r="C554" s="64" t="s">
        <v>288</v>
      </c>
      <c r="D554" s="64" t="s">
        <v>280</v>
      </c>
      <c r="E554" s="41">
        <v>1</v>
      </c>
      <c r="F554" s="76" t="s">
        <v>827</v>
      </c>
      <c r="G554" s="39"/>
      <c r="H554" s="39">
        <v>732.54629999999997</v>
      </c>
      <c r="I554" s="40">
        <f t="shared" si="62"/>
        <v>732.54629999999997</v>
      </c>
      <c r="J554" s="19"/>
      <c r="K554" s="19"/>
      <c r="L554" s="19"/>
      <c r="M554" s="19"/>
      <c r="N554" s="19"/>
      <c r="O554" s="19"/>
      <c r="P554" s="19"/>
      <c r="Q554" s="19"/>
      <c r="R554" s="6"/>
      <c r="S554" s="6"/>
      <c r="T554" s="6"/>
      <c r="U554" s="6"/>
      <c r="V554" s="6"/>
      <c r="W554" s="6"/>
      <c r="X554" s="6"/>
      <c r="Y554" s="6"/>
      <c r="Z554" s="6"/>
      <c r="AA554" s="6"/>
      <c r="AB554" s="6"/>
      <c r="AC554" s="6"/>
      <c r="AD554" s="6"/>
    </row>
    <row r="555" spans="1:30" s="93" customFormat="1" x14ac:dyDescent="0.2">
      <c r="A555" s="79" t="s">
        <v>404</v>
      </c>
      <c r="B555" s="48" t="s">
        <v>387</v>
      </c>
      <c r="C555" s="64" t="s">
        <v>288</v>
      </c>
      <c r="D555" s="64" t="s">
        <v>280</v>
      </c>
      <c r="E555" s="41">
        <v>1</v>
      </c>
      <c r="F555" s="76" t="s">
        <v>828</v>
      </c>
      <c r="G555" s="39"/>
      <c r="H555" s="39">
        <v>436.04270000000002</v>
      </c>
      <c r="I555" s="40">
        <f t="shared" si="62"/>
        <v>436.04270000000002</v>
      </c>
      <c r="J555" s="19"/>
      <c r="K555" s="19"/>
      <c r="L555" s="19"/>
      <c r="M555" s="19"/>
      <c r="N555" s="19"/>
      <c r="O555" s="19"/>
      <c r="P555" s="19"/>
      <c r="Q555" s="19"/>
      <c r="R555" s="6"/>
      <c r="S555" s="6"/>
      <c r="T555" s="6"/>
      <c r="U555" s="6"/>
      <c r="V555" s="6"/>
      <c r="W555" s="6"/>
      <c r="X555" s="6"/>
      <c r="Y555" s="6"/>
      <c r="Z555" s="6"/>
      <c r="AA555" s="6"/>
      <c r="AB555" s="6"/>
      <c r="AC555" s="6"/>
      <c r="AD555" s="6"/>
    </row>
    <row r="556" spans="1:30" s="93" customFormat="1" x14ac:dyDescent="0.2">
      <c r="A556" s="79" t="s">
        <v>829</v>
      </c>
      <c r="B556" s="48" t="s">
        <v>94</v>
      </c>
      <c r="C556" s="112" t="s">
        <v>924</v>
      </c>
      <c r="D556" s="64" t="s">
        <v>280</v>
      </c>
      <c r="E556" s="41">
        <v>1</v>
      </c>
      <c r="F556" s="76" t="s">
        <v>849</v>
      </c>
      <c r="G556" s="39"/>
      <c r="H556" s="39">
        <v>1200.6885</v>
      </c>
      <c r="I556" s="40">
        <f t="shared" ref="I556:I560" si="63">SUM(G556:H556)</f>
        <v>1200.6885</v>
      </c>
      <c r="J556" s="19"/>
      <c r="K556" s="19"/>
      <c r="L556" s="19"/>
      <c r="M556" s="19"/>
      <c r="N556" s="19"/>
      <c r="O556" s="19"/>
      <c r="P556" s="19"/>
      <c r="Q556" s="19"/>
      <c r="R556" s="6"/>
      <c r="S556" s="6"/>
      <c r="T556" s="6"/>
      <c r="U556" s="6"/>
      <c r="V556" s="6"/>
      <c r="W556" s="6"/>
      <c r="X556" s="6"/>
      <c r="Y556" s="6"/>
      <c r="Z556" s="6"/>
      <c r="AA556" s="6"/>
      <c r="AB556" s="6"/>
      <c r="AC556" s="6"/>
      <c r="AD556" s="6"/>
    </row>
    <row r="557" spans="1:30" s="93" customFormat="1" x14ac:dyDescent="0.2">
      <c r="A557" s="79" t="s">
        <v>383</v>
      </c>
      <c r="B557" s="48" t="s">
        <v>388</v>
      </c>
      <c r="C557" s="112" t="s">
        <v>924</v>
      </c>
      <c r="D557" s="64" t="s">
        <v>280</v>
      </c>
      <c r="E557" s="41">
        <v>1</v>
      </c>
      <c r="F557" s="63" t="s">
        <v>850</v>
      </c>
      <c r="G557" s="39"/>
      <c r="H557" s="39">
        <v>732.54629999999997</v>
      </c>
      <c r="I557" s="40">
        <f t="shared" si="63"/>
        <v>732.54629999999997</v>
      </c>
      <c r="J557" s="19"/>
      <c r="K557" s="19"/>
      <c r="L557" s="19"/>
      <c r="M557" s="19"/>
      <c r="N557" s="19"/>
      <c r="O557" s="19"/>
      <c r="P557" s="19"/>
      <c r="Q557" s="19"/>
      <c r="R557" s="6"/>
      <c r="S557" s="6"/>
      <c r="T557" s="6"/>
      <c r="U557" s="6"/>
      <c r="V557" s="6"/>
      <c r="W557" s="6"/>
      <c r="X557" s="6"/>
      <c r="Y557" s="6"/>
      <c r="Z557" s="6"/>
      <c r="AA557" s="6"/>
      <c r="AB557" s="6"/>
      <c r="AC557" s="6"/>
      <c r="AD557" s="6"/>
    </row>
    <row r="558" spans="1:30" s="93" customFormat="1" x14ac:dyDescent="0.2">
      <c r="A558" s="79" t="s">
        <v>383</v>
      </c>
      <c r="B558" s="48" t="s">
        <v>388</v>
      </c>
      <c r="C558" s="112" t="s">
        <v>924</v>
      </c>
      <c r="D558" s="64" t="s">
        <v>280</v>
      </c>
      <c r="E558" s="41">
        <v>1</v>
      </c>
      <c r="F558" s="63" t="s">
        <v>943</v>
      </c>
      <c r="G558" s="39"/>
      <c r="H558" s="39">
        <v>732.54629999999997</v>
      </c>
      <c r="I558" s="40">
        <f t="shared" si="63"/>
        <v>732.54629999999997</v>
      </c>
      <c r="J558" s="19"/>
      <c r="K558" s="19"/>
      <c r="L558" s="19"/>
      <c r="M558" s="19"/>
      <c r="N558" s="19"/>
      <c r="O558" s="19"/>
      <c r="P558" s="19"/>
      <c r="Q558" s="19"/>
      <c r="R558" s="6"/>
      <c r="S558" s="6"/>
      <c r="T558" s="6"/>
      <c r="U558" s="6"/>
      <c r="V558" s="6"/>
      <c r="W558" s="6"/>
      <c r="X558" s="6"/>
      <c r="Y558" s="6"/>
      <c r="Z558" s="6"/>
      <c r="AA558" s="6"/>
      <c r="AB558" s="6"/>
      <c r="AC558" s="6"/>
      <c r="AD558" s="6"/>
    </row>
    <row r="559" spans="1:30" s="93" customFormat="1" x14ac:dyDescent="0.2">
      <c r="A559" s="79" t="s">
        <v>383</v>
      </c>
      <c r="B559" s="48" t="s">
        <v>388</v>
      </c>
      <c r="C559" s="112" t="s">
        <v>924</v>
      </c>
      <c r="D559" s="64" t="s">
        <v>280</v>
      </c>
      <c r="E559" s="41">
        <v>1</v>
      </c>
      <c r="F559" s="63" t="s">
        <v>948</v>
      </c>
      <c r="G559" s="39"/>
      <c r="H559" s="39">
        <v>732.54629999999997</v>
      </c>
      <c r="I559" s="40">
        <f t="shared" si="63"/>
        <v>732.54629999999997</v>
      </c>
      <c r="J559" s="19"/>
      <c r="K559" s="19"/>
      <c r="L559" s="19"/>
      <c r="M559" s="19"/>
      <c r="N559" s="19"/>
      <c r="O559" s="19"/>
      <c r="P559" s="19"/>
      <c r="Q559" s="19"/>
      <c r="R559" s="6"/>
      <c r="S559" s="6"/>
      <c r="T559" s="6"/>
      <c r="U559" s="6"/>
      <c r="V559" s="6"/>
      <c r="W559" s="6"/>
      <c r="X559" s="6"/>
      <c r="Y559" s="6"/>
      <c r="Z559" s="6"/>
      <c r="AA559" s="6"/>
      <c r="AB559" s="6"/>
      <c r="AC559" s="6"/>
      <c r="AD559" s="6"/>
    </row>
    <row r="560" spans="1:30" s="93" customFormat="1" x14ac:dyDescent="0.2">
      <c r="A560" s="79" t="s">
        <v>383</v>
      </c>
      <c r="B560" s="48" t="s">
        <v>388</v>
      </c>
      <c r="C560" s="112" t="s">
        <v>924</v>
      </c>
      <c r="D560" s="64" t="s">
        <v>280</v>
      </c>
      <c r="E560" s="41">
        <v>1</v>
      </c>
      <c r="F560" s="63" t="s">
        <v>851</v>
      </c>
      <c r="G560" s="39"/>
      <c r="H560" s="39">
        <v>732.54629999999997</v>
      </c>
      <c r="I560" s="40">
        <f t="shared" si="63"/>
        <v>732.54629999999997</v>
      </c>
      <c r="J560" s="19"/>
      <c r="K560" s="19"/>
      <c r="L560" s="19"/>
      <c r="M560" s="19"/>
      <c r="N560" s="19"/>
      <c r="O560" s="19"/>
      <c r="P560" s="19"/>
      <c r="Q560" s="19"/>
      <c r="R560" s="6"/>
      <c r="S560" s="6"/>
      <c r="T560" s="6"/>
      <c r="U560" s="6"/>
      <c r="V560" s="6"/>
      <c r="W560" s="6"/>
      <c r="X560" s="6"/>
      <c r="Y560" s="6"/>
      <c r="Z560" s="6"/>
      <c r="AA560" s="6"/>
      <c r="AB560" s="6"/>
      <c r="AC560" s="6"/>
      <c r="AD560" s="6"/>
    </row>
    <row r="561" spans="1:30" s="93" customFormat="1" x14ac:dyDescent="0.2">
      <c r="A561" s="79" t="s">
        <v>830</v>
      </c>
      <c r="B561" s="48" t="s">
        <v>94</v>
      </c>
      <c r="C561" s="112" t="s">
        <v>924</v>
      </c>
      <c r="D561" s="64" t="s">
        <v>280</v>
      </c>
      <c r="E561" s="41">
        <v>1</v>
      </c>
      <c r="F561" s="76" t="s">
        <v>852</v>
      </c>
      <c r="G561" s="39"/>
      <c r="H561" s="39">
        <v>1200.6885</v>
      </c>
      <c r="I561" s="40">
        <f t="shared" ref="I561:I565" si="64">SUM(G561:H561)</f>
        <v>1200.6885</v>
      </c>
      <c r="J561" s="19"/>
      <c r="K561" s="19"/>
      <c r="L561" s="19"/>
      <c r="M561" s="19"/>
      <c r="N561" s="19"/>
      <c r="O561" s="19"/>
      <c r="P561" s="19"/>
      <c r="Q561" s="19"/>
      <c r="R561" s="6"/>
      <c r="S561" s="6"/>
      <c r="T561" s="6"/>
      <c r="U561" s="6"/>
      <c r="V561" s="6"/>
      <c r="W561" s="6"/>
      <c r="X561" s="6"/>
      <c r="Y561" s="6"/>
      <c r="Z561" s="6"/>
      <c r="AA561" s="6"/>
      <c r="AB561" s="6"/>
      <c r="AC561" s="6"/>
      <c r="AD561" s="6"/>
    </row>
    <row r="562" spans="1:30" s="93" customFormat="1" x14ac:dyDescent="0.2">
      <c r="A562" s="79" t="s">
        <v>383</v>
      </c>
      <c r="B562" s="48" t="s">
        <v>388</v>
      </c>
      <c r="C562" s="112" t="s">
        <v>924</v>
      </c>
      <c r="D562" s="64" t="s">
        <v>280</v>
      </c>
      <c r="E562" s="41">
        <v>1</v>
      </c>
      <c r="F562" s="63" t="s">
        <v>853</v>
      </c>
      <c r="G562" s="39"/>
      <c r="H562" s="39">
        <v>732.54629999999997</v>
      </c>
      <c r="I562" s="40">
        <f t="shared" si="64"/>
        <v>732.54629999999997</v>
      </c>
      <c r="J562" s="19"/>
      <c r="K562" s="19"/>
      <c r="L562" s="19"/>
      <c r="M562" s="19"/>
      <c r="N562" s="19"/>
      <c r="O562" s="19"/>
      <c r="P562" s="19"/>
      <c r="Q562" s="19"/>
      <c r="R562" s="6"/>
      <c r="S562" s="6"/>
      <c r="T562" s="6"/>
      <c r="U562" s="6"/>
      <c r="V562" s="6"/>
      <c r="W562" s="6"/>
      <c r="X562" s="6"/>
      <c r="Y562" s="6"/>
      <c r="Z562" s="6"/>
      <c r="AA562" s="6"/>
      <c r="AB562" s="6"/>
      <c r="AC562" s="6"/>
      <c r="AD562" s="6"/>
    </row>
    <row r="563" spans="1:30" s="93" customFormat="1" x14ac:dyDescent="0.2">
      <c r="A563" s="79" t="s">
        <v>383</v>
      </c>
      <c r="B563" s="48" t="s">
        <v>388</v>
      </c>
      <c r="C563" s="112" t="s">
        <v>924</v>
      </c>
      <c r="D563" s="64" t="s">
        <v>280</v>
      </c>
      <c r="E563" s="41">
        <v>1</v>
      </c>
      <c r="F563" s="63" t="s">
        <v>854</v>
      </c>
      <c r="G563" s="39"/>
      <c r="H563" s="39">
        <v>732.54629999999997</v>
      </c>
      <c r="I563" s="40">
        <f t="shared" si="64"/>
        <v>732.54629999999997</v>
      </c>
      <c r="J563" s="19"/>
      <c r="K563" s="19"/>
      <c r="L563" s="19"/>
      <c r="M563" s="19"/>
      <c r="N563" s="19"/>
      <c r="O563" s="19"/>
      <c r="P563" s="19"/>
      <c r="Q563" s="19"/>
      <c r="R563" s="6"/>
      <c r="S563" s="6"/>
      <c r="T563" s="6"/>
      <c r="U563" s="6"/>
      <c r="V563" s="6"/>
      <c r="W563" s="6"/>
      <c r="X563" s="6"/>
      <c r="Y563" s="6"/>
      <c r="Z563" s="6"/>
      <c r="AA563" s="6"/>
      <c r="AB563" s="6"/>
      <c r="AC563" s="6"/>
      <c r="AD563" s="6"/>
    </row>
    <row r="564" spans="1:30" s="93" customFormat="1" x14ac:dyDescent="0.2">
      <c r="A564" s="79" t="s">
        <v>383</v>
      </c>
      <c r="B564" s="48" t="s">
        <v>388</v>
      </c>
      <c r="C564" s="112" t="s">
        <v>924</v>
      </c>
      <c r="D564" s="64" t="s">
        <v>280</v>
      </c>
      <c r="E564" s="41">
        <v>1</v>
      </c>
      <c r="F564" s="63" t="s">
        <v>949</v>
      </c>
      <c r="G564" s="39"/>
      <c r="H564" s="39">
        <v>732.54629999999997</v>
      </c>
      <c r="I564" s="40">
        <f t="shared" si="64"/>
        <v>732.54629999999997</v>
      </c>
      <c r="J564" s="19"/>
      <c r="K564" s="19"/>
      <c r="L564" s="19"/>
      <c r="M564" s="19"/>
      <c r="N564" s="19"/>
      <c r="O564" s="19"/>
      <c r="P564" s="19"/>
      <c r="Q564" s="19"/>
      <c r="R564" s="6"/>
      <c r="S564" s="6"/>
      <c r="T564" s="6"/>
      <c r="U564" s="6"/>
      <c r="V564" s="6"/>
      <c r="W564" s="6"/>
      <c r="X564" s="6"/>
      <c r="Y564" s="6"/>
      <c r="Z564" s="6"/>
      <c r="AA564" s="6"/>
      <c r="AB564" s="6"/>
      <c r="AC564" s="6"/>
      <c r="AD564" s="6"/>
    </row>
    <row r="565" spans="1:30" s="93" customFormat="1" x14ac:dyDescent="0.2">
      <c r="A565" s="79" t="s">
        <v>383</v>
      </c>
      <c r="B565" s="48" t="s">
        <v>388</v>
      </c>
      <c r="C565" s="112" t="s">
        <v>924</v>
      </c>
      <c r="D565" s="64" t="s">
        <v>280</v>
      </c>
      <c r="E565" s="41">
        <v>1</v>
      </c>
      <c r="F565" s="76" t="s">
        <v>855</v>
      </c>
      <c r="G565" s="39"/>
      <c r="H565" s="39">
        <v>732.54629999999997</v>
      </c>
      <c r="I565" s="40">
        <f t="shared" si="64"/>
        <v>732.54629999999997</v>
      </c>
      <c r="J565" s="19"/>
      <c r="K565" s="19"/>
      <c r="L565" s="19"/>
      <c r="M565" s="19"/>
      <c r="N565" s="19"/>
      <c r="O565" s="19"/>
      <c r="P565" s="19"/>
      <c r="Q565" s="19"/>
      <c r="R565" s="6"/>
      <c r="S565" s="6"/>
      <c r="T565" s="6"/>
      <c r="U565" s="6"/>
      <c r="V565" s="6"/>
      <c r="W565" s="6"/>
      <c r="X565" s="6"/>
      <c r="Y565" s="6"/>
      <c r="Z565" s="6"/>
      <c r="AA565" s="6"/>
      <c r="AB565" s="6"/>
      <c r="AC565" s="6"/>
      <c r="AD565" s="6"/>
    </row>
    <row r="566" spans="1:30" s="93" customFormat="1" x14ac:dyDescent="0.2">
      <c r="A566" s="79" t="s">
        <v>831</v>
      </c>
      <c r="B566" s="48" t="s">
        <v>94</v>
      </c>
      <c r="C566" s="112" t="s">
        <v>924</v>
      </c>
      <c r="D566" s="64" t="s">
        <v>280</v>
      </c>
      <c r="E566" s="41">
        <v>1</v>
      </c>
      <c r="F566" s="101" t="s">
        <v>856</v>
      </c>
      <c r="G566" s="39"/>
      <c r="H566" s="39">
        <v>1200.6885</v>
      </c>
      <c r="I566" s="40">
        <f t="shared" ref="I566:I569" si="65">SUM(G566:H566)</f>
        <v>1200.6885</v>
      </c>
      <c r="J566" s="19"/>
      <c r="K566" s="19"/>
      <c r="L566" s="19"/>
      <c r="M566" s="19"/>
      <c r="N566" s="19"/>
      <c r="O566" s="19"/>
      <c r="P566" s="19"/>
      <c r="Q566" s="19"/>
      <c r="R566" s="6"/>
      <c r="S566" s="6"/>
      <c r="T566" s="6"/>
      <c r="U566" s="6"/>
      <c r="V566" s="6"/>
      <c r="W566" s="6"/>
      <c r="X566" s="6"/>
      <c r="Y566" s="6"/>
      <c r="Z566" s="6"/>
      <c r="AA566" s="6"/>
      <c r="AB566" s="6"/>
      <c r="AC566" s="6"/>
      <c r="AD566" s="6"/>
    </row>
    <row r="567" spans="1:30" s="93" customFormat="1" x14ac:dyDescent="0.2">
      <c r="A567" s="79" t="s">
        <v>383</v>
      </c>
      <c r="B567" s="48" t="s">
        <v>388</v>
      </c>
      <c r="C567" s="112" t="s">
        <v>924</v>
      </c>
      <c r="D567" s="64" t="s">
        <v>280</v>
      </c>
      <c r="E567" s="41">
        <v>1</v>
      </c>
      <c r="F567" s="101" t="s">
        <v>857</v>
      </c>
      <c r="G567" s="39"/>
      <c r="H567" s="39">
        <v>732.54629999999997</v>
      </c>
      <c r="I567" s="40">
        <f t="shared" si="65"/>
        <v>732.54629999999997</v>
      </c>
      <c r="J567" s="19"/>
      <c r="K567" s="19"/>
      <c r="L567" s="19"/>
      <c r="M567" s="19"/>
      <c r="N567" s="19"/>
      <c r="O567" s="19"/>
      <c r="P567" s="19"/>
      <c r="Q567" s="19"/>
      <c r="R567" s="6"/>
      <c r="S567" s="6"/>
      <c r="T567" s="6"/>
      <c r="U567" s="6"/>
      <c r="V567" s="6"/>
      <c r="W567" s="6"/>
      <c r="X567" s="6"/>
      <c r="Y567" s="6"/>
      <c r="Z567" s="6"/>
      <c r="AA567" s="6"/>
      <c r="AB567" s="6"/>
      <c r="AC567" s="6"/>
      <c r="AD567" s="6"/>
    </row>
    <row r="568" spans="1:30" s="93" customFormat="1" x14ac:dyDescent="0.2">
      <c r="A568" s="79" t="s">
        <v>383</v>
      </c>
      <c r="B568" s="48" t="s">
        <v>388</v>
      </c>
      <c r="C568" s="112" t="s">
        <v>924</v>
      </c>
      <c r="D568" s="64" t="s">
        <v>280</v>
      </c>
      <c r="E568" s="41">
        <v>1</v>
      </c>
      <c r="F568" s="63" t="s">
        <v>858</v>
      </c>
      <c r="G568" s="39"/>
      <c r="H568" s="39">
        <v>732.54629999999997</v>
      </c>
      <c r="I568" s="40">
        <f t="shared" si="65"/>
        <v>732.54629999999997</v>
      </c>
      <c r="J568" s="19"/>
      <c r="K568" s="19"/>
      <c r="L568" s="19"/>
      <c r="M568" s="19"/>
      <c r="N568" s="19"/>
      <c r="O568" s="19"/>
      <c r="P568" s="19"/>
      <c r="Q568" s="19"/>
      <c r="R568" s="6"/>
      <c r="S568" s="6"/>
      <c r="T568" s="6"/>
      <c r="U568" s="6"/>
      <c r="V568" s="6"/>
      <c r="W568" s="6"/>
      <c r="X568" s="6"/>
      <c r="Y568" s="6"/>
      <c r="Z568" s="6"/>
      <c r="AA568" s="6"/>
      <c r="AB568" s="6"/>
      <c r="AC568" s="6"/>
      <c r="AD568" s="6"/>
    </row>
    <row r="569" spans="1:30" s="93" customFormat="1" x14ac:dyDescent="0.2">
      <c r="A569" s="79" t="s">
        <v>383</v>
      </c>
      <c r="B569" s="48" t="s">
        <v>388</v>
      </c>
      <c r="C569" s="112" t="s">
        <v>924</v>
      </c>
      <c r="D569" s="64" t="s">
        <v>280</v>
      </c>
      <c r="E569" s="41">
        <v>1</v>
      </c>
      <c r="F569" s="101" t="s">
        <v>859</v>
      </c>
      <c r="G569" s="39"/>
      <c r="H569" s="39">
        <v>732.54629999999997</v>
      </c>
      <c r="I569" s="40">
        <f t="shared" si="65"/>
        <v>732.54629999999997</v>
      </c>
      <c r="J569" s="19"/>
      <c r="K569" s="19"/>
      <c r="L569" s="19"/>
      <c r="M569" s="19"/>
      <c r="N569" s="19"/>
      <c r="O569" s="19"/>
      <c r="P569" s="19"/>
      <c r="Q569" s="19"/>
      <c r="R569" s="6"/>
      <c r="S569" s="6"/>
      <c r="T569" s="6"/>
      <c r="U569" s="6"/>
      <c r="V569" s="6"/>
      <c r="W569" s="6"/>
      <c r="X569" s="6"/>
      <c r="Y569" s="6"/>
      <c r="Z569" s="6"/>
      <c r="AA569" s="6"/>
      <c r="AB569" s="6"/>
      <c r="AC569" s="6"/>
      <c r="AD569" s="6"/>
    </row>
    <row r="570" spans="1:30" s="93" customFormat="1" x14ac:dyDescent="0.2">
      <c r="A570" s="79" t="s">
        <v>832</v>
      </c>
      <c r="B570" s="48" t="s">
        <v>94</v>
      </c>
      <c r="C570" s="112" t="s">
        <v>924</v>
      </c>
      <c r="D570" s="64" t="s">
        <v>280</v>
      </c>
      <c r="E570" s="41">
        <v>1</v>
      </c>
      <c r="F570" s="76" t="s">
        <v>860</v>
      </c>
      <c r="G570" s="39"/>
      <c r="H570" s="39">
        <v>1200.6885</v>
      </c>
      <c r="I570" s="40">
        <f t="shared" ref="I570:I573" si="66">SUM(G570:H570)</f>
        <v>1200.6885</v>
      </c>
      <c r="J570" s="19"/>
      <c r="K570" s="19"/>
      <c r="L570" s="19"/>
      <c r="M570" s="19"/>
      <c r="N570" s="19"/>
      <c r="O570" s="19"/>
      <c r="P570" s="19"/>
      <c r="Q570" s="19"/>
      <c r="R570" s="6"/>
      <c r="S570" s="6"/>
      <c r="T570" s="6"/>
      <c r="U570" s="6"/>
      <c r="V570" s="6"/>
      <c r="W570" s="6"/>
      <c r="X570" s="6"/>
      <c r="Y570" s="6"/>
      <c r="Z570" s="6"/>
      <c r="AA570" s="6"/>
      <c r="AB570" s="6"/>
      <c r="AC570" s="6"/>
      <c r="AD570" s="6"/>
    </row>
    <row r="571" spans="1:30" s="93" customFormat="1" x14ac:dyDescent="0.2">
      <c r="A571" s="79" t="s">
        <v>383</v>
      </c>
      <c r="B571" s="48" t="s">
        <v>388</v>
      </c>
      <c r="C571" s="112" t="s">
        <v>924</v>
      </c>
      <c r="D571" s="64" t="s">
        <v>280</v>
      </c>
      <c r="E571" s="41">
        <v>1</v>
      </c>
      <c r="F571" s="63" t="s">
        <v>861</v>
      </c>
      <c r="G571" s="39"/>
      <c r="H571" s="39">
        <v>732.54629999999997</v>
      </c>
      <c r="I571" s="40">
        <f t="shared" si="66"/>
        <v>732.54629999999997</v>
      </c>
      <c r="J571" s="19"/>
      <c r="K571" s="19"/>
      <c r="L571" s="19"/>
      <c r="M571" s="19"/>
      <c r="N571" s="19"/>
      <c r="O571" s="19"/>
      <c r="P571" s="19"/>
      <c r="Q571" s="19"/>
      <c r="R571" s="6"/>
      <c r="S571" s="6"/>
      <c r="T571" s="6"/>
      <c r="U571" s="6"/>
      <c r="V571" s="6"/>
      <c r="W571" s="6"/>
      <c r="X571" s="6"/>
      <c r="Y571" s="6"/>
      <c r="Z571" s="6"/>
      <c r="AA571" s="6"/>
      <c r="AB571" s="6"/>
      <c r="AC571" s="6"/>
      <c r="AD571" s="6"/>
    </row>
    <row r="572" spans="1:30" s="93" customFormat="1" x14ac:dyDescent="0.2">
      <c r="A572" s="79" t="s">
        <v>383</v>
      </c>
      <c r="B572" s="48" t="s">
        <v>388</v>
      </c>
      <c r="C572" s="112" t="s">
        <v>924</v>
      </c>
      <c r="D572" s="64" t="s">
        <v>280</v>
      </c>
      <c r="E572" s="41">
        <v>1</v>
      </c>
      <c r="F572" s="69" t="s">
        <v>862</v>
      </c>
      <c r="G572" s="39"/>
      <c r="H572" s="39">
        <v>732.54629999999997</v>
      </c>
      <c r="I572" s="40">
        <f t="shared" si="66"/>
        <v>732.54629999999997</v>
      </c>
      <c r="J572" s="19"/>
      <c r="K572" s="19"/>
      <c r="L572" s="19"/>
      <c r="M572" s="19"/>
      <c r="N572" s="19"/>
      <c r="O572" s="19"/>
      <c r="P572" s="19"/>
      <c r="Q572" s="19"/>
      <c r="R572" s="6"/>
      <c r="S572" s="6"/>
      <c r="T572" s="6"/>
      <c r="U572" s="6"/>
      <c r="V572" s="6"/>
      <c r="W572" s="6"/>
      <c r="X572" s="6"/>
      <c r="Y572" s="6"/>
      <c r="Z572" s="6"/>
      <c r="AA572" s="6"/>
      <c r="AB572" s="6"/>
      <c r="AC572" s="6"/>
      <c r="AD572" s="6"/>
    </row>
    <row r="573" spans="1:30" s="93" customFormat="1" x14ac:dyDescent="0.2">
      <c r="A573" s="79" t="s">
        <v>383</v>
      </c>
      <c r="B573" s="48" t="s">
        <v>388</v>
      </c>
      <c r="C573" s="112" t="s">
        <v>924</v>
      </c>
      <c r="D573" s="64" t="s">
        <v>280</v>
      </c>
      <c r="E573" s="41">
        <v>1</v>
      </c>
      <c r="F573" s="76" t="s">
        <v>863</v>
      </c>
      <c r="G573" s="39"/>
      <c r="H573" s="39">
        <v>732.54629999999997</v>
      </c>
      <c r="I573" s="40">
        <f t="shared" si="66"/>
        <v>732.54629999999997</v>
      </c>
      <c r="J573" s="19"/>
      <c r="K573" s="19"/>
      <c r="L573" s="19"/>
      <c r="M573" s="19"/>
      <c r="N573" s="19"/>
      <c r="O573" s="19"/>
      <c r="P573" s="19"/>
      <c r="Q573" s="19"/>
      <c r="R573" s="6"/>
      <c r="S573" s="6"/>
      <c r="T573" s="6"/>
      <c r="U573" s="6"/>
      <c r="V573" s="6"/>
      <c r="W573" s="6"/>
      <c r="X573" s="6"/>
      <c r="Y573" s="6"/>
      <c r="Z573" s="6"/>
      <c r="AA573" s="6"/>
      <c r="AB573" s="6"/>
      <c r="AC573" s="6"/>
      <c r="AD573" s="6"/>
    </row>
    <row r="574" spans="1:30" s="93" customFormat="1" x14ac:dyDescent="0.2">
      <c r="A574" s="79" t="s">
        <v>833</v>
      </c>
      <c r="B574" s="48" t="s">
        <v>94</v>
      </c>
      <c r="C574" s="112" t="s">
        <v>924</v>
      </c>
      <c r="D574" s="64" t="s">
        <v>280</v>
      </c>
      <c r="E574" s="41">
        <v>1</v>
      </c>
      <c r="F574" s="76" t="s">
        <v>864</v>
      </c>
      <c r="G574" s="39"/>
      <c r="H574" s="39">
        <v>1200.6885</v>
      </c>
      <c r="I574" s="40">
        <f t="shared" ref="I574:I577" si="67">SUM(G574:H574)</f>
        <v>1200.6885</v>
      </c>
      <c r="J574" s="19"/>
      <c r="K574" s="19"/>
      <c r="L574" s="19"/>
      <c r="M574" s="19"/>
      <c r="N574" s="19"/>
      <c r="O574" s="19"/>
      <c r="P574" s="19"/>
      <c r="Q574" s="19"/>
      <c r="R574" s="6"/>
      <c r="S574" s="6"/>
      <c r="T574" s="6"/>
      <c r="U574" s="6"/>
      <c r="V574" s="6"/>
      <c r="W574" s="6"/>
      <c r="X574" s="6"/>
      <c r="Y574" s="6"/>
      <c r="Z574" s="6"/>
      <c r="AA574" s="6"/>
      <c r="AB574" s="6"/>
      <c r="AC574" s="6"/>
      <c r="AD574" s="6"/>
    </row>
    <row r="575" spans="1:30" s="93" customFormat="1" x14ac:dyDescent="0.2">
      <c r="A575" s="79" t="s">
        <v>383</v>
      </c>
      <c r="B575" s="48" t="s">
        <v>388</v>
      </c>
      <c r="C575" s="112" t="s">
        <v>924</v>
      </c>
      <c r="D575" s="64" t="s">
        <v>280</v>
      </c>
      <c r="E575" s="41">
        <v>1</v>
      </c>
      <c r="F575" s="76" t="s">
        <v>865</v>
      </c>
      <c r="G575" s="39"/>
      <c r="H575" s="39">
        <v>732.54629999999997</v>
      </c>
      <c r="I575" s="40">
        <f t="shared" si="67"/>
        <v>732.54629999999997</v>
      </c>
      <c r="J575" s="19"/>
      <c r="K575" s="19"/>
      <c r="L575" s="19"/>
      <c r="M575" s="19"/>
      <c r="N575" s="19"/>
      <c r="O575" s="19"/>
      <c r="P575" s="19"/>
      <c r="Q575" s="19"/>
      <c r="R575" s="6"/>
      <c r="S575" s="6"/>
      <c r="T575" s="6"/>
      <c r="U575" s="6"/>
      <c r="V575" s="6"/>
      <c r="W575" s="6"/>
      <c r="X575" s="6"/>
      <c r="Y575" s="6"/>
      <c r="Z575" s="6"/>
      <c r="AA575" s="6"/>
      <c r="AB575" s="6"/>
      <c r="AC575" s="6"/>
      <c r="AD575" s="6"/>
    </row>
    <row r="576" spans="1:30" s="93" customFormat="1" x14ac:dyDescent="0.2">
      <c r="A576" s="79" t="s">
        <v>383</v>
      </c>
      <c r="B576" s="48" t="s">
        <v>388</v>
      </c>
      <c r="C576" s="112" t="s">
        <v>924</v>
      </c>
      <c r="D576" s="64" t="s">
        <v>280</v>
      </c>
      <c r="E576" s="41">
        <v>1</v>
      </c>
      <c r="F576" s="68" t="s">
        <v>866</v>
      </c>
      <c r="G576" s="39"/>
      <c r="H576" s="39">
        <v>732.54629999999997</v>
      </c>
      <c r="I576" s="40">
        <f t="shared" si="67"/>
        <v>732.54629999999997</v>
      </c>
      <c r="J576" s="19"/>
      <c r="K576" s="19"/>
      <c r="L576" s="19"/>
      <c r="M576" s="19"/>
      <c r="N576" s="19"/>
      <c r="O576" s="19"/>
      <c r="P576" s="19"/>
      <c r="Q576" s="19"/>
      <c r="R576" s="6"/>
      <c r="S576" s="6"/>
      <c r="T576" s="6"/>
      <c r="U576" s="6"/>
      <c r="V576" s="6"/>
      <c r="W576" s="6"/>
      <c r="X576" s="6"/>
      <c r="Y576" s="6"/>
      <c r="Z576" s="6"/>
      <c r="AA576" s="6"/>
      <c r="AB576" s="6"/>
      <c r="AC576" s="6"/>
      <c r="AD576" s="6"/>
    </row>
    <row r="577" spans="1:30" s="93" customFormat="1" x14ac:dyDescent="0.2">
      <c r="A577" s="79" t="s">
        <v>383</v>
      </c>
      <c r="B577" s="48" t="s">
        <v>388</v>
      </c>
      <c r="C577" s="112" t="s">
        <v>924</v>
      </c>
      <c r="D577" s="64" t="s">
        <v>280</v>
      </c>
      <c r="E577" s="41">
        <v>1</v>
      </c>
      <c r="F577" s="63" t="s">
        <v>867</v>
      </c>
      <c r="G577" s="39"/>
      <c r="H577" s="39">
        <v>732.54629999999997</v>
      </c>
      <c r="I577" s="40">
        <f t="shared" si="67"/>
        <v>732.54629999999997</v>
      </c>
      <c r="J577" s="19"/>
      <c r="K577" s="19"/>
      <c r="L577" s="19"/>
      <c r="M577" s="19"/>
      <c r="N577" s="19"/>
      <c r="O577" s="19"/>
      <c r="P577" s="19"/>
      <c r="Q577" s="19"/>
      <c r="R577" s="6"/>
      <c r="S577" s="6"/>
      <c r="T577" s="6"/>
      <c r="U577" s="6"/>
      <c r="V577" s="6"/>
      <c r="W577" s="6"/>
      <c r="X577" s="6"/>
      <c r="Y577" s="6"/>
      <c r="Z577" s="6"/>
      <c r="AA577" s="6"/>
      <c r="AB577" s="6"/>
      <c r="AC577" s="6"/>
      <c r="AD577" s="6"/>
    </row>
    <row r="578" spans="1:30" s="93" customFormat="1" x14ac:dyDescent="0.2">
      <c r="A578" s="79" t="s">
        <v>834</v>
      </c>
      <c r="B578" s="48" t="s">
        <v>94</v>
      </c>
      <c r="C578" s="112" t="s">
        <v>924</v>
      </c>
      <c r="D578" s="64" t="s">
        <v>280</v>
      </c>
      <c r="E578" s="41">
        <v>1</v>
      </c>
      <c r="F578" s="76" t="s">
        <v>868</v>
      </c>
      <c r="G578" s="39"/>
      <c r="H578" s="39">
        <v>1200.6885</v>
      </c>
      <c r="I578" s="40">
        <f t="shared" ref="I578:I581" si="68">SUM(G578:H578)</f>
        <v>1200.6885</v>
      </c>
      <c r="J578" s="19"/>
      <c r="K578" s="19"/>
      <c r="L578" s="19"/>
      <c r="M578" s="19"/>
      <c r="N578" s="19"/>
      <c r="O578" s="19"/>
      <c r="P578" s="19"/>
      <c r="Q578" s="19"/>
      <c r="R578" s="6"/>
      <c r="S578" s="6"/>
      <c r="T578" s="6"/>
      <c r="U578" s="6"/>
      <c r="V578" s="6"/>
      <c r="W578" s="6"/>
      <c r="X578" s="6"/>
      <c r="Y578" s="6"/>
      <c r="Z578" s="6"/>
      <c r="AA578" s="6"/>
      <c r="AB578" s="6"/>
      <c r="AC578" s="6"/>
      <c r="AD578" s="6"/>
    </row>
    <row r="579" spans="1:30" s="93" customFormat="1" x14ac:dyDescent="0.2">
      <c r="A579" s="79" t="s">
        <v>383</v>
      </c>
      <c r="B579" s="48" t="s">
        <v>388</v>
      </c>
      <c r="C579" s="112" t="s">
        <v>924</v>
      </c>
      <c r="D579" s="64" t="s">
        <v>280</v>
      </c>
      <c r="E579" s="41">
        <v>1</v>
      </c>
      <c r="F579" s="77" t="s">
        <v>869</v>
      </c>
      <c r="G579" s="39"/>
      <c r="H579" s="39">
        <v>732.54629999999997</v>
      </c>
      <c r="I579" s="40">
        <f t="shared" si="68"/>
        <v>732.54629999999997</v>
      </c>
      <c r="J579" s="19"/>
      <c r="K579" s="19"/>
      <c r="L579" s="19"/>
      <c r="M579" s="19"/>
      <c r="N579" s="19"/>
      <c r="O579" s="19"/>
      <c r="P579" s="19"/>
      <c r="Q579" s="19"/>
      <c r="R579" s="6"/>
      <c r="S579" s="6"/>
      <c r="T579" s="6"/>
      <c r="U579" s="6"/>
      <c r="V579" s="6"/>
      <c r="W579" s="6"/>
      <c r="X579" s="6"/>
      <c r="Y579" s="6"/>
      <c r="Z579" s="6"/>
      <c r="AA579" s="6"/>
      <c r="AB579" s="6"/>
      <c r="AC579" s="6"/>
      <c r="AD579" s="6"/>
    </row>
    <row r="580" spans="1:30" s="93" customFormat="1" x14ac:dyDescent="0.2">
      <c r="A580" s="79" t="s">
        <v>383</v>
      </c>
      <c r="B580" s="48" t="s">
        <v>388</v>
      </c>
      <c r="C580" s="112" t="s">
        <v>924</v>
      </c>
      <c r="D580" s="64" t="s">
        <v>280</v>
      </c>
      <c r="E580" s="41">
        <v>1</v>
      </c>
      <c r="F580" s="76" t="s">
        <v>870</v>
      </c>
      <c r="G580" s="39"/>
      <c r="H580" s="39">
        <v>732.54629999999997</v>
      </c>
      <c r="I580" s="40">
        <f t="shared" si="68"/>
        <v>732.54629999999997</v>
      </c>
      <c r="J580" s="19"/>
      <c r="K580" s="19"/>
      <c r="L580" s="19"/>
      <c r="M580" s="19"/>
      <c r="N580" s="19"/>
      <c r="O580" s="19"/>
      <c r="P580" s="19"/>
      <c r="Q580" s="19"/>
      <c r="R580" s="6"/>
      <c r="S580" s="6"/>
      <c r="T580" s="6"/>
      <c r="U580" s="6"/>
      <c r="V580" s="6"/>
      <c r="W580" s="6"/>
      <c r="X580" s="6"/>
      <c r="Y580" s="6"/>
      <c r="Z580" s="6"/>
      <c r="AA580" s="6"/>
      <c r="AB580" s="6"/>
      <c r="AC580" s="6"/>
      <c r="AD580" s="6"/>
    </row>
    <row r="581" spans="1:30" s="93" customFormat="1" x14ac:dyDescent="0.2">
      <c r="A581" s="79" t="s">
        <v>383</v>
      </c>
      <c r="B581" s="48" t="s">
        <v>388</v>
      </c>
      <c r="C581" s="112" t="s">
        <v>924</v>
      </c>
      <c r="D581" s="64" t="s">
        <v>280</v>
      </c>
      <c r="E581" s="41">
        <v>1</v>
      </c>
      <c r="F581" s="63" t="s">
        <v>871</v>
      </c>
      <c r="G581" s="39"/>
      <c r="H581" s="39">
        <v>732.54629999999997</v>
      </c>
      <c r="I581" s="40">
        <f t="shared" si="68"/>
        <v>732.54629999999997</v>
      </c>
      <c r="J581" s="19"/>
      <c r="K581" s="19"/>
      <c r="L581" s="19"/>
      <c r="M581" s="19"/>
      <c r="N581" s="19"/>
      <c r="O581" s="19"/>
      <c r="P581" s="19"/>
      <c r="Q581" s="19"/>
      <c r="R581" s="6"/>
      <c r="S581" s="6"/>
      <c r="T581" s="6"/>
      <c r="U581" s="6"/>
      <c r="V581" s="6"/>
      <c r="W581" s="6"/>
      <c r="X581" s="6"/>
      <c r="Y581" s="6"/>
      <c r="Z581" s="6"/>
      <c r="AA581" s="6"/>
      <c r="AB581" s="6"/>
      <c r="AC581" s="6"/>
      <c r="AD581" s="6"/>
    </row>
    <row r="582" spans="1:30" s="93" customFormat="1" x14ac:dyDescent="0.2">
      <c r="A582" s="79" t="s">
        <v>835</v>
      </c>
      <c r="B582" s="48" t="s">
        <v>94</v>
      </c>
      <c r="C582" s="112" t="s">
        <v>924</v>
      </c>
      <c r="D582" s="64" t="s">
        <v>280</v>
      </c>
      <c r="E582" s="41">
        <v>1</v>
      </c>
      <c r="F582" s="76" t="s">
        <v>947</v>
      </c>
      <c r="G582" s="39"/>
      <c r="H582" s="39">
        <v>1200.6885</v>
      </c>
      <c r="I582" s="40">
        <f t="shared" ref="I582:I585" si="69">SUM(G582:H582)</f>
        <v>1200.6885</v>
      </c>
      <c r="J582" s="19"/>
      <c r="K582" s="19"/>
      <c r="L582" s="19"/>
      <c r="M582" s="19"/>
      <c r="N582" s="19"/>
      <c r="O582" s="19"/>
      <c r="P582" s="19"/>
      <c r="Q582" s="19"/>
      <c r="R582" s="6"/>
      <c r="S582" s="6"/>
      <c r="T582" s="6"/>
      <c r="U582" s="6"/>
      <c r="V582" s="6"/>
      <c r="W582" s="6"/>
      <c r="X582" s="6"/>
      <c r="Y582" s="6"/>
      <c r="Z582" s="6"/>
      <c r="AA582" s="6"/>
      <c r="AB582" s="6"/>
      <c r="AC582" s="6"/>
      <c r="AD582" s="6"/>
    </row>
    <row r="583" spans="1:30" s="93" customFormat="1" x14ac:dyDescent="0.2">
      <c r="A583" s="79" t="s">
        <v>383</v>
      </c>
      <c r="B583" s="48" t="s">
        <v>388</v>
      </c>
      <c r="C583" s="112" t="s">
        <v>924</v>
      </c>
      <c r="D583" s="64" t="s">
        <v>280</v>
      </c>
      <c r="E583" s="41">
        <v>1</v>
      </c>
      <c r="F583" s="76" t="s">
        <v>872</v>
      </c>
      <c r="G583" s="39"/>
      <c r="H583" s="39">
        <v>732.54629999999997</v>
      </c>
      <c r="I583" s="40">
        <f t="shared" si="69"/>
        <v>732.54629999999997</v>
      </c>
      <c r="J583" s="19"/>
      <c r="K583" s="19"/>
      <c r="L583" s="19"/>
      <c r="M583" s="19"/>
      <c r="N583" s="19"/>
      <c r="O583" s="19"/>
      <c r="P583" s="19"/>
      <c r="Q583" s="19"/>
      <c r="R583" s="6"/>
      <c r="S583" s="6"/>
      <c r="T583" s="6"/>
      <c r="U583" s="6"/>
      <c r="V583" s="6"/>
      <c r="W583" s="6"/>
      <c r="X583" s="6"/>
      <c r="Y583" s="6"/>
      <c r="Z583" s="6"/>
      <c r="AA583" s="6"/>
      <c r="AB583" s="6"/>
      <c r="AC583" s="6"/>
      <c r="AD583" s="6"/>
    </row>
    <row r="584" spans="1:30" s="93" customFormat="1" x14ac:dyDescent="0.2">
      <c r="A584" s="79" t="s">
        <v>383</v>
      </c>
      <c r="B584" s="48" t="s">
        <v>388</v>
      </c>
      <c r="C584" s="112" t="s">
        <v>924</v>
      </c>
      <c r="D584" s="64" t="s">
        <v>280</v>
      </c>
      <c r="E584" s="41">
        <v>1</v>
      </c>
      <c r="F584" s="76" t="s">
        <v>873</v>
      </c>
      <c r="G584" s="39"/>
      <c r="H584" s="39">
        <v>732.54629999999997</v>
      </c>
      <c r="I584" s="40">
        <f t="shared" si="69"/>
        <v>732.54629999999997</v>
      </c>
      <c r="J584" s="19"/>
      <c r="K584" s="19"/>
      <c r="L584" s="19"/>
      <c r="M584" s="19"/>
      <c r="N584" s="19"/>
      <c r="O584" s="19"/>
      <c r="P584" s="19"/>
      <c r="Q584" s="19"/>
      <c r="R584" s="6"/>
      <c r="S584" s="6"/>
      <c r="T584" s="6"/>
      <c r="U584" s="6"/>
      <c r="V584" s="6"/>
      <c r="W584" s="6"/>
      <c r="X584" s="6"/>
      <c r="Y584" s="6"/>
      <c r="Z584" s="6"/>
      <c r="AA584" s="6"/>
      <c r="AB584" s="6"/>
      <c r="AC584" s="6"/>
      <c r="AD584" s="6"/>
    </row>
    <row r="585" spans="1:30" s="93" customFormat="1" x14ac:dyDescent="0.2">
      <c r="A585" s="79" t="s">
        <v>383</v>
      </c>
      <c r="B585" s="48" t="s">
        <v>388</v>
      </c>
      <c r="C585" s="112" t="s">
        <v>924</v>
      </c>
      <c r="D585" s="64" t="s">
        <v>280</v>
      </c>
      <c r="E585" s="41">
        <v>1</v>
      </c>
      <c r="F585" s="76" t="s">
        <v>874</v>
      </c>
      <c r="G585" s="39"/>
      <c r="H585" s="39">
        <v>732.54629999999997</v>
      </c>
      <c r="I585" s="40">
        <f t="shared" si="69"/>
        <v>732.54629999999997</v>
      </c>
      <c r="J585" s="19"/>
      <c r="K585" s="19"/>
      <c r="L585" s="19"/>
      <c r="M585" s="19"/>
      <c r="N585" s="19"/>
      <c r="O585" s="19"/>
      <c r="P585" s="19"/>
      <c r="Q585" s="19"/>
      <c r="R585" s="6"/>
      <c r="S585" s="6"/>
      <c r="T585" s="6"/>
      <c r="U585" s="6"/>
      <c r="V585" s="6"/>
      <c r="W585" s="6"/>
      <c r="X585" s="6"/>
      <c r="Y585" s="6"/>
      <c r="Z585" s="6"/>
      <c r="AA585" s="6"/>
      <c r="AB585" s="6"/>
      <c r="AC585" s="6"/>
      <c r="AD585" s="6"/>
    </row>
    <row r="586" spans="1:30" s="93" customFormat="1" x14ac:dyDescent="0.2">
      <c r="A586" s="79" t="s">
        <v>836</v>
      </c>
      <c r="B586" s="48" t="s">
        <v>94</v>
      </c>
      <c r="C586" s="112" t="s">
        <v>924</v>
      </c>
      <c r="D586" s="64" t="s">
        <v>280</v>
      </c>
      <c r="E586" s="41">
        <v>1</v>
      </c>
      <c r="F586" s="76" t="s">
        <v>875</v>
      </c>
      <c r="G586" s="39"/>
      <c r="H586" s="39">
        <v>1200.6885</v>
      </c>
      <c r="I586" s="40">
        <f t="shared" ref="I586:I589" si="70">SUM(G586:H586)</f>
        <v>1200.6885</v>
      </c>
      <c r="J586" s="19"/>
      <c r="K586" s="19"/>
      <c r="L586" s="19"/>
      <c r="M586" s="19"/>
      <c r="N586" s="19"/>
      <c r="O586" s="19"/>
      <c r="P586" s="19"/>
      <c r="Q586" s="19"/>
      <c r="R586" s="6"/>
      <c r="S586" s="6"/>
      <c r="T586" s="6"/>
      <c r="U586" s="6"/>
      <c r="V586" s="6"/>
      <c r="W586" s="6"/>
      <c r="X586" s="6"/>
      <c r="Y586" s="6"/>
      <c r="Z586" s="6"/>
      <c r="AA586" s="6"/>
      <c r="AB586" s="6"/>
      <c r="AC586" s="6"/>
      <c r="AD586" s="6"/>
    </row>
    <row r="587" spans="1:30" s="93" customFormat="1" x14ac:dyDescent="0.2">
      <c r="A587" s="79" t="s">
        <v>383</v>
      </c>
      <c r="B587" s="48" t="s">
        <v>388</v>
      </c>
      <c r="C587" s="112" t="s">
        <v>924</v>
      </c>
      <c r="D587" s="64" t="s">
        <v>280</v>
      </c>
      <c r="E587" s="41">
        <v>1</v>
      </c>
      <c r="F587" s="76" t="s">
        <v>876</v>
      </c>
      <c r="G587" s="39"/>
      <c r="H587" s="39">
        <v>732.54629999999997</v>
      </c>
      <c r="I587" s="40">
        <f t="shared" si="70"/>
        <v>732.54629999999997</v>
      </c>
      <c r="J587" s="19"/>
      <c r="K587" s="19"/>
      <c r="L587" s="19"/>
      <c r="M587" s="19"/>
      <c r="N587" s="19"/>
      <c r="O587" s="19"/>
      <c r="P587" s="19"/>
      <c r="Q587" s="19"/>
      <c r="R587" s="6"/>
      <c r="S587" s="6"/>
      <c r="T587" s="6"/>
      <c r="U587" s="6"/>
      <c r="V587" s="6"/>
      <c r="W587" s="6"/>
      <c r="X587" s="6"/>
      <c r="Y587" s="6"/>
      <c r="Z587" s="6"/>
      <c r="AA587" s="6"/>
      <c r="AB587" s="6"/>
      <c r="AC587" s="6"/>
      <c r="AD587" s="6"/>
    </row>
    <row r="588" spans="1:30" s="93" customFormat="1" x14ac:dyDescent="0.2">
      <c r="A588" s="79" t="s">
        <v>383</v>
      </c>
      <c r="B588" s="48" t="s">
        <v>388</v>
      </c>
      <c r="C588" s="112" t="s">
        <v>924</v>
      </c>
      <c r="D588" s="64" t="s">
        <v>280</v>
      </c>
      <c r="E588" s="41">
        <v>1</v>
      </c>
      <c r="F588" s="63" t="s">
        <v>877</v>
      </c>
      <c r="G588" s="39"/>
      <c r="H588" s="39">
        <v>732.54629999999997</v>
      </c>
      <c r="I588" s="40">
        <f t="shared" si="70"/>
        <v>732.54629999999997</v>
      </c>
      <c r="J588" s="19"/>
      <c r="K588" s="19"/>
      <c r="L588" s="19"/>
      <c r="M588" s="19"/>
      <c r="N588" s="19"/>
      <c r="O588" s="19"/>
      <c r="P588" s="19"/>
      <c r="Q588" s="19"/>
      <c r="R588" s="6"/>
      <c r="S588" s="6"/>
      <c r="T588" s="6"/>
      <c r="U588" s="6"/>
      <c r="V588" s="6"/>
      <c r="W588" s="6"/>
      <c r="X588" s="6"/>
      <c r="Y588" s="6"/>
      <c r="Z588" s="6"/>
      <c r="AA588" s="6"/>
      <c r="AB588" s="6"/>
      <c r="AC588" s="6"/>
      <c r="AD588" s="6"/>
    </row>
    <row r="589" spans="1:30" s="93" customFormat="1" x14ac:dyDescent="0.2">
      <c r="A589" s="79" t="s">
        <v>383</v>
      </c>
      <c r="B589" s="48" t="s">
        <v>388</v>
      </c>
      <c r="C589" s="112" t="s">
        <v>924</v>
      </c>
      <c r="D589" s="64" t="s">
        <v>280</v>
      </c>
      <c r="E589" s="41">
        <v>1</v>
      </c>
      <c r="F589" s="76" t="s">
        <v>878</v>
      </c>
      <c r="G589" s="39"/>
      <c r="H589" s="39">
        <v>732.54629999999997</v>
      </c>
      <c r="I589" s="40">
        <f t="shared" si="70"/>
        <v>732.54629999999997</v>
      </c>
      <c r="J589" s="19"/>
      <c r="K589" s="19"/>
      <c r="L589" s="19"/>
      <c r="M589" s="19"/>
      <c r="N589" s="19"/>
      <c r="O589" s="19"/>
      <c r="P589" s="19"/>
      <c r="Q589" s="19"/>
      <c r="R589" s="6"/>
      <c r="S589" s="6"/>
      <c r="T589" s="6"/>
      <c r="U589" s="6"/>
      <c r="V589" s="6"/>
      <c r="W589" s="6"/>
      <c r="X589" s="6"/>
      <c r="Y589" s="6"/>
      <c r="Z589" s="6"/>
      <c r="AA589" s="6"/>
      <c r="AB589" s="6"/>
      <c r="AC589" s="6"/>
      <c r="AD589" s="6"/>
    </row>
    <row r="590" spans="1:30" s="93" customFormat="1" x14ac:dyDescent="0.2">
      <c r="A590" s="79" t="s">
        <v>837</v>
      </c>
      <c r="B590" s="48" t="s">
        <v>94</v>
      </c>
      <c r="C590" s="112" t="s">
        <v>924</v>
      </c>
      <c r="D590" s="64" t="s">
        <v>280</v>
      </c>
      <c r="E590" s="41">
        <v>1</v>
      </c>
      <c r="F590" s="76" t="s">
        <v>879</v>
      </c>
      <c r="G590" s="39"/>
      <c r="H590" s="39">
        <v>1200.6885</v>
      </c>
      <c r="I590" s="40">
        <f t="shared" ref="I590:I593" si="71">SUM(G590:H590)</f>
        <v>1200.6885</v>
      </c>
      <c r="J590" s="19"/>
      <c r="K590" s="19"/>
      <c r="L590" s="19"/>
      <c r="M590" s="19"/>
      <c r="N590" s="19"/>
      <c r="O590" s="19"/>
      <c r="P590" s="19"/>
      <c r="Q590" s="19"/>
      <c r="R590" s="6"/>
      <c r="S590" s="6"/>
      <c r="T590" s="6"/>
      <c r="U590" s="6"/>
      <c r="V590" s="6"/>
      <c r="W590" s="6"/>
      <c r="X590" s="6"/>
      <c r="Y590" s="6"/>
      <c r="Z590" s="6"/>
      <c r="AA590" s="6"/>
      <c r="AB590" s="6"/>
      <c r="AC590" s="6"/>
      <c r="AD590" s="6"/>
    </row>
    <row r="591" spans="1:30" s="93" customFormat="1" x14ac:dyDescent="0.2">
      <c r="A591" s="79" t="s">
        <v>383</v>
      </c>
      <c r="B591" s="48" t="s">
        <v>388</v>
      </c>
      <c r="C591" s="112" t="s">
        <v>924</v>
      </c>
      <c r="D591" s="64" t="s">
        <v>280</v>
      </c>
      <c r="E591" s="41">
        <v>1</v>
      </c>
      <c r="F591" s="85" t="s">
        <v>880</v>
      </c>
      <c r="G591" s="39"/>
      <c r="H591" s="39">
        <v>732.54629999999997</v>
      </c>
      <c r="I591" s="40">
        <f t="shared" si="71"/>
        <v>732.54629999999997</v>
      </c>
      <c r="J591" s="19"/>
      <c r="K591" s="19"/>
      <c r="L591" s="19"/>
      <c r="M591" s="19"/>
      <c r="N591" s="19"/>
      <c r="O591" s="19"/>
      <c r="P591" s="19"/>
      <c r="Q591" s="19"/>
      <c r="R591" s="6"/>
      <c r="S591" s="6"/>
      <c r="T591" s="6"/>
      <c r="U591" s="6"/>
      <c r="V591" s="6"/>
      <c r="W591" s="6"/>
      <c r="X591" s="6"/>
      <c r="Y591" s="6"/>
      <c r="Z591" s="6"/>
      <c r="AA591" s="6"/>
      <c r="AB591" s="6"/>
      <c r="AC591" s="6"/>
      <c r="AD591" s="6"/>
    </row>
    <row r="592" spans="1:30" s="93" customFormat="1" x14ac:dyDescent="0.2">
      <c r="A592" s="79" t="s">
        <v>383</v>
      </c>
      <c r="B592" s="48" t="s">
        <v>388</v>
      </c>
      <c r="C592" s="112" t="s">
        <v>924</v>
      </c>
      <c r="D592" s="64" t="s">
        <v>280</v>
      </c>
      <c r="E592" s="41">
        <v>1</v>
      </c>
      <c r="F592" s="63" t="s">
        <v>881</v>
      </c>
      <c r="G592" s="39"/>
      <c r="H592" s="39">
        <v>732.54629999999997</v>
      </c>
      <c r="I592" s="40">
        <f t="shared" si="71"/>
        <v>732.54629999999997</v>
      </c>
      <c r="J592" s="19"/>
      <c r="K592" s="19"/>
      <c r="L592" s="19"/>
      <c r="M592" s="19"/>
      <c r="N592" s="19"/>
      <c r="O592" s="19"/>
      <c r="P592" s="19"/>
      <c r="Q592" s="19"/>
      <c r="R592" s="6"/>
      <c r="S592" s="6"/>
      <c r="T592" s="6"/>
      <c r="U592" s="6"/>
      <c r="V592" s="6"/>
      <c r="W592" s="6"/>
      <c r="X592" s="6"/>
      <c r="Y592" s="6"/>
      <c r="Z592" s="6"/>
      <c r="AA592" s="6"/>
      <c r="AB592" s="6"/>
      <c r="AC592" s="6"/>
      <c r="AD592" s="6"/>
    </row>
    <row r="593" spans="1:30" s="93" customFormat="1" x14ac:dyDescent="0.2">
      <c r="A593" s="80" t="s">
        <v>383</v>
      </c>
      <c r="B593" s="48" t="s">
        <v>388</v>
      </c>
      <c r="C593" s="112" t="s">
        <v>924</v>
      </c>
      <c r="D593" s="64" t="s">
        <v>280</v>
      </c>
      <c r="E593" s="41">
        <v>1</v>
      </c>
      <c r="F593" s="85" t="s">
        <v>882</v>
      </c>
      <c r="G593" s="39"/>
      <c r="H593" s="39">
        <v>732.54629999999997</v>
      </c>
      <c r="I593" s="40">
        <f t="shared" si="71"/>
        <v>732.54629999999997</v>
      </c>
      <c r="J593" s="19"/>
      <c r="K593" s="19"/>
      <c r="L593" s="19"/>
      <c r="M593" s="19"/>
      <c r="N593" s="19"/>
      <c r="O593" s="19"/>
      <c r="P593" s="19"/>
      <c r="Q593" s="19"/>
      <c r="R593" s="6"/>
      <c r="S593" s="6"/>
      <c r="T593" s="6"/>
      <c r="U593" s="6"/>
      <c r="V593" s="6"/>
      <c r="W593" s="6"/>
      <c r="X593" s="6"/>
      <c r="Y593" s="6"/>
      <c r="Z593" s="6"/>
      <c r="AA593" s="6"/>
      <c r="AB593" s="6"/>
      <c r="AC593" s="6"/>
      <c r="AD593" s="6"/>
    </row>
    <row r="594" spans="1:30" s="93" customFormat="1" x14ac:dyDescent="0.2">
      <c r="A594" s="79" t="s">
        <v>838</v>
      </c>
      <c r="B594" s="48" t="s">
        <v>94</v>
      </c>
      <c r="C594" s="112" t="s">
        <v>924</v>
      </c>
      <c r="D594" s="64" t="s">
        <v>280</v>
      </c>
      <c r="E594" s="41">
        <v>1</v>
      </c>
      <c r="F594" s="76" t="s">
        <v>883</v>
      </c>
      <c r="G594" s="39"/>
      <c r="H594" s="39">
        <v>1200.6885</v>
      </c>
      <c r="I594" s="40">
        <f t="shared" ref="I594:I597" si="72">SUM(G594:H594)</f>
        <v>1200.6885</v>
      </c>
      <c r="J594" s="19"/>
      <c r="K594" s="19"/>
      <c r="L594" s="19"/>
      <c r="M594" s="19"/>
      <c r="N594" s="19"/>
      <c r="O594" s="19"/>
      <c r="P594" s="19"/>
      <c r="Q594" s="19"/>
      <c r="R594" s="6"/>
      <c r="S594" s="6"/>
      <c r="T594" s="6"/>
      <c r="U594" s="6"/>
      <c r="V594" s="6"/>
      <c r="W594" s="6"/>
      <c r="X594" s="6"/>
      <c r="Y594" s="6"/>
      <c r="Z594" s="6"/>
      <c r="AA594" s="6"/>
      <c r="AB594" s="6"/>
      <c r="AC594" s="6"/>
      <c r="AD594" s="6"/>
    </row>
    <row r="595" spans="1:30" s="93" customFormat="1" x14ac:dyDescent="0.2">
      <c r="A595" s="79" t="s">
        <v>383</v>
      </c>
      <c r="B595" s="48" t="s">
        <v>388</v>
      </c>
      <c r="C595" s="112" t="s">
        <v>924</v>
      </c>
      <c r="D595" s="64" t="s">
        <v>280</v>
      </c>
      <c r="E595" s="41">
        <v>1</v>
      </c>
      <c r="F595" s="63" t="s">
        <v>884</v>
      </c>
      <c r="G595" s="39"/>
      <c r="H595" s="39">
        <v>732.54629999999997</v>
      </c>
      <c r="I595" s="40">
        <f t="shared" si="72"/>
        <v>732.54629999999997</v>
      </c>
      <c r="J595" s="19"/>
      <c r="K595" s="19"/>
      <c r="L595" s="19"/>
      <c r="M595" s="19"/>
      <c r="N595" s="19"/>
      <c r="O595" s="19"/>
      <c r="P595" s="19"/>
      <c r="Q595" s="19"/>
      <c r="R595" s="6"/>
      <c r="S595" s="6"/>
      <c r="T595" s="6"/>
      <c r="U595" s="6"/>
      <c r="V595" s="6"/>
      <c r="W595" s="6"/>
      <c r="X595" s="6"/>
      <c r="Y595" s="6"/>
      <c r="Z595" s="6"/>
      <c r="AA595" s="6"/>
      <c r="AB595" s="6"/>
      <c r="AC595" s="6"/>
      <c r="AD595" s="6"/>
    </row>
    <row r="596" spans="1:30" s="93" customFormat="1" x14ac:dyDescent="0.2">
      <c r="A596" s="79" t="s">
        <v>383</v>
      </c>
      <c r="B596" s="48" t="s">
        <v>388</v>
      </c>
      <c r="C596" s="112" t="s">
        <v>924</v>
      </c>
      <c r="D596" s="64" t="s">
        <v>280</v>
      </c>
      <c r="E596" s="41">
        <v>1</v>
      </c>
      <c r="F596" s="76" t="s">
        <v>885</v>
      </c>
      <c r="G596" s="39"/>
      <c r="H596" s="39">
        <v>732.54629999999997</v>
      </c>
      <c r="I596" s="40">
        <f t="shared" si="72"/>
        <v>732.54629999999997</v>
      </c>
      <c r="J596" s="19"/>
      <c r="K596" s="19"/>
      <c r="L596" s="19"/>
      <c r="M596" s="19"/>
      <c r="N596" s="19"/>
      <c r="O596" s="19"/>
      <c r="P596" s="19"/>
      <c r="Q596" s="19"/>
      <c r="R596" s="6"/>
      <c r="S596" s="6"/>
      <c r="T596" s="6"/>
      <c r="U596" s="6"/>
      <c r="V596" s="6"/>
      <c r="W596" s="6"/>
      <c r="X596" s="6"/>
      <c r="Y596" s="6"/>
      <c r="Z596" s="6"/>
      <c r="AA596" s="6"/>
      <c r="AB596" s="6"/>
      <c r="AC596" s="6"/>
      <c r="AD596" s="6"/>
    </row>
    <row r="597" spans="1:30" s="93" customFormat="1" x14ac:dyDescent="0.2">
      <c r="A597" s="79" t="s">
        <v>383</v>
      </c>
      <c r="B597" s="48" t="s">
        <v>388</v>
      </c>
      <c r="C597" s="112" t="s">
        <v>924</v>
      </c>
      <c r="D597" s="64" t="s">
        <v>280</v>
      </c>
      <c r="E597" s="41">
        <v>1</v>
      </c>
      <c r="F597" s="76" t="s">
        <v>886</v>
      </c>
      <c r="G597" s="39"/>
      <c r="H597" s="39">
        <v>732.54629999999997</v>
      </c>
      <c r="I597" s="40">
        <f t="shared" si="72"/>
        <v>732.54629999999997</v>
      </c>
      <c r="J597" s="19"/>
      <c r="K597" s="19"/>
      <c r="L597" s="19"/>
      <c r="M597" s="19"/>
      <c r="N597" s="19"/>
      <c r="O597" s="19"/>
      <c r="P597" s="19"/>
      <c r="Q597" s="19"/>
      <c r="R597" s="6"/>
      <c r="S597" s="6"/>
      <c r="T597" s="6"/>
      <c r="U597" s="6"/>
      <c r="V597" s="6"/>
      <c r="W597" s="6"/>
      <c r="X597" s="6"/>
      <c r="Y597" s="6"/>
      <c r="Z597" s="6"/>
      <c r="AA597" s="6"/>
      <c r="AB597" s="6"/>
      <c r="AC597" s="6"/>
      <c r="AD597" s="6"/>
    </row>
    <row r="598" spans="1:30" s="93" customFormat="1" x14ac:dyDescent="0.2">
      <c r="A598" s="79" t="s">
        <v>839</v>
      </c>
      <c r="B598" s="48" t="s">
        <v>94</v>
      </c>
      <c r="C598" s="112" t="s">
        <v>924</v>
      </c>
      <c r="D598" s="64" t="s">
        <v>280</v>
      </c>
      <c r="E598" s="41">
        <v>1</v>
      </c>
      <c r="F598" s="68" t="s">
        <v>887</v>
      </c>
      <c r="G598" s="39"/>
      <c r="H598" s="39">
        <v>1200.6885</v>
      </c>
      <c r="I598" s="40">
        <f t="shared" ref="I598:I601" si="73">SUM(G598:H598)</f>
        <v>1200.6885</v>
      </c>
      <c r="J598" s="19"/>
      <c r="K598" s="19"/>
      <c r="L598" s="19"/>
      <c r="M598" s="19"/>
      <c r="N598" s="19"/>
      <c r="O598" s="19"/>
      <c r="P598" s="19"/>
      <c r="Q598" s="19"/>
      <c r="R598" s="6"/>
      <c r="S598" s="6"/>
      <c r="T598" s="6"/>
      <c r="U598" s="6"/>
      <c r="V598" s="6"/>
      <c r="W598" s="6"/>
      <c r="X598" s="6"/>
      <c r="Y598" s="6"/>
      <c r="Z598" s="6"/>
      <c r="AA598" s="6"/>
      <c r="AB598" s="6"/>
      <c r="AC598" s="6"/>
      <c r="AD598" s="6"/>
    </row>
    <row r="599" spans="1:30" s="93" customFormat="1" x14ac:dyDescent="0.2">
      <c r="A599" s="79" t="s">
        <v>383</v>
      </c>
      <c r="B599" s="48" t="s">
        <v>388</v>
      </c>
      <c r="C599" s="112" t="s">
        <v>924</v>
      </c>
      <c r="D599" s="64" t="s">
        <v>280</v>
      </c>
      <c r="E599" s="41">
        <v>1</v>
      </c>
      <c r="F599" s="77" t="s">
        <v>888</v>
      </c>
      <c r="G599" s="39"/>
      <c r="H599" s="39">
        <v>732.54629999999997</v>
      </c>
      <c r="I599" s="40">
        <f t="shared" si="73"/>
        <v>732.54629999999997</v>
      </c>
      <c r="J599" s="19"/>
      <c r="K599" s="19"/>
      <c r="L599" s="19"/>
      <c r="M599" s="19"/>
      <c r="N599" s="19"/>
      <c r="O599" s="19"/>
      <c r="P599" s="19"/>
      <c r="Q599" s="19"/>
      <c r="R599" s="6"/>
      <c r="S599" s="6"/>
      <c r="T599" s="6"/>
      <c r="U599" s="6"/>
      <c r="V599" s="6"/>
      <c r="W599" s="6"/>
      <c r="X599" s="6"/>
      <c r="Y599" s="6"/>
      <c r="Z599" s="6"/>
      <c r="AA599" s="6"/>
      <c r="AB599" s="6"/>
      <c r="AC599" s="6"/>
      <c r="AD599" s="6"/>
    </row>
    <row r="600" spans="1:30" s="93" customFormat="1" x14ac:dyDescent="0.2">
      <c r="A600" s="79" t="s">
        <v>383</v>
      </c>
      <c r="B600" s="48" t="s">
        <v>388</v>
      </c>
      <c r="C600" s="112" t="s">
        <v>924</v>
      </c>
      <c r="D600" s="64" t="s">
        <v>280</v>
      </c>
      <c r="E600" s="41">
        <v>1</v>
      </c>
      <c r="F600" s="68" t="s">
        <v>889</v>
      </c>
      <c r="G600" s="39"/>
      <c r="H600" s="39">
        <v>732.54629999999997</v>
      </c>
      <c r="I600" s="40">
        <f t="shared" si="73"/>
        <v>732.54629999999997</v>
      </c>
      <c r="J600" s="19"/>
      <c r="K600" s="19"/>
      <c r="L600" s="19"/>
      <c r="M600" s="19"/>
      <c r="N600" s="19"/>
      <c r="O600" s="19"/>
      <c r="P600" s="19"/>
      <c r="Q600" s="19"/>
      <c r="R600" s="6"/>
      <c r="S600" s="6"/>
      <c r="T600" s="6"/>
      <c r="U600" s="6"/>
      <c r="V600" s="6"/>
      <c r="W600" s="6"/>
      <c r="X600" s="6"/>
      <c r="Y600" s="6"/>
      <c r="Z600" s="6"/>
      <c r="AA600" s="6"/>
      <c r="AB600" s="6"/>
      <c r="AC600" s="6"/>
      <c r="AD600" s="6"/>
    </row>
    <row r="601" spans="1:30" s="93" customFormat="1" x14ac:dyDescent="0.2">
      <c r="A601" s="79" t="s">
        <v>383</v>
      </c>
      <c r="B601" s="48" t="s">
        <v>388</v>
      </c>
      <c r="C601" s="112" t="s">
        <v>924</v>
      </c>
      <c r="D601" s="64" t="s">
        <v>280</v>
      </c>
      <c r="E601" s="41">
        <v>1</v>
      </c>
      <c r="F601" s="76" t="s">
        <v>890</v>
      </c>
      <c r="G601" s="39"/>
      <c r="H601" s="39">
        <v>732.54629999999997</v>
      </c>
      <c r="I601" s="40">
        <f t="shared" si="73"/>
        <v>732.54629999999997</v>
      </c>
      <c r="J601" s="19"/>
      <c r="K601" s="19"/>
      <c r="L601" s="19"/>
      <c r="M601" s="19"/>
      <c r="N601" s="19"/>
      <c r="O601" s="19"/>
      <c r="P601" s="19"/>
      <c r="Q601" s="19"/>
      <c r="R601" s="6"/>
      <c r="S601" s="6"/>
      <c r="T601" s="6"/>
      <c r="U601" s="6"/>
      <c r="V601" s="6"/>
      <c r="W601" s="6"/>
      <c r="X601" s="6"/>
      <c r="Y601" s="6"/>
      <c r="Z601" s="6"/>
      <c r="AA601" s="6"/>
      <c r="AB601" s="6"/>
      <c r="AC601" s="6"/>
      <c r="AD601" s="6"/>
    </row>
    <row r="602" spans="1:30" s="93" customFormat="1" x14ac:dyDescent="0.2">
      <c r="A602" s="79" t="s">
        <v>840</v>
      </c>
      <c r="B602" s="48" t="s">
        <v>94</v>
      </c>
      <c r="C602" s="112" t="s">
        <v>924</v>
      </c>
      <c r="D602" s="64" t="s">
        <v>280</v>
      </c>
      <c r="E602" s="41">
        <v>1</v>
      </c>
      <c r="F602" s="68" t="s">
        <v>944</v>
      </c>
      <c r="G602" s="39"/>
      <c r="H602" s="39">
        <v>1200.6885</v>
      </c>
      <c r="I602" s="40">
        <f t="shared" ref="I602:I605" si="74">SUM(G602:H602)</f>
        <v>1200.6885</v>
      </c>
      <c r="J602" s="19"/>
      <c r="K602" s="19"/>
      <c r="L602" s="19"/>
      <c r="M602" s="19"/>
      <c r="N602" s="19"/>
      <c r="O602" s="19"/>
      <c r="P602" s="19"/>
      <c r="Q602" s="19"/>
      <c r="R602" s="6"/>
      <c r="S602" s="6"/>
      <c r="T602" s="6"/>
      <c r="U602" s="6"/>
      <c r="V602" s="6"/>
      <c r="W602" s="6"/>
      <c r="X602" s="6"/>
      <c r="Y602" s="6"/>
      <c r="Z602" s="6"/>
      <c r="AA602" s="6"/>
      <c r="AB602" s="6"/>
      <c r="AC602" s="6"/>
      <c r="AD602" s="6"/>
    </row>
    <row r="603" spans="1:30" s="93" customFormat="1" x14ac:dyDescent="0.2">
      <c r="A603" s="79" t="s">
        <v>383</v>
      </c>
      <c r="B603" s="48" t="s">
        <v>388</v>
      </c>
      <c r="C603" s="112" t="s">
        <v>924</v>
      </c>
      <c r="D603" s="64" t="s">
        <v>280</v>
      </c>
      <c r="E603" s="41">
        <v>1</v>
      </c>
      <c r="F603" s="63" t="s">
        <v>891</v>
      </c>
      <c r="G603" s="39"/>
      <c r="H603" s="39">
        <v>732.54629999999997</v>
      </c>
      <c r="I603" s="40">
        <f t="shared" si="74"/>
        <v>732.54629999999997</v>
      </c>
      <c r="J603" s="19"/>
      <c r="K603" s="19"/>
      <c r="L603" s="19"/>
      <c r="M603" s="19"/>
      <c r="N603" s="19"/>
      <c r="O603" s="19"/>
      <c r="P603" s="19"/>
      <c r="Q603" s="19"/>
      <c r="R603" s="6"/>
      <c r="S603" s="6"/>
      <c r="T603" s="6"/>
      <c r="U603" s="6"/>
      <c r="V603" s="6"/>
      <c r="W603" s="6"/>
      <c r="X603" s="6"/>
      <c r="Y603" s="6"/>
      <c r="Z603" s="6"/>
      <c r="AA603" s="6"/>
      <c r="AB603" s="6"/>
      <c r="AC603" s="6"/>
      <c r="AD603" s="6"/>
    </row>
    <row r="604" spans="1:30" s="93" customFormat="1" x14ac:dyDescent="0.2">
      <c r="A604" s="79" t="s">
        <v>383</v>
      </c>
      <c r="B604" s="48" t="s">
        <v>388</v>
      </c>
      <c r="C604" s="112" t="s">
        <v>924</v>
      </c>
      <c r="D604" s="64" t="s">
        <v>280</v>
      </c>
      <c r="E604" s="41">
        <v>1</v>
      </c>
      <c r="F604" s="63" t="s">
        <v>892</v>
      </c>
      <c r="G604" s="39"/>
      <c r="H604" s="39">
        <v>732.54629999999997</v>
      </c>
      <c r="I604" s="40">
        <f t="shared" si="74"/>
        <v>732.54629999999997</v>
      </c>
      <c r="J604" s="19"/>
      <c r="K604" s="19"/>
      <c r="L604" s="19"/>
      <c r="M604" s="19"/>
      <c r="N604" s="19"/>
      <c r="O604" s="19"/>
      <c r="P604" s="19"/>
      <c r="Q604" s="19"/>
      <c r="R604" s="6"/>
      <c r="S604" s="6"/>
      <c r="T604" s="6"/>
      <c r="U604" s="6"/>
      <c r="V604" s="6"/>
      <c r="W604" s="6"/>
      <c r="X604" s="6"/>
      <c r="Y604" s="6"/>
      <c r="Z604" s="6"/>
      <c r="AA604" s="6"/>
      <c r="AB604" s="6"/>
      <c r="AC604" s="6"/>
      <c r="AD604" s="6"/>
    </row>
    <row r="605" spans="1:30" s="93" customFormat="1" x14ac:dyDescent="0.2">
      <c r="A605" s="79" t="s">
        <v>383</v>
      </c>
      <c r="B605" s="48" t="s">
        <v>388</v>
      </c>
      <c r="C605" s="112" t="s">
        <v>924</v>
      </c>
      <c r="D605" s="64" t="s">
        <v>280</v>
      </c>
      <c r="E605" s="41">
        <v>1</v>
      </c>
      <c r="F605" s="76" t="s">
        <v>893</v>
      </c>
      <c r="G605" s="39"/>
      <c r="H605" s="39">
        <v>732.54629999999997</v>
      </c>
      <c r="I605" s="40">
        <f t="shared" si="74"/>
        <v>732.54629999999997</v>
      </c>
      <c r="J605" s="19"/>
      <c r="K605" s="19"/>
      <c r="L605" s="19"/>
      <c r="M605" s="19"/>
      <c r="N605" s="19"/>
      <c r="O605" s="19"/>
      <c r="P605" s="19"/>
      <c r="Q605" s="19"/>
      <c r="R605" s="6"/>
      <c r="S605" s="6"/>
      <c r="T605" s="6"/>
      <c r="U605" s="6"/>
      <c r="V605" s="6"/>
      <c r="W605" s="6"/>
      <c r="X605" s="6"/>
      <c r="Y605" s="6"/>
      <c r="Z605" s="6"/>
      <c r="AA605" s="6"/>
      <c r="AB605" s="6"/>
      <c r="AC605" s="6"/>
      <c r="AD605" s="6"/>
    </row>
    <row r="606" spans="1:30" s="93" customFormat="1" x14ac:dyDescent="0.2">
      <c r="A606" s="79" t="s">
        <v>841</v>
      </c>
      <c r="B606" s="48" t="s">
        <v>94</v>
      </c>
      <c r="C606" s="112" t="s">
        <v>924</v>
      </c>
      <c r="D606" s="64" t="s">
        <v>280</v>
      </c>
      <c r="E606" s="41">
        <v>1</v>
      </c>
      <c r="F606" s="76" t="s">
        <v>894</v>
      </c>
      <c r="G606" s="39"/>
      <c r="H606" s="39">
        <v>1200.6885</v>
      </c>
      <c r="I606" s="40">
        <f t="shared" ref="I606:I609" si="75">SUM(G606:H606)</f>
        <v>1200.6885</v>
      </c>
      <c r="J606" s="19"/>
      <c r="K606" s="19"/>
      <c r="L606" s="19"/>
      <c r="M606" s="19"/>
      <c r="N606" s="19"/>
      <c r="O606" s="19"/>
      <c r="P606" s="19"/>
      <c r="Q606" s="19"/>
      <c r="R606" s="6"/>
      <c r="S606" s="6"/>
      <c r="T606" s="6"/>
      <c r="U606" s="6"/>
      <c r="V606" s="6"/>
      <c r="W606" s="6"/>
      <c r="X606" s="6"/>
      <c r="Y606" s="6"/>
      <c r="Z606" s="6"/>
      <c r="AA606" s="6"/>
      <c r="AB606" s="6"/>
      <c r="AC606" s="6"/>
      <c r="AD606" s="6"/>
    </row>
    <row r="607" spans="1:30" s="93" customFormat="1" x14ac:dyDescent="0.2">
      <c r="A607" s="79" t="s">
        <v>383</v>
      </c>
      <c r="B607" s="48" t="s">
        <v>388</v>
      </c>
      <c r="C607" s="112" t="s">
        <v>924</v>
      </c>
      <c r="D607" s="64" t="s">
        <v>280</v>
      </c>
      <c r="E607" s="41">
        <v>1</v>
      </c>
      <c r="F607" s="76" t="s">
        <v>895</v>
      </c>
      <c r="G607" s="39"/>
      <c r="H607" s="39">
        <v>732.54629999999997</v>
      </c>
      <c r="I607" s="40">
        <f t="shared" si="75"/>
        <v>732.54629999999997</v>
      </c>
      <c r="J607" s="19"/>
      <c r="K607" s="19"/>
      <c r="L607" s="19"/>
      <c r="M607" s="19"/>
      <c r="N607" s="19"/>
      <c r="O607" s="19"/>
      <c r="P607" s="19"/>
      <c r="Q607" s="19"/>
      <c r="R607" s="6"/>
      <c r="S607" s="6"/>
      <c r="T607" s="6"/>
      <c r="U607" s="6"/>
      <c r="V607" s="6"/>
      <c r="W607" s="6"/>
      <c r="X607" s="6"/>
      <c r="Y607" s="6"/>
      <c r="Z607" s="6"/>
      <c r="AA607" s="6"/>
      <c r="AB607" s="6"/>
      <c r="AC607" s="6"/>
      <c r="AD607" s="6"/>
    </row>
    <row r="608" spans="1:30" s="93" customFormat="1" x14ac:dyDescent="0.2">
      <c r="A608" s="79" t="s">
        <v>383</v>
      </c>
      <c r="B608" s="48" t="s">
        <v>388</v>
      </c>
      <c r="C608" s="112" t="s">
        <v>924</v>
      </c>
      <c r="D608" s="64" t="s">
        <v>280</v>
      </c>
      <c r="E608" s="41">
        <v>1</v>
      </c>
      <c r="F608" s="101" t="s">
        <v>896</v>
      </c>
      <c r="G608" s="39"/>
      <c r="H608" s="39">
        <v>732.54629999999997</v>
      </c>
      <c r="I608" s="40">
        <f t="shared" si="75"/>
        <v>732.54629999999997</v>
      </c>
      <c r="J608" s="19"/>
      <c r="K608" s="19"/>
      <c r="L608" s="19"/>
      <c r="M608" s="19"/>
      <c r="N608" s="19"/>
      <c r="O608" s="19"/>
      <c r="P608" s="19"/>
      <c r="Q608" s="19"/>
      <c r="R608" s="6"/>
      <c r="S608" s="6"/>
      <c r="T608" s="6"/>
      <c r="U608" s="6"/>
      <c r="V608" s="6"/>
      <c r="W608" s="6"/>
      <c r="X608" s="6"/>
      <c r="Y608" s="6"/>
      <c r="Z608" s="6"/>
      <c r="AA608" s="6"/>
      <c r="AB608" s="6"/>
      <c r="AC608" s="6"/>
      <c r="AD608" s="6"/>
    </row>
    <row r="609" spans="1:30" s="93" customFormat="1" x14ac:dyDescent="0.2">
      <c r="A609" s="79" t="s">
        <v>383</v>
      </c>
      <c r="B609" s="48" t="s">
        <v>388</v>
      </c>
      <c r="C609" s="112" t="s">
        <v>924</v>
      </c>
      <c r="D609" s="64" t="s">
        <v>280</v>
      </c>
      <c r="E609" s="41">
        <v>1</v>
      </c>
      <c r="F609" s="76" t="s">
        <v>897</v>
      </c>
      <c r="G609" s="39"/>
      <c r="H609" s="39">
        <v>732.54629999999997</v>
      </c>
      <c r="I609" s="40">
        <f t="shared" si="75"/>
        <v>732.54629999999997</v>
      </c>
      <c r="J609" s="19"/>
      <c r="K609" s="19"/>
      <c r="L609" s="19"/>
      <c r="M609" s="19"/>
      <c r="N609" s="19"/>
      <c r="O609" s="19"/>
      <c r="P609" s="19"/>
      <c r="Q609" s="19"/>
      <c r="R609" s="6"/>
      <c r="S609" s="6"/>
      <c r="T609" s="6"/>
      <c r="U609" s="6"/>
      <c r="V609" s="6"/>
      <c r="W609" s="6"/>
      <c r="X609" s="6"/>
      <c r="Y609" s="6"/>
      <c r="Z609" s="6"/>
      <c r="AA609" s="6"/>
      <c r="AB609" s="6"/>
      <c r="AC609" s="6"/>
      <c r="AD609" s="6"/>
    </row>
    <row r="610" spans="1:30" s="93" customFormat="1" x14ac:dyDescent="0.2">
      <c r="A610" s="79" t="s">
        <v>842</v>
      </c>
      <c r="B610" s="48" t="s">
        <v>94</v>
      </c>
      <c r="C610" s="112" t="s">
        <v>924</v>
      </c>
      <c r="D610" s="64" t="s">
        <v>280</v>
      </c>
      <c r="E610" s="41">
        <v>1</v>
      </c>
      <c r="F610" s="63" t="s">
        <v>898</v>
      </c>
      <c r="G610" s="39"/>
      <c r="H610" s="39">
        <v>1200.6885</v>
      </c>
      <c r="I610" s="40">
        <f t="shared" ref="I610:I613" si="76">SUM(G610:H610)</f>
        <v>1200.6885</v>
      </c>
      <c r="J610" s="19"/>
      <c r="K610" s="19"/>
      <c r="L610" s="19"/>
      <c r="M610" s="19"/>
      <c r="N610" s="19"/>
      <c r="O610" s="19"/>
      <c r="P610" s="19"/>
      <c r="Q610" s="19"/>
      <c r="R610" s="6"/>
      <c r="S610" s="6"/>
      <c r="T610" s="6"/>
      <c r="U610" s="6"/>
      <c r="V610" s="6"/>
      <c r="W610" s="6"/>
      <c r="X610" s="6"/>
      <c r="Y610" s="6"/>
      <c r="Z610" s="6"/>
      <c r="AA610" s="6"/>
      <c r="AB610" s="6"/>
      <c r="AC610" s="6"/>
      <c r="AD610" s="6"/>
    </row>
    <row r="611" spans="1:30" s="93" customFormat="1" x14ac:dyDescent="0.2">
      <c r="A611" s="79" t="s">
        <v>383</v>
      </c>
      <c r="B611" s="48" t="s">
        <v>388</v>
      </c>
      <c r="C611" s="112" t="s">
        <v>924</v>
      </c>
      <c r="D611" s="64" t="s">
        <v>280</v>
      </c>
      <c r="E611" s="41">
        <v>1</v>
      </c>
      <c r="F611" s="63" t="s">
        <v>899</v>
      </c>
      <c r="G611" s="39"/>
      <c r="H611" s="39">
        <v>732.54629999999997</v>
      </c>
      <c r="I611" s="40">
        <f t="shared" si="76"/>
        <v>732.54629999999997</v>
      </c>
      <c r="J611" s="19"/>
      <c r="K611" s="19"/>
      <c r="L611" s="19"/>
      <c r="M611" s="19"/>
      <c r="N611" s="19"/>
      <c r="O611" s="19"/>
      <c r="P611" s="19"/>
      <c r="Q611" s="19"/>
      <c r="R611" s="6"/>
      <c r="S611" s="6"/>
      <c r="T611" s="6"/>
      <c r="U611" s="6"/>
      <c r="V611" s="6"/>
      <c r="W611" s="6"/>
      <c r="X611" s="6"/>
      <c r="Y611" s="6"/>
      <c r="Z611" s="6"/>
      <c r="AA611" s="6"/>
      <c r="AB611" s="6"/>
      <c r="AC611" s="6"/>
      <c r="AD611" s="6"/>
    </row>
    <row r="612" spans="1:30" s="93" customFormat="1" x14ac:dyDescent="0.2">
      <c r="A612" s="79" t="s">
        <v>383</v>
      </c>
      <c r="B612" s="48" t="s">
        <v>388</v>
      </c>
      <c r="C612" s="112" t="s">
        <v>924</v>
      </c>
      <c r="D612" s="64" t="s">
        <v>280</v>
      </c>
      <c r="E612" s="41">
        <v>1</v>
      </c>
      <c r="F612" s="77" t="s">
        <v>900</v>
      </c>
      <c r="G612" s="39"/>
      <c r="H612" s="39">
        <v>732.54629999999997</v>
      </c>
      <c r="I612" s="40">
        <f t="shared" si="76"/>
        <v>732.54629999999997</v>
      </c>
      <c r="J612" s="19"/>
      <c r="K612" s="19"/>
      <c r="L612" s="19"/>
      <c r="M612" s="19"/>
      <c r="N612" s="19"/>
      <c r="O612" s="19"/>
      <c r="P612" s="19"/>
      <c r="Q612" s="19"/>
      <c r="R612" s="6"/>
      <c r="S612" s="6"/>
      <c r="T612" s="6"/>
      <c r="U612" s="6"/>
      <c r="V612" s="6"/>
      <c r="W612" s="6"/>
      <c r="X612" s="6"/>
      <c r="Y612" s="6"/>
      <c r="Z612" s="6"/>
      <c r="AA612" s="6"/>
      <c r="AB612" s="6"/>
      <c r="AC612" s="6"/>
      <c r="AD612" s="6"/>
    </row>
    <row r="613" spans="1:30" s="93" customFormat="1" x14ac:dyDescent="0.2">
      <c r="A613" s="79" t="s">
        <v>383</v>
      </c>
      <c r="B613" s="48" t="s">
        <v>388</v>
      </c>
      <c r="C613" s="112" t="s">
        <v>924</v>
      </c>
      <c r="D613" s="64" t="s">
        <v>280</v>
      </c>
      <c r="E613" s="41">
        <v>1</v>
      </c>
      <c r="F613" s="76" t="s">
        <v>901</v>
      </c>
      <c r="G613" s="39"/>
      <c r="H613" s="39">
        <v>732.54629999999997</v>
      </c>
      <c r="I613" s="40">
        <f t="shared" si="76"/>
        <v>732.54629999999997</v>
      </c>
      <c r="J613" s="19"/>
      <c r="K613" s="19"/>
      <c r="L613" s="19"/>
      <c r="M613" s="19"/>
      <c r="N613" s="19"/>
      <c r="O613" s="19"/>
      <c r="P613" s="19"/>
      <c r="Q613" s="19"/>
      <c r="R613" s="6"/>
      <c r="S613" s="6"/>
      <c r="T613" s="6"/>
      <c r="U613" s="6"/>
      <c r="V613" s="6"/>
      <c r="W613" s="6"/>
      <c r="X613" s="6"/>
      <c r="Y613" s="6"/>
      <c r="Z613" s="6"/>
      <c r="AA613" s="6"/>
      <c r="AB613" s="6"/>
      <c r="AC613" s="6"/>
      <c r="AD613" s="6"/>
    </row>
    <row r="614" spans="1:30" s="93" customFormat="1" x14ac:dyDescent="0.2">
      <c r="A614" s="79" t="s">
        <v>843</v>
      </c>
      <c r="B614" s="48" t="s">
        <v>94</v>
      </c>
      <c r="C614" s="112" t="s">
        <v>924</v>
      </c>
      <c r="D614" s="64" t="s">
        <v>280</v>
      </c>
      <c r="E614" s="41">
        <v>1</v>
      </c>
      <c r="F614" s="76" t="s">
        <v>902</v>
      </c>
      <c r="G614" s="39"/>
      <c r="H614" s="39">
        <v>1200.6885</v>
      </c>
      <c r="I614" s="40">
        <f t="shared" ref="I614:I617" si="77">SUM(G614:H614)</f>
        <v>1200.6885</v>
      </c>
      <c r="J614" s="19"/>
      <c r="K614" s="19"/>
      <c r="L614" s="19"/>
      <c r="M614" s="19"/>
      <c r="N614" s="19"/>
      <c r="O614" s="19"/>
      <c r="P614" s="19"/>
      <c r="Q614" s="19"/>
      <c r="R614" s="6"/>
      <c r="S614" s="6"/>
      <c r="T614" s="6"/>
      <c r="U614" s="6"/>
      <c r="V614" s="6"/>
      <c r="W614" s="6"/>
      <c r="X614" s="6"/>
      <c r="Y614" s="6"/>
      <c r="Z614" s="6"/>
      <c r="AA614" s="6"/>
      <c r="AB614" s="6"/>
      <c r="AC614" s="6"/>
      <c r="AD614" s="6"/>
    </row>
    <row r="615" spans="1:30" s="93" customFormat="1" x14ac:dyDescent="0.2">
      <c r="A615" s="79" t="s">
        <v>383</v>
      </c>
      <c r="B615" s="48" t="s">
        <v>388</v>
      </c>
      <c r="C615" s="112" t="s">
        <v>924</v>
      </c>
      <c r="D615" s="64" t="s">
        <v>280</v>
      </c>
      <c r="E615" s="41">
        <v>1</v>
      </c>
      <c r="F615" s="76" t="s">
        <v>903</v>
      </c>
      <c r="G615" s="39"/>
      <c r="H615" s="39">
        <v>732.54629999999997</v>
      </c>
      <c r="I615" s="40">
        <f t="shared" si="77"/>
        <v>732.54629999999997</v>
      </c>
      <c r="J615" s="19"/>
      <c r="K615" s="19"/>
      <c r="L615" s="19"/>
      <c r="M615" s="19"/>
      <c r="N615" s="19"/>
      <c r="O615" s="19"/>
      <c r="P615" s="19"/>
      <c r="Q615" s="19"/>
      <c r="R615" s="6"/>
      <c r="S615" s="6"/>
      <c r="T615" s="6"/>
      <c r="U615" s="6"/>
      <c r="V615" s="6"/>
      <c r="W615" s="6"/>
      <c r="X615" s="6"/>
      <c r="Y615" s="6"/>
      <c r="Z615" s="6"/>
      <c r="AA615" s="6"/>
      <c r="AB615" s="6"/>
      <c r="AC615" s="6"/>
      <c r="AD615" s="6"/>
    </row>
    <row r="616" spans="1:30" s="93" customFormat="1" x14ac:dyDescent="0.2">
      <c r="A616" s="79" t="s">
        <v>383</v>
      </c>
      <c r="B616" s="48" t="s">
        <v>388</v>
      </c>
      <c r="C616" s="112" t="s">
        <v>924</v>
      </c>
      <c r="D616" s="64" t="s">
        <v>280</v>
      </c>
      <c r="E616" s="41">
        <v>1</v>
      </c>
      <c r="F616" s="76" t="s">
        <v>904</v>
      </c>
      <c r="G616" s="39"/>
      <c r="H616" s="39">
        <v>732.54629999999997</v>
      </c>
      <c r="I616" s="40">
        <f t="shared" si="77"/>
        <v>732.54629999999997</v>
      </c>
      <c r="J616" s="19"/>
      <c r="K616" s="19"/>
      <c r="L616" s="19"/>
      <c r="M616" s="19"/>
      <c r="N616" s="19"/>
      <c r="O616" s="19"/>
      <c r="P616" s="19"/>
      <c r="Q616" s="19"/>
      <c r="R616" s="6"/>
      <c r="S616" s="6"/>
      <c r="T616" s="6"/>
      <c r="U616" s="6"/>
      <c r="V616" s="6"/>
      <c r="W616" s="6"/>
      <c r="X616" s="6"/>
      <c r="Y616" s="6"/>
      <c r="Z616" s="6"/>
      <c r="AA616" s="6"/>
      <c r="AB616" s="6"/>
      <c r="AC616" s="6"/>
      <c r="AD616" s="6"/>
    </row>
    <row r="617" spans="1:30" s="93" customFormat="1" x14ac:dyDescent="0.2">
      <c r="A617" s="79" t="s">
        <v>383</v>
      </c>
      <c r="B617" s="48" t="s">
        <v>388</v>
      </c>
      <c r="C617" s="112" t="s">
        <v>924</v>
      </c>
      <c r="D617" s="64" t="s">
        <v>280</v>
      </c>
      <c r="E617" s="41">
        <v>1</v>
      </c>
      <c r="F617" s="76" t="s">
        <v>905</v>
      </c>
      <c r="G617" s="39"/>
      <c r="H617" s="39">
        <v>732.54629999999997</v>
      </c>
      <c r="I617" s="40">
        <f t="shared" si="77"/>
        <v>732.54629999999997</v>
      </c>
      <c r="J617" s="19"/>
      <c r="K617" s="19"/>
      <c r="L617" s="19"/>
      <c r="M617" s="19"/>
      <c r="N617" s="19"/>
      <c r="O617" s="19"/>
      <c r="P617" s="19"/>
      <c r="Q617" s="19"/>
      <c r="R617" s="6"/>
      <c r="S617" s="6"/>
      <c r="T617" s="6"/>
      <c r="U617" s="6"/>
      <c r="V617" s="6"/>
      <c r="W617" s="6"/>
      <c r="X617" s="6"/>
      <c r="Y617" s="6"/>
      <c r="Z617" s="6"/>
      <c r="AA617" s="6"/>
      <c r="AB617" s="6"/>
      <c r="AC617" s="6"/>
      <c r="AD617" s="6"/>
    </row>
    <row r="618" spans="1:30" s="93" customFormat="1" x14ac:dyDescent="0.2">
      <c r="A618" s="79" t="s">
        <v>844</v>
      </c>
      <c r="B618" s="48" t="s">
        <v>94</v>
      </c>
      <c r="C618" s="112" t="s">
        <v>924</v>
      </c>
      <c r="D618" s="64" t="s">
        <v>280</v>
      </c>
      <c r="E618" s="41">
        <v>1</v>
      </c>
      <c r="F618" s="77" t="s">
        <v>906</v>
      </c>
      <c r="G618" s="39"/>
      <c r="H618" s="39">
        <v>1200.6885</v>
      </c>
      <c r="I618" s="40">
        <f t="shared" ref="I618:I621" si="78">SUM(G618:H618)</f>
        <v>1200.6885</v>
      </c>
      <c r="J618" s="19"/>
      <c r="K618" s="19"/>
      <c r="L618" s="19"/>
      <c r="M618" s="19"/>
      <c r="N618" s="19"/>
      <c r="O618" s="19"/>
      <c r="P618" s="19"/>
      <c r="Q618" s="19"/>
      <c r="R618" s="6"/>
      <c r="S618" s="6"/>
      <c r="T618" s="6"/>
      <c r="U618" s="6"/>
      <c r="V618" s="6"/>
      <c r="W618" s="6"/>
      <c r="X618" s="6"/>
      <c r="Y618" s="6"/>
      <c r="Z618" s="6"/>
      <c r="AA618" s="6"/>
      <c r="AB618" s="6"/>
      <c r="AC618" s="6"/>
      <c r="AD618" s="6"/>
    </row>
    <row r="619" spans="1:30" s="93" customFormat="1" x14ac:dyDescent="0.2">
      <c r="A619" s="79" t="s">
        <v>383</v>
      </c>
      <c r="B619" s="48" t="s">
        <v>388</v>
      </c>
      <c r="C619" s="112" t="s">
        <v>924</v>
      </c>
      <c r="D619" s="64" t="s">
        <v>280</v>
      </c>
      <c r="E619" s="41">
        <v>1</v>
      </c>
      <c r="F619" s="76" t="s">
        <v>907</v>
      </c>
      <c r="G619" s="39"/>
      <c r="H619" s="39">
        <v>732.54629999999997</v>
      </c>
      <c r="I619" s="40">
        <f t="shared" si="78"/>
        <v>732.54629999999997</v>
      </c>
      <c r="J619" s="19"/>
      <c r="K619" s="19"/>
      <c r="L619" s="19"/>
      <c r="M619" s="19"/>
      <c r="N619" s="19"/>
      <c r="O619" s="19"/>
      <c r="P619" s="19"/>
      <c r="Q619" s="19"/>
      <c r="R619" s="6"/>
      <c r="S619" s="6"/>
      <c r="T619" s="6"/>
      <c r="U619" s="6"/>
      <c r="V619" s="6"/>
      <c r="W619" s="6"/>
      <c r="X619" s="6"/>
      <c r="Y619" s="6"/>
      <c r="Z619" s="6"/>
      <c r="AA619" s="6"/>
      <c r="AB619" s="6"/>
      <c r="AC619" s="6"/>
      <c r="AD619" s="6"/>
    </row>
    <row r="620" spans="1:30" s="93" customFormat="1" x14ac:dyDescent="0.2">
      <c r="A620" s="79" t="s">
        <v>383</v>
      </c>
      <c r="B620" s="48" t="s">
        <v>388</v>
      </c>
      <c r="C620" s="112" t="s">
        <v>924</v>
      </c>
      <c r="D620" s="64" t="s">
        <v>280</v>
      </c>
      <c r="E620" s="41">
        <v>1</v>
      </c>
      <c r="F620" s="63" t="s">
        <v>933</v>
      </c>
      <c r="G620" s="39"/>
      <c r="H620" s="39">
        <v>732.54629999999997</v>
      </c>
      <c r="I620" s="40">
        <f t="shared" si="78"/>
        <v>732.54629999999997</v>
      </c>
      <c r="J620" s="19"/>
      <c r="K620" s="19"/>
      <c r="L620" s="19"/>
      <c r="M620" s="19"/>
      <c r="N620" s="19"/>
      <c r="O620" s="19"/>
      <c r="P620" s="19"/>
      <c r="Q620" s="19"/>
      <c r="R620" s="6"/>
      <c r="S620" s="6"/>
      <c r="T620" s="6"/>
      <c r="U620" s="6"/>
      <c r="V620" s="6"/>
      <c r="W620" s="6"/>
      <c r="X620" s="6"/>
      <c r="Y620" s="6"/>
      <c r="Z620" s="6"/>
      <c r="AA620" s="6"/>
      <c r="AB620" s="6"/>
      <c r="AC620" s="6"/>
      <c r="AD620" s="6"/>
    </row>
    <row r="621" spans="1:30" s="93" customFormat="1" x14ac:dyDescent="0.2">
      <c r="A621" s="79" t="s">
        <v>383</v>
      </c>
      <c r="B621" s="48" t="s">
        <v>388</v>
      </c>
      <c r="C621" s="112" t="s">
        <v>924</v>
      </c>
      <c r="D621" s="64" t="s">
        <v>280</v>
      </c>
      <c r="E621" s="41">
        <v>1</v>
      </c>
      <c r="F621" s="76" t="s">
        <v>908</v>
      </c>
      <c r="G621" s="39"/>
      <c r="H621" s="39">
        <v>732.54629999999997</v>
      </c>
      <c r="I621" s="40">
        <f t="shared" si="78"/>
        <v>732.54629999999997</v>
      </c>
      <c r="J621" s="19"/>
      <c r="K621" s="19"/>
      <c r="L621" s="19"/>
      <c r="M621" s="19"/>
      <c r="N621" s="19"/>
      <c r="O621" s="19"/>
      <c r="P621" s="19"/>
      <c r="Q621" s="19"/>
      <c r="R621" s="6"/>
      <c r="S621" s="6"/>
      <c r="T621" s="6"/>
      <c r="U621" s="6"/>
      <c r="V621" s="6"/>
      <c r="W621" s="6"/>
      <c r="X621" s="6"/>
      <c r="Y621" s="6"/>
      <c r="Z621" s="6"/>
      <c r="AA621" s="6"/>
      <c r="AB621" s="6"/>
      <c r="AC621" s="6"/>
      <c r="AD621" s="6"/>
    </row>
    <row r="622" spans="1:30" s="93" customFormat="1" x14ac:dyDescent="0.2">
      <c r="A622" s="79" t="s">
        <v>845</v>
      </c>
      <c r="B622" s="48" t="s">
        <v>94</v>
      </c>
      <c r="C622" s="112" t="s">
        <v>924</v>
      </c>
      <c r="D622" s="64" t="s">
        <v>280</v>
      </c>
      <c r="E622" s="41">
        <v>1</v>
      </c>
      <c r="F622" s="68" t="s">
        <v>909</v>
      </c>
      <c r="G622" s="39"/>
      <c r="H622" s="121">
        <v>1200.6885</v>
      </c>
      <c r="I622" s="40">
        <f t="shared" ref="I622:I625" si="79">SUM(G622:H622)</f>
        <v>1200.6885</v>
      </c>
      <c r="J622" s="19"/>
      <c r="K622" s="19"/>
      <c r="L622" s="19"/>
      <c r="M622" s="19"/>
      <c r="N622" s="19"/>
      <c r="O622" s="19"/>
      <c r="P622" s="19"/>
      <c r="Q622" s="19"/>
      <c r="R622" s="6"/>
      <c r="S622" s="6"/>
      <c r="T622" s="6"/>
      <c r="U622" s="6"/>
      <c r="V622" s="6"/>
      <c r="W622" s="6"/>
      <c r="X622" s="6"/>
      <c r="Y622" s="6"/>
      <c r="Z622" s="6"/>
      <c r="AA622" s="6"/>
      <c r="AB622" s="6"/>
      <c r="AC622" s="6"/>
      <c r="AD622" s="6"/>
    </row>
    <row r="623" spans="1:30" s="93" customFormat="1" x14ac:dyDescent="0.2">
      <c r="A623" s="79" t="s">
        <v>383</v>
      </c>
      <c r="B623" s="48" t="s">
        <v>388</v>
      </c>
      <c r="C623" s="112" t="s">
        <v>924</v>
      </c>
      <c r="D623" s="64" t="s">
        <v>280</v>
      </c>
      <c r="E623" s="41">
        <v>1</v>
      </c>
      <c r="F623" s="76" t="s">
        <v>910</v>
      </c>
      <c r="G623" s="39"/>
      <c r="H623" s="39">
        <v>732.54629999999997</v>
      </c>
      <c r="I623" s="40">
        <f t="shared" si="79"/>
        <v>732.54629999999997</v>
      </c>
      <c r="J623" s="19"/>
      <c r="K623" s="19"/>
      <c r="L623" s="19"/>
      <c r="M623" s="19"/>
      <c r="N623" s="19"/>
      <c r="O623" s="19"/>
      <c r="P623" s="19"/>
      <c r="Q623" s="19"/>
      <c r="R623" s="6"/>
      <c r="S623" s="6"/>
      <c r="T623" s="6"/>
      <c r="U623" s="6"/>
      <c r="V623" s="6"/>
      <c r="W623" s="6"/>
      <c r="X623" s="6"/>
      <c r="Y623" s="6"/>
      <c r="Z623" s="6"/>
      <c r="AA623" s="6"/>
      <c r="AB623" s="6"/>
      <c r="AC623" s="6"/>
      <c r="AD623" s="6"/>
    </row>
    <row r="624" spans="1:30" s="93" customFormat="1" x14ac:dyDescent="0.2">
      <c r="A624" s="79" t="s">
        <v>383</v>
      </c>
      <c r="B624" s="48" t="s">
        <v>388</v>
      </c>
      <c r="C624" s="112" t="s">
        <v>924</v>
      </c>
      <c r="D624" s="64" t="s">
        <v>280</v>
      </c>
      <c r="E624" s="41">
        <v>1</v>
      </c>
      <c r="F624" s="63" t="s">
        <v>911</v>
      </c>
      <c r="G624" s="39"/>
      <c r="H624" s="39">
        <v>732.54629999999997</v>
      </c>
      <c r="I624" s="40">
        <f t="shared" si="79"/>
        <v>732.54629999999997</v>
      </c>
      <c r="J624" s="19"/>
      <c r="K624" s="19"/>
      <c r="L624" s="19"/>
      <c r="M624" s="19"/>
      <c r="N624" s="19"/>
      <c r="O624" s="19"/>
      <c r="P624" s="19"/>
      <c r="Q624" s="19"/>
      <c r="R624" s="6"/>
      <c r="S624" s="6"/>
      <c r="T624" s="6"/>
      <c r="U624" s="6"/>
      <c r="V624" s="6"/>
      <c r="W624" s="6"/>
      <c r="X624" s="6"/>
      <c r="Y624" s="6"/>
      <c r="Z624" s="6"/>
      <c r="AA624" s="6"/>
      <c r="AB624" s="6"/>
      <c r="AC624" s="6"/>
      <c r="AD624" s="6"/>
    </row>
    <row r="625" spans="1:30" s="93" customFormat="1" x14ac:dyDescent="0.2">
      <c r="A625" s="79" t="s">
        <v>383</v>
      </c>
      <c r="B625" s="48" t="s">
        <v>388</v>
      </c>
      <c r="C625" s="112" t="s">
        <v>924</v>
      </c>
      <c r="D625" s="64" t="s">
        <v>280</v>
      </c>
      <c r="E625" s="41">
        <v>1</v>
      </c>
      <c r="F625" s="68" t="s">
        <v>912</v>
      </c>
      <c r="G625" s="39"/>
      <c r="H625" s="39">
        <v>732.54629999999997</v>
      </c>
      <c r="I625" s="40">
        <f t="shared" si="79"/>
        <v>732.54629999999997</v>
      </c>
      <c r="J625" s="19"/>
      <c r="K625" s="19"/>
      <c r="L625" s="19"/>
      <c r="M625" s="19"/>
      <c r="N625" s="19"/>
      <c r="O625" s="19"/>
      <c r="P625" s="19"/>
      <c r="Q625" s="19"/>
      <c r="R625" s="6"/>
      <c r="S625" s="6"/>
      <c r="T625" s="6"/>
      <c r="U625" s="6"/>
      <c r="V625" s="6"/>
      <c r="W625" s="6"/>
      <c r="X625" s="6"/>
      <c r="Y625" s="6"/>
      <c r="Z625" s="6"/>
      <c r="AA625" s="6"/>
      <c r="AB625" s="6"/>
      <c r="AC625" s="6"/>
      <c r="AD625" s="6"/>
    </row>
    <row r="626" spans="1:30" s="93" customFormat="1" x14ac:dyDescent="0.2">
      <c r="A626" s="79" t="s">
        <v>846</v>
      </c>
      <c r="B626" s="48" t="s">
        <v>94</v>
      </c>
      <c r="C626" s="112" t="s">
        <v>924</v>
      </c>
      <c r="D626" s="64" t="s">
        <v>280</v>
      </c>
      <c r="E626" s="41">
        <v>1</v>
      </c>
      <c r="F626" s="82" t="s">
        <v>913</v>
      </c>
      <c r="G626" s="39"/>
      <c r="H626" s="39">
        <v>1200.6885</v>
      </c>
      <c r="I626" s="40">
        <f t="shared" ref="I626:I629" si="80">SUM(G626:H626)</f>
        <v>1200.6885</v>
      </c>
      <c r="J626" s="19"/>
      <c r="K626" s="19"/>
      <c r="L626" s="19"/>
      <c r="M626" s="19"/>
      <c r="N626" s="19"/>
      <c r="O626" s="19"/>
      <c r="P626" s="19"/>
      <c r="Q626" s="19"/>
      <c r="R626" s="6"/>
      <c r="S626" s="6"/>
      <c r="T626" s="6"/>
      <c r="U626" s="6"/>
      <c r="V626" s="6"/>
      <c r="W626" s="6"/>
      <c r="X626" s="6"/>
      <c r="Y626" s="6"/>
      <c r="Z626" s="6"/>
      <c r="AA626" s="6"/>
      <c r="AB626" s="6"/>
      <c r="AC626" s="6"/>
      <c r="AD626" s="6"/>
    </row>
    <row r="627" spans="1:30" s="93" customFormat="1" x14ac:dyDescent="0.2">
      <c r="A627" s="79" t="s">
        <v>383</v>
      </c>
      <c r="B627" s="48" t="s">
        <v>388</v>
      </c>
      <c r="C627" s="112" t="s">
        <v>924</v>
      </c>
      <c r="D627" s="64" t="s">
        <v>280</v>
      </c>
      <c r="E627" s="41">
        <v>1</v>
      </c>
      <c r="F627" s="76" t="s">
        <v>914</v>
      </c>
      <c r="G627" s="39"/>
      <c r="H627" s="39">
        <v>732.54629999999997</v>
      </c>
      <c r="I627" s="40">
        <f t="shared" si="80"/>
        <v>732.54629999999997</v>
      </c>
      <c r="J627" s="19"/>
      <c r="K627" s="19"/>
      <c r="L627" s="19"/>
      <c r="M627" s="19"/>
      <c r="N627" s="19"/>
      <c r="O627" s="19"/>
      <c r="P627" s="19"/>
      <c r="Q627" s="19"/>
      <c r="R627" s="6"/>
      <c r="S627" s="6"/>
      <c r="T627" s="6"/>
      <c r="U627" s="6"/>
      <c r="V627" s="6"/>
      <c r="W627" s="6"/>
      <c r="X627" s="6"/>
      <c r="Y627" s="6"/>
      <c r="Z627" s="6"/>
      <c r="AA627" s="6"/>
      <c r="AB627" s="6"/>
      <c r="AC627" s="6"/>
      <c r="AD627" s="6"/>
    </row>
    <row r="628" spans="1:30" s="93" customFormat="1" x14ac:dyDescent="0.2">
      <c r="A628" s="79" t="s">
        <v>383</v>
      </c>
      <c r="B628" s="48" t="s">
        <v>388</v>
      </c>
      <c r="C628" s="112" t="s">
        <v>924</v>
      </c>
      <c r="D628" s="64" t="s">
        <v>280</v>
      </c>
      <c r="E628" s="41">
        <v>1</v>
      </c>
      <c r="F628" s="63" t="s">
        <v>915</v>
      </c>
      <c r="G628" s="39"/>
      <c r="H628" s="39">
        <v>732.54629999999997</v>
      </c>
      <c r="I628" s="40">
        <f t="shared" si="80"/>
        <v>732.54629999999997</v>
      </c>
      <c r="J628" s="19"/>
      <c r="K628" s="19"/>
      <c r="L628" s="19"/>
      <c r="M628" s="19"/>
      <c r="N628" s="19"/>
      <c r="O628" s="19"/>
      <c r="P628" s="19"/>
      <c r="Q628" s="19"/>
      <c r="R628" s="6"/>
      <c r="S628" s="6"/>
      <c r="T628" s="6"/>
      <c r="U628" s="6"/>
      <c r="V628" s="6"/>
      <c r="W628" s="6"/>
      <c r="X628" s="6"/>
      <c r="Y628" s="6"/>
      <c r="Z628" s="6"/>
      <c r="AA628" s="6"/>
      <c r="AB628" s="6"/>
      <c r="AC628" s="6"/>
      <c r="AD628" s="6"/>
    </row>
    <row r="629" spans="1:30" s="93" customFormat="1" x14ac:dyDescent="0.2">
      <c r="A629" s="79" t="s">
        <v>383</v>
      </c>
      <c r="B629" s="48" t="s">
        <v>388</v>
      </c>
      <c r="C629" s="112" t="s">
        <v>924</v>
      </c>
      <c r="D629" s="64" t="s">
        <v>280</v>
      </c>
      <c r="E629" s="41">
        <v>1</v>
      </c>
      <c r="F629" s="76" t="s">
        <v>916</v>
      </c>
      <c r="G629" s="39"/>
      <c r="H629" s="39">
        <v>732.54629999999997</v>
      </c>
      <c r="I629" s="40">
        <f t="shared" si="80"/>
        <v>732.54629999999997</v>
      </c>
      <c r="J629" s="19"/>
      <c r="K629" s="19"/>
      <c r="L629" s="19"/>
      <c r="M629" s="19"/>
      <c r="N629" s="19"/>
      <c r="O629" s="19"/>
      <c r="P629" s="19"/>
      <c r="Q629" s="19"/>
      <c r="R629" s="6"/>
      <c r="S629" s="6"/>
      <c r="T629" s="6"/>
      <c r="U629" s="6"/>
      <c r="V629" s="6"/>
      <c r="W629" s="6"/>
      <c r="X629" s="6"/>
      <c r="Y629" s="6"/>
      <c r="Z629" s="6"/>
      <c r="AA629" s="6"/>
      <c r="AB629" s="6"/>
      <c r="AC629" s="6"/>
      <c r="AD629" s="6"/>
    </row>
    <row r="630" spans="1:30" s="93" customFormat="1" x14ac:dyDescent="0.2">
      <c r="A630" s="79" t="s">
        <v>847</v>
      </c>
      <c r="B630" s="48" t="s">
        <v>94</v>
      </c>
      <c r="C630" s="112" t="s">
        <v>924</v>
      </c>
      <c r="D630" s="64" t="s">
        <v>280</v>
      </c>
      <c r="E630" s="41">
        <v>1</v>
      </c>
      <c r="F630" s="63" t="s">
        <v>917</v>
      </c>
      <c r="G630" s="39"/>
      <c r="H630" s="39">
        <v>1200.6885</v>
      </c>
      <c r="I630" s="40">
        <f t="shared" ref="I630:I633" si="81">SUM(G630:H630)</f>
        <v>1200.6885</v>
      </c>
      <c r="J630" s="19"/>
      <c r="K630" s="19"/>
      <c r="L630" s="19"/>
      <c r="M630" s="19"/>
      <c r="N630" s="19"/>
      <c r="O630" s="19"/>
      <c r="P630" s="19"/>
      <c r="Q630" s="19"/>
      <c r="R630" s="6"/>
      <c r="S630" s="6"/>
      <c r="T630" s="6"/>
      <c r="U630" s="6"/>
      <c r="V630" s="6"/>
      <c r="W630" s="6"/>
      <c r="X630" s="6"/>
      <c r="Y630" s="6"/>
      <c r="Z630" s="6"/>
      <c r="AA630" s="6"/>
      <c r="AB630" s="6"/>
      <c r="AC630" s="6"/>
      <c r="AD630" s="6"/>
    </row>
    <row r="631" spans="1:30" s="93" customFormat="1" x14ac:dyDescent="0.2">
      <c r="A631" s="79" t="s">
        <v>383</v>
      </c>
      <c r="B631" s="48" t="s">
        <v>388</v>
      </c>
      <c r="C631" s="112" t="s">
        <v>924</v>
      </c>
      <c r="D631" s="64" t="s">
        <v>368</v>
      </c>
      <c r="E631" s="41">
        <v>1</v>
      </c>
      <c r="F631" s="76" t="s">
        <v>945</v>
      </c>
      <c r="G631" s="39"/>
      <c r="H631" s="39">
        <v>732.54629999999997</v>
      </c>
      <c r="I631" s="40">
        <f t="shared" si="81"/>
        <v>732.54629999999997</v>
      </c>
      <c r="J631" s="19"/>
      <c r="K631" s="19"/>
      <c r="L631" s="19"/>
      <c r="M631" s="19"/>
      <c r="N631" s="19"/>
      <c r="O631" s="19"/>
      <c r="P631" s="19"/>
      <c r="Q631" s="19"/>
      <c r="R631" s="6"/>
      <c r="S631" s="6"/>
      <c r="T631" s="6"/>
      <c r="U631" s="6"/>
      <c r="V631" s="6"/>
      <c r="W631" s="6"/>
      <c r="X631" s="6"/>
      <c r="Y631" s="6"/>
      <c r="Z631" s="6"/>
      <c r="AA631" s="6"/>
      <c r="AB631" s="6"/>
      <c r="AC631" s="6"/>
      <c r="AD631" s="6"/>
    </row>
    <row r="632" spans="1:30" s="93" customFormat="1" x14ac:dyDescent="0.2">
      <c r="A632" s="79" t="s">
        <v>383</v>
      </c>
      <c r="B632" s="48" t="s">
        <v>388</v>
      </c>
      <c r="C632" s="112" t="s">
        <v>924</v>
      </c>
      <c r="D632" s="64" t="s">
        <v>280</v>
      </c>
      <c r="E632" s="41">
        <v>1</v>
      </c>
      <c r="F632" s="76" t="s">
        <v>918</v>
      </c>
      <c r="G632" s="39"/>
      <c r="H632" s="39">
        <v>732.54629999999997</v>
      </c>
      <c r="I632" s="40">
        <f t="shared" si="81"/>
        <v>732.54629999999997</v>
      </c>
      <c r="J632" s="19"/>
      <c r="K632" s="19"/>
      <c r="L632" s="19"/>
      <c r="M632" s="19"/>
      <c r="N632" s="19"/>
      <c r="O632" s="19"/>
      <c r="P632" s="19"/>
      <c r="Q632" s="19"/>
      <c r="R632" s="6"/>
      <c r="S632" s="6"/>
      <c r="T632" s="6"/>
      <c r="U632" s="6"/>
      <c r="V632" s="6"/>
      <c r="W632" s="6"/>
      <c r="X632" s="6"/>
      <c r="Y632" s="6"/>
      <c r="Z632" s="6"/>
      <c r="AA632" s="6"/>
      <c r="AB632" s="6"/>
      <c r="AC632" s="6"/>
      <c r="AD632" s="6"/>
    </row>
    <row r="633" spans="1:30" s="93" customFormat="1" x14ac:dyDescent="0.2">
      <c r="A633" s="79" t="s">
        <v>383</v>
      </c>
      <c r="B633" s="48" t="s">
        <v>388</v>
      </c>
      <c r="C633" s="112" t="s">
        <v>924</v>
      </c>
      <c r="D633" s="64" t="s">
        <v>280</v>
      </c>
      <c r="E633" s="41">
        <v>1</v>
      </c>
      <c r="F633" s="63" t="s">
        <v>919</v>
      </c>
      <c r="G633" s="39"/>
      <c r="H633" s="39">
        <v>732.54629999999997</v>
      </c>
      <c r="I633" s="40">
        <f t="shared" si="81"/>
        <v>732.54629999999997</v>
      </c>
      <c r="J633" s="19"/>
      <c r="K633" s="19"/>
      <c r="L633" s="19"/>
      <c r="M633" s="19"/>
      <c r="N633" s="19"/>
      <c r="O633" s="19"/>
      <c r="P633" s="19"/>
      <c r="Q633" s="19"/>
      <c r="R633" s="6"/>
      <c r="S633" s="6"/>
      <c r="T633" s="6"/>
      <c r="U633" s="6"/>
      <c r="V633" s="6"/>
      <c r="W633" s="6"/>
      <c r="X633" s="6"/>
      <c r="Y633" s="6"/>
      <c r="Z633" s="6"/>
      <c r="AA633" s="6"/>
      <c r="AB633" s="6"/>
      <c r="AC633" s="6"/>
      <c r="AD633" s="6"/>
    </row>
    <row r="634" spans="1:30" s="93" customFormat="1" x14ac:dyDescent="0.2">
      <c r="A634" s="79" t="s">
        <v>848</v>
      </c>
      <c r="B634" s="48" t="s">
        <v>94</v>
      </c>
      <c r="C634" s="112" t="s">
        <v>924</v>
      </c>
      <c r="D634" s="64" t="s">
        <v>280</v>
      </c>
      <c r="E634" s="41">
        <v>1</v>
      </c>
      <c r="F634" s="76" t="s">
        <v>920</v>
      </c>
      <c r="G634" s="39"/>
      <c r="H634" s="39">
        <v>1200.6885</v>
      </c>
      <c r="I634" s="40">
        <f t="shared" ref="I634:I637" si="82">SUM(G634:H634)</f>
        <v>1200.6885</v>
      </c>
      <c r="J634" s="19"/>
      <c r="K634" s="19"/>
      <c r="L634" s="19"/>
      <c r="M634" s="19"/>
      <c r="N634" s="19"/>
      <c r="O634" s="19"/>
      <c r="P634" s="19"/>
      <c r="Q634" s="19"/>
      <c r="R634" s="6"/>
      <c r="S634" s="6"/>
      <c r="T634" s="6"/>
      <c r="U634" s="6"/>
      <c r="V634" s="6"/>
      <c r="W634" s="6"/>
      <c r="X634" s="6"/>
      <c r="Y634" s="6"/>
      <c r="Z634" s="6"/>
      <c r="AA634" s="6"/>
      <c r="AB634" s="6"/>
      <c r="AC634" s="6"/>
      <c r="AD634" s="6"/>
    </row>
    <row r="635" spans="1:30" s="93" customFormat="1" x14ac:dyDescent="0.2">
      <c r="A635" s="79" t="s">
        <v>383</v>
      </c>
      <c r="B635" s="48" t="s">
        <v>388</v>
      </c>
      <c r="C635" s="112" t="s">
        <v>924</v>
      </c>
      <c r="D635" s="64" t="s">
        <v>280</v>
      </c>
      <c r="E635" s="41">
        <v>1</v>
      </c>
      <c r="F635" s="76" t="s">
        <v>921</v>
      </c>
      <c r="G635" s="39"/>
      <c r="H635" s="39">
        <v>732.54629999999997</v>
      </c>
      <c r="I635" s="40">
        <f t="shared" si="82"/>
        <v>732.54629999999997</v>
      </c>
      <c r="J635" s="19"/>
      <c r="K635" s="19"/>
      <c r="L635" s="19"/>
      <c r="M635" s="19"/>
      <c r="N635" s="19"/>
      <c r="O635" s="19"/>
      <c r="P635" s="19"/>
      <c r="Q635" s="19"/>
      <c r="R635" s="6"/>
      <c r="S635" s="6"/>
      <c r="T635" s="6"/>
      <c r="U635" s="6"/>
      <c r="V635" s="6"/>
      <c r="W635" s="6"/>
      <c r="X635" s="6"/>
      <c r="Y635" s="6"/>
      <c r="Z635" s="6"/>
      <c r="AA635" s="6"/>
      <c r="AB635" s="6"/>
      <c r="AC635" s="6"/>
      <c r="AD635" s="6"/>
    </row>
    <row r="636" spans="1:30" s="93" customFormat="1" x14ac:dyDescent="0.2">
      <c r="A636" s="79" t="s">
        <v>383</v>
      </c>
      <c r="B636" s="48" t="s">
        <v>388</v>
      </c>
      <c r="C636" s="112" t="s">
        <v>924</v>
      </c>
      <c r="D636" s="64" t="s">
        <v>280</v>
      </c>
      <c r="E636" s="41">
        <v>1</v>
      </c>
      <c r="F636" s="82" t="s">
        <v>922</v>
      </c>
      <c r="G636" s="39"/>
      <c r="H636" s="39">
        <v>732.54629999999997</v>
      </c>
      <c r="I636" s="40">
        <f t="shared" si="82"/>
        <v>732.54629999999997</v>
      </c>
      <c r="J636" s="19"/>
      <c r="K636" s="19"/>
      <c r="L636" s="19"/>
      <c r="M636" s="19"/>
      <c r="N636" s="19"/>
      <c r="O636" s="19"/>
      <c r="P636" s="19"/>
      <c r="Q636" s="19"/>
      <c r="R636" s="6"/>
      <c r="S636" s="6"/>
      <c r="T636" s="6"/>
      <c r="U636" s="6"/>
      <c r="V636" s="6"/>
      <c r="W636" s="6"/>
      <c r="X636" s="6"/>
      <c r="Y636" s="6"/>
      <c r="Z636" s="6"/>
      <c r="AA636" s="6"/>
      <c r="AB636" s="6"/>
      <c r="AC636" s="6"/>
      <c r="AD636" s="6"/>
    </row>
    <row r="637" spans="1:30" s="93" customFormat="1" x14ac:dyDescent="0.2">
      <c r="A637" s="79" t="s">
        <v>383</v>
      </c>
      <c r="B637" s="48" t="s">
        <v>388</v>
      </c>
      <c r="C637" s="112" t="s">
        <v>924</v>
      </c>
      <c r="D637" s="64" t="s">
        <v>280</v>
      </c>
      <c r="E637" s="41">
        <v>1</v>
      </c>
      <c r="F637" s="68" t="s">
        <v>923</v>
      </c>
      <c r="G637" s="39"/>
      <c r="H637" s="39">
        <v>732.54629999999997</v>
      </c>
      <c r="I637" s="40">
        <f t="shared" si="82"/>
        <v>732.54629999999997</v>
      </c>
      <c r="J637" s="19"/>
      <c r="K637" s="19"/>
      <c r="L637" s="19"/>
      <c r="M637" s="19"/>
      <c r="N637" s="19"/>
      <c r="O637" s="19"/>
      <c r="P637" s="19"/>
      <c r="Q637" s="19"/>
      <c r="R637" s="6"/>
      <c r="S637" s="6"/>
      <c r="T637" s="6"/>
      <c r="U637" s="6"/>
      <c r="V637" s="6"/>
      <c r="W637" s="6"/>
      <c r="X637" s="6"/>
      <c r="Y637" s="6"/>
      <c r="Z637" s="6"/>
      <c r="AA637" s="6"/>
      <c r="AB637" s="6"/>
      <c r="AC637" s="6"/>
      <c r="AD637" s="6"/>
    </row>
    <row r="638" spans="1:30" ht="45" x14ac:dyDescent="0.2">
      <c r="A638" s="21" t="s">
        <v>85</v>
      </c>
      <c r="B638" s="21" t="s">
        <v>86</v>
      </c>
      <c r="C638" s="22" t="s">
        <v>87</v>
      </c>
      <c r="D638" s="22" t="s">
        <v>88</v>
      </c>
      <c r="E638" s="22" t="s">
        <v>89</v>
      </c>
      <c r="F638" s="42"/>
      <c r="G638" s="22" t="s">
        <v>90</v>
      </c>
      <c r="H638" s="22" t="s">
        <v>91</v>
      </c>
      <c r="I638" s="22" t="s">
        <v>92</v>
      </c>
      <c r="J638" s="19"/>
      <c r="K638" s="19"/>
      <c r="L638" s="19"/>
      <c r="M638" s="19"/>
      <c r="N638" s="19"/>
      <c r="O638" s="19"/>
      <c r="P638" s="19"/>
      <c r="Q638" s="19"/>
      <c r="R638" s="20"/>
      <c r="S638" s="20"/>
      <c r="T638" s="20"/>
      <c r="U638" s="20"/>
      <c r="V638" s="20"/>
      <c r="W638" s="20"/>
      <c r="X638" s="20"/>
      <c r="Y638" s="20"/>
      <c r="Z638" s="20"/>
      <c r="AA638" s="20"/>
      <c r="AB638" s="20"/>
      <c r="AC638" s="20"/>
      <c r="AD638" s="20"/>
    </row>
    <row r="639" spans="1:30" x14ac:dyDescent="0.2">
      <c r="A639" s="50" t="s">
        <v>93</v>
      </c>
      <c r="B639" s="51" t="s">
        <v>94</v>
      </c>
      <c r="C639" s="26">
        <f>SUMIFS($E$130:$E$637,$B$130:$B$637,"FGS-1",$D$130:$D$637,"&lt;&gt;VAGO")</f>
        <v>84</v>
      </c>
      <c r="D639" s="26">
        <f>SUMIFS($E$130:$E$637,$B$130:$B$637,"FGS-1",$D$130:$D$637,"VAGO")</f>
        <v>4</v>
      </c>
      <c r="E639" s="26">
        <f t="shared" ref="E639:E644" si="83">C639+D639</f>
        <v>88</v>
      </c>
      <c r="F639" s="27"/>
      <c r="G639" s="18">
        <f>SUMIF($B$130:$B$637,"FGS-1",$G$130:$G$637)</f>
        <v>0</v>
      </c>
      <c r="H639" s="18">
        <f>1200.69*C639</f>
        <v>100857.96</v>
      </c>
      <c r="I639" s="18">
        <v>102058.65</v>
      </c>
      <c r="J639" s="19"/>
      <c r="K639" s="19"/>
      <c r="L639" s="19"/>
      <c r="M639" s="19"/>
      <c r="N639" s="19"/>
      <c r="O639" s="19"/>
      <c r="P639" s="19"/>
      <c r="Q639" s="19"/>
      <c r="R639" s="13"/>
      <c r="S639" s="13"/>
      <c r="T639" s="13"/>
      <c r="U639" s="13"/>
      <c r="V639" s="13"/>
      <c r="W639" s="13"/>
      <c r="X639" s="13"/>
      <c r="Y639" s="13"/>
      <c r="Z639" s="13"/>
      <c r="AA639" s="13"/>
      <c r="AB639" s="13"/>
      <c r="AC639" s="13"/>
      <c r="AD639" s="13"/>
    </row>
    <row r="640" spans="1:30" x14ac:dyDescent="0.2">
      <c r="A640" s="50" t="s">
        <v>95</v>
      </c>
      <c r="B640" s="51" t="s">
        <v>96</v>
      </c>
      <c r="C640" s="26">
        <f>SUMIFS($E$130:$E$637,$B$130:$B$637,"FGS-2",$D$130:$D$637,"&lt;&gt;VAGO")</f>
        <v>156</v>
      </c>
      <c r="D640" s="26">
        <f>SUMIFS($E$130:$E$637,$B$130:$B$637,"FGS-2",$D$130:$D$637,"VAGO")</f>
        <v>4</v>
      </c>
      <c r="E640" s="26">
        <f t="shared" si="83"/>
        <v>160</v>
      </c>
      <c r="F640" s="30"/>
      <c r="G640" s="18">
        <f>SUMIF($B$130:$B$637,"FGS-2",$G$130:$G$637)</f>
        <v>0</v>
      </c>
      <c r="H640" s="40">
        <f t="shared" ref="H640:H644" si="84">1200.69*C640</f>
        <v>187307.64</v>
      </c>
      <c r="I640" s="40">
        <v>184906.26</v>
      </c>
      <c r="J640" s="19"/>
      <c r="K640" s="19"/>
      <c r="L640" s="19"/>
      <c r="M640" s="19"/>
      <c r="N640" s="19"/>
      <c r="O640" s="19"/>
      <c r="P640" s="19"/>
      <c r="Q640" s="19"/>
      <c r="R640" s="13"/>
      <c r="S640" s="13"/>
      <c r="T640" s="13"/>
      <c r="U640" s="13"/>
      <c r="V640" s="13"/>
      <c r="W640" s="13"/>
      <c r="X640" s="13"/>
      <c r="Y640" s="13"/>
      <c r="Z640" s="13"/>
      <c r="AA640" s="13"/>
      <c r="AB640" s="13"/>
      <c r="AC640" s="13"/>
      <c r="AD640" s="13"/>
    </row>
    <row r="641" spans="1:30" x14ac:dyDescent="0.2">
      <c r="A641" s="24" t="s">
        <v>97</v>
      </c>
      <c r="B641" s="44" t="s">
        <v>98</v>
      </c>
      <c r="C641" s="26">
        <f>SUMIFS($E$130:$E$637,$B$130:$B$637,"FGS-3",$D$130:$D$637,"&lt;&gt;VAGO")</f>
        <v>70</v>
      </c>
      <c r="D641" s="26">
        <f>SUMIFS($E$130:$E$637,$B$130:$B$637,"FGS-3",$D$130:$D$637,"VAGO")</f>
        <v>2</v>
      </c>
      <c r="E641" s="26">
        <f t="shared" si="83"/>
        <v>72</v>
      </c>
      <c r="F641" s="30"/>
      <c r="G641" s="18">
        <f>SUMIF($B$130:$B$637,"FGS-3",$G$130:$G$637)</f>
        <v>0</v>
      </c>
      <c r="H641" s="40">
        <f t="shared" si="84"/>
        <v>84048.3</v>
      </c>
      <c r="I641" s="40">
        <v>85248.99</v>
      </c>
      <c r="J641" s="19"/>
      <c r="K641" s="19"/>
      <c r="L641" s="19"/>
      <c r="M641" s="19"/>
      <c r="N641" s="19"/>
      <c r="O641" s="19"/>
      <c r="P641" s="19"/>
      <c r="Q641" s="19"/>
      <c r="R641" s="13"/>
      <c r="S641" s="13"/>
      <c r="T641" s="13"/>
      <c r="U641" s="13"/>
      <c r="V641" s="13"/>
      <c r="W641" s="13"/>
      <c r="X641" s="13"/>
      <c r="Y641" s="13"/>
      <c r="Z641" s="13"/>
      <c r="AA641" s="13"/>
      <c r="AB641" s="13"/>
      <c r="AC641" s="13"/>
      <c r="AD641" s="13"/>
    </row>
    <row r="642" spans="1:30" x14ac:dyDescent="0.2">
      <c r="A642" s="52" t="s">
        <v>99</v>
      </c>
      <c r="B642" s="53" t="s">
        <v>100</v>
      </c>
      <c r="C642" s="26">
        <f>SUMIFS($E$130:$E$637,$B$130:$B$637,"FGA-1",$D$130:$D$637,"&lt;&gt;VAGO")</f>
        <v>90</v>
      </c>
      <c r="D642" s="26">
        <f>SUMIFS($E$130:$E$637,$B$130:$B$637,"FGA-1",$D$130:$D$637,"VAGO")</f>
        <v>2</v>
      </c>
      <c r="E642" s="26">
        <f t="shared" si="83"/>
        <v>92</v>
      </c>
      <c r="F642" s="31"/>
      <c r="G642" s="18">
        <f>SUMIF($B$130:$B$637,"FGA-1",$G$130:$G$637)</f>
        <v>0</v>
      </c>
      <c r="H642" s="40">
        <f t="shared" si="84"/>
        <v>108062.1</v>
      </c>
      <c r="I642" s="122" t="s">
        <v>926</v>
      </c>
      <c r="J642" s="19"/>
      <c r="K642" s="19"/>
      <c r="L642" s="19"/>
      <c r="M642" s="19"/>
      <c r="N642" s="19"/>
      <c r="O642" s="19"/>
      <c r="P642" s="19"/>
      <c r="Q642" s="19"/>
      <c r="R642" s="13"/>
      <c r="S642" s="13"/>
      <c r="T642" s="13"/>
      <c r="U642" s="13"/>
      <c r="V642" s="13"/>
      <c r="W642" s="13"/>
      <c r="X642" s="13"/>
      <c r="Y642" s="13"/>
      <c r="Z642" s="13"/>
      <c r="AA642" s="13"/>
      <c r="AB642" s="13"/>
      <c r="AC642" s="13"/>
      <c r="AD642" s="13"/>
    </row>
    <row r="643" spans="1:30" x14ac:dyDescent="0.2">
      <c r="A643" s="24" t="s">
        <v>101</v>
      </c>
      <c r="B643" s="44" t="s">
        <v>102</v>
      </c>
      <c r="C643" s="26">
        <f>SUMIFS($E$130:$E$637,$B$130:$B$637,"FGA-2",$D$130:$D$637,"&lt;&gt;VAGO")</f>
        <v>69</v>
      </c>
      <c r="D643" s="26">
        <f>SUMIFS($E$130:$E$637,$B$130:$B$637,"FGA-2",$D$130:$D$637,"VAGO")</f>
        <v>4</v>
      </c>
      <c r="E643" s="26">
        <f t="shared" si="83"/>
        <v>73</v>
      </c>
      <c r="F643" s="31"/>
      <c r="G643" s="18">
        <f>SUMIF($B$130:$B$637,"FGA-2",$G$130:$G$637)</f>
        <v>0</v>
      </c>
      <c r="H643" s="40">
        <f t="shared" si="84"/>
        <v>82847.61</v>
      </c>
      <c r="I643" s="40">
        <v>81646.92</v>
      </c>
      <c r="J643" s="19"/>
      <c r="K643" s="19"/>
      <c r="L643" s="19"/>
      <c r="M643" s="19"/>
      <c r="N643" s="19"/>
      <c r="O643" s="19"/>
      <c r="P643" s="19"/>
      <c r="Q643" s="19"/>
      <c r="R643" s="37"/>
      <c r="S643" s="13"/>
      <c r="T643" s="13"/>
      <c r="U643" s="13"/>
      <c r="V643" s="13"/>
      <c r="W643" s="13"/>
      <c r="X643" s="13"/>
      <c r="Y643" s="13"/>
      <c r="Z643" s="13"/>
      <c r="AA643" s="13"/>
      <c r="AB643" s="13"/>
      <c r="AC643" s="13"/>
      <c r="AD643" s="13"/>
    </row>
    <row r="644" spans="1:30" x14ac:dyDescent="0.2">
      <c r="A644" s="50" t="s">
        <v>103</v>
      </c>
      <c r="B644" s="44" t="s">
        <v>104</v>
      </c>
      <c r="C644" s="26">
        <f>SUMIFS($E$130:$E$637,$B$130:$B$637,"FGA-3",$D$130:$D$637,"&lt;&gt;VAGO")</f>
        <v>23</v>
      </c>
      <c r="D644" s="26">
        <f>SUMIFS($E$130:$E$637,$B$130:$B$637,"FGA-3",$D$130:$D$637,"VAGO")</f>
        <v>0</v>
      </c>
      <c r="E644" s="26">
        <f t="shared" si="83"/>
        <v>23</v>
      </c>
      <c r="F644" s="30"/>
      <c r="G644" s="18">
        <f>SUMIF($B$130:$B$637,"FGA-3",$G$130:$G$637)</f>
        <v>0</v>
      </c>
      <c r="H644" s="40">
        <f t="shared" si="84"/>
        <v>27615.870000000003</v>
      </c>
      <c r="I644" s="40">
        <v>27615.87</v>
      </c>
      <c r="J644" s="19"/>
      <c r="K644" s="19"/>
      <c r="L644" s="19"/>
      <c r="M644" s="19"/>
      <c r="N644" s="19"/>
      <c r="O644" s="19"/>
      <c r="P644" s="19"/>
      <c r="Q644" s="19"/>
      <c r="R644" s="43"/>
      <c r="S644" s="20"/>
      <c r="T644" s="20"/>
      <c r="U644" s="20"/>
      <c r="V644" s="20"/>
      <c r="W644" s="20"/>
      <c r="X644" s="20"/>
      <c r="Y644" s="20"/>
      <c r="Z644" s="20"/>
      <c r="AA644" s="20"/>
      <c r="AB644" s="20"/>
      <c r="AC644" s="20"/>
      <c r="AD644" s="20"/>
    </row>
    <row r="645" spans="1:30" ht="30" x14ac:dyDescent="0.2">
      <c r="A645" s="21" t="s">
        <v>105</v>
      </c>
      <c r="B645" s="42"/>
      <c r="C645" s="32">
        <f t="shared" ref="C645:E645" si="85">SUM(C639:C644)</f>
        <v>492</v>
      </c>
      <c r="D645" s="32">
        <f t="shared" si="85"/>
        <v>16</v>
      </c>
      <c r="E645" s="32">
        <f t="shared" si="85"/>
        <v>508</v>
      </c>
      <c r="F645" s="42"/>
      <c r="G645" s="45">
        <f t="shared" ref="G645:I645" si="86">SUM(G639:G644)</f>
        <v>0</v>
      </c>
      <c r="H645" s="45">
        <f t="shared" si="86"/>
        <v>590739.48</v>
      </c>
      <c r="I645" s="45">
        <f t="shared" si="86"/>
        <v>481476.69</v>
      </c>
      <c r="J645" s="19"/>
      <c r="K645" s="19"/>
      <c r="L645" s="19"/>
      <c r="M645" s="19"/>
      <c r="N645" s="19"/>
      <c r="O645" s="19"/>
      <c r="P645" s="19"/>
      <c r="Q645" s="19"/>
      <c r="R645" s="43"/>
      <c r="S645" s="20"/>
      <c r="T645" s="20"/>
      <c r="U645" s="20"/>
      <c r="V645" s="20"/>
      <c r="W645" s="20"/>
      <c r="X645" s="20"/>
      <c r="Y645" s="20"/>
      <c r="Z645" s="20"/>
      <c r="AA645" s="20"/>
      <c r="AB645" s="20"/>
      <c r="AC645" s="20"/>
      <c r="AD645" s="20"/>
    </row>
    <row r="646" spans="1:30" ht="33" customHeight="1" x14ac:dyDescent="0.2">
      <c r="A646" s="34"/>
      <c r="B646" s="34"/>
      <c r="C646" s="34"/>
      <c r="D646" s="34"/>
      <c r="E646" s="34"/>
      <c r="F646" s="34"/>
      <c r="G646" s="34"/>
      <c r="H646" s="34"/>
      <c r="I646" s="54"/>
      <c r="J646" s="36"/>
      <c r="K646" s="7"/>
      <c r="L646" s="36"/>
      <c r="M646" s="36"/>
      <c r="N646" s="36"/>
      <c r="O646" s="36"/>
      <c r="P646" s="36"/>
      <c r="Q646" s="36"/>
      <c r="R646" s="37"/>
      <c r="S646" s="13"/>
      <c r="T646" s="13"/>
      <c r="U646" s="13"/>
      <c r="V646" s="13"/>
      <c r="W646" s="13"/>
      <c r="X646" s="13"/>
      <c r="Y646" s="13"/>
      <c r="Z646" s="13"/>
      <c r="AA646" s="13"/>
      <c r="AB646" s="13"/>
      <c r="AC646" s="13"/>
      <c r="AD646" s="13"/>
    </row>
    <row r="647" spans="1:30" ht="45" x14ac:dyDescent="0.2">
      <c r="A647" s="21"/>
      <c r="B647" s="55"/>
      <c r="C647" s="22" t="s">
        <v>106</v>
      </c>
      <c r="D647" s="22" t="s">
        <v>107</v>
      </c>
      <c r="E647" s="22" t="s">
        <v>108</v>
      </c>
      <c r="F647" s="23"/>
      <c r="G647" s="22" t="s">
        <v>109</v>
      </c>
      <c r="H647" s="22" t="s">
        <v>110</v>
      </c>
      <c r="I647" s="22" t="s">
        <v>111</v>
      </c>
      <c r="J647" s="36"/>
      <c r="K647" s="7"/>
      <c r="L647" s="36"/>
      <c r="M647" s="36"/>
      <c r="N647" s="36"/>
      <c r="O647" s="36"/>
      <c r="P647" s="36"/>
      <c r="Q647" s="36"/>
      <c r="R647" s="37"/>
      <c r="S647" s="13"/>
      <c r="T647" s="13"/>
      <c r="U647" s="13"/>
      <c r="V647" s="13"/>
      <c r="W647" s="13"/>
      <c r="X647" s="13"/>
      <c r="Y647" s="13"/>
      <c r="Z647" s="13"/>
      <c r="AA647" s="13"/>
      <c r="AB647" s="13"/>
      <c r="AC647" s="13"/>
      <c r="AD647" s="13"/>
    </row>
    <row r="648" spans="1:30" ht="30" x14ac:dyDescent="0.2">
      <c r="A648" s="21" t="s">
        <v>112</v>
      </c>
      <c r="B648" s="23"/>
      <c r="C648" s="32">
        <f>SUM(C79+C126+C645)</f>
        <v>579</v>
      </c>
      <c r="D648" s="32">
        <f>SUM(D79+D126+D645)</f>
        <v>16</v>
      </c>
      <c r="E648" s="32">
        <f>SUM(E79+E126+E645)</f>
        <v>595</v>
      </c>
      <c r="F648" s="23"/>
      <c r="G648" s="45">
        <f>SUM(H79+G126+G645)</f>
        <v>58771.889611999999</v>
      </c>
      <c r="H648" s="45">
        <f>SUM(I79+H126+H645)</f>
        <v>933179.19588799996</v>
      </c>
      <c r="I648" s="45">
        <f>SUM(J79+I126+I645)</f>
        <v>882688.29550000001</v>
      </c>
      <c r="J648" s="36"/>
      <c r="K648" s="7"/>
      <c r="L648" s="36"/>
      <c r="M648" s="36"/>
      <c r="N648" s="36"/>
      <c r="O648" s="36"/>
      <c r="P648" s="36"/>
      <c r="Q648" s="36"/>
      <c r="R648" s="37"/>
      <c r="S648" s="13"/>
      <c r="T648" s="13"/>
      <c r="U648" s="13"/>
      <c r="V648" s="13"/>
      <c r="W648" s="13"/>
      <c r="X648" s="13"/>
      <c r="Y648" s="13"/>
      <c r="Z648" s="13"/>
      <c r="AA648" s="13"/>
      <c r="AB648" s="13"/>
      <c r="AC648" s="13"/>
      <c r="AD648" s="13"/>
    </row>
    <row r="649" spans="1:30" ht="30" customHeight="1" x14ac:dyDescent="0.2">
      <c r="A649" s="34"/>
      <c r="B649" s="34"/>
      <c r="C649" s="34"/>
      <c r="D649" s="34"/>
      <c r="E649" s="34"/>
      <c r="F649" s="34"/>
      <c r="G649" s="34"/>
      <c r="H649" s="34"/>
      <c r="I649" s="54"/>
      <c r="J649" s="36"/>
      <c r="K649" s="7"/>
      <c r="L649" s="36"/>
      <c r="M649" s="36"/>
      <c r="N649" s="36"/>
      <c r="O649" s="36"/>
      <c r="P649" s="36"/>
      <c r="Q649" s="36"/>
      <c r="R649" s="37"/>
      <c r="S649" s="13"/>
      <c r="T649" s="13"/>
      <c r="U649" s="13"/>
      <c r="V649" s="13"/>
      <c r="W649" s="13"/>
      <c r="X649" s="13"/>
      <c r="Y649" s="13"/>
      <c r="Z649" s="13"/>
      <c r="AA649" s="13"/>
      <c r="AB649" s="13"/>
      <c r="AC649" s="13"/>
      <c r="AD649" s="13"/>
    </row>
    <row r="650" spans="1:30" x14ac:dyDescent="0.2">
      <c r="A650" s="270" t="s">
        <v>113</v>
      </c>
      <c r="B650" s="266"/>
      <c r="C650" s="266"/>
      <c r="D650" s="266"/>
      <c r="E650" s="266"/>
      <c r="F650" s="267"/>
      <c r="G650" s="19"/>
      <c r="H650" s="29"/>
      <c r="I650" s="29"/>
      <c r="J650" s="29"/>
      <c r="K650" s="19"/>
      <c r="L650" s="29"/>
      <c r="M650" s="36"/>
      <c r="N650" s="36"/>
      <c r="O650" s="36"/>
      <c r="P650" s="36"/>
      <c r="Q650" s="36"/>
      <c r="R650" s="37"/>
      <c r="S650" s="13"/>
      <c r="T650" s="13"/>
      <c r="U650" s="13"/>
      <c r="V650" s="13"/>
      <c r="W650" s="13"/>
      <c r="X650" s="13"/>
      <c r="Y650" s="13"/>
      <c r="Z650" s="13"/>
      <c r="AA650" s="13"/>
      <c r="AB650" s="13"/>
      <c r="AC650" s="13"/>
      <c r="AD650" s="13"/>
    </row>
    <row r="651" spans="1:30" x14ac:dyDescent="0.2">
      <c r="A651" s="277" t="s">
        <v>114</v>
      </c>
      <c r="B651" s="266"/>
      <c r="C651" s="266"/>
      <c r="D651" s="266"/>
      <c r="E651" s="266"/>
      <c r="F651" s="267"/>
      <c r="G651" s="19"/>
      <c r="H651" s="29"/>
      <c r="I651" s="29"/>
      <c r="J651" s="29"/>
      <c r="K651" s="29"/>
      <c r="L651" s="29"/>
      <c r="M651" s="36"/>
      <c r="N651" s="36"/>
      <c r="O651" s="36"/>
      <c r="P651" s="36"/>
      <c r="Q651" s="36"/>
      <c r="R651" s="37"/>
      <c r="S651" s="13"/>
      <c r="T651" s="13"/>
      <c r="U651" s="13"/>
      <c r="V651" s="13"/>
      <c r="W651" s="13"/>
      <c r="X651" s="13"/>
      <c r="Y651" s="13"/>
      <c r="Z651" s="13"/>
      <c r="AA651" s="13"/>
      <c r="AB651" s="13"/>
      <c r="AC651" s="13"/>
      <c r="AD651" s="13"/>
    </row>
    <row r="652" spans="1:30" x14ac:dyDescent="0.2">
      <c r="A652" s="277" t="s">
        <v>115</v>
      </c>
      <c r="B652" s="266"/>
      <c r="C652" s="266"/>
      <c r="D652" s="266"/>
      <c r="E652" s="266"/>
      <c r="F652" s="267"/>
      <c r="G652" s="19"/>
      <c r="H652" s="29"/>
      <c r="I652" s="29"/>
      <c r="J652" s="29"/>
      <c r="K652" s="29"/>
      <c r="L652" s="29"/>
      <c r="M652" s="36"/>
      <c r="N652" s="36"/>
      <c r="O652" s="36"/>
      <c r="P652" s="36"/>
      <c r="Q652" s="36"/>
      <c r="R652" s="37"/>
      <c r="S652" s="13"/>
      <c r="T652" s="13"/>
      <c r="U652" s="13"/>
      <c r="V652" s="13"/>
      <c r="W652" s="13"/>
      <c r="X652" s="13"/>
      <c r="Y652" s="13"/>
      <c r="Z652" s="13"/>
      <c r="AA652" s="13"/>
      <c r="AB652" s="13"/>
      <c r="AC652" s="13"/>
      <c r="AD652" s="13"/>
    </row>
    <row r="653" spans="1:30" x14ac:dyDescent="0.2">
      <c r="A653" s="273" t="s">
        <v>116</v>
      </c>
      <c r="B653" s="266"/>
      <c r="C653" s="266"/>
      <c r="D653" s="266"/>
      <c r="E653" s="266"/>
      <c r="F653" s="267"/>
      <c r="G653" s="19"/>
      <c r="H653" s="29"/>
      <c r="I653" s="29"/>
      <c r="J653" s="29"/>
      <c r="K653" s="29"/>
      <c r="L653" s="29"/>
      <c r="M653" s="36"/>
      <c r="N653" s="36"/>
      <c r="O653" s="36"/>
      <c r="P653" s="36"/>
      <c r="Q653" s="36"/>
      <c r="R653" s="37"/>
      <c r="S653" s="13"/>
      <c r="T653" s="13"/>
      <c r="U653" s="13"/>
      <c r="V653" s="13"/>
      <c r="W653" s="13"/>
      <c r="X653" s="13"/>
      <c r="Y653" s="13"/>
      <c r="Z653" s="13"/>
      <c r="AA653" s="13"/>
      <c r="AB653" s="13"/>
      <c r="AC653" s="13"/>
      <c r="AD653" s="13"/>
    </row>
    <row r="654" spans="1:30" x14ac:dyDescent="0.2">
      <c r="A654" s="273" t="s">
        <v>117</v>
      </c>
      <c r="B654" s="266"/>
      <c r="C654" s="266"/>
      <c r="D654" s="266"/>
      <c r="E654" s="266"/>
      <c r="F654" s="267"/>
      <c r="G654" s="19"/>
      <c r="H654" s="29"/>
      <c r="I654" s="29"/>
      <c r="J654" s="29"/>
      <c r="K654" s="29"/>
      <c r="L654" s="29"/>
      <c r="M654" s="36"/>
      <c r="N654" s="36"/>
      <c r="O654" s="36"/>
      <c r="P654" s="36"/>
      <c r="Q654" s="36"/>
      <c r="R654" s="37"/>
      <c r="S654" s="13"/>
      <c r="T654" s="13"/>
      <c r="U654" s="13"/>
      <c r="V654" s="13"/>
      <c r="W654" s="13"/>
      <c r="X654" s="13"/>
      <c r="Y654" s="13"/>
      <c r="Z654" s="13"/>
      <c r="AA654" s="13"/>
      <c r="AB654" s="13"/>
      <c r="AC654" s="13"/>
      <c r="AD654" s="13"/>
    </row>
    <row r="655" spans="1:30" x14ac:dyDescent="0.2">
      <c r="A655" s="273" t="s">
        <v>118</v>
      </c>
      <c r="B655" s="266"/>
      <c r="C655" s="266"/>
      <c r="D655" s="266"/>
      <c r="E655" s="266"/>
      <c r="F655" s="267"/>
      <c r="G655" s="19"/>
      <c r="H655" s="29"/>
      <c r="I655" s="29"/>
      <c r="J655" s="29"/>
      <c r="K655" s="29"/>
      <c r="L655" s="29"/>
      <c r="M655" s="36"/>
      <c r="N655" s="36"/>
      <c r="O655" s="36"/>
      <c r="P655" s="36"/>
      <c r="Q655" s="36"/>
      <c r="R655" s="37"/>
      <c r="S655" s="13"/>
      <c r="T655" s="13"/>
      <c r="U655" s="13"/>
      <c r="V655" s="13"/>
      <c r="W655" s="13"/>
      <c r="X655" s="13"/>
      <c r="Y655" s="13"/>
      <c r="Z655" s="13"/>
      <c r="AA655" s="13"/>
      <c r="AB655" s="13"/>
      <c r="AC655" s="13"/>
      <c r="AD655" s="13"/>
    </row>
    <row r="656" spans="1:30" x14ac:dyDescent="0.2">
      <c r="A656" s="273"/>
      <c r="B656" s="266"/>
      <c r="C656" s="266"/>
      <c r="D656" s="266"/>
      <c r="E656" s="266"/>
      <c r="F656" s="267"/>
      <c r="G656" s="19"/>
      <c r="H656" s="29"/>
      <c r="I656" s="29"/>
      <c r="J656" s="29"/>
      <c r="K656" s="29"/>
      <c r="L656" s="29"/>
      <c r="M656" s="36"/>
      <c r="N656" s="36"/>
      <c r="O656" s="36"/>
      <c r="P656" s="36"/>
      <c r="Q656" s="36"/>
      <c r="R656" s="37"/>
      <c r="S656" s="13"/>
      <c r="T656" s="13"/>
      <c r="U656" s="13"/>
      <c r="V656" s="13"/>
      <c r="W656" s="13"/>
      <c r="X656" s="13"/>
      <c r="Y656" s="13"/>
      <c r="Z656" s="13"/>
      <c r="AA656" s="13"/>
      <c r="AB656" s="13"/>
      <c r="AC656" s="13"/>
      <c r="AD656" s="13"/>
    </row>
    <row r="657" spans="1:30" x14ac:dyDescent="0.2">
      <c r="A657" s="273"/>
      <c r="B657" s="266"/>
      <c r="C657" s="266"/>
      <c r="D657" s="266"/>
      <c r="E657" s="266"/>
      <c r="F657" s="267"/>
      <c r="G657" s="19"/>
      <c r="H657" s="29"/>
      <c r="I657" s="29"/>
      <c r="J657" s="29"/>
      <c r="K657" s="29"/>
      <c r="L657" s="29"/>
      <c r="M657" s="36"/>
      <c r="N657" s="36"/>
      <c r="O657" s="36"/>
      <c r="P657" s="36"/>
      <c r="Q657" s="36"/>
      <c r="R657" s="37"/>
      <c r="S657" s="13"/>
      <c r="T657" s="13"/>
      <c r="U657" s="13"/>
      <c r="V657" s="13"/>
      <c r="W657" s="13"/>
      <c r="X657" s="13"/>
      <c r="Y657" s="13"/>
      <c r="Z657" s="13"/>
      <c r="AA657" s="13"/>
      <c r="AB657" s="13"/>
      <c r="AC657" s="13"/>
      <c r="AD657" s="13"/>
    </row>
    <row r="658" spans="1:30" x14ac:dyDescent="0.2">
      <c r="A658" s="272"/>
      <c r="B658" s="266"/>
      <c r="C658" s="266"/>
      <c r="D658" s="266"/>
      <c r="E658" s="266"/>
      <c r="F658" s="267"/>
      <c r="G658" s="19"/>
      <c r="H658" s="29"/>
      <c r="I658" s="29"/>
      <c r="J658" s="29"/>
      <c r="K658" s="29"/>
      <c r="L658" s="29"/>
      <c r="M658" s="36"/>
      <c r="N658" s="36"/>
      <c r="O658" s="36"/>
      <c r="P658" s="36"/>
      <c r="Q658" s="36"/>
      <c r="R658" s="37"/>
      <c r="S658" s="13"/>
      <c r="T658" s="13"/>
      <c r="U658" s="13"/>
      <c r="V658" s="13"/>
      <c r="W658" s="13"/>
      <c r="X658" s="13"/>
      <c r="Y658" s="13"/>
      <c r="Z658" s="13"/>
      <c r="AA658" s="13"/>
      <c r="AB658" s="13"/>
      <c r="AC658" s="13"/>
      <c r="AD658" s="13"/>
    </row>
    <row r="659" spans="1:30" x14ac:dyDescent="0.2">
      <c r="A659" s="272"/>
      <c r="B659" s="266"/>
      <c r="C659" s="266"/>
      <c r="D659" s="266"/>
      <c r="E659" s="266"/>
      <c r="F659" s="267"/>
      <c r="G659" s="19"/>
      <c r="H659" s="29"/>
      <c r="I659" s="29"/>
      <c r="J659" s="29"/>
      <c r="K659" s="29"/>
      <c r="L659" s="29"/>
      <c r="M659" s="36"/>
      <c r="N659" s="36"/>
      <c r="O659" s="36"/>
      <c r="P659" s="36"/>
      <c r="Q659" s="36"/>
      <c r="R659" s="37"/>
      <c r="S659" s="13"/>
      <c r="T659" s="13"/>
      <c r="U659" s="13"/>
      <c r="V659" s="13"/>
      <c r="W659" s="13"/>
      <c r="X659" s="13"/>
      <c r="Y659" s="13"/>
      <c r="Z659" s="13"/>
      <c r="AA659" s="13"/>
      <c r="AB659" s="13"/>
      <c r="AC659" s="13"/>
      <c r="AD659" s="13"/>
    </row>
    <row r="660" spans="1:30" x14ac:dyDescent="0.2">
      <c r="A660" s="272"/>
      <c r="B660" s="266"/>
      <c r="C660" s="266"/>
      <c r="D660" s="266"/>
      <c r="E660" s="266"/>
      <c r="F660" s="267"/>
      <c r="G660" s="19"/>
      <c r="H660" s="29"/>
      <c r="I660" s="29"/>
      <c r="J660" s="29"/>
      <c r="K660" s="29"/>
      <c r="L660" s="29"/>
      <c r="M660" s="36"/>
      <c r="N660" s="36"/>
      <c r="O660" s="36"/>
      <c r="P660" s="36"/>
      <c r="Q660" s="36"/>
      <c r="R660" s="37"/>
      <c r="S660" s="13"/>
      <c r="T660" s="13"/>
      <c r="U660" s="13"/>
      <c r="V660" s="13"/>
      <c r="W660" s="13"/>
      <c r="X660" s="13"/>
      <c r="Y660" s="13"/>
      <c r="Z660" s="13"/>
      <c r="AA660" s="13"/>
      <c r="AB660" s="13"/>
      <c r="AC660" s="13"/>
      <c r="AD660" s="13"/>
    </row>
    <row r="661" spans="1:30" x14ac:dyDescent="0.2">
      <c r="A661" s="272"/>
      <c r="B661" s="266"/>
      <c r="C661" s="266"/>
      <c r="D661" s="266"/>
      <c r="E661" s="266"/>
      <c r="F661" s="267"/>
      <c r="G661" s="19"/>
      <c r="H661" s="29"/>
      <c r="I661" s="29"/>
      <c r="J661" s="29"/>
      <c r="K661" s="29"/>
      <c r="L661" s="29"/>
      <c r="M661" s="36"/>
      <c r="N661" s="36"/>
      <c r="O661" s="36"/>
      <c r="P661" s="36"/>
      <c r="Q661" s="36"/>
      <c r="R661" s="37"/>
      <c r="S661" s="13"/>
      <c r="T661" s="13"/>
      <c r="U661" s="13"/>
      <c r="V661" s="13"/>
      <c r="W661" s="13"/>
      <c r="X661" s="13"/>
      <c r="Y661" s="13"/>
      <c r="Z661" s="13"/>
      <c r="AA661" s="13"/>
      <c r="AB661" s="13"/>
      <c r="AC661" s="13"/>
      <c r="AD661" s="13"/>
    </row>
    <row r="662" spans="1:30" x14ac:dyDescent="0.2">
      <c r="A662" s="272"/>
      <c r="B662" s="266"/>
      <c r="C662" s="266"/>
      <c r="D662" s="266"/>
      <c r="E662" s="266"/>
      <c r="F662" s="267"/>
      <c r="G662" s="19"/>
      <c r="H662" s="29"/>
      <c r="I662" s="29"/>
      <c r="J662" s="29"/>
      <c r="K662" s="29"/>
      <c r="L662" s="29"/>
      <c r="M662" s="36"/>
      <c r="N662" s="36"/>
      <c r="O662" s="36"/>
      <c r="P662" s="36"/>
      <c r="Q662" s="36"/>
      <c r="R662" s="37"/>
      <c r="S662" s="13"/>
      <c r="T662" s="13"/>
      <c r="U662" s="13"/>
      <c r="V662" s="13"/>
      <c r="W662" s="13"/>
      <c r="X662" s="13"/>
      <c r="Y662" s="13"/>
      <c r="Z662" s="13"/>
      <c r="AA662" s="13"/>
      <c r="AB662" s="13"/>
      <c r="AC662" s="13"/>
      <c r="AD662" s="13"/>
    </row>
    <row r="663" spans="1:30" ht="32.25" customHeight="1" x14ac:dyDescent="0.2">
      <c r="A663" s="268"/>
      <c r="B663" s="269"/>
      <c r="C663" s="269"/>
      <c r="D663" s="269"/>
      <c r="E663" s="269"/>
      <c r="F663" s="269"/>
      <c r="G663" s="19"/>
      <c r="H663" s="29"/>
      <c r="I663" s="29"/>
      <c r="J663" s="29"/>
      <c r="K663" s="29"/>
      <c r="L663" s="29"/>
      <c r="M663" s="36"/>
      <c r="N663" s="36"/>
      <c r="O663" s="36"/>
      <c r="P663" s="36"/>
      <c r="Q663" s="36"/>
      <c r="R663" s="37"/>
      <c r="S663" s="13"/>
      <c r="T663" s="13"/>
      <c r="U663" s="13"/>
      <c r="V663" s="13"/>
      <c r="W663" s="13"/>
      <c r="X663" s="13"/>
      <c r="Y663" s="13"/>
      <c r="Z663" s="13"/>
      <c r="AA663" s="13"/>
      <c r="AB663" s="13"/>
      <c r="AC663" s="13"/>
      <c r="AD663" s="13"/>
    </row>
    <row r="664" spans="1:30" x14ac:dyDescent="0.2">
      <c r="A664" s="270" t="s">
        <v>119</v>
      </c>
      <c r="B664" s="266"/>
      <c r="C664" s="266"/>
      <c r="D664" s="266"/>
      <c r="E664" s="266"/>
      <c r="F664" s="267"/>
      <c r="G664" s="19"/>
      <c r="H664" s="29"/>
      <c r="I664" s="29"/>
      <c r="J664" s="29"/>
      <c r="K664" s="29"/>
      <c r="L664" s="29"/>
      <c r="M664" s="36"/>
      <c r="N664" s="36"/>
      <c r="O664" s="36"/>
      <c r="P664" s="36"/>
      <c r="Q664" s="36"/>
      <c r="R664" s="37"/>
      <c r="S664" s="13"/>
      <c r="T664" s="13"/>
      <c r="U664" s="13"/>
      <c r="V664" s="13"/>
      <c r="W664" s="13"/>
      <c r="X664" s="13"/>
      <c r="Y664" s="13"/>
      <c r="Z664" s="13"/>
      <c r="AA664" s="13"/>
      <c r="AB664" s="13"/>
      <c r="AC664" s="13"/>
      <c r="AD664" s="13"/>
    </row>
    <row r="665" spans="1:30" x14ac:dyDescent="0.2">
      <c r="A665" s="271" t="s">
        <v>120</v>
      </c>
      <c r="B665" s="266"/>
      <c r="C665" s="266"/>
      <c r="D665" s="266"/>
      <c r="E665" s="266"/>
      <c r="F665" s="267"/>
      <c r="G665" s="19"/>
      <c r="H665" s="29"/>
      <c r="I665" s="29"/>
      <c r="J665" s="29"/>
      <c r="K665" s="29"/>
      <c r="L665" s="29"/>
      <c r="M665" s="36"/>
      <c r="N665" s="36"/>
      <c r="O665" s="36"/>
      <c r="P665" s="36"/>
      <c r="Q665" s="36"/>
      <c r="R665" s="37"/>
      <c r="S665" s="13"/>
      <c r="T665" s="13"/>
      <c r="U665" s="13"/>
      <c r="V665" s="13"/>
      <c r="W665" s="13"/>
      <c r="X665" s="13"/>
      <c r="Y665" s="13"/>
      <c r="Z665" s="13"/>
      <c r="AA665" s="13"/>
      <c r="AB665" s="13"/>
      <c r="AC665" s="13"/>
      <c r="AD665" s="13"/>
    </row>
    <row r="666" spans="1:30" x14ac:dyDescent="0.2">
      <c r="A666" s="265" t="s">
        <v>121</v>
      </c>
      <c r="B666" s="266"/>
      <c r="C666" s="266"/>
      <c r="D666" s="266"/>
      <c r="E666" s="266"/>
      <c r="F666" s="267"/>
      <c r="G666" s="19"/>
      <c r="H666" s="29"/>
      <c r="I666" s="29"/>
      <c r="J666" s="29"/>
      <c r="K666" s="29"/>
      <c r="L666" s="29"/>
      <c r="M666" s="36"/>
      <c r="N666" s="36"/>
      <c r="O666" s="36"/>
      <c r="P666" s="36"/>
      <c r="Q666" s="36"/>
      <c r="R666" s="37"/>
      <c r="S666" s="13"/>
      <c r="T666" s="13"/>
      <c r="U666" s="13"/>
      <c r="V666" s="13"/>
      <c r="W666" s="13"/>
      <c r="X666" s="13"/>
      <c r="Y666" s="13"/>
      <c r="Z666" s="13"/>
      <c r="AA666" s="13"/>
      <c r="AB666" s="13"/>
      <c r="AC666" s="13"/>
      <c r="AD666" s="13"/>
    </row>
    <row r="667" spans="1:30" x14ac:dyDescent="0.2">
      <c r="A667" s="265" t="s">
        <v>122</v>
      </c>
      <c r="B667" s="266"/>
      <c r="C667" s="266"/>
      <c r="D667" s="266"/>
      <c r="E667" s="266"/>
      <c r="F667" s="267"/>
      <c r="G667" s="19"/>
      <c r="H667" s="29"/>
      <c r="I667" s="29"/>
      <c r="J667" s="29"/>
      <c r="K667" s="29"/>
      <c r="L667" s="29"/>
      <c r="M667" s="36"/>
      <c r="N667" s="36"/>
      <c r="O667" s="36"/>
      <c r="P667" s="36"/>
      <c r="Q667" s="36"/>
      <c r="R667" s="37"/>
      <c r="S667" s="13"/>
      <c r="T667" s="13"/>
      <c r="U667" s="13"/>
      <c r="V667" s="13"/>
      <c r="W667" s="13"/>
      <c r="X667" s="13"/>
      <c r="Y667" s="13"/>
      <c r="Z667" s="13"/>
      <c r="AA667" s="13"/>
      <c r="AB667" s="13"/>
      <c r="AC667" s="13"/>
      <c r="AD667" s="13"/>
    </row>
    <row r="668" spans="1:30" x14ac:dyDescent="0.2">
      <c r="A668" s="265" t="s">
        <v>123</v>
      </c>
      <c r="B668" s="266"/>
      <c r="C668" s="266"/>
      <c r="D668" s="266"/>
      <c r="E668" s="266"/>
      <c r="F668" s="267"/>
      <c r="G668" s="19"/>
      <c r="H668" s="29"/>
      <c r="I668" s="29"/>
      <c r="J668" s="29"/>
      <c r="K668" s="29"/>
      <c r="L668" s="29"/>
      <c r="M668" s="36"/>
      <c r="N668" s="36"/>
      <c r="O668" s="36"/>
      <c r="P668" s="36"/>
      <c r="Q668" s="36"/>
      <c r="R668" s="37"/>
      <c r="S668" s="13"/>
      <c r="T668" s="13"/>
      <c r="U668" s="13"/>
      <c r="V668" s="13"/>
      <c r="W668" s="13"/>
      <c r="X668" s="13"/>
      <c r="Y668" s="13"/>
      <c r="Z668" s="13"/>
      <c r="AA668" s="13"/>
      <c r="AB668" s="13"/>
      <c r="AC668" s="13"/>
      <c r="AD668" s="13"/>
    </row>
    <row r="669" spans="1:30" x14ac:dyDescent="0.2">
      <c r="A669" s="265" t="s">
        <v>124</v>
      </c>
      <c r="B669" s="266"/>
      <c r="C669" s="266"/>
      <c r="D669" s="266"/>
      <c r="E669" s="266"/>
      <c r="F669" s="267"/>
      <c r="G669" s="19"/>
      <c r="H669" s="29"/>
      <c r="I669" s="29"/>
      <c r="J669" s="29"/>
      <c r="K669" s="29"/>
      <c r="L669" s="29"/>
      <c r="M669" s="36"/>
      <c r="N669" s="36"/>
      <c r="O669" s="36"/>
      <c r="P669" s="36"/>
      <c r="Q669" s="36"/>
      <c r="R669" s="37"/>
      <c r="S669" s="13"/>
      <c r="T669" s="13"/>
      <c r="U669" s="13"/>
      <c r="V669" s="13"/>
      <c r="W669" s="13"/>
      <c r="X669" s="13"/>
      <c r="Y669" s="13"/>
      <c r="Z669" s="13"/>
      <c r="AA669" s="13"/>
      <c r="AB669" s="13"/>
      <c r="AC669" s="13"/>
      <c r="AD669" s="13"/>
    </row>
    <row r="670" spans="1:30" x14ac:dyDescent="0.2">
      <c r="A670" s="265" t="s">
        <v>125</v>
      </c>
      <c r="B670" s="266"/>
      <c r="C670" s="266"/>
      <c r="D670" s="266"/>
      <c r="E670" s="266"/>
      <c r="F670" s="267"/>
      <c r="G670" s="19"/>
      <c r="H670" s="29"/>
      <c r="I670" s="29"/>
      <c r="J670" s="29"/>
      <c r="K670" s="29"/>
      <c r="L670" s="29"/>
      <c r="M670" s="36"/>
      <c r="N670" s="36"/>
      <c r="O670" s="36"/>
      <c r="P670" s="36"/>
      <c r="Q670" s="36"/>
      <c r="R670" s="37"/>
      <c r="S670" s="13"/>
      <c r="T670" s="13"/>
      <c r="U670" s="13"/>
      <c r="V670" s="13"/>
      <c r="W670" s="13"/>
      <c r="X670" s="13"/>
      <c r="Y670" s="13"/>
      <c r="Z670" s="13"/>
      <c r="AA670" s="13"/>
      <c r="AB670" s="13"/>
      <c r="AC670" s="13"/>
      <c r="AD670" s="13"/>
    </row>
    <row r="671" spans="1:30" x14ac:dyDescent="0.2">
      <c r="A671" s="265" t="s">
        <v>126</v>
      </c>
      <c r="B671" s="266"/>
      <c r="C671" s="266"/>
      <c r="D671" s="266"/>
      <c r="E671" s="266"/>
      <c r="F671" s="267"/>
      <c r="G671" s="19"/>
      <c r="H671" s="29"/>
      <c r="I671" s="29"/>
      <c r="J671" s="29"/>
      <c r="K671" s="29"/>
      <c r="L671" s="29"/>
      <c r="M671" s="36"/>
      <c r="N671" s="36"/>
      <c r="O671" s="36"/>
      <c r="P671" s="36"/>
      <c r="Q671" s="36"/>
      <c r="R671" s="37"/>
      <c r="S671" s="13"/>
      <c r="T671" s="13"/>
      <c r="U671" s="13"/>
      <c r="V671" s="13"/>
      <c r="W671" s="13"/>
      <c r="X671" s="13"/>
      <c r="Y671" s="13"/>
      <c r="Z671" s="13"/>
      <c r="AA671" s="13"/>
      <c r="AB671" s="13"/>
      <c r="AC671" s="13"/>
      <c r="AD671" s="13"/>
    </row>
    <row r="672" spans="1:30" x14ac:dyDescent="0.2">
      <c r="A672" s="265" t="s">
        <v>127</v>
      </c>
      <c r="B672" s="266"/>
      <c r="C672" s="266"/>
      <c r="D672" s="266"/>
      <c r="E672" s="266"/>
      <c r="F672" s="267"/>
      <c r="G672" s="19"/>
      <c r="H672" s="29"/>
      <c r="I672" s="29"/>
      <c r="J672" s="29"/>
      <c r="K672" s="29"/>
      <c r="L672" s="29"/>
      <c r="M672" s="36"/>
      <c r="N672" s="36"/>
      <c r="O672" s="36"/>
      <c r="P672" s="36"/>
      <c r="Q672" s="36"/>
      <c r="R672" s="37"/>
      <c r="S672" s="13"/>
      <c r="T672" s="13"/>
      <c r="U672" s="13"/>
      <c r="V672" s="13"/>
      <c r="W672" s="13"/>
      <c r="X672" s="13"/>
      <c r="Y672" s="13"/>
      <c r="Z672" s="13"/>
      <c r="AA672" s="13"/>
      <c r="AB672" s="13"/>
      <c r="AC672" s="13"/>
      <c r="AD672" s="13"/>
    </row>
    <row r="673" spans="1:30" x14ac:dyDescent="0.2">
      <c r="A673" s="265" t="s">
        <v>128</v>
      </c>
      <c r="B673" s="266"/>
      <c r="C673" s="266"/>
      <c r="D673" s="266"/>
      <c r="E673" s="266"/>
      <c r="F673" s="267"/>
      <c r="G673" s="19"/>
      <c r="H673" s="29"/>
      <c r="I673" s="29"/>
      <c r="J673" s="29"/>
      <c r="K673" s="29"/>
      <c r="L673" s="29"/>
      <c r="M673" s="36"/>
      <c r="N673" s="36"/>
      <c r="O673" s="36"/>
      <c r="P673" s="36"/>
      <c r="Q673" s="36"/>
      <c r="R673" s="37"/>
      <c r="S673" s="13"/>
      <c r="T673" s="13"/>
      <c r="U673" s="13"/>
      <c r="V673" s="13"/>
      <c r="W673" s="13"/>
      <c r="X673" s="13"/>
      <c r="Y673" s="13"/>
      <c r="Z673" s="13"/>
      <c r="AA673" s="13"/>
      <c r="AB673" s="13"/>
      <c r="AC673" s="13"/>
      <c r="AD673" s="13"/>
    </row>
    <row r="674" spans="1:30" x14ac:dyDescent="0.2">
      <c r="A674" s="265" t="s">
        <v>129</v>
      </c>
      <c r="B674" s="266"/>
      <c r="C674" s="266"/>
      <c r="D674" s="266"/>
      <c r="E674" s="266"/>
      <c r="F674" s="267"/>
      <c r="G674" s="19"/>
      <c r="H674" s="29"/>
      <c r="I674" s="29"/>
      <c r="J674" s="29"/>
      <c r="K674" s="29"/>
      <c r="L674" s="29"/>
      <c r="M674" s="36"/>
      <c r="N674" s="36"/>
      <c r="O674" s="36"/>
      <c r="P674" s="36"/>
      <c r="Q674" s="36"/>
      <c r="R674" s="37"/>
      <c r="S674" s="13"/>
      <c r="T674" s="13"/>
      <c r="U674" s="13"/>
      <c r="V674" s="13"/>
      <c r="W674" s="13"/>
      <c r="X674" s="13"/>
      <c r="Y674" s="13"/>
      <c r="Z674" s="13"/>
      <c r="AA674" s="13"/>
      <c r="AB674" s="13"/>
      <c r="AC674" s="13"/>
      <c r="AD674" s="13"/>
    </row>
    <row r="675" spans="1:30" x14ac:dyDescent="0.2">
      <c r="A675" s="265" t="s">
        <v>130</v>
      </c>
      <c r="B675" s="266"/>
      <c r="C675" s="266"/>
      <c r="D675" s="266"/>
      <c r="E675" s="266"/>
      <c r="F675" s="267"/>
      <c r="G675" s="19"/>
      <c r="H675" s="29"/>
      <c r="I675" s="29"/>
      <c r="J675" s="29"/>
      <c r="K675" s="29"/>
      <c r="L675" s="29"/>
      <c r="M675" s="36"/>
      <c r="N675" s="36"/>
      <c r="O675" s="36"/>
      <c r="P675" s="36"/>
      <c r="Q675" s="36"/>
      <c r="R675" s="37"/>
      <c r="S675" s="13"/>
      <c r="T675" s="13"/>
      <c r="U675" s="13"/>
      <c r="V675" s="13"/>
      <c r="W675" s="13"/>
      <c r="X675" s="13"/>
      <c r="Y675" s="13"/>
      <c r="Z675" s="13"/>
      <c r="AA675" s="13"/>
      <c r="AB675" s="13"/>
      <c r="AC675" s="13"/>
      <c r="AD675" s="13"/>
    </row>
    <row r="676" spans="1:30" x14ac:dyDescent="0.2">
      <c r="A676" s="265" t="s">
        <v>131</v>
      </c>
      <c r="B676" s="266"/>
      <c r="C676" s="266"/>
      <c r="D676" s="266"/>
      <c r="E676" s="266"/>
      <c r="F676" s="267"/>
      <c r="G676" s="19"/>
      <c r="H676" s="29"/>
      <c r="I676" s="29"/>
      <c r="J676" s="29"/>
      <c r="K676" s="29"/>
      <c r="L676" s="29"/>
      <c r="M676" s="36"/>
      <c r="N676" s="36"/>
      <c r="O676" s="36"/>
      <c r="P676" s="36"/>
      <c r="Q676" s="36"/>
      <c r="R676" s="37"/>
      <c r="S676" s="13"/>
      <c r="T676" s="13"/>
      <c r="U676" s="13"/>
      <c r="V676" s="13"/>
      <c r="W676" s="13"/>
      <c r="X676" s="13"/>
      <c r="Y676" s="13"/>
      <c r="Z676" s="13"/>
      <c r="AA676" s="13"/>
      <c r="AB676" s="13"/>
      <c r="AC676" s="13"/>
      <c r="AD676" s="13"/>
    </row>
    <row r="677" spans="1:30" x14ac:dyDescent="0.2">
      <c r="A677" s="265" t="s">
        <v>132</v>
      </c>
      <c r="B677" s="266"/>
      <c r="C677" s="266"/>
      <c r="D677" s="266"/>
      <c r="E677" s="266"/>
      <c r="F677" s="267"/>
      <c r="G677" s="19"/>
      <c r="H677" s="29"/>
      <c r="I677" s="29"/>
      <c r="J677" s="29"/>
      <c r="K677" s="29"/>
      <c r="L677" s="29"/>
      <c r="M677" s="36"/>
      <c r="N677" s="36"/>
      <c r="O677" s="36"/>
      <c r="P677" s="36"/>
      <c r="Q677" s="36"/>
      <c r="R677" s="37"/>
      <c r="S677" s="13"/>
      <c r="T677" s="13"/>
      <c r="U677" s="13"/>
      <c r="V677" s="13"/>
      <c r="W677" s="13"/>
      <c r="X677" s="13"/>
      <c r="Y677" s="13"/>
      <c r="Z677" s="13"/>
      <c r="AA677" s="13"/>
      <c r="AB677" s="13"/>
      <c r="AC677" s="13"/>
      <c r="AD677" s="13"/>
    </row>
    <row r="678" spans="1:30" x14ac:dyDescent="0.2">
      <c r="A678" s="265" t="s">
        <v>133</v>
      </c>
      <c r="B678" s="266"/>
      <c r="C678" s="266"/>
      <c r="D678" s="266"/>
      <c r="E678" s="266"/>
      <c r="F678" s="267"/>
      <c r="G678" s="19"/>
      <c r="H678" s="29"/>
      <c r="I678" s="29"/>
      <c r="J678" s="29"/>
      <c r="K678" s="29"/>
      <c r="L678" s="29"/>
      <c r="M678" s="36"/>
      <c r="N678" s="36"/>
      <c r="O678" s="36"/>
      <c r="P678" s="36"/>
      <c r="Q678" s="36"/>
      <c r="R678" s="37"/>
      <c r="S678" s="13"/>
      <c r="T678" s="13"/>
      <c r="U678" s="13"/>
      <c r="V678" s="13"/>
      <c r="W678" s="13"/>
      <c r="X678" s="13"/>
      <c r="Y678" s="13"/>
      <c r="Z678" s="13"/>
      <c r="AA678" s="13"/>
      <c r="AB678" s="13"/>
      <c r="AC678" s="13"/>
      <c r="AD678" s="13"/>
    </row>
    <row r="679" spans="1:30" x14ac:dyDescent="0.2">
      <c r="A679" s="265" t="s">
        <v>134</v>
      </c>
      <c r="B679" s="266"/>
      <c r="C679" s="266"/>
      <c r="D679" s="266"/>
      <c r="E679" s="266"/>
      <c r="F679" s="267"/>
      <c r="G679" s="19"/>
      <c r="H679" s="29"/>
      <c r="I679" s="29"/>
      <c r="J679" s="29"/>
      <c r="K679" s="29"/>
      <c r="L679" s="29"/>
      <c r="M679" s="36"/>
      <c r="N679" s="36"/>
      <c r="O679" s="36"/>
      <c r="P679" s="36"/>
      <c r="Q679" s="36"/>
      <c r="R679" s="37"/>
      <c r="S679" s="13"/>
      <c r="T679" s="13"/>
      <c r="U679" s="13"/>
      <c r="V679" s="13"/>
      <c r="W679" s="13"/>
      <c r="X679" s="13"/>
      <c r="Y679" s="13"/>
      <c r="Z679" s="13"/>
      <c r="AA679" s="13"/>
      <c r="AB679" s="13"/>
      <c r="AC679" s="13"/>
      <c r="AD679" s="13"/>
    </row>
    <row r="680" spans="1:30" x14ac:dyDescent="0.2">
      <c r="A680" s="265" t="s">
        <v>135</v>
      </c>
      <c r="B680" s="266"/>
      <c r="C680" s="266"/>
      <c r="D680" s="266"/>
      <c r="E680" s="266"/>
      <c r="F680" s="267"/>
      <c r="G680" s="19"/>
      <c r="H680" s="29"/>
      <c r="I680" s="29"/>
      <c r="J680" s="29"/>
      <c r="K680" s="29"/>
      <c r="L680" s="29"/>
      <c r="M680" s="36"/>
      <c r="N680" s="36"/>
      <c r="O680" s="36"/>
      <c r="P680" s="36"/>
      <c r="Q680" s="36"/>
      <c r="R680" s="37"/>
      <c r="S680" s="13"/>
      <c r="T680" s="13"/>
      <c r="U680" s="13"/>
      <c r="V680" s="13"/>
      <c r="W680" s="13"/>
      <c r="X680" s="13"/>
      <c r="Y680" s="13"/>
      <c r="Z680" s="13"/>
      <c r="AA680" s="13"/>
      <c r="AB680" s="13"/>
      <c r="AC680" s="13"/>
      <c r="AD680" s="13"/>
    </row>
    <row r="681" spans="1:30" x14ac:dyDescent="0.2">
      <c r="A681" s="265" t="s">
        <v>136</v>
      </c>
      <c r="B681" s="266"/>
      <c r="C681" s="266"/>
      <c r="D681" s="266"/>
      <c r="E681" s="266"/>
      <c r="F681" s="267"/>
      <c r="G681" s="19"/>
      <c r="H681" s="29"/>
      <c r="I681" s="29"/>
      <c r="J681" s="29"/>
      <c r="K681" s="29"/>
      <c r="L681" s="29"/>
      <c r="M681" s="36"/>
      <c r="N681" s="36"/>
      <c r="O681" s="36"/>
      <c r="P681" s="36"/>
      <c r="Q681" s="36"/>
      <c r="R681" s="37"/>
      <c r="S681" s="13"/>
      <c r="T681" s="13"/>
      <c r="U681" s="13"/>
      <c r="V681" s="13"/>
      <c r="W681" s="13"/>
      <c r="X681" s="13"/>
      <c r="Y681" s="13"/>
      <c r="Z681" s="13"/>
      <c r="AA681" s="13"/>
      <c r="AB681" s="13"/>
      <c r="AC681" s="13"/>
      <c r="AD681" s="13"/>
    </row>
    <row r="682" spans="1:30" x14ac:dyDescent="0.2">
      <c r="A682" s="265" t="s">
        <v>137</v>
      </c>
      <c r="B682" s="266"/>
      <c r="C682" s="266"/>
      <c r="D682" s="266"/>
      <c r="E682" s="266"/>
      <c r="F682" s="267"/>
      <c r="G682" s="19"/>
      <c r="H682" s="29"/>
      <c r="I682" s="29"/>
      <c r="J682" s="29"/>
      <c r="K682" s="29"/>
      <c r="L682" s="29"/>
      <c r="M682" s="36"/>
      <c r="N682" s="36"/>
      <c r="O682" s="36"/>
      <c r="P682" s="36"/>
      <c r="Q682" s="36"/>
      <c r="R682" s="37"/>
      <c r="S682" s="13"/>
      <c r="T682" s="13"/>
      <c r="U682" s="13"/>
      <c r="V682" s="13"/>
      <c r="W682" s="13"/>
      <c r="X682" s="13"/>
      <c r="Y682" s="13"/>
      <c r="Z682" s="13"/>
      <c r="AA682" s="13"/>
      <c r="AB682" s="13"/>
      <c r="AC682" s="13"/>
      <c r="AD682" s="13"/>
    </row>
    <row r="683" spans="1:30" x14ac:dyDescent="0.2">
      <c r="A683" s="265" t="s">
        <v>138</v>
      </c>
      <c r="B683" s="266"/>
      <c r="C683" s="266"/>
      <c r="D683" s="266"/>
      <c r="E683" s="266"/>
      <c r="F683" s="267"/>
      <c r="G683" s="19"/>
      <c r="H683" s="29"/>
      <c r="I683" s="29"/>
      <c r="J683" s="29"/>
      <c r="K683" s="29"/>
      <c r="L683" s="29"/>
      <c r="M683" s="36"/>
      <c r="N683" s="36"/>
      <c r="O683" s="36"/>
      <c r="P683" s="36"/>
      <c r="Q683" s="36"/>
      <c r="R683" s="37"/>
      <c r="S683" s="13"/>
      <c r="T683" s="13"/>
      <c r="U683" s="13"/>
      <c r="V683" s="13"/>
      <c r="W683" s="13"/>
      <c r="X683" s="13"/>
      <c r="Y683" s="13"/>
      <c r="Z683" s="13"/>
      <c r="AA683" s="13"/>
      <c r="AB683" s="13"/>
      <c r="AC683" s="13"/>
      <c r="AD683" s="13"/>
    </row>
    <row r="684" spans="1:30" x14ac:dyDescent="0.2">
      <c r="A684" s="265" t="s">
        <v>139</v>
      </c>
      <c r="B684" s="266"/>
      <c r="C684" s="266"/>
      <c r="D684" s="266"/>
      <c r="E684" s="266"/>
      <c r="F684" s="267"/>
      <c r="G684" s="19"/>
      <c r="H684" s="29"/>
      <c r="I684" s="29"/>
      <c r="J684" s="29"/>
      <c r="K684" s="29"/>
      <c r="L684" s="29"/>
      <c r="M684" s="36"/>
      <c r="N684" s="36"/>
      <c r="O684" s="36"/>
      <c r="P684" s="36"/>
      <c r="Q684" s="36"/>
      <c r="R684" s="37"/>
      <c r="S684" s="13"/>
      <c r="T684" s="13"/>
      <c r="U684" s="13"/>
      <c r="V684" s="13"/>
      <c r="W684" s="13"/>
      <c r="X684" s="13"/>
      <c r="Y684" s="13"/>
      <c r="Z684" s="13"/>
      <c r="AA684" s="13"/>
      <c r="AB684" s="13"/>
      <c r="AC684" s="13"/>
      <c r="AD684" s="13"/>
    </row>
    <row r="685" spans="1:30" x14ac:dyDescent="0.2">
      <c r="A685" s="265" t="s">
        <v>140</v>
      </c>
      <c r="B685" s="266"/>
      <c r="C685" s="266"/>
      <c r="D685" s="266"/>
      <c r="E685" s="266"/>
      <c r="F685" s="267"/>
      <c r="G685" s="19"/>
      <c r="H685" s="29"/>
      <c r="I685" s="29"/>
      <c r="J685" s="29"/>
      <c r="K685" s="29"/>
      <c r="L685" s="29"/>
      <c r="M685" s="36"/>
      <c r="N685" s="36"/>
      <c r="O685" s="36"/>
      <c r="P685" s="36"/>
      <c r="Q685" s="36"/>
      <c r="R685" s="37"/>
      <c r="S685" s="13"/>
      <c r="T685" s="13"/>
      <c r="U685" s="13"/>
      <c r="V685" s="13"/>
      <c r="W685" s="13"/>
      <c r="X685" s="13"/>
      <c r="Y685" s="13"/>
      <c r="Z685" s="13"/>
      <c r="AA685" s="13"/>
      <c r="AB685" s="13"/>
      <c r="AC685" s="13"/>
      <c r="AD685" s="13"/>
    </row>
    <row r="686" spans="1:30" x14ac:dyDescent="0.2">
      <c r="A686" s="265" t="s">
        <v>141</v>
      </c>
      <c r="B686" s="266"/>
      <c r="C686" s="266"/>
      <c r="D686" s="266"/>
      <c r="E686" s="266"/>
      <c r="F686" s="267"/>
      <c r="G686" s="19"/>
      <c r="H686" s="29"/>
      <c r="I686" s="29"/>
      <c r="J686" s="29"/>
      <c r="K686" s="29"/>
      <c r="L686" s="29"/>
      <c r="M686" s="36"/>
      <c r="N686" s="36"/>
      <c r="O686" s="36"/>
      <c r="P686" s="36"/>
      <c r="Q686" s="36"/>
      <c r="R686" s="37"/>
      <c r="S686" s="13"/>
      <c r="T686" s="13"/>
      <c r="U686" s="13"/>
      <c r="V686" s="13"/>
      <c r="W686" s="13"/>
      <c r="X686" s="13"/>
      <c r="Y686" s="13"/>
      <c r="Z686" s="13"/>
      <c r="AA686" s="13"/>
      <c r="AB686" s="13"/>
      <c r="AC686" s="13"/>
      <c r="AD686" s="13"/>
    </row>
    <row r="687" spans="1:30" x14ac:dyDescent="0.2">
      <c r="A687" s="265" t="s">
        <v>142</v>
      </c>
      <c r="B687" s="266"/>
      <c r="C687" s="266"/>
      <c r="D687" s="266"/>
      <c r="E687" s="266"/>
      <c r="F687" s="267"/>
      <c r="G687" s="19"/>
      <c r="H687" s="29"/>
      <c r="I687" s="29"/>
      <c r="J687" s="29"/>
      <c r="K687" s="29"/>
      <c r="L687" s="29"/>
      <c r="M687" s="36"/>
      <c r="N687" s="36"/>
      <c r="O687" s="36"/>
      <c r="P687" s="36"/>
      <c r="Q687" s="36"/>
      <c r="R687" s="37"/>
      <c r="S687" s="13"/>
      <c r="T687" s="13"/>
      <c r="U687" s="13"/>
      <c r="V687" s="13"/>
      <c r="W687" s="13"/>
      <c r="X687" s="13"/>
      <c r="Y687" s="13"/>
      <c r="Z687" s="13"/>
      <c r="AA687" s="13"/>
      <c r="AB687" s="13"/>
      <c r="AC687" s="13"/>
      <c r="AD687" s="13"/>
    </row>
    <row r="688" spans="1:30" x14ac:dyDescent="0.2">
      <c r="A688" s="265" t="s">
        <v>143</v>
      </c>
      <c r="B688" s="266"/>
      <c r="C688" s="266"/>
      <c r="D688" s="266"/>
      <c r="E688" s="266"/>
      <c r="F688" s="267"/>
      <c r="G688" s="19"/>
      <c r="H688" s="29"/>
      <c r="I688" s="29"/>
      <c r="J688" s="29"/>
      <c r="K688" s="29"/>
      <c r="L688" s="29"/>
      <c r="M688" s="36"/>
      <c r="N688" s="36"/>
      <c r="O688" s="36"/>
      <c r="P688" s="36"/>
      <c r="Q688" s="36"/>
      <c r="R688" s="56"/>
      <c r="S688" s="57"/>
      <c r="T688" s="57"/>
      <c r="U688" s="57"/>
      <c r="V688" s="57"/>
      <c r="W688" s="57"/>
      <c r="X688" s="57"/>
      <c r="Y688" s="57"/>
      <c r="Z688" s="57"/>
      <c r="AA688" s="57"/>
      <c r="AB688" s="57"/>
      <c r="AC688" s="57"/>
      <c r="AD688" s="57"/>
    </row>
    <row r="689" spans="1:30" x14ac:dyDescent="0.2">
      <c r="A689" s="265" t="s">
        <v>144</v>
      </c>
      <c r="B689" s="266"/>
      <c r="C689" s="266"/>
      <c r="D689" s="266"/>
      <c r="E689" s="266"/>
      <c r="F689" s="267"/>
      <c r="G689" s="19"/>
      <c r="H689" s="29"/>
      <c r="I689" s="29"/>
      <c r="J689" s="29"/>
      <c r="K689" s="29"/>
      <c r="L689" s="29"/>
      <c r="M689" s="36"/>
      <c r="N689" s="36"/>
      <c r="O689" s="36"/>
      <c r="P689" s="36"/>
      <c r="Q689" s="36"/>
      <c r="R689" s="56"/>
      <c r="S689" s="57"/>
      <c r="T689" s="57"/>
      <c r="U689" s="57"/>
      <c r="V689" s="57"/>
      <c r="W689" s="57"/>
      <c r="X689" s="57"/>
      <c r="Y689" s="57"/>
      <c r="Z689" s="57"/>
      <c r="AA689" s="57"/>
      <c r="AB689" s="57"/>
      <c r="AC689" s="57"/>
      <c r="AD689" s="57"/>
    </row>
    <row r="690" spans="1:30" x14ac:dyDescent="0.2">
      <c r="A690" s="265" t="s">
        <v>145</v>
      </c>
      <c r="B690" s="266"/>
      <c r="C690" s="266"/>
      <c r="D690" s="266"/>
      <c r="E690" s="266"/>
      <c r="F690" s="267"/>
      <c r="G690" s="19"/>
      <c r="H690" s="29"/>
      <c r="I690" s="29"/>
      <c r="J690" s="29"/>
      <c r="K690" s="29"/>
      <c r="L690" s="29"/>
      <c r="M690" s="36"/>
      <c r="N690" s="36"/>
      <c r="O690" s="36"/>
      <c r="P690" s="36"/>
      <c r="Q690" s="36"/>
      <c r="R690" s="56"/>
      <c r="S690" s="57"/>
      <c r="T690" s="57"/>
      <c r="U690" s="57"/>
      <c r="V690" s="57"/>
      <c r="W690" s="57"/>
      <c r="X690" s="57"/>
      <c r="Y690" s="57"/>
      <c r="Z690" s="57"/>
      <c r="AA690" s="57"/>
      <c r="AB690" s="57"/>
      <c r="AC690" s="57"/>
      <c r="AD690" s="57"/>
    </row>
    <row r="691" spans="1:30" x14ac:dyDescent="0.2">
      <c r="A691" s="265" t="s">
        <v>146</v>
      </c>
      <c r="B691" s="266"/>
      <c r="C691" s="266"/>
      <c r="D691" s="266"/>
      <c r="E691" s="266"/>
      <c r="F691" s="267"/>
      <c r="G691" s="19"/>
      <c r="H691" s="29"/>
      <c r="I691" s="29"/>
      <c r="J691" s="29"/>
      <c r="K691" s="29"/>
      <c r="L691" s="29"/>
      <c r="M691" s="36"/>
      <c r="N691" s="36"/>
      <c r="O691" s="36"/>
      <c r="P691" s="36"/>
      <c r="Q691" s="36"/>
      <c r="R691" s="56"/>
      <c r="S691" s="57"/>
      <c r="T691" s="57"/>
      <c r="U691" s="57"/>
      <c r="V691" s="57"/>
      <c r="W691" s="57"/>
      <c r="X691" s="57"/>
      <c r="Y691" s="57"/>
      <c r="Z691" s="57"/>
      <c r="AA691" s="57"/>
      <c r="AB691" s="57"/>
      <c r="AC691" s="57"/>
      <c r="AD691" s="57"/>
    </row>
    <row r="692" spans="1:30" x14ac:dyDescent="0.2">
      <c r="A692" s="265" t="s">
        <v>147</v>
      </c>
      <c r="B692" s="266"/>
      <c r="C692" s="266"/>
      <c r="D692" s="266"/>
      <c r="E692" s="266"/>
      <c r="F692" s="267"/>
      <c r="G692" s="19"/>
      <c r="H692" s="29"/>
      <c r="I692" s="29"/>
      <c r="J692" s="29"/>
      <c r="K692" s="29"/>
      <c r="L692" s="29"/>
      <c r="M692" s="36"/>
      <c r="N692" s="36"/>
      <c r="O692" s="36"/>
      <c r="P692" s="36"/>
      <c r="Q692" s="36"/>
      <c r="R692" s="56"/>
      <c r="S692" s="57"/>
      <c r="T692" s="57"/>
      <c r="U692" s="57"/>
      <c r="V692" s="57"/>
      <c r="W692" s="57"/>
      <c r="X692" s="57"/>
      <c r="Y692" s="57"/>
      <c r="Z692" s="57"/>
      <c r="AA692" s="57"/>
      <c r="AB692" s="57"/>
      <c r="AC692" s="57"/>
      <c r="AD692" s="57"/>
    </row>
    <row r="693" spans="1:30" x14ac:dyDescent="0.2">
      <c r="A693" s="265" t="s">
        <v>148</v>
      </c>
      <c r="B693" s="266"/>
      <c r="C693" s="266"/>
      <c r="D693" s="266"/>
      <c r="E693" s="266"/>
      <c r="F693" s="267"/>
      <c r="G693" s="19"/>
      <c r="H693" s="29"/>
      <c r="I693" s="29"/>
      <c r="J693" s="29"/>
      <c r="K693" s="29"/>
      <c r="L693" s="29"/>
      <c r="M693" s="36"/>
      <c r="N693" s="36"/>
      <c r="O693" s="36"/>
      <c r="P693" s="36"/>
      <c r="Q693" s="36"/>
      <c r="R693" s="56"/>
      <c r="S693" s="57"/>
      <c r="T693" s="57"/>
      <c r="U693" s="57"/>
      <c r="V693" s="57"/>
      <c r="W693" s="57"/>
      <c r="X693" s="57"/>
      <c r="Y693" s="57"/>
      <c r="Z693" s="57"/>
      <c r="AA693" s="57"/>
      <c r="AB693" s="57"/>
      <c r="AC693" s="57"/>
      <c r="AD693" s="57"/>
    </row>
    <row r="694" spans="1:30" x14ac:dyDescent="0.2">
      <c r="A694" s="265" t="s">
        <v>149</v>
      </c>
      <c r="B694" s="266"/>
      <c r="C694" s="266"/>
      <c r="D694" s="266"/>
      <c r="E694" s="266"/>
      <c r="F694" s="267"/>
      <c r="G694" s="19"/>
      <c r="H694" s="29"/>
      <c r="I694" s="29"/>
      <c r="J694" s="29"/>
      <c r="K694" s="29"/>
      <c r="L694" s="29"/>
      <c r="M694" s="36"/>
      <c r="N694" s="36"/>
      <c r="O694" s="36"/>
      <c r="P694" s="36"/>
      <c r="Q694" s="36"/>
      <c r="R694" s="56"/>
      <c r="S694" s="57"/>
      <c r="T694" s="57"/>
      <c r="U694" s="57"/>
      <c r="V694" s="57"/>
      <c r="W694" s="57"/>
      <c r="X694" s="57"/>
      <c r="Y694" s="57"/>
      <c r="Z694" s="57"/>
      <c r="AA694" s="57"/>
      <c r="AB694" s="57"/>
      <c r="AC694" s="57"/>
      <c r="AD694" s="57"/>
    </row>
    <row r="695" spans="1:30" x14ac:dyDescent="0.2">
      <c r="A695" s="265" t="s">
        <v>150</v>
      </c>
      <c r="B695" s="266"/>
      <c r="C695" s="266"/>
      <c r="D695" s="266"/>
      <c r="E695" s="266"/>
      <c r="F695" s="267"/>
      <c r="G695" s="19"/>
      <c r="H695" s="29"/>
      <c r="I695" s="29"/>
      <c r="J695" s="29"/>
      <c r="K695" s="29"/>
      <c r="L695" s="29"/>
      <c r="M695" s="36"/>
      <c r="N695" s="36"/>
      <c r="O695" s="36"/>
      <c r="P695" s="36"/>
      <c r="Q695" s="36"/>
      <c r="R695" s="56"/>
      <c r="S695" s="57"/>
      <c r="T695" s="57"/>
      <c r="U695" s="57"/>
      <c r="V695" s="57"/>
      <c r="W695" s="57"/>
      <c r="X695" s="57"/>
      <c r="Y695" s="57"/>
      <c r="Z695" s="57"/>
      <c r="AA695" s="57"/>
      <c r="AB695" s="57"/>
      <c r="AC695" s="57"/>
      <c r="AD695" s="57"/>
    </row>
    <row r="696" spans="1:30" x14ac:dyDescent="0.2">
      <c r="A696" s="265" t="s">
        <v>151</v>
      </c>
      <c r="B696" s="266"/>
      <c r="C696" s="266"/>
      <c r="D696" s="266"/>
      <c r="E696" s="266"/>
      <c r="F696" s="267"/>
      <c r="G696" s="19"/>
      <c r="H696" s="29"/>
      <c r="I696" s="29"/>
      <c r="J696" s="29"/>
      <c r="K696" s="29"/>
      <c r="L696" s="29"/>
      <c r="M696" s="36"/>
      <c r="N696" s="36"/>
      <c r="O696" s="36"/>
      <c r="P696" s="36"/>
      <c r="Q696" s="36"/>
      <c r="R696" s="56"/>
      <c r="S696" s="57"/>
      <c r="T696" s="57"/>
      <c r="U696" s="57"/>
      <c r="V696" s="57"/>
      <c r="W696" s="57"/>
      <c r="X696" s="57"/>
      <c r="Y696" s="57"/>
      <c r="Z696" s="57"/>
      <c r="AA696" s="57"/>
      <c r="AB696" s="57"/>
      <c r="AC696" s="57"/>
      <c r="AD696" s="57"/>
    </row>
    <row r="697" spans="1:30" x14ac:dyDescent="0.2">
      <c r="A697" s="265" t="s">
        <v>152</v>
      </c>
      <c r="B697" s="266"/>
      <c r="C697" s="266"/>
      <c r="D697" s="266"/>
      <c r="E697" s="266"/>
      <c r="F697" s="267"/>
      <c r="G697" s="19"/>
      <c r="H697" s="29"/>
      <c r="I697" s="29"/>
      <c r="J697" s="29"/>
      <c r="K697" s="29"/>
      <c r="L697" s="29"/>
      <c r="M697" s="36"/>
      <c r="N697" s="36"/>
      <c r="O697" s="36"/>
      <c r="P697" s="36"/>
      <c r="Q697" s="36"/>
      <c r="R697" s="56"/>
      <c r="S697" s="57"/>
      <c r="T697" s="57"/>
      <c r="U697" s="57"/>
      <c r="V697" s="57"/>
      <c r="W697" s="57"/>
      <c r="X697" s="57"/>
      <c r="Y697" s="57"/>
      <c r="Z697" s="57"/>
      <c r="AA697" s="57"/>
      <c r="AB697" s="57"/>
      <c r="AC697" s="57"/>
      <c r="AD697" s="57"/>
    </row>
    <row r="698" spans="1:30" x14ac:dyDescent="0.2">
      <c r="A698" s="265" t="s">
        <v>153</v>
      </c>
      <c r="B698" s="266"/>
      <c r="C698" s="266"/>
      <c r="D698" s="266"/>
      <c r="E698" s="266"/>
      <c r="F698" s="267"/>
      <c r="G698" s="19"/>
      <c r="H698" s="29"/>
      <c r="I698" s="29"/>
      <c r="J698" s="29"/>
      <c r="K698" s="29"/>
      <c r="L698" s="29"/>
      <c r="M698" s="36"/>
      <c r="N698" s="36"/>
      <c r="O698" s="36"/>
      <c r="P698" s="36"/>
      <c r="Q698" s="36"/>
      <c r="R698" s="56"/>
      <c r="S698" s="57"/>
      <c r="T698" s="57"/>
      <c r="U698" s="57"/>
      <c r="V698" s="57"/>
      <c r="W698" s="57"/>
      <c r="X698" s="57"/>
      <c r="Y698" s="57"/>
      <c r="Z698" s="57"/>
      <c r="AA698" s="57"/>
      <c r="AB698" s="57"/>
      <c r="AC698" s="57"/>
      <c r="AD698" s="57"/>
    </row>
    <row r="699" spans="1:30" x14ac:dyDescent="0.2">
      <c r="A699" s="265" t="s">
        <v>154</v>
      </c>
      <c r="B699" s="266"/>
      <c r="C699" s="266"/>
      <c r="D699" s="266"/>
      <c r="E699" s="266"/>
      <c r="F699" s="267"/>
      <c r="G699" s="19"/>
      <c r="H699" s="29"/>
      <c r="I699" s="29"/>
      <c r="J699" s="29"/>
      <c r="K699" s="29"/>
      <c r="L699" s="29"/>
      <c r="M699" s="36"/>
      <c r="N699" s="36"/>
      <c r="O699" s="36"/>
      <c r="P699" s="36"/>
      <c r="Q699" s="36"/>
      <c r="R699" s="56"/>
      <c r="S699" s="57"/>
      <c r="T699" s="57"/>
      <c r="U699" s="57"/>
      <c r="V699" s="57"/>
      <c r="W699" s="57"/>
      <c r="X699" s="57"/>
      <c r="Y699" s="57"/>
      <c r="Z699" s="57"/>
      <c r="AA699" s="57"/>
      <c r="AB699" s="57"/>
      <c r="AC699" s="57"/>
      <c r="AD699" s="57"/>
    </row>
    <row r="700" spans="1:30" x14ac:dyDescent="0.2">
      <c r="A700" s="265" t="s">
        <v>155</v>
      </c>
      <c r="B700" s="266"/>
      <c r="C700" s="266"/>
      <c r="D700" s="266"/>
      <c r="E700" s="266"/>
      <c r="F700" s="267"/>
      <c r="G700" s="19"/>
      <c r="H700" s="29"/>
      <c r="I700" s="29"/>
      <c r="J700" s="29"/>
      <c r="K700" s="29"/>
      <c r="L700" s="29"/>
      <c r="M700" s="36"/>
      <c r="N700" s="36"/>
      <c r="O700" s="36"/>
      <c r="P700" s="36"/>
      <c r="Q700" s="36"/>
      <c r="R700" s="56"/>
      <c r="S700" s="57"/>
      <c r="T700" s="57"/>
      <c r="U700" s="57"/>
      <c r="V700" s="57"/>
      <c r="W700" s="57"/>
      <c r="X700" s="57"/>
      <c r="Y700" s="57"/>
      <c r="Z700" s="57"/>
      <c r="AA700" s="57"/>
      <c r="AB700" s="57"/>
      <c r="AC700" s="57"/>
      <c r="AD700" s="57"/>
    </row>
    <row r="701" spans="1:30" x14ac:dyDescent="0.2">
      <c r="A701" s="265" t="s">
        <v>156</v>
      </c>
      <c r="B701" s="266"/>
      <c r="C701" s="266"/>
      <c r="D701" s="266"/>
      <c r="E701" s="266"/>
      <c r="F701" s="267"/>
      <c r="G701" s="19"/>
      <c r="H701" s="29"/>
      <c r="I701" s="29"/>
      <c r="J701" s="29"/>
      <c r="K701" s="29"/>
      <c r="L701" s="29"/>
      <c r="M701" s="36"/>
      <c r="N701" s="36"/>
      <c r="O701" s="36"/>
      <c r="P701" s="36"/>
      <c r="Q701" s="36"/>
      <c r="R701" s="56"/>
      <c r="S701" s="57"/>
      <c r="T701" s="57"/>
      <c r="U701" s="57"/>
      <c r="V701" s="57"/>
      <c r="W701" s="57"/>
      <c r="X701" s="57"/>
      <c r="Y701" s="57"/>
      <c r="Z701" s="57"/>
      <c r="AA701" s="57"/>
      <c r="AB701" s="57"/>
      <c r="AC701" s="57"/>
      <c r="AD701" s="57"/>
    </row>
    <row r="702" spans="1:30" x14ac:dyDescent="0.2">
      <c r="A702" s="265" t="s">
        <v>157</v>
      </c>
      <c r="B702" s="266"/>
      <c r="C702" s="266"/>
      <c r="D702" s="266"/>
      <c r="E702" s="266"/>
      <c r="F702" s="267"/>
      <c r="G702" s="19"/>
      <c r="H702" s="29"/>
      <c r="I702" s="29"/>
      <c r="J702" s="29"/>
      <c r="K702" s="29"/>
      <c r="L702" s="29"/>
      <c r="M702" s="36"/>
      <c r="N702" s="36"/>
      <c r="O702" s="36"/>
      <c r="P702" s="36"/>
      <c r="Q702" s="36"/>
      <c r="R702" s="56"/>
      <c r="S702" s="57"/>
      <c r="T702" s="57"/>
      <c r="U702" s="57"/>
      <c r="V702" s="57"/>
      <c r="W702" s="57"/>
      <c r="X702" s="57"/>
      <c r="Y702" s="57"/>
      <c r="Z702" s="57"/>
      <c r="AA702" s="57"/>
      <c r="AB702" s="57"/>
      <c r="AC702" s="57"/>
      <c r="AD702" s="57"/>
    </row>
    <row r="703" spans="1:30" x14ac:dyDescent="0.2">
      <c r="A703" s="265" t="s">
        <v>158</v>
      </c>
      <c r="B703" s="266"/>
      <c r="C703" s="266"/>
      <c r="D703" s="266"/>
      <c r="E703" s="266"/>
      <c r="F703" s="267"/>
      <c r="G703" s="19"/>
      <c r="H703" s="29"/>
      <c r="I703" s="29"/>
      <c r="J703" s="29"/>
      <c r="K703" s="29"/>
      <c r="L703" s="29"/>
      <c r="M703" s="36"/>
      <c r="N703" s="36"/>
      <c r="O703" s="36"/>
      <c r="P703" s="36"/>
      <c r="Q703" s="36"/>
      <c r="R703" s="56"/>
      <c r="S703" s="57"/>
      <c r="T703" s="57"/>
      <c r="U703" s="57"/>
      <c r="V703" s="57"/>
      <c r="W703" s="57"/>
      <c r="X703" s="57"/>
      <c r="Y703" s="57"/>
      <c r="Z703" s="57"/>
      <c r="AA703" s="57"/>
      <c r="AB703" s="57"/>
      <c r="AC703" s="57"/>
      <c r="AD703" s="57"/>
    </row>
    <row r="704" spans="1:30" x14ac:dyDescent="0.2">
      <c r="A704" s="265" t="s">
        <v>159</v>
      </c>
      <c r="B704" s="266"/>
      <c r="C704" s="266"/>
      <c r="D704" s="266"/>
      <c r="E704" s="266"/>
      <c r="F704" s="267"/>
      <c r="G704" s="19"/>
      <c r="H704" s="29"/>
      <c r="I704" s="29"/>
      <c r="J704" s="29"/>
      <c r="K704" s="29"/>
      <c r="L704" s="29"/>
      <c r="M704" s="36"/>
      <c r="N704" s="36"/>
      <c r="O704" s="36"/>
      <c r="P704" s="36"/>
      <c r="Q704" s="36"/>
      <c r="R704" s="56"/>
      <c r="S704" s="57"/>
      <c r="T704" s="57"/>
      <c r="U704" s="57"/>
      <c r="V704" s="57"/>
      <c r="W704" s="57"/>
      <c r="X704" s="57"/>
      <c r="Y704" s="57"/>
      <c r="Z704" s="57"/>
      <c r="AA704" s="57"/>
      <c r="AB704" s="57"/>
      <c r="AC704" s="57"/>
      <c r="AD704" s="57"/>
    </row>
    <row r="705" spans="1:30" x14ac:dyDescent="0.2">
      <c r="A705" s="265" t="s">
        <v>160</v>
      </c>
      <c r="B705" s="266"/>
      <c r="C705" s="266"/>
      <c r="D705" s="266"/>
      <c r="E705" s="266"/>
      <c r="F705" s="267"/>
      <c r="G705" s="19"/>
      <c r="H705" s="29"/>
      <c r="I705" s="29"/>
      <c r="J705" s="29"/>
      <c r="K705" s="29"/>
      <c r="L705" s="29"/>
      <c r="M705" s="36"/>
      <c r="N705" s="36"/>
      <c r="O705" s="36"/>
      <c r="P705" s="36"/>
      <c r="Q705" s="36"/>
      <c r="R705" s="56"/>
      <c r="S705" s="57"/>
      <c r="T705" s="57"/>
      <c r="U705" s="57"/>
      <c r="V705" s="57"/>
      <c r="W705" s="57"/>
      <c r="X705" s="57"/>
      <c r="Y705" s="57"/>
      <c r="Z705" s="57"/>
      <c r="AA705" s="57"/>
      <c r="AB705" s="57"/>
      <c r="AC705" s="57"/>
      <c r="AD705" s="57"/>
    </row>
    <row r="706" spans="1:30" ht="14.25" x14ac:dyDescent="0.2">
      <c r="A706" s="265" t="s">
        <v>161</v>
      </c>
      <c r="B706" s="266"/>
      <c r="C706" s="266"/>
      <c r="D706" s="266"/>
      <c r="E706" s="266"/>
      <c r="F706" s="267"/>
      <c r="G706" s="58"/>
      <c r="H706" s="58"/>
      <c r="I706" s="58"/>
      <c r="J706" s="58"/>
      <c r="K706" s="58"/>
      <c r="L706" s="58"/>
      <c r="M706" s="58"/>
      <c r="N706" s="58"/>
      <c r="O706" s="58"/>
      <c r="P706" s="58"/>
      <c r="Q706" s="58"/>
      <c r="R706" s="57"/>
      <c r="S706" s="57"/>
      <c r="T706" s="57"/>
      <c r="U706" s="57"/>
      <c r="V706" s="57"/>
      <c r="W706" s="57"/>
      <c r="X706" s="57"/>
      <c r="Y706" s="57"/>
      <c r="Z706" s="57"/>
      <c r="AA706" s="57"/>
      <c r="AB706" s="57"/>
      <c r="AC706" s="57"/>
      <c r="AD706" s="57"/>
    </row>
    <row r="707" spans="1:30" ht="14.25" x14ac:dyDescent="0.2">
      <c r="A707" s="265" t="s">
        <v>162</v>
      </c>
      <c r="B707" s="266"/>
      <c r="C707" s="266"/>
      <c r="D707" s="266"/>
      <c r="E707" s="266"/>
      <c r="F707" s="267"/>
      <c r="G707" s="59"/>
      <c r="H707" s="59"/>
      <c r="I707" s="59"/>
      <c r="J707" s="59"/>
      <c r="K707" s="59"/>
      <c r="L707" s="59"/>
      <c r="M707" s="59"/>
      <c r="N707" s="59"/>
      <c r="O707" s="59"/>
      <c r="P707" s="59"/>
      <c r="Q707" s="59"/>
      <c r="R707" s="57"/>
      <c r="S707" s="57"/>
      <c r="T707" s="57"/>
      <c r="U707" s="57"/>
      <c r="V707" s="57"/>
      <c r="W707" s="57"/>
      <c r="X707" s="57"/>
      <c r="Y707" s="57"/>
      <c r="Z707" s="57"/>
      <c r="AA707" s="57"/>
      <c r="AB707" s="57"/>
      <c r="AC707" s="57"/>
      <c r="AD707" s="57"/>
    </row>
    <row r="708" spans="1:30" ht="14.25" x14ac:dyDescent="0.2">
      <c r="A708" s="265" t="s">
        <v>163</v>
      </c>
      <c r="B708" s="266"/>
      <c r="C708" s="266"/>
      <c r="D708" s="266"/>
      <c r="E708" s="266"/>
      <c r="F708" s="267"/>
      <c r="G708" s="59"/>
      <c r="H708" s="59"/>
      <c r="I708" s="59"/>
      <c r="J708" s="59"/>
      <c r="K708" s="59"/>
      <c r="L708" s="59"/>
      <c r="M708" s="59"/>
      <c r="N708" s="59"/>
      <c r="O708" s="59"/>
      <c r="P708" s="59"/>
      <c r="Q708" s="59"/>
      <c r="R708" s="57"/>
      <c r="S708" s="57"/>
      <c r="T708" s="57"/>
      <c r="U708" s="57"/>
      <c r="V708" s="57"/>
      <c r="W708" s="57"/>
      <c r="X708" s="57"/>
      <c r="Y708" s="57"/>
      <c r="Z708" s="57"/>
      <c r="AA708" s="57"/>
      <c r="AB708" s="57"/>
      <c r="AC708" s="57"/>
      <c r="AD708" s="57"/>
    </row>
    <row r="709" spans="1:30" ht="14.25" x14ac:dyDescent="0.2">
      <c r="A709" s="265" t="s">
        <v>164</v>
      </c>
      <c r="B709" s="266"/>
      <c r="C709" s="266"/>
      <c r="D709" s="266"/>
      <c r="E709" s="266"/>
      <c r="F709" s="267"/>
      <c r="G709" s="59"/>
      <c r="H709" s="59"/>
      <c r="I709" s="59"/>
      <c r="J709" s="59"/>
      <c r="K709" s="59"/>
      <c r="L709" s="59"/>
      <c r="M709" s="59"/>
      <c r="N709" s="59"/>
      <c r="O709" s="59"/>
      <c r="P709" s="59"/>
      <c r="Q709" s="59"/>
      <c r="R709" s="57"/>
      <c r="S709" s="57"/>
      <c r="T709" s="57"/>
      <c r="U709" s="57"/>
      <c r="V709" s="57"/>
      <c r="W709" s="57"/>
      <c r="X709" s="57"/>
      <c r="Y709" s="57"/>
      <c r="Z709" s="57"/>
      <c r="AA709" s="57"/>
      <c r="AB709" s="57"/>
      <c r="AC709" s="57"/>
      <c r="AD709" s="57"/>
    </row>
    <row r="710" spans="1:30" ht="14.25" x14ac:dyDescent="0.2">
      <c r="A710" s="265" t="s">
        <v>165</v>
      </c>
      <c r="B710" s="266"/>
      <c r="C710" s="266"/>
      <c r="D710" s="266"/>
      <c r="E710" s="266"/>
      <c r="F710" s="267"/>
      <c r="G710" s="59"/>
      <c r="H710" s="59"/>
      <c r="I710" s="59"/>
      <c r="J710" s="59"/>
      <c r="K710" s="59"/>
      <c r="L710" s="59"/>
      <c r="M710" s="59"/>
      <c r="N710" s="59"/>
      <c r="O710" s="59"/>
      <c r="P710" s="59"/>
      <c r="Q710" s="59"/>
      <c r="R710" s="57"/>
      <c r="S710" s="57"/>
      <c r="T710" s="57"/>
      <c r="U710" s="57"/>
      <c r="V710" s="57"/>
      <c r="W710" s="57"/>
      <c r="X710" s="57"/>
      <c r="Y710" s="57"/>
      <c r="Z710" s="57"/>
      <c r="AA710" s="57"/>
      <c r="AB710" s="57"/>
      <c r="AC710" s="57"/>
      <c r="AD710" s="57"/>
    </row>
    <row r="711" spans="1:30" ht="14.25" x14ac:dyDescent="0.2">
      <c r="A711" s="265" t="s">
        <v>166</v>
      </c>
      <c r="B711" s="266"/>
      <c r="C711" s="266"/>
      <c r="D711" s="266"/>
      <c r="E711" s="266"/>
      <c r="F711" s="267"/>
      <c r="G711" s="59"/>
      <c r="H711" s="59"/>
      <c r="I711" s="59"/>
      <c r="J711" s="59"/>
      <c r="K711" s="59"/>
      <c r="L711" s="59"/>
      <c r="M711" s="59"/>
      <c r="N711" s="59"/>
      <c r="O711" s="59"/>
      <c r="P711" s="59"/>
      <c r="Q711" s="59"/>
      <c r="R711" s="57"/>
      <c r="S711" s="57"/>
      <c r="T711" s="57"/>
      <c r="U711" s="57"/>
      <c r="V711" s="57"/>
      <c r="W711" s="57"/>
      <c r="X711" s="57"/>
      <c r="Y711" s="57"/>
      <c r="Z711" s="57"/>
      <c r="AA711" s="57"/>
      <c r="AB711" s="57"/>
      <c r="AC711" s="57"/>
      <c r="AD711" s="57"/>
    </row>
    <row r="712" spans="1:30" ht="14.25" x14ac:dyDescent="0.2">
      <c r="A712" s="265" t="s">
        <v>167</v>
      </c>
      <c r="B712" s="266"/>
      <c r="C712" s="266"/>
      <c r="D712" s="266"/>
      <c r="E712" s="266"/>
      <c r="F712" s="267"/>
      <c r="G712" s="59"/>
      <c r="H712" s="59"/>
      <c r="I712" s="59"/>
      <c r="J712" s="59"/>
      <c r="K712" s="59"/>
      <c r="L712" s="59"/>
      <c r="M712" s="59"/>
      <c r="N712" s="59"/>
      <c r="O712" s="59"/>
      <c r="P712" s="59"/>
      <c r="Q712" s="59"/>
      <c r="R712" s="57"/>
      <c r="S712" s="57"/>
      <c r="T712" s="57"/>
      <c r="U712" s="57"/>
      <c r="V712" s="57"/>
      <c r="W712" s="57"/>
      <c r="X712" s="57"/>
      <c r="Y712" s="57"/>
      <c r="Z712" s="57"/>
      <c r="AA712" s="57"/>
      <c r="AB712" s="57"/>
      <c r="AC712" s="57"/>
      <c r="AD712" s="57"/>
    </row>
    <row r="713" spans="1:30" ht="14.25" x14ac:dyDescent="0.2">
      <c r="A713" s="265" t="s">
        <v>168</v>
      </c>
      <c r="B713" s="266"/>
      <c r="C713" s="266"/>
      <c r="D713" s="266"/>
      <c r="E713" s="266"/>
      <c r="F713" s="267"/>
      <c r="G713" s="59"/>
      <c r="H713" s="59"/>
      <c r="I713" s="59"/>
      <c r="J713" s="59"/>
      <c r="K713" s="59"/>
      <c r="L713" s="59"/>
      <c r="M713" s="59"/>
      <c r="N713" s="59"/>
      <c r="O713" s="59"/>
      <c r="P713" s="59"/>
      <c r="Q713" s="59"/>
      <c r="R713" s="57"/>
      <c r="S713" s="57"/>
      <c r="T713" s="57"/>
      <c r="U713" s="57"/>
      <c r="V713" s="57"/>
      <c r="W713" s="57"/>
      <c r="X713" s="57"/>
      <c r="Y713" s="57"/>
      <c r="Z713" s="57"/>
      <c r="AA713" s="57"/>
      <c r="AB713" s="57"/>
      <c r="AC713" s="57"/>
      <c r="AD713" s="57"/>
    </row>
    <row r="714" spans="1:30" ht="14.25" x14ac:dyDescent="0.2">
      <c r="A714" s="265" t="s">
        <v>169</v>
      </c>
      <c r="B714" s="266"/>
      <c r="C714" s="266"/>
      <c r="D714" s="266"/>
      <c r="E714" s="266"/>
      <c r="F714" s="267"/>
      <c r="G714" s="59"/>
      <c r="H714" s="59"/>
      <c r="I714" s="59"/>
      <c r="J714" s="59"/>
      <c r="K714" s="59"/>
      <c r="L714" s="59"/>
      <c r="M714" s="59"/>
      <c r="N714" s="59"/>
      <c r="O714" s="59"/>
      <c r="P714" s="59"/>
      <c r="Q714" s="59"/>
      <c r="R714" s="57"/>
      <c r="S714" s="57"/>
      <c r="T714" s="57"/>
      <c r="U714" s="57"/>
      <c r="V714" s="57"/>
      <c r="W714" s="57"/>
      <c r="X714" s="57"/>
      <c r="Y714" s="57"/>
      <c r="Z714" s="57"/>
      <c r="AA714" s="57"/>
      <c r="AB714" s="57"/>
      <c r="AC714" s="57"/>
      <c r="AD714" s="57"/>
    </row>
    <row r="715" spans="1:30" ht="14.25" x14ac:dyDescent="0.2">
      <c r="A715" s="265" t="s">
        <v>170</v>
      </c>
      <c r="B715" s="266"/>
      <c r="C715" s="266"/>
      <c r="D715" s="266"/>
      <c r="E715" s="266"/>
      <c r="F715" s="267"/>
      <c r="G715" s="59"/>
      <c r="H715" s="59"/>
      <c r="I715" s="59"/>
      <c r="J715" s="59"/>
      <c r="K715" s="59"/>
      <c r="L715" s="59"/>
      <c r="M715" s="59"/>
      <c r="N715" s="59"/>
      <c r="O715" s="59"/>
      <c r="P715" s="59"/>
      <c r="Q715" s="59"/>
      <c r="R715" s="57"/>
      <c r="S715" s="57"/>
      <c r="T715" s="57"/>
      <c r="U715" s="57"/>
      <c r="V715" s="57"/>
      <c r="W715" s="57"/>
      <c r="X715" s="57"/>
      <c r="Y715" s="57"/>
      <c r="Z715" s="57"/>
      <c r="AA715" s="57"/>
      <c r="AB715" s="57"/>
      <c r="AC715" s="57"/>
      <c r="AD715" s="57"/>
    </row>
    <row r="716" spans="1:30" ht="14.25" x14ac:dyDescent="0.2">
      <c r="A716" s="265" t="s">
        <v>171</v>
      </c>
      <c r="B716" s="266"/>
      <c r="C716" s="266"/>
      <c r="D716" s="266"/>
      <c r="E716" s="266"/>
      <c r="F716" s="267"/>
      <c r="G716" s="59"/>
      <c r="H716" s="59"/>
      <c r="I716" s="59"/>
      <c r="J716" s="59"/>
      <c r="K716" s="59"/>
      <c r="L716" s="59"/>
      <c r="M716" s="59"/>
      <c r="N716" s="59"/>
      <c r="O716" s="59"/>
      <c r="P716" s="59"/>
      <c r="Q716" s="59"/>
      <c r="R716" s="57"/>
      <c r="S716" s="57"/>
      <c r="T716" s="57"/>
      <c r="U716" s="57"/>
      <c r="V716" s="57"/>
      <c r="W716" s="57"/>
      <c r="X716" s="57"/>
      <c r="Y716" s="57"/>
      <c r="Z716" s="57"/>
      <c r="AA716" s="57"/>
      <c r="AB716" s="57"/>
      <c r="AC716" s="57"/>
      <c r="AD716" s="57"/>
    </row>
    <row r="717" spans="1:30" ht="14.25" x14ac:dyDescent="0.2">
      <c r="A717" s="265" t="s">
        <v>172</v>
      </c>
      <c r="B717" s="266"/>
      <c r="C717" s="266"/>
      <c r="D717" s="266"/>
      <c r="E717" s="266"/>
      <c r="F717" s="267"/>
      <c r="G717" s="59"/>
      <c r="H717" s="59"/>
      <c r="I717" s="59"/>
      <c r="J717" s="59"/>
      <c r="K717" s="59"/>
      <c r="L717" s="59"/>
      <c r="M717" s="59"/>
      <c r="N717" s="59"/>
      <c r="O717" s="59"/>
      <c r="P717" s="59"/>
      <c r="Q717" s="59"/>
      <c r="R717" s="57"/>
      <c r="S717" s="57"/>
      <c r="T717" s="57"/>
      <c r="U717" s="57"/>
      <c r="V717" s="57"/>
      <c r="W717" s="57"/>
      <c r="X717" s="57"/>
      <c r="Y717" s="57"/>
      <c r="Z717" s="57"/>
      <c r="AA717" s="57"/>
      <c r="AB717" s="57"/>
      <c r="AC717" s="57"/>
      <c r="AD717" s="57"/>
    </row>
    <row r="718" spans="1:30" ht="14.25" x14ac:dyDescent="0.2">
      <c r="A718" s="265" t="s">
        <v>173</v>
      </c>
      <c r="B718" s="266"/>
      <c r="C718" s="266"/>
      <c r="D718" s="266"/>
      <c r="E718" s="266"/>
      <c r="F718" s="267"/>
      <c r="G718" s="59"/>
      <c r="H718" s="59"/>
      <c r="I718" s="59"/>
      <c r="J718" s="59"/>
      <c r="K718" s="59"/>
      <c r="L718" s="59"/>
      <c r="M718" s="59"/>
      <c r="N718" s="59"/>
      <c r="O718" s="59"/>
      <c r="P718" s="59"/>
      <c r="Q718" s="59"/>
      <c r="R718" s="57"/>
      <c r="S718" s="57"/>
      <c r="T718" s="57"/>
      <c r="U718" s="57"/>
      <c r="V718" s="57"/>
      <c r="W718" s="57"/>
      <c r="X718" s="57"/>
      <c r="Y718" s="57"/>
      <c r="Z718" s="57"/>
      <c r="AA718" s="57"/>
      <c r="AB718" s="57"/>
      <c r="AC718" s="57"/>
      <c r="AD718" s="57"/>
    </row>
    <row r="719" spans="1:30" ht="14.25" x14ac:dyDescent="0.2">
      <c r="A719" s="265" t="s">
        <v>174</v>
      </c>
      <c r="B719" s="266"/>
      <c r="C719" s="266"/>
      <c r="D719" s="266"/>
      <c r="E719" s="266"/>
      <c r="F719" s="267"/>
      <c r="G719" s="59"/>
      <c r="H719" s="59"/>
      <c r="I719" s="59"/>
      <c r="J719" s="59"/>
      <c r="K719" s="59"/>
      <c r="L719" s="59"/>
      <c r="M719" s="59"/>
      <c r="N719" s="59"/>
      <c r="O719" s="59"/>
      <c r="P719" s="59"/>
      <c r="Q719" s="59"/>
      <c r="R719" s="57"/>
      <c r="S719" s="57"/>
      <c r="T719" s="57"/>
      <c r="U719" s="57"/>
      <c r="V719" s="57"/>
      <c r="W719" s="57"/>
      <c r="X719" s="57"/>
      <c r="Y719" s="57"/>
      <c r="Z719" s="57"/>
      <c r="AA719" s="57"/>
      <c r="AB719" s="57"/>
      <c r="AC719" s="57"/>
      <c r="AD719" s="57"/>
    </row>
    <row r="720" spans="1:30" ht="14.25" x14ac:dyDescent="0.2">
      <c r="A720" s="265" t="s">
        <v>175</v>
      </c>
      <c r="B720" s="266"/>
      <c r="C720" s="266"/>
      <c r="D720" s="266"/>
      <c r="E720" s="266"/>
      <c r="F720" s="267"/>
      <c r="G720" s="59"/>
      <c r="H720" s="59"/>
      <c r="I720" s="59"/>
      <c r="J720" s="59"/>
      <c r="K720" s="59"/>
      <c r="L720" s="59"/>
      <c r="M720" s="59"/>
      <c r="N720" s="59"/>
      <c r="O720" s="59"/>
      <c r="P720" s="59"/>
      <c r="Q720" s="59"/>
      <c r="R720" s="57"/>
      <c r="S720" s="57"/>
      <c r="T720" s="57"/>
      <c r="U720" s="57"/>
      <c r="V720" s="57"/>
      <c r="W720" s="57"/>
      <c r="X720" s="57"/>
      <c r="Y720" s="57"/>
      <c r="Z720" s="57"/>
      <c r="AA720" s="57"/>
      <c r="AB720" s="57"/>
      <c r="AC720" s="57"/>
      <c r="AD720" s="57"/>
    </row>
    <row r="721" spans="1:30" ht="14.25" x14ac:dyDescent="0.2">
      <c r="A721" s="265" t="s">
        <v>176</v>
      </c>
      <c r="B721" s="266"/>
      <c r="C721" s="266"/>
      <c r="D721" s="266"/>
      <c r="E721" s="266"/>
      <c r="F721" s="267"/>
      <c r="G721" s="59"/>
      <c r="H721" s="59"/>
      <c r="I721" s="59"/>
      <c r="J721" s="59"/>
      <c r="K721" s="59"/>
      <c r="L721" s="59"/>
      <c r="M721" s="59"/>
      <c r="N721" s="59"/>
      <c r="O721" s="59"/>
      <c r="P721" s="59"/>
      <c r="Q721" s="59"/>
      <c r="R721" s="57"/>
      <c r="S721" s="57"/>
      <c r="T721" s="57"/>
      <c r="U721" s="57"/>
      <c r="V721" s="57"/>
      <c r="W721" s="57"/>
      <c r="X721" s="57"/>
      <c r="Y721" s="57"/>
      <c r="Z721" s="57"/>
      <c r="AA721" s="57"/>
      <c r="AB721" s="57"/>
      <c r="AC721" s="57"/>
      <c r="AD721" s="57"/>
    </row>
    <row r="722" spans="1:30" ht="14.25" x14ac:dyDescent="0.2">
      <c r="A722" s="265" t="s">
        <v>177</v>
      </c>
      <c r="B722" s="266"/>
      <c r="C722" s="266"/>
      <c r="D722" s="266"/>
      <c r="E722" s="266"/>
      <c r="F722" s="267"/>
      <c r="G722" s="59"/>
      <c r="H722" s="59"/>
      <c r="I722" s="59"/>
      <c r="J722" s="59"/>
      <c r="K722" s="59"/>
      <c r="L722" s="59"/>
      <c r="M722" s="59"/>
      <c r="N722" s="59"/>
      <c r="O722" s="59"/>
      <c r="P722" s="59"/>
      <c r="Q722" s="59"/>
      <c r="R722" s="57"/>
      <c r="S722" s="57"/>
      <c r="T722" s="57"/>
      <c r="U722" s="57"/>
      <c r="V722" s="57"/>
      <c r="W722" s="57"/>
      <c r="X722" s="57"/>
      <c r="Y722" s="57"/>
      <c r="Z722" s="57"/>
      <c r="AA722" s="57"/>
      <c r="AB722" s="57"/>
      <c r="AC722" s="57"/>
      <c r="AD722" s="57"/>
    </row>
    <row r="723" spans="1:30" ht="14.25" x14ac:dyDescent="0.2">
      <c r="A723" s="265" t="s">
        <v>178</v>
      </c>
      <c r="B723" s="266"/>
      <c r="C723" s="266"/>
      <c r="D723" s="266"/>
      <c r="E723" s="266"/>
      <c r="F723" s="267"/>
      <c r="G723" s="59"/>
      <c r="H723" s="59"/>
      <c r="I723" s="59"/>
      <c r="J723" s="59"/>
      <c r="K723" s="59"/>
      <c r="L723" s="59"/>
      <c r="M723" s="59"/>
      <c r="N723" s="59"/>
      <c r="O723" s="59"/>
      <c r="P723" s="59"/>
      <c r="Q723" s="59"/>
      <c r="R723" s="57"/>
      <c r="S723" s="57"/>
      <c r="T723" s="57"/>
      <c r="U723" s="57"/>
      <c r="V723" s="57"/>
      <c r="W723" s="57"/>
      <c r="X723" s="57"/>
      <c r="Y723" s="57"/>
      <c r="Z723" s="57"/>
      <c r="AA723" s="57"/>
      <c r="AB723" s="57"/>
      <c r="AC723" s="57"/>
      <c r="AD723" s="57"/>
    </row>
    <row r="724" spans="1:30" ht="14.25" x14ac:dyDescent="0.2">
      <c r="A724" s="265" t="s">
        <v>179</v>
      </c>
      <c r="B724" s="266"/>
      <c r="C724" s="266"/>
      <c r="D724" s="266"/>
      <c r="E724" s="266"/>
      <c r="F724" s="267"/>
      <c r="G724" s="59"/>
      <c r="H724" s="59"/>
      <c r="I724" s="59"/>
      <c r="J724" s="59"/>
      <c r="K724" s="59"/>
      <c r="L724" s="59"/>
      <c r="M724" s="59"/>
      <c r="N724" s="59"/>
      <c r="O724" s="59"/>
      <c r="P724" s="59"/>
      <c r="Q724" s="59"/>
      <c r="R724" s="57"/>
      <c r="S724" s="57"/>
      <c r="T724" s="57"/>
      <c r="U724" s="57"/>
      <c r="V724" s="57"/>
      <c r="W724" s="57"/>
      <c r="X724" s="57"/>
      <c r="Y724" s="57"/>
      <c r="Z724" s="57"/>
      <c r="AA724" s="57"/>
      <c r="AB724" s="57"/>
      <c r="AC724" s="57"/>
      <c r="AD724" s="57"/>
    </row>
    <row r="725" spans="1:30" ht="14.25" x14ac:dyDescent="0.2">
      <c r="A725" s="265" t="s">
        <v>180</v>
      </c>
      <c r="B725" s="266"/>
      <c r="C725" s="266"/>
      <c r="D725" s="266"/>
      <c r="E725" s="266"/>
      <c r="F725" s="267"/>
      <c r="G725" s="60"/>
      <c r="H725" s="59"/>
      <c r="I725" s="59"/>
      <c r="J725" s="59"/>
      <c r="K725" s="59"/>
      <c r="L725" s="59"/>
      <c r="M725" s="59"/>
      <c r="N725" s="59"/>
      <c r="O725" s="59"/>
      <c r="P725" s="59"/>
      <c r="Q725" s="59"/>
      <c r="R725" s="57"/>
      <c r="S725" s="57"/>
      <c r="T725" s="57"/>
      <c r="U725" s="57"/>
      <c r="V725" s="57"/>
      <c r="W725" s="57"/>
      <c r="X725" s="57"/>
      <c r="Y725" s="57"/>
      <c r="Z725" s="57"/>
      <c r="AA725" s="57"/>
      <c r="AB725" s="57"/>
      <c r="AC725" s="57"/>
      <c r="AD725" s="57"/>
    </row>
    <row r="726" spans="1:30" ht="14.25" x14ac:dyDescent="0.2">
      <c r="A726" s="61"/>
      <c r="B726" s="61"/>
      <c r="C726" s="61"/>
      <c r="D726" s="61"/>
      <c r="E726" s="61"/>
      <c r="F726" s="61"/>
      <c r="G726" s="61"/>
      <c r="H726" s="61"/>
      <c r="I726" s="61"/>
      <c r="J726" s="61"/>
      <c r="K726" s="61"/>
      <c r="L726" s="61"/>
      <c r="M726" s="61"/>
      <c r="N726" s="61"/>
      <c r="O726" s="61"/>
      <c r="P726" s="61"/>
      <c r="Q726" s="61"/>
      <c r="R726" s="2"/>
      <c r="S726" s="2"/>
      <c r="T726" s="2"/>
      <c r="U726" s="2"/>
      <c r="V726" s="2"/>
      <c r="W726" s="2"/>
      <c r="X726" s="2"/>
      <c r="Y726" s="2"/>
      <c r="Z726" s="2"/>
      <c r="AA726" s="2"/>
      <c r="AB726" s="2"/>
      <c r="AC726" s="2"/>
      <c r="AD726" s="2"/>
    </row>
    <row r="727" spans="1:30" ht="14.25" x14ac:dyDescent="0.2">
      <c r="A727" s="61"/>
      <c r="B727" s="61"/>
      <c r="C727" s="61"/>
      <c r="D727" s="61"/>
      <c r="E727" s="61"/>
      <c r="F727" s="61"/>
      <c r="G727" s="61"/>
      <c r="H727" s="61"/>
      <c r="I727" s="61"/>
      <c r="J727" s="61"/>
      <c r="K727" s="61"/>
      <c r="L727" s="61"/>
      <c r="M727" s="61"/>
      <c r="N727" s="61"/>
      <c r="O727" s="61"/>
      <c r="P727" s="61"/>
      <c r="Q727" s="61"/>
      <c r="R727" s="2"/>
      <c r="S727" s="2"/>
      <c r="T727" s="2"/>
      <c r="U727" s="2"/>
      <c r="V727" s="2"/>
      <c r="W727" s="2"/>
      <c r="X727" s="2"/>
      <c r="Y727" s="2"/>
      <c r="Z727" s="2"/>
      <c r="AA727" s="2"/>
      <c r="AB727" s="2"/>
      <c r="AC727" s="2"/>
      <c r="AD727" s="2"/>
    </row>
    <row r="728" spans="1:30" ht="14.25" x14ac:dyDescent="0.2">
      <c r="A728" s="61"/>
      <c r="B728" s="61"/>
      <c r="C728" s="61"/>
      <c r="D728" s="61"/>
      <c r="E728" s="61"/>
      <c r="F728" s="61"/>
      <c r="G728" s="61"/>
      <c r="H728" s="61"/>
      <c r="I728" s="61"/>
      <c r="J728" s="61"/>
      <c r="K728" s="61"/>
      <c r="L728" s="61"/>
      <c r="M728" s="61"/>
      <c r="N728" s="61"/>
      <c r="O728" s="61"/>
      <c r="P728" s="61"/>
      <c r="Q728" s="61"/>
      <c r="R728" s="2"/>
      <c r="S728" s="2"/>
      <c r="T728" s="2"/>
      <c r="U728" s="2"/>
      <c r="V728" s="2"/>
      <c r="W728" s="2"/>
      <c r="X728" s="2"/>
      <c r="Y728" s="2"/>
      <c r="Z728" s="2"/>
      <c r="AA728" s="2"/>
      <c r="AB728" s="2"/>
      <c r="AC728" s="2"/>
      <c r="AD728" s="2"/>
    </row>
    <row r="729" spans="1:30" ht="14.25" x14ac:dyDescent="0.2">
      <c r="A729" s="61"/>
      <c r="B729" s="61"/>
      <c r="C729" s="61"/>
      <c r="D729" s="61"/>
      <c r="E729" s="61"/>
      <c r="F729" s="61"/>
      <c r="G729" s="61"/>
      <c r="H729" s="61"/>
      <c r="I729" s="61"/>
      <c r="J729" s="61"/>
      <c r="K729" s="61"/>
      <c r="L729" s="61"/>
      <c r="M729" s="61"/>
      <c r="N729" s="61"/>
      <c r="O729" s="61"/>
      <c r="P729" s="61"/>
      <c r="Q729" s="61"/>
      <c r="R729" s="2"/>
      <c r="S729" s="2"/>
      <c r="T729" s="2"/>
      <c r="U729" s="2"/>
      <c r="V729" s="2"/>
      <c r="W729" s="2"/>
      <c r="X729" s="2"/>
      <c r="Y729" s="2"/>
      <c r="Z729" s="2"/>
      <c r="AA729" s="2"/>
      <c r="AB729" s="2"/>
      <c r="AC729" s="2"/>
      <c r="AD729" s="2"/>
    </row>
    <row r="730" spans="1:30" ht="14.25"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14.25"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14.25"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14.25"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14.25"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14.25"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14.25"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14.25"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14.25"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14.25"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14.25"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14.25"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14.25"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14.25"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14.25"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14.25"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14.25"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14.25"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14.25"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14.25"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14.25"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14.25"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14.25"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14.25"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14.25"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14.25"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14.25"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14.25"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14.25"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14.25"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14.25"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14.25"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14.25"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14.25"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14.25"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14.25"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14.25"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14.25"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14.25"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14.25"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14.25"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14.25"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14.25"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14.25"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14.25"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14.25"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14.25"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14.25"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14.25"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14.25"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14.25"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14.25"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14.25"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14.25"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14.25"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14.25"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14.25"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14.25"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14.25"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14.25"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14.25"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14.25"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14.25"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14.25"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14.25"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14.25"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14.25"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14.25"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14.25"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14.25"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14.25"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14.25"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14.25"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14.25"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14.25"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14.25"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14.25"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14.25"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14.25"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14.25"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14.25"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14.25"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14.25"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14.25"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14.25"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14.25"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14.25"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14.25"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14.25"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14.25"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14.25"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14.25"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14.25"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14.25"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14.25"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14.25"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14.25"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14.25"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14.25"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14.25"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14.25"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14.25"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14.25"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14.25"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14.25"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14.25"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14.25"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14.25"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14.25"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14.25"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14.25"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14.25"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14.25"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14.25"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14.25"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14.25"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14.25"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14.25"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14.25"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14.25"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14.25"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14.25"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14.25"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14.25"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14.25"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14.25"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14.25"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14.25"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14.25"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14.25"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14.25"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14.25"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14.25"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14.25"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14.25"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14.25"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14.25"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14.25"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14.25"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14.25"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14.25"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14.25"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14.25"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14.25"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14.25"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14.25"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14.25"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14.25"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14.25"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14.25"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14.25"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14.25"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14.25"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14.25"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14.25"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14.25"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14.25"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14.25"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14.25"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14.25"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14.25"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14.25"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14.25"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14.25"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14.25"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14.25"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14.25"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14.25"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14.25"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14.25"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14.25"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14.25"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14.25"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14.25"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14.25"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14.25"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14.25"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14.25"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14.25"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14.25"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14.25"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14.25"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14.25"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14.25"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14.25"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14.25"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14.25"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14.25"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14.25"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14.25"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14.25"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14.25"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14.25"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14.25"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14.25"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14.25"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14.25"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14.25"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14.25"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14.25"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14.25"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14.25"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14.25"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14.25"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14.25"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14.25"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14.25"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14.25"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14.25"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14.25"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14.25"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14.25"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14.25"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14.25"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14.25"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14.25"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14.25"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14.25"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14.25"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14.25"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14.25"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14.25"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14.25"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14.25"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14.25"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14.25"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14.25"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14.25"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14.25"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14.25"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14.25"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14.25"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14.25"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14.25"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14.25"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14.25"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14.25"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14.25"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14.25"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14.25"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14.25"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14.25"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14.25"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14.25"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14.25"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14.25"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14.25"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14.25"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14.25"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14.25"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14.25"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14.25"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14.25"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14.25"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14.25"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14.25"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14.25"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14.25"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14.25"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14.25"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14.25"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14.25"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14.25"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14.25"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14.25"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14.25"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14.25"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14.25"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14.25"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14.25"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14.25"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row r="1001" spans="1:30" ht="14.25" x14ac:dyDescent="0.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row>
    <row r="1002" spans="1:30" ht="14.25" x14ac:dyDescent="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row>
    <row r="1003" spans="1:30" ht="14.25" x14ac:dyDescent="0.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row>
    <row r="1004" spans="1:30" ht="14.25" x14ac:dyDescent="0.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row>
    <row r="1005" spans="1:30" ht="14.25" x14ac:dyDescent="0.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row>
    <row r="1006" spans="1:30" ht="14.25" x14ac:dyDescent="0.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row>
    <row r="1007" spans="1:30" ht="14.25" x14ac:dyDescent="0.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row>
    <row r="1008" spans="1:30" ht="14.25" x14ac:dyDescent="0.2">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row>
    <row r="1009" spans="1:30" ht="14.25" x14ac:dyDescent="0.2">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row>
    <row r="1010" spans="1:30" ht="14.25" x14ac:dyDescent="0.2">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row>
    <row r="1011" spans="1:30" ht="14.25" x14ac:dyDescent="0.2">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row>
    <row r="1012" spans="1:30" ht="14.25" x14ac:dyDescent="0.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row>
    <row r="1013" spans="1:30" ht="14.25" x14ac:dyDescent="0.2">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row>
    <row r="1014" spans="1:30" ht="14.25" x14ac:dyDescent="0.2">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row>
    <row r="1015" spans="1:30" ht="14.25" x14ac:dyDescent="0.2">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row>
    <row r="1016" spans="1:30" ht="14.25" x14ac:dyDescent="0.2">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row>
    <row r="1017" spans="1:30" ht="14.25" x14ac:dyDescent="0.2">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row>
    <row r="1018" spans="1:30" ht="14.25" x14ac:dyDescent="0.2">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row>
    <row r="1019" spans="1:30" ht="14.25" x14ac:dyDescent="0.2">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row>
    <row r="1020" spans="1:30" ht="14.25" x14ac:dyDescent="0.2">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row>
    <row r="1021" spans="1:30" ht="14.25" x14ac:dyDescent="0.2">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row>
    <row r="1022" spans="1:30" ht="14.25" x14ac:dyDescent="0.2">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row>
    <row r="1023" spans="1:30" ht="14.25" x14ac:dyDescent="0.2">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row>
    <row r="1024" spans="1:30" ht="14.25" x14ac:dyDescent="0.2">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row>
    <row r="1025" spans="1:30" ht="14.25" x14ac:dyDescent="0.2">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row>
    <row r="1026" spans="1:30" ht="14.25" x14ac:dyDescent="0.2">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row>
    <row r="1027" spans="1:30" ht="14.25" x14ac:dyDescent="0.2">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row>
    <row r="1028" spans="1:30" ht="14.25" x14ac:dyDescent="0.2">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row>
    <row r="1029" spans="1:30" ht="14.25" x14ac:dyDescent="0.2">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row>
    <row r="1030" spans="1:30" ht="14.25" x14ac:dyDescent="0.2">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row>
    <row r="1031" spans="1:30" ht="14.25" x14ac:dyDescent="0.2">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row>
    <row r="1032" spans="1:30" ht="14.25" x14ac:dyDescent="0.2">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row>
    <row r="1033" spans="1:30" ht="14.25" x14ac:dyDescent="0.2">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row>
    <row r="1034" spans="1:30" ht="14.25" x14ac:dyDescent="0.2">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row>
    <row r="1035" spans="1:30" ht="14.25" x14ac:dyDescent="0.2">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row>
    <row r="1036" spans="1:30" ht="14.25" x14ac:dyDescent="0.2">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row>
    <row r="1037" spans="1:30" ht="14.25" x14ac:dyDescent="0.2">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row>
    <row r="1038" spans="1:30" ht="14.25" x14ac:dyDescent="0.2">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row>
    <row r="1039" spans="1:30" ht="14.25" x14ac:dyDescent="0.2">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row>
    <row r="1040" spans="1:30" ht="14.25" x14ac:dyDescent="0.2">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row>
    <row r="1041" spans="1:30" ht="14.25" x14ac:dyDescent="0.2">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row>
    <row r="1042" spans="1:30" ht="14.25" x14ac:dyDescent="0.2">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row>
    <row r="1043" spans="1:30" ht="14.25" x14ac:dyDescent="0.2">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row>
    <row r="1044" spans="1:30" ht="14.25" x14ac:dyDescent="0.2">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row>
    <row r="1045" spans="1:30" ht="14.25" x14ac:dyDescent="0.2">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row>
    <row r="1046" spans="1:30" ht="14.25" x14ac:dyDescent="0.2">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row>
    <row r="1047" spans="1:30" ht="14.25" x14ac:dyDescent="0.2">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row>
    <row r="1048" spans="1:30" ht="14.25" x14ac:dyDescent="0.2">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row>
    <row r="1049" spans="1:30" ht="14.25" x14ac:dyDescent="0.2">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row>
    <row r="1050" spans="1:30" ht="14.25" x14ac:dyDescent="0.2">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row>
    <row r="1051" spans="1:30" ht="14.25" x14ac:dyDescent="0.2">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row>
    <row r="1052" spans="1:30" ht="14.25" x14ac:dyDescent="0.2">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row>
    <row r="1053" spans="1:30" ht="14.25" x14ac:dyDescent="0.2">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row>
    <row r="1054" spans="1:30" ht="14.25" x14ac:dyDescent="0.2">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row>
    <row r="1055" spans="1:30" ht="14.25" x14ac:dyDescent="0.2">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row>
    <row r="1056" spans="1:30" ht="14.25" x14ac:dyDescent="0.2">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row>
    <row r="1057" spans="1:30" ht="14.25" x14ac:dyDescent="0.2">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row>
    <row r="1058" spans="1:30" ht="14.25" x14ac:dyDescent="0.2">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row>
    <row r="1059" spans="1:30" ht="14.25" x14ac:dyDescent="0.2">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row>
    <row r="1060" spans="1:30" ht="14.25" x14ac:dyDescent="0.2">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row>
    <row r="1061" spans="1:30" ht="14.25" x14ac:dyDescent="0.2">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row>
    <row r="1062" spans="1:30" ht="14.25" x14ac:dyDescent="0.2">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row>
    <row r="1063" spans="1:30" ht="14.25" x14ac:dyDescent="0.2">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row>
    <row r="1064" spans="1:30" ht="14.25" x14ac:dyDescent="0.2">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row>
    <row r="1065" spans="1:30" ht="14.25" x14ac:dyDescent="0.2">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row>
    <row r="1066" spans="1:30" ht="14.25" x14ac:dyDescent="0.2">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row>
    <row r="1067" spans="1:30" ht="14.25" x14ac:dyDescent="0.2">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row>
    <row r="1068" spans="1:30" ht="14.25" x14ac:dyDescent="0.2">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row>
    <row r="1069" spans="1:30" ht="14.25" x14ac:dyDescent="0.2">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row>
    <row r="1070" spans="1:30" ht="14.25" x14ac:dyDescent="0.2">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row>
    <row r="1071" spans="1:30" ht="14.25" x14ac:dyDescent="0.2">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row>
    <row r="1072" spans="1:30" ht="14.25" x14ac:dyDescent="0.2">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row>
    <row r="1073" spans="1:30" ht="14.25" x14ac:dyDescent="0.2">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row>
    <row r="1074" spans="1:30" ht="14.25" x14ac:dyDescent="0.2">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row>
    <row r="1075" spans="1:30" ht="14.25" x14ac:dyDescent="0.2">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row>
    <row r="1076" spans="1:30" ht="14.25" x14ac:dyDescent="0.2">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row>
    <row r="1077" spans="1:30" ht="14.25" x14ac:dyDescent="0.2">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row>
    <row r="1078" spans="1:30" ht="14.25" x14ac:dyDescent="0.2">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row>
    <row r="1079" spans="1:30" ht="14.25" x14ac:dyDescent="0.2">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row>
    <row r="1080" spans="1:30" ht="14.25" x14ac:dyDescent="0.2">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row>
    <row r="1081" spans="1:30" ht="14.25" x14ac:dyDescent="0.2">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row>
    <row r="1082" spans="1:30" ht="14.25" x14ac:dyDescent="0.2">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row>
    <row r="1083" spans="1:30" ht="14.25" x14ac:dyDescent="0.2">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row>
    <row r="1084" spans="1:30" ht="14.25" x14ac:dyDescent="0.2">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row>
    <row r="1085" spans="1:30" ht="14.25" x14ac:dyDescent="0.2">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row>
    <row r="1086" spans="1:30" ht="14.25" x14ac:dyDescent="0.2">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row>
    <row r="1087" spans="1:30" ht="14.25" x14ac:dyDescent="0.2">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row>
    <row r="1088" spans="1:30" ht="14.25" x14ac:dyDescent="0.2">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row>
    <row r="1089" spans="1:30" ht="14.25" x14ac:dyDescent="0.2">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row>
    <row r="1090" spans="1:30" ht="14.25" x14ac:dyDescent="0.2">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row>
    <row r="1091" spans="1:30" ht="14.25" x14ac:dyDescent="0.2">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row>
    <row r="1092" spans="1:30" ht="14.25" x14ac:dyDescent="0.2">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row>
    <row r="1093" spans="1:30" ht="14.25" x14ac:dyDescent="0.2">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row>
    <row r="1094" spans="1:30" ht="14.25" x14ac:dyDescent="0.2">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row>
    <row r="1095" spans="1:30" ht="14.25" x14ac:dyDescent="0.2">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row>
    <row r="1096" spans="1:30" ht="14.25" x14ac:dyDescent="0.2">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row>
    <row r="1097" spans="1:30" ht="14.25" x14ac:dyDescent="0.2">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row>
    <row r="1098" spans="1:30" ht="14.25" x14ac:dyDescent="0.2">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row>
    <row r="1099" spans="1:30" ht="14.25" x14ac:dyDescent="0.2">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row>
    <row r="1100" spans="1:30" ht="14.25" x14ac:dyDescent="0.2">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row>
    <row r="1101" spans="1:30" ht="14.25" x14ac:dyDescent="0.2">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row>
    <row r="1102" spans="1:30" ht="14.25" x14ac:dyDescent="0.2">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row>
    <row r="1103" spans="1:30" ht="14.25" x14ac:dyDescent="0.2">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row>
    <row r="1104" spans="1:30" ht="14.25" x14ac:dyDescent="0.2">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row>
    <row r="1105" spans="1:30" ht="14.25" x14ac:dyDescent="0.2">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row>
    <row r="1106" spans="1:30" ht="14.25" x14ac:dyDescent="0.2">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row>
    <row r="1107" spans="1:30" ht="14.25" x14ac:dyDescent="0.2">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row>
    <row r="1108" spans="1:30" ht="14.25" x14ac:dyDescent="0.2">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row>
    <row r="1109" spans="1:30" ht="14.25" x14ac:dyDescent="0.2">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row>
    <row r="1110" spans="1:30" ht="14.25" x14ac:dyDescent="0.2">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row>
    <row r="1111" spans="1:30" ht="14.25" x14ac:dyDescent="0.2">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row>
    <row r="1112" spans="1:30" ht="14.25" x14ac:dyDescent="0.2">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row>
    <row r="1113" spans="1:30" ht="14.25" x14ac:dyDescent="0.2">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row>
    <row r="1114" spans="1:30" ht="14.25" x14ac:dyDescent="0.2">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row>
    <row r="1115" spans="1:30" ht="14.25" x14ac:dyDescent="0.2">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row>
    <row r="1116" spans="1:30" ht="14.25" x14ac:dyDescent="0.2">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row>
    <row r="1117" spans="1:30" ht="14.25" x14ac:dyDescent="0.2">
      <c r="A1117" s="2"/>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row>
    <row r="1118" spans="1:30" ht="14.25" x14ac:dyDescent="0.2">
      <c r="A1118" s="2"/>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row>
    <row r="1119" spans="1:30" ht="14.25" x14ac:dyDescent="0.2">
      <c r="A1119" s="2"/>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row>
    <row r="1120" spans="1:30" ht="14.25" x14ac:dyDescent="0.2">
      <c r="A1120" s="2"/>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row>
    <row r="1121" spans="1:30" ht="14.25" x14ac:dyDescent="0.2">
      <c r="A1121" s="2"/>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row>
    <row r="1122" spans="1:30" ht="14.25" x14ac:dyDescent="0.2">
      <c r="A1122" s="2"/>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row>
    <row r="1123" spans="1:30" ht="14.25" x14ac:dyDescent="0.2">
      <c r="A1123" s="2"/>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row>
    <row r="1124" spans="1:30" ht="14.25" x14ac:dyDescent="0.2">
      <c r="A1124" s="2"/>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row>
    <row r="1125" spans="1:30" ht="14.25" x14ac:dyDescent="0.2">
      <c r="A1125" s="2"/>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row>
    <row r="1126" spans="1:30" ht="14.25" x14ac:dyDescent="0.2">
      <c r="A1126" s="2"/>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row>
    <row r="1127" spans="1:30" ht="14.25" x14ac:dyDescent="0.2">
      <c r="A1127" s="2"/>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row>
    <row r="1128" spans="1:30" ht="14.25" x14ac:dyDescent="0.2">
      <c r="A1128" s="2"/>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row>
    <row r="1129" spans="1:30" ht="14.25" x14ac:dyDescent="0.2">
      <c r="A1129" s="2"/>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row>
    <row r="1130" spans="1:30" ht="14.25" x14ac:dyDescent="0.2">
      <c r="A1130" s="2"/>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row>
    <row r="1131" spans="1:30" ht="14.25" x14ac:dyDescent="0.2">
      <c r="A1131" s="2"/>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row>
    <row r="1132" spans="1:30" ht="14.25" x14ac:dyDescent="0.2">
      <c r="A1132" s="2"/>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row>
    <row r="1133" spans="1:30" ht="14.25" x14ac:dyDescent="0.2">
      <c r="A1133" s="2"/>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row>
    <row r="1134" spans="1:30" ht="14.25" x14ac:dyDescent="0.2">
      <c r="A1134" s="2"/>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row>
    <row r="1135" spans="1:30" ht="14.25" x14ac:dyDescent="0.2">
      <c r="A1135" s="2"/>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row>
    <row r="1136" spans="1:30" ht="14.25" x14ac:dyDescent="0.2">
      <c r="A1136" s="2"/>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row>
    <row r="1137" spans="1:30" ht="14.25" x14ac:dyDescent="0.2">
      <c r="A1137" s="2"/>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row>
    <row r="1138" spans="1:30" ht="14.25" x14ac:dyDescent="0.2">
      <c r="A1138" s="2"/>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row>
    <row r="1139" spans="1:30" ht="14.25" x14ac:dyDescent="0.2">
      <c r="A1139" s="2"/>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row>
    <row r="1140" spans="1:30" ht="14.25" x14ac:dyDescent="0.2">
      <c r="A1140" s="2"/>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row>
    <row r="1141" spans="1:30" ht="14.25" x14ac:dyDescent="0.2">
      <c r="A1141" s="2"/>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row>
    <row r="1142" spans="1:30" ht="14.25" x14ac:dyDescent="0.2">
      <c r="A1142" s="2"/>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row>
    <row r="1143" spans="1:30" ht="14.25" x14ac:dyDescent="0.2">
      <c r="A1143" s="2"/>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row>
    <row r="1144" spans="1:30" ht="14.25" x14ac:dyDescent="0.2">
      <c r="A1144" s="2"/>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row>
    <row r="1145" spans="1:30" ht="14.25" x14ac:dyDescent="0.2">
      <c r="A1145" s="2"/>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row>
    <row r="1146" spans="1:30" ht="14.25" x14ac:dyDescent="0.2">
      <c r="A1146" s="2"/>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row>
    <row r="1147" spans="1:30" ht="14.25" x14ac:dyDescent="0.2">
      <c r="A1147" s="2"/>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row>
    <row r="1148" spans="1:30" ht="14.25" x14ac:dyDescent="0.2">
      <c r="A1148" s="2"/>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row>
    <row r="1149" spans="1:30" ht="14.25" x14ac:dyDescent="0.2">
      <c r="A1149" s="2"/>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row>
    <row r="1150" spans="1:30" ht="14.25" x14ac:dyDescent="0.2">
      <c r="A1150" s="2"/>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row>
    <row r="1151" spans="1:30" ht="14.25" x14ac:dyDescent="0.2">
      <c r="A1151" s="2"/>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row>
    <row r="1152" spans="1:30" ht="14.25" x14ac:dyDescent="0.2">
      <c r="A1152" s="2"/>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row>
    <row r="1153" spans="1:30" ht="14.25" x14ac:dyDescent="0.2">
      <c r="A1153" s="2"/>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row>
    <row r="1154" spans="1:30" ht="14.25" x14ac:dyDescent="0.2">
      <c r="A1154" s="2"/>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row>
    <row r="1155" spans="1:30" ht="14.25" x14ac:dyDescent="0.2">
      <c r="A1155" s="2"/>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row>
    <row r="1156" spans="1:30" ht="14.25" x14ac:dyDescent="0.2">
      <c r="A1156" s="2"/>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row>
    <row r="1157" spans="1:30" ht="14.25" x14ac:dyDescent="0.2">
      <c r="A1157" s="2"/>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row>
    <row r="1158" spans="1:30" ht="14.25" x14ac:dyDescent="0.2">
      <c r="A1158" s="2"/>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row>
    <row r="1159" spans="1:30" ht="14.25" x14ac:dyDescent="0.2">
      <c r="A1159" s="2"/>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row>
    <row r="1160" spans="1:30" ht="14.25" x14ac:dyDescent="0.2">
      <c r="A1160" s="2"/>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row>
    <row r="1161" spans="1:30" ht="14.25" x14ac:dyDescent="0.2">
      <c r="A1161" s="2"/>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row>
    <row r="1162" spans="1:30" ht="14.25" x14ac:dyDescent="0.2">
      <c r="A1162" s="2"/>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row>
    <row r="1163" spans="1:30" ht="14.25" x14ac:dyDescent="0.2">
      <c r="A1163" s="2"/>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row>
    <row r="1164" spans="1:30" ht="14.25" x14ac:dyDescent="0.2">
      <c r="A1164" s="2"/>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row>
    <row r="1165" spans="1:30" ht="14.25" x14ac:dyDescent="0.2">
      <c r="A1165" s="2"/>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row>
    <row r="1166" spans="1:30" ht="14.25" x14ac:dyDescent="0.2">
      <c r="A1166" s="2"/>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row>
    <row r="1167" spans="1:30" ht="14.25" x14ac:dyDescent="0.2">
      <c r="A1167" s="2"/>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row>
    <row r="1168" spans="1:30" ht="14.25" x14ac:dyDescent="0.2">
      <c r="A1168" s="2"/>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row>
    <row r="1169" spans="1:30" ht="14.25" x14ac:dyDescent="0.2">
      <c r="A1169" s="2"/>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row>
    <row r="1170" spans="1:30" ht="14.25" x14ac:dyDescent="0.2">
      <c r="A1170" s="2"/>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row>
    <row r="1171" spans="1:30" ht="14.25" x14ac:dyDescent="0.2">
      <c r="A1171" s="2"/>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row>
    <row r="1172" spans="1:30" ht="14.25" x14ac:dyDescent="0.2">
      <c r="A1172" s="2"/>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row>
    <row r="1173" spans="1:30" ht="14.25" x14ac:dyDescent="0.2">
      <c r="A1173" s="2"/>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row>
    <row r="1174" spans="1:30" ht="14.25" x14ac:dyDescent="0.2">
      <c r="A1174" s="2"/>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row>
    <row r="1175" spans="1:30" ht="14.25" x14ac:dyDescent="0.2">
      <c r="A1175" s="2"/>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row>
    <row r="1176" spans="1:30" ht="14.25" x14ac:dyDescent="0.2">
      <c r="A1176" s="2"/>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row>
    <row r="1177" spans="1:30" ht="14.25" x14ac:dyDescent="0.2">
      <c r="A1177" s="2"/>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row>
    <row r="1178" spans="1:30" ht="14.25" x14ac:dyDescent="0.2">
      <c r="A1178" s="2"/>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row>
    <row r="1179" spans="1:30" ht="14.25" x14ac:dyDescent="0.2">
      <c r="A1179" s="2"/>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row>
    <row r="1180" spans="1:30" ht="14.25" x14ac:dyDescent="0.2">
      <c r="A1180" s="2"/>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row>
    <row r="1181" spans="1:30" ht="14.25" x14ac:dyDescent="0.2">
      <c r="A1181" s="2"/>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row>
    <row r="1182" spans="1:30" ht="14.25" x14ac:dyDescent="0.2">
      <c r="A1182" s="2"/>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row>
    <row r="1183" spans="1:30" ht="14.25" x14ac:dyDescent="0.2">
      <c r="A1183" s="2"/>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row>
    <row r="1184" spans="1:30" ht="14.25" x14ac:dyDescent="0.2">
      <c r="A1184" s="2"/>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row>
    <row r="1185" spans="1:30" ht="14.25" x14ac:dyDescent="0.2">
      <c r="A1185" s="2"/>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row>
    <row r="1186" spans="1:30" ht="14.25" x14ac:dyDescent="0.2">
      <c r="A1186" s="2"/>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row>
    <row r="1187" spans="1:30" ht="14.25" x14ac:dyDescent="0.2">
      <c r="A1187" s="2"/>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row>
    <row r="1188" spans="1:30" ht="14.25" x14ac:dyDescent="0.2">
      <c r="A1188" s="2"/>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row>
    <row r="1189" spans="1:30" ht="14.25" x14ac:dyDescent="0.2">
      <c r="A1189" s="2"/>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row>
    <row r="1190" spans="1:30" ht="14.25" x14ac:dyDescent="0.2">
      <c r="A1190" s="2"/>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row>
    <row r="1191" spans="1:30" ht="14.25" x14ac:dyDescent="0.2">
      <c r="A1191" s="2"/>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row>
    <row r="1192" spans="1:30" ht="14.25" x14ac:dyDescent="0.2">
      <c r="A1192" s="2"/>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row>
    <row r="1193" spans="1:30" ht="14.25" x14ac:dyDescent="0.2">
      <c r="A1193" s="2"/>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row>
    <row r="1194" spans="1:30" ht="14.25" x14ac:dyDescent="0.2">
      <c r="A1194" s="2"/>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row>
    <row r="1195" spans="1:30" ht="14.25" x14ac:dyDescent="0.2">
      <c r="A1195" s="2"/>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row>
    <row r="1196" spans="1:30" ht="14.25" x14ac:dyDescent="0.2">
      <c r="A1196" s="2"/>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row>
    <row r="1197" spans="1:30" ht="14.25" x14ac:dyDescent="0.2">
      <c r="A1197" s="2"/>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row>
    <row r="1198" spans="1:30" ht="14.25" x14ac:dyDescent="0.2">
      <c r="A1198" s="2"/>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row>
    <row r="1199" spans="1:30" ht="14.25" x14ac:dyDescent="0.2">
      <c r="A1199" s="2"/>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row>
    <row r="1200" spans="1:30" ht="14.25" x14ac:dyDescent="0.2">
      <c r="A1200" s="2"/>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row>
    <row r="1201" spans="1:30" ht="14.25" x14ac:dyDescent="0.2">
      <c r="A1201" s="2"/>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row>
    <row r="1202" spans="1:30" ht="14.25" x14ac:dyDescent="0.2">
      <c r="A1202" s="2"/>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row>
    <row r="1203" spans="1:30" ht="14.25" x14ac:dyDescent="0.2">
      <c r="A1203" s="2"/>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row>
    <row r="1204" spans="1:30" ht="14.25" x14ac:dyDescent="0.2">
      <c r="A1204" s="2"/>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row>
    <row r="1205" spans="1:30" ht="14.25" x14ac:dyDescent="0.2">
      <c r="A1205" s="2"/>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row>
    <row r="1206" spans="1:30" ht="14.25" x14ac:dyDescent="0.2">
      <c r="A1206" s="2"/>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row>
    <row r="1207" spans="1:30" ht="14.25" x14ac:dyDescent="0.2">
      <c r="A1207" s="2"/>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row>
    <row r="1208" spans="1:30" ht="14.25" x14ac:dyDescent="0.2">
      <c r="A1208" s="2"/>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row>
    <row r="1209" spans="1:30" ht="14.25" x14ac:dyDescent="0.2">
      <c r="A1209" s="2"/>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row>
    <row r="1210" spans="1:30" ht="14.25" x14ac:dyDescent="0.2">
      <c r="A1210" s="2"/>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row>
    <row r="1211" spans="1:30" ht="14.25" x14ac:dyDescent="0.2">
      <c r="A1211" s="2"/>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row>
    <row r="1212" spans="1:30" ht="14.25" x14ac:dyDescent="0.2">
      <c r="A1212" s="2"/>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row>
    <row r="1213" spans="1:30" ht="14.25" x14ac:dyDescent="0.2">
      <c r="A1213" s="2"/>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row>
    <row r="1214" spans="1:30" ht="14.25" x14ac:dyDescent="0.2">
      <c r="A1214" s="2"/>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row>
    <row r="1215" spans="1:30" ht="14.25" x14ac:dyDescent="0.2">
      <c r="A1215" s="2"/>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row>
    <row r="1216" spans="1:30" ht="14.25" x14ac:dyDescent="0.2">
      <c r="A1216" s="2"/>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row>
    <row r="1217" spans="1:30" ht="14.25" x14ac:dyDescent="0.2">
      <c r="A1217" s="2"/>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row>
    <row r="1218" spans="1:30" ht="14.25" x14ac:dyDescent="0.2">
      <c r="A1218" s="2"/>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row>
    <row r="1219" spans="1:30" ht="14.25" x14ac:dyDescent="0.2">
      <c r="A1219" s="2"/>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row>
    <row r="1220" spans="1:30" ht="14.25" x14ac:dyDescent="0.2">
      <c r="A1220" s="2"/>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row>
    <row r="1221" spans="1:30" ht="14.25" x14ac:dyDescent="0.2">
      <c r="A1221" s="2"/>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row>
    <row r="1222" spans="1:30" ht="14.25" x14ac:dyDescent="0.2">
      <c r="A1222" s="2"/>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row>
    <row r="1223" spans="1:30" ht="14.25" x14ac:dyDescent="0.2">
      <c r="A1223" s="2"/>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row>
    <row r="1224" spans="1:30" ht="14.25" x14ac:dyDescent="0.2">
      <c r="A1224" s="2"/>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row>
    <row r="1225" spans="1:30" ht="14.25" x14ac:dyDescent="0.2">
      <c r="A1225" s="2"/>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row>
    <row r="1226" spans="1:30" ht="14.25" x14ac:dyDescent="0.2">
      <c r="A1226" s="2"/>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row>
    <row r="1227" spans="1:30" ht="14.25" x14ac:dyDescent="0.2">
      <c r="A1227" s="2"/>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row>
    <row r="1228" spans="1:30" ht="14.25" x14ac:dyDescent="0.2">
      <c r="A1228" s="2"/>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row>
    <row r="1229" spans="1:30" ht="14.25" x14ac:dyDescent="0.2">
      <c r="A1229" s="2"/>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row>
    <row r="1230" spans="1:30" ht="14.25" x14ac:dyDescent="0.2">
      <c r="A1230" s="2"/>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row>
    <row r="1231" spans="1:30" ht="14.25" x14ac:dyDescent="0.2">
      <c r="A1231" s="2"/>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row>
    <row r="1232" spans="1:30" ht="14.25" x14ac:dyDescent="0.2">
      <c r="A1232" s="2"/>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row>
    <row r="1233" spans="1:30" ht="14.25" x14ac:dyDescent="0.2">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row>
    <row r="1234" spans="1:30" ht="14.25" x14ac:dyDescent="0.2">
      <c r="A1234" s="2"/>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row>
    <row r="1235" spans="1:30" ht="14.25" x14ac:dyDescent="0.2">
      <c r="A1235" s="2"/>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row>
    <row r="1236" spans="1:30" ht="14.25" x14ac:dyDescent="0.2">
      <c r="A1236" s="2"/>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row>
    <row r="1237" spans="1:30" ht="14.25" x14ac:dyDescent="0.2">
      <c r="A1237" s="2"/>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row>
    <row r="1238" spans="1:30" ht="14.25" x14ac:dyDescent="0.2">
      <c r="A1238" s="2"/>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row>
    <row r="1239" spans="1:30" ht="14.25" x14ac:dyDescent="0.2">
      <c r="A1239" s="2"/>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row>
    <row r="1240" spans="1:30" ht="14.25" x14ac:dyDescent="0.2">
      <c r="A1240" s="2"/>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row>
    <row r="1241" spans="1:30" ht="14.25" x14ac:dyDescent="0.2">
      <c r="A1241" s="2"/>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row>
    <row r="1242" spans="1:30" ht="14.25" x14ac:dyDescent="0.2">
      <c r="A1242" s="2"/>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row>
    <row r="1243" spans="1:30" ht="14.25" x14ac:dyDescent="0.2">
      <c r="A1243" s="2"/>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row>
    <row r="1244" spans="1:30" ht="14.25" x14ac:dyDescent="0.2">
      <c r="A1244" s="2"/>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row>
    <row r="1245" spans="1:30" ht="14.25" x14ac:dyDescent="0.2">
      <c r="A1245" s="2"/>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row>
    <row r="1246" spans="1:30" ht="14.25" x14ac:dyDescent="0.2">
      <c r="A1246" s="2"/>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row>
    <row r="1247" spans="1:30" ht="14.25" x14ac:dyDescent="0.2">
      <c r="A1247" s="2"/>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row>
    <row r="1248" spans="1:30" ht="14.25" x14ac:dyDescent="0.2">
      <c r="A1248" s="2"/>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row>
    <row r="1249" spans="1:30" ht="14.25" x14ac:dyDescent="0.2">
      <c r="A1249" s="2"/>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row>
    <row r="1250" spans="1:30" ht="14.25" x14ac:dyDescent="0.2">
      <c r="A1250" s="2"/>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row>
    <row r="1251" spans="1:30" ht="14.25" x14ac:dyDescent="0.2">
      <c r="A1251" s="2"/>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row>
    <row r="1252" spans="1:30" ht="14.25" x14ac:dyDescent="0.2">
      <c r="A1252" s="2"/>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row>
    <row r="1253" spans="1:30" ht="14.25" x14ac:dyDescent="0.2">
      <c r="A1253" s="2"/>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row>
    <row r="1254" spans="1:30" ht="14.25" x14ac:dyDescent="0.2">
      <c r="A1254" s="2"/>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row>
    <row r="1255" spans="1:30" ht="14.25" x14ac:dyDescent="0.2">
      <c r="A1255" s="2"/>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row>
    <row r="1256" spans="1:30" ht="14.25" x14ac:dyDescent="0.2">
      <c r="A1256" s="2"/>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row>
    <row r="1257" spans="1:30" ht="14.25" x14ac:dyDescent="0.2">
      <c r="A1257" s="2"/>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row>
    <row r="1258" spans="1:30" ht="14.25" x14ac:dyDescent="0.2">
      <c r="A1258" s="2"/>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row>
    <row r="1259" spans="1:30" ht="14.25" x14ac:dyDescent="0.2">
      <c r="A1259" s="2"/>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row>
    <row r="1260" spans="1:30" ht="14.25" x14ac:dyDescent="0.2">
      <c r="A1260" s="2"/>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row>
    <row r="1261" spans="1:30" ht="14.25" x14ac:dyDescent="0.2">
      <c r="A1261" s="2"/>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row>
    <row r="1262" spans="1:30" ht="14.25" x14ac:dyDescent="0.2">
      <c r="A1262" s="2"/>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row>
    <row r="1263" spans="1:30" ht="14.25" x14ac:dyDescent="0.2">
      <c r="A1263" s="2"/>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row>
    <row r="1264" spans="1:30" ht="14.25" x14ac:dyDescent="0.2">
      <c r="A1264" s="2"/>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row>
    <row r="1265" spans="1:30" ht="14.25" x14ac:dyDescent="0.2">
      <c r="A1265" s="2"/>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row>
    <row r="1266" spans="1:30" ht="14.25" x14ac:dyDescent="0.2">
      <c r="A1266" s="2"/>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row>
    <row r="1267" spans="1:30" ht="14.25" x14ac:dyDescent="0.2">
      <c r="A1267" s="2"/>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row>
    <row r="1268" spans="1:30" ht="14.25" x14ac:dyDescent="0.2">
      <c r="A1268" s="2"/>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row>
    <row r="1269" spans="1:30" ht="14.25" x14ac:dyDescent="0.2">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row>
    <row r="1270" spans="1:30" ht="14.25" x14ac:dyDescent="0.2">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row>
    <row r="1271" spans="1:30" ht="14.25" x14ac:dyDescent="0.2">
      <c r="A1271" s="2"/>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row>
    <row r="1272" spans="1:30" ht="14.25" x14ac:dyDescent="0.2">
      <c r="A1272" s="2"/>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row>
    <row r="1273" spans="1:30" ht="14.25" x14ac:dyDescent="0.2">
      <c r="A1273" s="2"/>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row>
    <row r="1274" spans="1:30" ht="14.25" x14ac:dyDescent="0.2">
      <c r="A1274" s="2"/>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row>
    <row r="1275" spans="1:30" ht="14.25" x14ac:dyDescent="0.2">
      <c r="A1275" s="2"/>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row>
    <row r="1276" spans="1:30" ht="14.25" x14ac:dyDescent="0.2">
      <c r="A1276" s="2"/>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row>
    <row r="1277" spans="1:30" ht="14.25" x14ac:dyDescent="0.2">
      <c r="A1277" s="2"/>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row>
    <row r="1278" spans="1:30" ht="14.25" x14ac:dyDescent="0.2">
      <c r="A1278" s="2"/>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row>
    <row r="1279" spans="1:30" ht="14.25" x14ac:dyDescent="0.2">
      <c r="A1279" s="2"/>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row>
    <row r="1280" spans="1:30" ht="14.25" x14ac:dyDescent="0.2">
      <c r="A1280" s="2"/>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row>
    <row r="1281" spans="1:30" ht="14.25" x14ac:dyDescent="0.2">
      <c r="A1281" s="2"/>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row>
    <row r="1282" spans="1:30" ht="14.25" x14ac:dyDescent="0.2">
      <c r="A1282" s="2"/>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row>
    <row r="1283" spans="1:30" ht="14.25" x14ac:dyDescent="0.2">
      <c r="A1283" s="2"/>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row>
    <row r="1284" spans="1:30" ht="14.25" x14ac:dyDescent="0.2">
      <c r="A1284" s="2"/>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row>
    <row r="1285" spans="1:30" ht="14.25" x14ac:dyDescent="0.2">
      <c r="A1285" s="2"/>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row>
    <row r="1286" spans="1:30" ht="14.25" x14ac:dyDescent="0.2">
      <c r="A1286" s="2"/>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row>
    <row r="1287" spans="1:30" ht="14.25" x14ac:dyDescent="0.2">
      <c r="A1287" s="2"/>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row>
    <row r="1288" spans="1:30" ht="14.25" x14ac:dyDescent="0.2">
      <c r="A1288" s="2"/>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row>
    <row r="1289" spans="1:30" ht="14.25" x14ac:dyDescent="0.2">
      <c r="A1289" s="2"/>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row>
    <row r="1290" spans="1:30" ht="14.25" x14ac:dyDescent="0.2">
      <c r="A1290" s="2"/>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row>
    <row r="1291" spans="1:30" ht="14.25" x14ac:dyDescent="0.2">
      <c r="A1291" s="2"/>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row>
    <row r="1292" spans="1:30" ht="14.25" x14ac:dyDescent="0.2">
      <c r="A1292" s="2"/>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row>
    <row r="1293" spans="1:30" ht="14.25" x14ac:dyDescent="0.2">
      <c r="A1293" s="2"/>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row>
    <row r="1294" spans="1:30" ht="14.25" x14ac:dyDescent="0.2">
      <c r="A1294" s="2"/>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row>
    <row r="1295" spans="1:30" ht="14.25" x14ac:dyDescent="0.2">
      <c r="A1295" s="2"/>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row>
    <row r="1296" spans="1:30" ht="14.25" x14ac:dyDescent="0.2">
      <c r="A1296" s="2"/>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row>
    <row r="1297" spans="1:30" ht="14.25" x14ac:dyDescent="0.2">
      <c r="A1297" s="2"/>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row>
    <row r="1298" spans="1:30" ht="14.25" x14ac:dyDescent="0.2">
      <c r="A1298" s="2"/>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row>
    <row r="1299" spans="1:30" ht="14.25" x14ac:dyDescent="0.2">
      <c r="A1299" s="2"/>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row>
    <row r="1300" spans="1:30" ht="14.25" x14ac:dyDescent="0.2">
      <c r="A1300" s="2"/>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row>
    <row r="1301" spans="1:30" ht="14.25" x14ac:dyDescent="0.2">
      <c r="A1301" s="2"/>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row>
    <row r="1302" spans="1:30" ht="14.25" x14ac:dyDescent="0.2">
      <c r="A1302" s="2"/>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row>
    <row r="1303" spans="1:30" ht="14.25" x14ac:dyDescent="0.2">
      <c r="A1303" s="2"/>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row>
    <row r="1304" spans="1:30" ht="14.25" x14ac:dyDescent="0.2">
      <c r="A1304" s="2"/>
      <c r="B1304" s="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row>
    <row r="1305" spans="1:30" ht="14.25" x14ac:dyDescent="0.2">
      <c r="A1305" s="2"/>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row>
    <row r="1306" spans="1:30" ht="14.25" x14ac:dyDescent="0.2">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row>
    <row r="1307" spans="1:30" ht="14.25" x14ac:dyDescent="0.2">
      <c r="A1307" s="2"/>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row>
    <row r="1308" spans="1:30" ht="14.25" x14ac:dyDescent="0.2">
      <c r="A1308" s="2"/>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row>
    <row r="1309" spans="1:30" ht="14.25" x14ac:dyDescent="0.2">
      <c r="A1309" s="2"/>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row>
    <row r="1310" spans="1:30" ht="14.25" x14ac:dyDescent="0.2">
      <c r="A1310" s="2"/>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row>
    <row r="1311" spans="1:30" ht="14.25" x14ac:dyDescent="0.2">
      <c r="A1311" s="2"/>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row>
    <row r="1312" spans="1:30" ht="14.25" x14ac:dyDescent="0.2">
      <c r="A1312" s="2"/>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row>
    <row r="1313" spans="1:30" ht="14.25" x14ac:dyDescent="0.2">
      <c r="A1313" s="2"/>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row>
    <row r="1314" spans="1:30" ht="14.25" x14ac:dyDescent="0.2">
      <c r="A1314" s="2"/>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row>
    <row r="1315" spans="1:30" ht="14.25" x14ac:dyDescent="0.2">
      <c r="A1315" s="2"/>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row>
    <row r="1316" spans="1:30" ht="14.25" x14ac:dyDescent="0.2">
      <c r="A1316" s="2"/>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row>
    <row r="1317" spans="1:30" ht="14.25" x14ac:dyDescent="0.2">
      <c r="A1317" s="2"/>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row>
    <row r="1318" spans="1:30" ht="14.25" x14ac:dyDescent="0.2">
      <c r="A1318" s="2"/>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row>
    <row r="1319" spans="1:30" ht="14.25" x14ac:dyDescent="0.2">
      <c r="A1319" s="2"/>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row>
    <row r="1320" spans="1:30" ht="14.25" x14ac:dyDescent="0.2">
      <c r="A1320" s="2"/>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row>
    <row r="1321" spans="1:30" ht="14.25" x14ac:dyDescent="0.2">
      <c r="A1321" s="2"/>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row>
    <row r="1322" spans="1:30" ht="14.25" x14ac:dyDescent="0.2">
      <c r="A1322" s="2"/>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row>
    <row r="1323" spans="1:30" ht="14.25" x14ac:dyDescent="0.2">
      <c r="A1323" s="2"/>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row>
    <row r="1324" spans="1:30" ht="14.25" x14ac:dyDescent="0.2">
      <c r="A1324" s="2"/>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row>
    <row r="1325" spans="1:30" ht="14.25" x14ac:dyDescent="0.2">
      <c r="A1325" s="2"/>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row>
    <row r="1326" spans="1:30" ht="14.25" x14ac:dyDescent="0.2">
      <c r="A1326" s="2"/>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row>
    <row r="1327" spans="1:30" ht="14.25" x14ac:dyDescent="0.2">
      <c r="A1327" s="2"/>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row>
    <row r="1328" spans="1:30" ht="14.25" x14ac:dyDescent="0.2">
      <c r="A1328" s="2"/>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row>
    <row r="1329" spans="1:30" ht="14.25" x14ac:dyDescent="0.2">
      <c r="A1329" s="2"/>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row>
    <row r="1330" spans="1:30" ht="14.25" x14ac:dyDescent="0.2">
      <c r="A1330" s="2"/>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row>
    <row r="1331" spans="1:30" ht="14.25" x14ac:dyDescent="0.2">
      <c r="A1331" s="2"/>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row>
    <row r="1332" spans="1:30" ht="14.25" x14ac:dyDescent="0.2">
      <c r="A1332" s="2"/>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row>
    <row r="1333" spans="1:30" ht="14.25" x14ac:dyDescent="0.2">
      <c r="A1333" s="2"/>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row>
    <row r="1334" spans="1:30" ht="14.25" x14ac:dyDescent="0.2">
      <c r="A1334" s="2"/>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row>
    <row r="1335" spans="1:30" ht="14.25" x14ac:dyDescent="0.2">
      <c r="A1335" s="2"/>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row>
    <row r="1336" spans="1:30" ht="14.25" x14ac:dyDescent="0.2">
      <c r="A1336" s="2"/>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row>
    <row r="1337" spans="1:30" ht="14.25" x14ac:dyDescent="0.2">
      <c r="A1337" s="2"/>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row>
    <row r="1338" spans="1:30" ht="14.25" x14ac:dyDescent="0.2">
      <c r="A1338" s="2"/>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row>
    <row r="1339" spans="1:30" ht="14.25" x14ac:dyDescent="0.2">
      <c r="A1339" s="2"/>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row>
    <row r="1340" spans="1:30" ht="14.25" x14ac:dyDescent="0.2">
      <c r="A1340" s="2"/>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row>
    <row r="1341" spans="1:30" ht="14.25" x14ac:dyDescent="0.2">
      <c r="A1341" s="2"/>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row>
    <row r="1342" spans="1:30" ht="14.25" x14ac:dyDescent="0.2">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row>
    <row r="1343" spans="1:30" ht="14.25" x14ac:dyDescent="0.2">
      <c r="A1343" s="2"/>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row>
    <row r="1344" spans="1:30" ht="14.25" x14ac:dyDescent="0.2">
      <c r="A1344" s="2"/>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row>
    <row r="1345" spans="1:30" ht="14.25" x14ac:dyDescent="0.2">
      <c r="A1345" s="2"/>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row>
    <row r="1346" spans="1:30" ht="14.25" x14ac:dyDescent="0.2">
      <c r="A1346" s="2"/>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row>
    <row r="1347" spans="1:30" ht="14.25" x14ac:dyDescent="0.2">
      <c r="A1347" s="2"/>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row>
    <row r="1348" spans="1:30" ht="14.25" x14ac:dyDescent="0.2">
      <c r="A1348" s="2"/>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row>
    <row r="1349" spans="1:30" ht="14.25" x14ac:dyDescent="0.2">
      <c r="A1349" s="2"/>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row>
    <row r="1350" spans="1:30" ht="14.25" x14ac:dyDescent="0.2">
      <c r="A1350" s="2"/>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row>
    <row r="1351" spans="1:30" ht="14.25" x14ac:dyDescent="0.2">
      <c r="A1351" s="2"/>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row>
    <row r="1352" spans="1:30" ht="14.25" x14ac:dyDescent="0.2">
      <c r="A1352" s="2"/>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row>
    <row r="1353" spans="1:30" ht="14.25" x14ac:dyDescent="0.2">
      <c r="A1353" s="2"/>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row>
    <row r="1354" spans="1:30" ht="14.25" x14ac:dyDescent="0.2">
      <c r="A1354" s="2"/>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row>
    <row r="1355" spans="1:30" ht="14.25" x14ac:dyDescent="0.2">
      <c r="A1355" s="2"/>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row>
    <row r="1356" spans="1:30" ht="14.25" x14ac:dyDescent="0.2">
      <c r="A1356" s="2"/>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row>
    <row r="1357" spans="1:30" ht="14.25" x14ac:dyDescent="0.2">
      <c r="A1357" s="2"/>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row>
    <row r="1358" spans="1:30" ht="14.25" x14ac:dyDescent="0.2">
      <c r="A1358" s="2"/>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row>
    <row r="1359" spans="1:30" ht="14.25" x14ac:dyDescent="0.2">
      <c r="A1359" s="2"/>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row>
    <row r="1360" spans="1:30" ht="14.25" x14ac:dyDescent="0.2">
      <c r="A1360" s="2"/>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row>
    <row r="1361" spans="1:30" ht="14.25" x14ac:dyDescent="0.2">
      <c r="A1361" s="2"/>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row>
    <row r="1362" spans="1:30" ht="14.25" x14ac:dyDescent="0.2">
      <c r="A1362" s="2"/>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row>
    <row r="1363" spans="1:30" ht="14.25" x14ac:dyDescent="0.2">
      <c r="A1363" s="2"/>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row>
    <row r="1364" spans="1:30" ht="14.25" x14ac:dyDescent="0.2">
      <c r="A1364" s="2"/>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row>
    <row r="1365" spans="1:30" ht="14.25" x14ac:dyDescent="0.2">
      <c r="A1365" s="2"/>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row>
    <row r="1366" spans="1:30" ht="14.25" x14ac:dyDescent="0.2">
      <c r="A1366" s="2"/>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row>
    <row r="1367" spans="1:30" ht="14.25" x14ac:dyDescent="0.2">
      <c r="A1367" s="2"/>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row>
    <row r="1368" spans="1:30" ht="14.25" x14ac:dyDescent="0.2">
      <c r="A1368" s="2"/>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row>
    <row r="1369" spans="1:30" ht="14.25" x14ac:dyDescent="0.2">
      <c r="A1369" s="2"/>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row>
    <row r="1370" spans="1:30" ht="14.25" x14ac:dyDescent="0.2">
      <c r="A1370" s="2"/>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row>
    <row r="1371" spans="1:30" ht="14.25" x14ac:dyDescent="0.2">
      <c r="A1371" s="2"/>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row>
    <row r="1372" spans="1:30" ht="14.25" x14ac:dyDescent="0.2">
      <c r="A1372" s="2"/>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row>
    <row r="1373" spans="1:30" ht="14.25" x14ac:dyDescent="0.2">
      <c r="A1373" s="2"/>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row>
    <row r="1374" spans="1:30" ht="14.25" x14ac:dyDescent="0.2">
      <c r="A1374" s="2"/>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row>
    <row r="1375" spans="1:30" ht="14.25" x14ac:dyDescent="0.2">
      <c r="A1375" s="2"/>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row>
    <row r="1376" spans="1:30" ht="14.25" x14ac:dyDescent="0.2">
      <c r="A1376" s="2"/>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row>
    <row r="1377" spans="1:30" ht="14.25" x14ac:dyDescent="0.2">
      <c r="A1377" s="2"/>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row>
    <row r="1378" spans="1:30" ht="14.25" x14ac:dyDescent="0.2">
      <c r="A1378" s="2"/>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row>
    <row r="1379" spans="1:30" ht="14.25" x14ac:dyDescent="0.2">
      <c r="A1379" s="2"/>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row>
    <row r="1380" spans="1:30" ht="14.25" x14ac:dyDescent="0.2">
      <c r="A1380" s="2"/>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row>
    <row r="1381" spans="1:30" ht="14.25" x14ac:dyDescent="0.2">
      <c r="A1381" s="2"/>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row>
    <row r="1382" spans="1:30" ht="14.25" x14ac:dyDescent="0.2">
      <c r="A1382" s="2"/>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row>
    <row r="1383" spans="1:30" ht="14.25" x14ac:dyDescent="0.2">
      <c r="A1383" s="2"/>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row>
    <row r="1384" spans="1:30" ht="14.25" x14ac:dyDescent="0.2">
      <c r="A1384" s="2"/>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row>
    <row r="1385" spans="1:30" ht="14.25" x14ac:dyDescent="0.2">
      <c r="A1385" s="2"/>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row>
    <row r="1386" spans="1:30" ht="14.25" x14ac:dyDescent="0.2">
      <c r="A1386" s="2"/>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row>
    <row r="1387" spans="1:30" ht="14.25" x14ac:dyDescent="0.2">
      <c r="A1387" s="2"/>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row>
    <row r="1388" spans="1:30" ht="14.25" x14ac:dyDescent="0.2">
      <c r="A1388" s="2"/>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row>
    <row r="1389" spans="1:30" ht="14.25" x14ac:dyDescent="0.2">
      <c r="A1389" s="2"/>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row>
    <row r="1390" spans="1:30" ht="14.25" x14ac:dyDescent="0.2">
      <c r="A1390" s="2"/>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row>
    <row r="1391" spans="1:30" ht="14.25" x14ac:dyDescent="0.2">
      <c r="A1391" s="2"/>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row>
    <row r="1392" spans="1:30" ht="14.25" x14ac:dyDescent="0.2">
      <c r="A1392" s="2"/>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row>
    <row r="1393" spans="1:30" ht="14.25" x14ac:dyDescent="0.2">
      <c r="A1393" s="2"/>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row>
    <row r="1394" spans="1:30" ht="14.25" x14ac:dyDescent="0.2">
      <c r="A1394" s="2"/>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row>
    <row r="1395" spans="1:30" ht="14.25" x14ac:dyDescent="0.2">
      <c r="A1395" s="2"/>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row>
    <row r="1396" spans="1:30" ht="14.25" x14ac:dyDescent="0.2">
      <c r="A1396" s="2"/>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row>
    <row r="1397" spans="1:30" ht="14.25" x14ac:dyDescent="0.2">
      <c r="A1397" s="2"/>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row>
    <row r="1398" spans="1:30" ht="14.25" x14ac:dyDescent="0.2">
      <c r="A1398" s="2"/>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row>
    <row r="1399" spans="1:30" ht="14.25" x14ac:dyDescent="0.2">
      <c r="A1399" s="2"/>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row>
    <row r="1400" spans="1:30" ht="14.25" x14ac:dyDescent="0.2">
      <c r="A1400" s="2"/>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row>
    <row r="1401" spans="1:30" ht="14.25" x14ac:dyDescent="0.2">
      <c r="A1401" s="2"/>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row>
    <row r="1402" spans="1:30" ht="14.25" x14ac:dyDescent="0.2">
      <c r="A1402" s="2"/>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row>
    <row r="1403" spans="1:30" ht="14.25" x14ac:dyDescent="0.2">
      <c r="A1403" s="2"/>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row>
    <row r="1404" spans="1:30" ht="14.25" x14ac:dyDescent="0.2">
      <c r="A1404" s="2"/>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row>
    <row r="1405" spans="1:30" ht="14.25" x14ac:dyDescent="0.2">
      <c r="A1405" s="2"/>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row>
    <row r="1406" spans="1:30" ht="14.25" x14ac:dyDescent="0.2">
      <c r="A1406" s="2"/>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row>
    <row r="1407" spans="1:30" ht="14.25" x14ac:dyDescent="0.2">
      <c r="A1407" s="2"/>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row>
    <row r="1408" spans="1:30" ht="14.25" x14ac:dyDescent="0.2">
      <c r="A1408" s="2"/>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row>
    <row r="1409" spans="1:30" ht="14.25" x14ac:dyDescent="0.2">
      <c r="A1409" s="2"/>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row>
    <row r="1410" spans="1:30" ht="14.25" x14ac:dyDescent="0.2">
      <c r="A1410" s="2"/>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row>
    <row r="1411" spans="1:30" ht="14.25" x14ac:dyDescent="0.2">
      <c r="A1411" s="2"/>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row>
    <row r="1412" spans="1:30" ht="14.25" x14ac:dyDescent="0.2">
      <c r="A1412" s="2"/>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row>
    <row r="1413" spans="1:30" ht="14.25" x14ac:dyDescent="0.2">
      <c r="A1413" s="2"/>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row>
    <row r="1414" spans="1:30" ht="14.25" x14ac:dyDescent="0.2">
      <c r="A1414" s="2"/>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row>
    <row r="1415" spans="1:30" ht="14.25" x14ac:dyDescent="0.2">
      <c r="A1415" s="2"/>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row>
    <row r="1416" spans="1:30" ht="14.25" x14ac:dyDescent="0.2">
      <c r="A1416" s="2"/>
      <c r="B1416" s="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row>
    <row r="1417" spans="1:30" ht="14.25" x14ac:dyDescent="0.2">
      <c r="A1417" s="2"/>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row>
    <row r="1418" spans="1:30" ht="14.25" x14ac:dyDescent="0.2">
      <c r="A1418" s="2"/>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row>
    <row r="1419" spans="1:30" ht="14.25" x14ac:dyDescent="0.2">
      <c r="A1419" s="2"/>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row>
    <row r="1420" spans="1:30" ht="14.25" x14ac:dyDescent="0.2">
      <c r="A1420" s="2"/>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row>
    <row r="1421" spans="1:30" ht="14.25" x14ac:dyDescent="0.2">
      <c r="A1421" s="2"/>
      <c r="B1421" s="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row>
    <row r="1422" spans="1:30" ht="14.25" x14ac:dyDescent="0.2">
      <c r="A1422" s="2"/>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row>
    <row r="1423" spans="1:30" ht="14.25" x14ac:dyDescent="0.2">
      <c r="A1423" s="2"/>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row>
    <row r="1424" spans="1:30" ht="14.25" x14ac:dyDescent="0.2">
      <c r="A1424" s="2"/>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row>
    <row r="1425" spans="1:30" ht="14.25" x14ac:dyDescent="0.2">
      <c r="A1425" s="2"/>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row>
    <row r="1426" spans="1:30" ht="14.25" x14ac:dyDescent="0.2">
      <c r="A1426" s="2"/>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row>
    <row r="1427" spans="1:30" ht="14.25" x14ac:dyDescent="0.2">
      <c r="A1427" s="2"/>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row>
    <row r="1428" spans="1:30" ht="14.25" x14ac:dyDescent="0.2">
      <c r="A1428" s="2"/>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row>
    <row r="1429" spans="1:30" ht="14.25" x14ac:dyDescent="0.2">
      <c r="A1429" s="2"/>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row>
    <row r="1430" spans="1:30" ht="14.25" x14ac:dyDescent="0.2">
      <c r="A1430" s="2"/>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row>
    <row r="1431" spans="1:30" ht="14.25" x14ac:dyDescent="0.2">
      <c r="A1431" s="2"/>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row>
    <row r="1432" spans="1:30" ht="14.25" x14ac:dyDescent="0.2">
      <c r="A1432" s="2"/>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row>
    <row r="1433" spans="1:30" ht="14.25" x14ac:dyDescent="0.2">
      <c r="A1433" s="2"/>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row>
    <row r="1434" spans="1:30" ht="14.25" x14ac:dyDescent="0.2">
      <c r="A1434" s="2"/>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row>
    <row r="1435" spans="1:30" ht="14.25" x14ac:dyDescent="0.2">
      <c r="A1435" s="2"/>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row>
    <row r="1436" spans="1:30" ht="14.25" x14ac:dyDescent="0.2">
      <c r="A1436" s="2"/>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row>
    <row r="1437" spans="1:30" ht="14.25" x14ac:dyDescent="0.2">
      <c r="A1437" s="2"/>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row>
    <row r="1438" spans="1:30" ht="14.25" x14ac:dyDescent="0.2">
      <c r="A1438" s="2"/>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row>
    <row r="1439" spans="1:30" ht="14.25" x14ac:dyDescent="0.2">
      <c r="A1439" s="2"/>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row>
    <row r="1440" spans="1:30" ht="14.25" x14ac:dyDescent="0.2">
      <c r="A1440" s="2"/>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row>
    <row r="1441" spans="1:30" ht="14.25" x14ac:dyDescent="0.2">
      <c r="A1441" s="2"/>
      <c r="B1441" s="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row>
    <row r="1442" spans="1:30" ht="14.25" x14ac:dyDescent="0.2">
      <c r="A1442" s="2"/>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row>
    <row r="1443" spans="1:30" ht="14.25" x14ac:dyDescent="0.2">
      <c r="A1443" s="2"/>
      <c r="B1443" s="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row>
    <row r="1444" spans="1:30" ht="14.25" x14ac:dyDescent="0.2">
      <c r="A1444" s="2"/>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row>
    <row r="1445" spans="1:30" ht="14.25" x14ac:dyDescent="0.2">
      <c r="A1445" s="2"/>
      <c r="B1445" s="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row>
    <row r="1446" spans="1:30" ht="14.25" x14ac:dyDescent="0.2">
      <c r="A1446" s="2"/>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row>
    <row r="1447" spans="1:30" ht="14.25" x14ac:dyDescent="0.2">
      <c r="A1447" s="2"/>
      <c r="B1447" s="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row>
    <row r="1448" spans="1:30" ht="14.25" x14ac:dyDescent="0.2">
      <c r="A1448" s="2"/>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row>
    <row r="1449" spans="1:30" ht="14.25" x14ac:dyDescent="0.2">
      <c r="A1449" s="2"/>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row>
    <row r="1450" spans="1:30" ht="14.25" x14ac:dyDescent="0.2">
      <c r="A1450" s="2"/>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row>
    <row r="1451" spans="1:30" ht="14.25" x14ac:dyDescent="0.2">
      <c r="A1451" s="2"/>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row>
    <row r="1452" spans="1:30" ht="14.25" x14ac:dyDescent="0.2">
      <c r="A1452" s="2"/>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row>
    <row r="1453" spans="1:30" ht="14.25" x14ac:dyDescent="0.2">
      <c r="A1453" s="2"/>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row>
    <row r="1454" spans="1:30" ht="14.25" x14ac:dyDescent="0.2">
      <c r="A1454" s="2"/>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row>
    <row r="1455" spans="1:30" ht="14.25" x14ac:dyDescent="0.2">
      <c r="A1455" s="2"/>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row>
    <row r="1456" spans="1:30" ht="14.25" x14ac:dyDescent="0.2">
      <c r="A1456" s="2"/>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row>
    <row r="1457" spans="1:30" ht="14.25" x14ac:dyDescent="0.2">
      <c r="A1457" s="2"/>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row>
    <row r="1458" spans="1:30" ht="14.25" x14ac:dyDescent="0.2">
      <c r="A1458" s="2"/>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row>
    <row r="1459" spans="1:30" ht="14.25" x14ac:dyDescent="0.2">
      <c r="A1459" s="2"/>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row>
    <row r="1460" spans="1:30" ht="14.25" x14ac:dyDescent="0.2">
      <c r="A1460" s="2"/>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row>
    <row r="1461" spans="1:30" ht="14.25" x14ac:dyDescent="0.2">
      <c r="A1461" s="2"/>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row>
    <row r="1462" spans="1:30" ht="14.25" x14ac:dyDescent="0.2">
      <c r="A1462" s="2"/>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row>
    <row r="1463" spans="1:30" ht="14.25" x14ac:dyDescent="0.2">
      <c r="A1463" s="2"/>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row>
    <row r="1464" spans="1:30" ht="14.25" x14ac:dyDescent="0.2">
      <c r="A1464" s="2"/>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row>
    <row r="1465" spans="1:30" ht="14.25" x14ac:dyDescent="0.2">
      <c r="A1465" s="2"/>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row>
    <row r="1466" spans="1:30" ht="14.25" x14ac:dyDescent="0.2">
      <c r="A1466" s="2"/>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row>
    <row r="1467" spans="1:30" ht="14.25" x14ac:dyDescent="0.2">
      <c r="A1467" s="2"/>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row>
    <row r="1468" spans="1:30" ht="14.25" x14ac:dyDescent="0.2">
      <c r="A1468" s="2"/>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row>
    <row r="1469" spans="1:30" ht="14.25" x14ac:dyDescent="0.2">
      <c r="A1469" s="2"/>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row>
    <row r="1470" spans="1:30" ht="14.25" x14ac:dyDescent="0.2">
      <c r="A1470" s="2"/>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row>
    <row r="1471" spans="1:30" ht="14.25" x14ac:dyDescent="0.2">
      <c r="A1471" s="2"/>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row>
    <row r="1472" spans="1:30" ht="14.25" x14ac:dyDescent="0.2">
      <c r="A1472" s="2"/>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row>
    <row r="1473" spans="1:30" ht="14.25" x14ac:dyDescent="0.2">
      <c r="A1473" s="2"/>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row>
    <row r="1474" spans="1:30" ht="14.25" x14ac:dyDescent="0.2">
      <c r="A1474" s="2"/>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row>
    <row r="1475" spans="1:30" ht="14.25" x14ac:dyDescent="0.2">
      <c r="A1475" s="2"/>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row>
    <row r="1476" spans="1:30" ht="14.25" x14ac:dyDescent="0.2">
      <c r="A1476" s="2"/>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row>
    <row r="1477" spans="1:30" ht="14.25" x14ac:dyDescent="0.2">
      <c r="A1477" s="2"/>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row>
    <row r="1478" spans="1:30" ht="14.25" x14ac:dyDescent="0.2">
      <c r="A1478" s="2"/>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row>
    <row r="1479" spans="1:30" ht="14.25" x14ac:dyDescent="0.2">
      <c r="A1479" s="2"/>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row>
    <row r="1480" spans="1:30" ht="14.25" x14ac:dyDescent="0.2">
      <c r="A1480" s="2"/>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row>
    <row r="1481" spans="1:30" ht="14.25" x14ac:dyDescent="0.2">
      <c r="A1481" s="2"/>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row>
    <row r="1482" spans="1:30" ht="14.25" x14ac:dyDescent="0.2">
      <c r="A1482" s="2"/>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row>
    <row r="1483" spans="1:30" ht="14.25" x14ac:dyDescent="0.2">
      <c r="A1483" s="2"/>
      <c r="B1483" s="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row>
    <row r="1484" spans="1:30" ht="14.25" x14ac:dyDescent="0.2">
      <c r="A1484" s="2"/>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row>
    <row r="1485" spans="1:30" ht="14.25" x14ac:dyDescent="0.2">
      <c r="A1485" s="2"/>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row>
    <row r="1486" spans="1:30" ht="14.25" x14ac:dyDescent="0.2">
      <c r="A1486" s="2"/>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row>
    <row r="1487" spans="1:30" ht="14.25" x14ac:dyDescent="0.2">
      <c r="A1487" s="2"/>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row>
    <row r="1488" spans="1:30" ht="14.25" x14ac:dyDescent="0.2">
      <c r="A1488" s="2"/>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row>
    <row r="1489" spans="1:30" ht="14.25" x14ac:dyDescent="0.2">
      <c r="A1489" s="2"/>
      <c r="B1489" s="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row>
    <row r="1490" spans="1:30" ht="14.25" x14ac:dyDescent="0.2">
      <c r="A1490" s="2"/>
      <c r="B1490" s="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row>
    <row r="1491" spans="1:30" ht="14.25" x14ac:dyDescent="0.2">
      <c r="A1491" s="2"/>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row>
    <row r="1492" spans="1:30" ht="14.25" x14ac:dyDescent="0.2">
      <c r="A1492" s="2"/>
      <c r="B1492" s="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row>
    <row r="1493" spans="1:30" ht="14.25" x14ac:dyDescent="0.2">
      <c r="A1493" s="2"/>
      <c r="B1493" s="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row>
    <row r="1494" spans="1:30" ht="14.25" x14ac:dyDescent="0.2">
      <c r="A1494" s="2"/>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row>
    <row r="1495" spans="1:30" ht="14.25" x14ac:dyDescent="0.2">
      <c r="A1495" s="2"/>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row>
    <row r="1496" spans="1:30" ht="14.25" x14ac:dyDescent="0.2">
      <c r="A1496" s="2"/>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row>
    <row r="1497" spans="1:30" ht="14.25" x14ac:dyDescent="0.2">
      <c r="A1497" s="2"/>
      <c r="B1497" s="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row>
    <row r="1498" spans="1:30" ht="14.25" x14ac:dyDescent="0.2">
      <c r="A1498" s="2"/>
      <c r="B1498" s="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row>
    <row r="1499" spans="1:30" ht="14.25" x14ac:dyDescent="0.2">
      <c r="A1499" s="2"/>
      <c r="B1499" s="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row>
    <row r="1500" spans="1:30" ht="14.25" x14ac:dyDescent="0.2">
      <c r="A1500" s="2"/>
      <c r="B1500" s="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row>
    <row r="1501" spans="1:30" ht="14.25" x14ac:dyDescent="0.2">
      <c r="A1501" s="2"/>
      <c r="B1501" s="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row>
    <row r="1502" spans="1:30" ht="14.25" x14ac:dyDescent="0.2">
      <c r="A1502" s="2"/>
      <c r="B1502" s="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row>
    <row r="1503" spans="1:30" ht="14.25" x14ac:dyDescent="0.2">
      <c r="A1503" s="2"/>
      <c r="B1503" s="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row>
    <row r="1504" spans="1:30" ht="14.25" x14ac:dyDescent="0.2">
      <c r="A1504" s="2"/>
      <c r="B1504" s="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row>
    <row r="1505" spans="1:30" ht="14.25" x14ac:dyDescent="0.2">
      <c r="A1505" s="2"/>
      <c r="B1505" s="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row>
    <row r="1506" spans="1:30" ht="14.25" x14ac:dyDescent="0.2">
      <c r="A1506" s="2"/>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row>
    <row r="1507" spans="1:30" ht="14.25" x14ac:dyDescent="0.2">
      <c r="A1507" s="2"/>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row>
    <row r="1508" spans="1:30" ht="14.25" x14ac:dyDescent="0.2">
      <c r="A1508" s="2"/>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row>
    <row r="1509" spans="1:30" ht="14.25" x14ac:dyDescent="0.2">
      <c r="A1509" s="2"/>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row>
    <row r="1510" spans="1:30" ht="14.25" x14ac:dyDescent="0.2">
      <c r="A1510" s="2"/>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row>
    <row r="1511" spans="1:30" ht="14.25" x14ac:dyDescent="0.2">
      <c r="A1511" s="2"/>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row>
    <row r="1512" spans="1:30" ht="14.25" x14ac:dyDescent="0.2">
      <c r="A1512" s="2"/>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row>
    <row r="1513" spans="1:30" ht="14.25" x14ac:dyDescent="0.2">
      <c r="A1513" s="2"/>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row>
    <row r="1514" spans="1:30" ht="14.25" x14ac:dyDescent="0.2">
      <c r="A1514" s="2"/>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row>
    <row r="1515" spans="1:30" ht="14.25" x14ac:dyDescent="0.2">
      <c r="A1515" s="2"/>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row>
    <row r="1516" spans="1:30" ht="14.25" x14ac:dyDescent="0.2">
      <c r="A1516" s="2"/>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row>
    <row r="1517" spans="1:30" ht="14.25" x14ac:dyDescent="0.2">
      <c r="A1517" s="2"/>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row>
    <row r="1518" spans="1:30" ht="14.25" x14ac:dyDescent="0.2">
      <c r="A1518" s="2"/>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row>
    <row r="1519" spans="1:30" ht="14.25" x14ac:dyDescent="0.2">
      <c r="A1519" s="2"/>
      <c r="B1519" s="2"/>
      <c r="C1519" s="2"/>
      <c r="D1519" s="2"/>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row>
    <row r="1520" spans="1:30" ht="14.25" x14ac:dyDescent="0.2">
      <c r="A1520" s="2"/>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row>
    <row r="1521" spans="1:30" ht="14.25" x14ac:dyDescent="0.2">
      <c r="A1521" s="2"/>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row>
    <row r="1522" spans="1:30" ht="14.25" x14ac:dyDescent="0.2">
      <c r="A1522" s="2"/>
      <c r="B1522" s="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row>
    <row r="1523" spans="1:30" ht="14.25" x14ac:dyDescent="0.2">
      <c r="A1523" s="2"/>
      <c r="B1523" s="2"/>
      <c r="C1523" s="2"/>
      <c r="D1523" s="2"/>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row>
    <row r="1524" spans="1:30" ht="14.25" x14ac:dyDescent="0.2">
      <c r="A1524" s="2"/>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row>
    <row r="1525" spans="1:30" ht="14.25" x14ac:dyDescent="0.2">
      <c r="A1525" s="2"/>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row>
    <row r="1526" spans="1:30" ht="14.25" x14ac:dyDescent="0.2">
      <c r="A1526" s="2"/>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row>
    <row r="1527" spans="1:30" ht="14.25" x14ac:dyDescent="0.2">
      <c r="A1527" s="2"/>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row>
    <row r="1528" spans="1:30" ht="14.25" x14ac:dyDescent="0.2">
      <c r="A1528" s="2"/>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row>
    <row r="1529" spans="1:30" ht="14.25" x14ac:dyDescent="0.2">
      <c r="A1529" s="2"/>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row>
    <row r="1530" spans="1:30" ht="14.25" x14ac:dyDescent="0.2">
      <c r="A1530" s="2"/>
      <c r="B1530" s="2"/>
      <c r="C1530" s="2"/>
      <c r="D1530" s="2"/>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row>
    <row r="1531" spans="1:30" ht="14.25" x14ac:dyDescent="0.2">
      <c r="A1531" s="2"/>
      <c r="B1531" s="2"/>
      <c r="C1531" s="2"/>
      <c r="D1531" s="2"/>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row>
    <row r="1532" spans="1:30" ht="14.25" x14ac:dyDescent="0.2">
      <c r="A1532" s="2"/>
      <c r="B1532" s="2"/>
      <c r="C1532" s="2"/>
      <c r="D1532" s="2"/>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row>
    <row r="1533" spans="1:30" ht="14.25" x14ac:dyDescent="0.2">
      <c r="A1533" s="2"/>
      <c r="B1533" s="2"/>
      <c r="C1533" s="2"/>
      <c r="D1533" s="2"/>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row>
    <row r="1534" spans="1:30" ht="14.25" x14ac:dyDescent="0.2">
      <c r="A1534" s="2"/>
      <c r="B1534" s="2"/>
      <c r="C1534" s="2"/>
      <c r="D1534" s="2"/>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row>
    <row r="1535" spans="1:30" ht="14.25" x14ac:dyDescent="0.2">
      <c r="A1535" s="2"/>
      <c r="B1535" s="2"/>
      <c r="C1535" s="2"/>
      <c r="D1535" s="2"/>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row>
    <row r="1536" spans="1:30" ht="14.25" x14ac:dyDescent="0.2">
      <c r="A1536" s="2"/>
      <c r="B1536" s="2"/>
      <c r="C1536" s="2"/>
      <c r="D1536" s="2"/>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row>
    <row r="1537" spans="1:30" ht="14.25" x14ac:dyDescent="0.2">
      <c r="A1537" s="2"/>
      <c r="B1537" s="2"/>
      <c r="C1537" s="2"/>
      <c r="D1537" s="2"/>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row>
    <row r="1538" spans="1:30" ht="14.25" x14ac:dyDescent="0.2">
      <c r="A1538" s="2"/>
      <c r="B1538" s="2"/>
      <c r="C1538" s="2"/>
      <c r="D1538" s="2"/>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row>
    <row r="1539" spans="1:30" ht="14.25" x14ac:dyDescent="0.2">
      <c r="A1539" s="2"/>
      <c r="B1539" s="2"/>
      <c r="C1539" s="2"/>
      <c r="D1539" s="2"/>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row>
    <row r="1540" spans="1:30" ht="14.25" x14ac:dyDescent="0.2">
      <c r="A1540" s="2"/>
      <c r="B1540" s="2"/>
      <c r="C1540" s="2"/>
      <c r="D1540" s="2"/>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row>
    <row r="1541" spans="1:30" ht="14.25" x14ac:dyDescent="0.2">
      <c r="A1541" s="2"/>
      <c r="B1541" s="2"/>
      <c r="C1541" s="2"/>
      <c r="D1541" s="2"/>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row>
    <row r="1542" spans="1:30" ht="14.25" x14ac:dyDescent="0.2">
      <c r="A1542" s="2"/>
      <c r="B1542" s="2"/>
      <c r="C1542" s="2"/>
      <c r="D1542" s="2"/>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row>
    <row r="1543" spans="1:30" ht="14.25" x14ac:dyDescent="0.2">
      <c r="A1543" s="2"/>
      <c r="B1543" s="2"/>
      <c r="C1543" s="2"/>
      <c r="D1543" s="2"/>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row>
    <row r="1544" spans="1:30" ht="14.25" x14ac:dyDescent="0.2">
      <c r="A1544" s="2"/>
      <c r="B1544" s="2"/>
      <c r="C1544" s="2"/>
      <c r="D1544" s="2"/>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row>
    <row r="1545" spans="1:30" ht="14.25" x14ac:dyDescent="0.2">
      <c r="A1545" s="2"/>
      <c r="B1545" s="2"/>
      <c r="C1545" s="2"/>
      <c r="D1545" s="2"/>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row>
  </sheetData>
  <mergeCells count="83">
    <mergeCell ref="A692:F692"/>
    <mergeCell ref="A693:F693"/>
    <mergeCell ref="A694:F694"/>
    <mergeCell ref="A695:F695"/>
    <mergeCell ref="A696:F696"/>
    <mergeCell ref="A697:F697"/>
    <mergeCell ref="A698:F698"/>
    <mergeCell ref="A699:F699"/>
    <mergeCell ref="A700:F700"/>
    <mergeCell ref="A701:F701"/>
    <mergeCell ref="A702:F702"/>
    <mergeCell ref="A703:F703"/>
    <mergeCell ref="A704:F704"/>
    <mergeCell ref="A705:F705"/>
    <mergeCell ref="A706:F706"/>
    <mergeCell ref="A707:F707"/>
    <mergeCell ref="A708:F708"/>
    <mergeCell ref="A709:F709"/>
    <mergeCell ref="A710:F710"/>
    <mergeCell ref="A711:F711"/>
    <mergeCell ref="A712:F712"/>
    <mergeCell ref="A720:F720"/>
    <mergeCell ref="A721:F721"/>
    <mergeCell ref="A722:F722"/>
    <mergeCell ref="A723:F723"/>
    <mergeCell ref="A724:F724"/>
    <mergeCell ref="A725:F725"/>
    <mergeCell ref="A713:F713"/>
    <mergeCell ref="A714:F714"/>
    <mergeCell ref="A715:F715"/>
    <mergeCell ref="A716:F716"/>
    <mergeCell ref="A717:F717"/>
    <mergeCell ref="A718:F718"/>
    <mergeCell ref="A719:F719"/>
    <mergeCell ref="A1:J1"/>
    <mergeCell ref="A2:J2"/>
    <mergeCell ref="A3:J3"/>
    <mergeCell ref="B4:J4"/>
    <mergeCell ref="A5:J5"/>
    <mergeCell ref="A81:I81"/>
    <mergeCell ref="A128:I128"/>
    <mergeCell ref="A650:F650"/>
    <mergeCell ref="A651:F651"/>
    <mergeCell ref="A652:F652"/>
    <mergeCell ref="A653:F653"/>
    <mergeCell ref="A654:F654"/>
    <mergeCell ref="A655:F655"/>
    <mergeCell ref="A656:F656"/>
    <mergeCell ref="A657:F657"/>
    <mergeCell ref="A658:F658"/>
    <mergeCell ref="A659:F659"/>
    <mergeCell ref="A660:F660"/>
    <mergeCell ref="A661:F661"/>
    <mergeCell ref="A662:F662"/>
    <mergeCell ref="A663:F663"/>
    <mergeCell ref="A664:F664"/>
    <mergeCell ref="A665:F665"/>
    <mergeCell ref="A666:F666"/>
    <mergeCell ref="A667:F667"/>
    <mergeCell ref="A668:F668"/>
    <mergeCell ref="A669:F669"/>
    <mergeCell ref="A670:F670"/>
    <mergeCell ref="A671:F671"/>
    <mergeCell ref="A672:F672"/>
    <mergeCell ref="A673:F673"/>
    <mergeCell ref="A674:F674"/>
    <mergeCell ref="A675:F675"/>
    <mergeCell ref="A676:F676"/>
    <mergeCell ref="A677:F677"/>
    <mergeCell ref="A678:F678"/>
    <mergeCell ref="A679:F679"/>
    <mergeCell ref="A680:F680"/>
    <mergeCell ref="A681:F681"/>
    <mergeCell ref="A682:F682"/>
    <mergeCell ref="A688:F688"/>
    <mergeCell ref="A689:F689"/>
    <mergeCell ref="A690:F690"/>
    <mergeCell ref="A691:F691"/>
    <mergeCell ref="A683:F683"/>
    <mergeCell ref="A684:F684"/>
    <mergeCell ref="A685:F685"/>
    <mergeCell ref="A686:F686"/>
    <mergeCell ref="A687:F687"/>
  </mergeCells>
  <dataValidations count="4">
    <dataValidation type="list" allowBlank="1" sqref="B7:B66">
      <formula1>"DAS,DAS-1,DAS-2,DAS-3,DAS-4,DAS-5,CAA-1,CAA-2,CAA-3,CAA-4,CAA-5"</formula1>
    </dataValidation>
    <dataValidation type="list" allowBlank="1" sqref="B83:B119">
      <formula1>"FDA,FDA-1,FDA-2,FDA-3,FDA-4"</formula1>
    </dataValidation>
    <dataValidation type="list" allowBlank="1" sqref="D130:D637 D83:D119 D7:D66">
      <formula1>"AGP,CLH,CLT,COM,CTD,CTI,DES,DISP,ELE,ESG,EST,EXM,EXQ,EXR,FRQ,REV,VAGO"</formula1>
    </dataValidation>
    <dataValidation type="list" allowBlank="1" sqref="B130:B637">
      <formula1>"FGS-1,FGS-2,FGS-3,FGA-1,FGA-2,FGA-3"</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51"/>
  <sheetViews>
    <sheetView zoomScale="110" zoomScaleNormal="110" workbookViewId="0">
      <selection activeCell="A4" sqref="A4"/>
    </sheetView>
  </sheetViews>
  <sheetFormatPr defaultColWidth="12.625" defaultRowHeight="15" customHeight="1" x14ac:dyDescent="0.2"/>
  <cols>
    <col min="1" max="1" width="71" style="257" customWidth="1"/>
    <col min="2" max="2" width="12" style="257" customWidth="1"/>
    <col min="3" max="3" width="17.375" style="257" customWidth="1"/>
    <col min="4" max="4" width="14.5" style="257" customWidth="1"/>
    <col min="5" max="5" width="9.875" style="257" customWidth="1"/>
    <col min="6" max="6" width="52.875" style="257" customWidth="1"/>
    <col min="7" max="7" width="19.875" style="257" customWidth="1"/>
    <col min="8" max="8" width="18.25" style="257" customWidth="1"/>
    <col min="9" max="9" width="17.875" style="257" customWidth="1"/>
    <col min="10" max="10" width="15" style="257" customWidth="1"/>
    <col min="11" max="16" width="8" style="257" customWidth="1"/>
    <col min="17" max="17" width="43.875" style="257" customWidth="1"/>
    <col min="18" max="30" width="8" style="257" customWidth="1"/>
    <col min="31" max="16384" width="12.625" style="257"/>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1093</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12261.2</v>
      </c>
      <c r="I7" s="150">
        <v>0</v>
      </c>
      <c r="J7" s="140">
        <f t="shared" ref="J7:J38" si="0">SUM(G7:I7)</f>
        <v>12261.2</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2312.25</v>
      </c>
      <c r="I8" s="208">
        <v>9249.0300000000007</v>
      </c>
      <c r="J8" s="140">
        <f t="shared" si="0"/>
        <v>11561.28</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2312.25</v>
      </c>
      <c r="I9" s="208">
        <v>9249.0300000000007</v>
      </c>
      <c r="J9" s="140">
        <f t="shared" si="0"/>
        <v>11561.28</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26</v>
      </c>
      <c r="C10" s="153" t="s">
        <v>283</v>
      </c>
      <c r="D10" s="153" t="s">
        <v>184</v>
      </c>
      <c r="E10" s="152">
        <v>1</v>
      </c>
      <c r="F10" s="158" t="s">
        <v>276</v>
      </c>
      <c r="G10" s="150"/>
      <c r="H10" s="119">
        <v>2312.25</v>
      </c>
      <c r="I10" s="208">
        <v>9249.0300000000007</v>
      </c>
      <c r="J10" s="140">
        <f t="shared" si="0"/>
        <v>11561.28</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211</v>
      </c>
      <c r="B11" s="153" t="s">
        <v>28</v>
      </c>
      <c r="C11" s="153" t="s">
        <v>283</v>
      </c>
      <c r="D11" s="153" t="s">
        <v>184</v>
      </c>
      <c r="E11" s="152">
        <v>1</v>
      </c>
      <c r="F11" s="151" t="s">
        <v>263</v>
      </c>
      <c r="G11" s="150"/>
      <c r="H11" s="119">
        <v>1695.65</v>
      </c>
      <c r="I11" s="119">
        <v>6782.61</v>
      </c>
      <c r="J11" s="140">
        <f t="shared" si="0"/>
        <v>8478.26</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223</v>
      </c>
      <c r="B12" s="153" t="s">
        <v>28</v>
      </c>
      <c r="C12" s="153" t="s">
        <v>284</v>
      </c>
      <c r="D12" s="153" t="s">
        <v>280</v>
      </c>
      <c r="E12" s="152">
        <v>1</v>
      </c>
      <c r="F12" s="151" t="s">
        <v>351</v>
      </c>
      <c r="G12" s="150"/>
      <c r="H12" s="119">
        <v>1695.65</v>
      </c>
      <c r="I12" s="119">
        <v>6782.61</v>
      </c>
      <c r="J12" s="140">
        <f t="shared" si="0"/>
        <v>8478.26</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222</v>
      </c>
      <c r="B13" s="153" t="s">
        <v>28</v>
      </c>
      <c r="C13" s="153" t="s">
        <v>285</v>
      </c>
      <c r="D13" s="153" t="s">
        <v>184</v>
      </c>
      <c r="E13" s="152">
        <v>1</v>
      </c>
      <c r="F13" s="151" t="s">
        <v>274</v>
      </c>
      <c r="G13" s="150"/>
      <c r="H13" s="119">
        <v>1695.65</v>
      </c>
      <c r="I13" s="119">
        <v>6782.61</v>
      </c>
      <c r="J13" s="140">
        <f t="shared" si="0"/>
        <v>8478.26</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221</v>
      </c>
      <c r="B14" s="153" t="s">
        <v>28</v>
      </c>
      <c r="C14" s="153" t="s">
        <v>437</v>
      </c>
      <c r="D14" s="153" t="s">
        <v>184</v>
      </c>
      <c r="E14" s="152">
        <v>1</v>
      </c>
      <c r="F14" s="151" t="s">
        <v>273</v>
      </c>
      <c r="G14" s="150"/>
      <c r="H14" s="119">
        <v>1695.65</v>
      </c>
      <c r="I14" s="119">
        <v>6782.61</v>
      </c>
      <c r="J14" s="140">
        <f t="shared" si="0"/>
        <v>8478.26</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192" t="s">
        <v>220</v>
      </c>
      <c r="B15" s="153" t="s">
        <v>28</v>
      </c>
      <c r="C15" s="153" t="s">
        <v>286</v>
      </c>
      <c r="D15" s="153" t="s">
        <v>279</v>
      </c>
      <c r="E15" s="152">
        <v>1</v>
      </c>
      <c r="F15" s="151" t="s">
        <v>272</v>
      </c>
      <c r="G15" s="150"/>
      <c r="H15" s="119">
        <v>1695.65</v>
      </c>
      <c r="I15" s="119">
        <v>6782.61</v>
      </c>
      <c r="J15" s="140">
        <f t="shared" si="0"/>
        <v>8478.26</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219</v>
      </c>
      <c r="B16" s="153" t="s">
        <v>30</v>
      </c>
      <c r="C16" s="153" t="s">
        <v>286</v>
      </c>
      <c r="D16" s="153" t="s">
        <v>184</v>
      </c>
      <c r="E16" s="152">
        <v>1</v>
      </c>
      <c r="F16" s="201" t="s">
        <v>271</v>
      </c>
      <c r="G16" s="150"/>
      <c r="H16" s="119">
        <v>1425.9</v>
      </c>
      <c r="I16" s="119">
        <v>5703.56</v>
      </c>
      <c r="J16" s="140">
        <f t="shared" si="0"/>
        <v>7129.4600000000009</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218</v>
      </c>
      <c r="B17" s="153" t="s">
        <v>30</v>
      </c>
      <c r="C17" s="153" t="s">
        <v>286</v>
      </c>
      <c r="D17" s="153" t="s">
        <v>279</v>
      </c>
      <c r="E17" s="152">
        <v>1</v>
      </c>
      <c r="F17" s="201" t="s">
        <v>270</v>
      </c>
      <c r="G17" s="150"/>
      <c r="H17" s="119">
        <v>1425.9</v>
      </c>
      <c r="I17" s="119">
        <v>5703.56</v>
      </c>
      <c r="J17" s="140">
        <f t="shared" si="0"/>
        <v>7129.4600000000009</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217</v>
      </c>
      <c r="B18" s="153" t="s">
        <v>30</v>
      </c>
      <c r="C18" s="153" t="s">
        <v>286</v>
      </c>
      <c r="D18" s="153" t="s">
        <v>279</v>
      </c>
      <c r="E18" s="152">
        <v>1</v>
      </c>
      <c r="F18" s="201" t="s">
        <v>269</v>
      </c>
      <c r="G18" s="150"/>
      <c r="H18" s="119">
        <v>1425.9</v>
      </c>
      <c r="I18" s="119">
        <v>5703.56</v>
      </c>
      <c r="J18" s="140">
        <f t="shared" si="0"/>
        <v>7129.4600000000009</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1" t="s">
        <v>216</v>
      </c>
      <c r="B19" s="153" t="s">
        <v>30</v>
      </c>
      <c r="C19" s="153" t="s">
        <v>286</v>
      </c>
      <c r="D19" s="153" t="s">
        <v>279</v>
      </c>
      <c r="E19" s="152">
        <v>1</v>
      </c>
      <c r="F19" s="201" t="s">
        <v>268</v>
      </c>
      <c r="G19" s="150"/>
      <c r="H19" s="119">
        <v>1425.9</v>
      </c>
      <c r="I19" s="119">
        <v>5703.56</v>
      </c>
      <c r="J19" s="140">
        <f t="shared" si="0"/>
        <v>7129.4600000000009</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7" t="s">
        <v>215</v>
      </c>
      <c r="B20" s="153" t="s">
        <v>30</v>
      </c>
      <c r="C20" s="153" t="s">
        <v>287</v>
      </c>
      <c r="D20" s="153" t="s">
        <v>279</v>
      </c>
      <c r="E20" s="152">
        <v>1</v>
      </c>
      <c r="F20" s="206" t="s">
        <v>267</v>
      </c>
      <c r="G20" s="150"/>
      <c r="H20" s="119">
        <v>1425.9</v>
      </c>
      <c r="I20" s="119">
        <v>5703.56</v>
      </c>
      <c r="J20" s="140">
        <f t="shared" si="0"/>
        <v>7129.4600000000009</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214</v>
      </c>
      <c r="B21" s="153" t="s">
        <v>30</v>
      </c>
      <c r="C21" s="153" t="s">
        <v>288</v>
      </c>
      <c r="D21" s="153" t="s">
        <v>279</v>
      </c>
      <c r="E21" s="152">
        <v>1</v>
      </c>
      <c r="F21" s="158" t="s">
        <v>266</v>
      </c>
      <c r="G21" s="150"/>
      <c r="H21" s="119">
        <v>1425.9</v>
      </c>
      <c r="I21" s="119">
        <v>5703.56</v>
      </c>
      <c r="J21" s="140">
        <f t="shared" si="0"/>
        <v>7129.4600000000009</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201" t="s">
        <v>213</v>
      </c>
      <c r="B22" s="153" t="s">
        <v>30</v>
      </c>
      <c r="C22" s="153" t="s">
        <v>281</v>
      </c>
      <c r="D22" s="153" t="s">
        <v>280</v>
      </c>
      <c r="E22" s="152">
        <v>1</v>
      </c>
      <c r="F22" s="151" t="s">
        <v>265</v>
      </c>
      <c r="G22" s="150"/>
      <c r="H22" s="119">
        <v>1425.9</v>
      </c>
      <c r="I22" s="119">
        <v>5703.56</v>
      </c>
      <c r="J22" s="140">
        <f t="shared" si="0"/>
        <v>7129.4600000000009</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58" t="s">
        <v>212</v>
      </c>
      <c r="B23" s="153" t="s">
        <v>30</v>
      </c>
      <c r="C23" s="153" t="s">
        <v>282</v>
      </c>
      <c r="D23" s="153" t="s">
        <v>279</v>
      </c>
      <c r="E23" s="152">
        <v>1</v>
      </c>
      <c r="F23" s="158" t="s">
        <v>264</v>
      </c>
      <c r="G23" s="150"/>
      <c r="H23" s="119">
        <v>1425.9</v>
      </c>
      <c r="I23" s="119">
        <v>5703.56</v>
      </c>
      <c r="J23" s="140">
        <f t="shared" si="0"/>
        <v>7129.4600000000009</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1040</v>
      </c>
      <c r="B24" s="153" t="s">
        <v>32</v>
      </c>
      <c r="C24" s="153" t="s">
        <v>1036</v>
      </c>
      <c r="D24" s="153" t="s">
        <v>280</v>
      </c>
      <c r="E24" s="152">
        <v>1</v>
      </c>
      <c r="F24" s="252" t="s">
        <v>235</v>
      </c>
      <c r="G24" s="150"/>
      <c r="H24" s="119">
        <v>1310.28</v>
      </c>
      <c r="I24" s="119">
        <v>4518.1978400000007</v>
      </c>
      <c r="J24" s="140">
        <f t="shared" si="0"/>
        <v>5828.4778400000005</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92" t="s">
        <v>210</v>
      </c>
      <c r="B25" s="153" t="s">
        <v>32</v>
      </c>
      <c r="C25" s="153" t="s">
        <v>284</v>
      </c>
      <c r="D25" s="153" t="s">
        <v>280</v>
      </c>
      <c r="E25" s="152">
        <v>1</v>
      </c>
      <c r="F25" s="158" t="s">
        <v>262</v>
      </c>
      <c r="G25" s="150"/>
      <c r="H25" s="119">
        <v>1310.28</v>
      </c>
      <c r="I25" s="119">
        <v>4518.1978400000007</v>
      </c>
      <c r="J25" s="140">
        <f t="shared" si="0"/>
        <v>5828.4778400000005</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209</v>
      </c>
      <c r="B26" s="153" t="s">
        <v>32</v>
      </c>
      <c r="C26" s="153" t="s">
        <v>286</v>
      </c>
      <c r="D26" s="153" t="s">
        <v>279</v>
      </c>
      <c r="E26" s="152">
        <v>1</v>
      </c>
      <c r="F26" s="158" t="s">
        <v>261</v>
      </c>
      <c r="G26" s="150"/>
      <c r="H26" s="119">
        <v>1310.28</v>
      </c>
      <c r="I26" s="119">
        <v>4518.1978400000007</v>
      </c>
      <c r="J26" s="140">
        <f t="shared" si="0"/>
        <v>5828.4778400000005</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208</v>
      </c>
      <c r="B27" s="153" t="s">
        <v>32</v>
      </c>
      <c r="C27" s="153" t="s">
        <v>289</v>
      </c>
      <c r="D27" s="153" t="s">
        <v>279</v>
      </c>
      <c r="E27" s="152">
        <v>1</v>
      </c>
      <c r="F27" s="151" t="s">
        <v>260</v>
      </c>
      <c r="G27" s="150"/>
      <c r="H27" s="119">
        <v>1310.28</v>
      </c>
      <c r="I27" s="119">
        <v>4518.1978400000007</v>
      </c>
      <c r="J27" s="140">
        <f t="shared" si="0"/>
        <v>5828.4778400000005</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207</v>
      </c>
      <c r="B28" s="153" t="s">
        <v>34</v>
      </c>
      <c r="C28" s="153" t="s">
        <v>290</v>
      </c>
      <c r="D28" s="153" t="s">
        <v>279</v>
      </c>
      <c r="E28" s="152">
        <v>1</v>
      </c>
      <c r="F28" s="158" t="s">
        <v>259</v>
      </c>
      <c r="G28" s="150"/>
      <c r="H28" s="119">
        <v>1079.06</v>
      </c>
      <c r="I28" s="119">
        <v>4316.21</v>
      </c>
      <c r="J28" s="140">
        <f t="shared" si="0"/>
        <v>5395.27</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206</v>
      </c>
      <c r="B29" s="153" t="s">
        <v>34</v>
      </c>
      <c r="C29" s="153" t="s">
        <v>291</v>
      </c>
      <c r="D29" s="153" t="s">
        <v>279</v>
      </c>
      <c r="E29" s="152">
        <v>1</v>
      </c>
      <c r="F29" s="158" t="s">
        <v>258</v>
      </c>
      <c r="G29" s="150"/>
      <c r="H29" s="119">
        <v>1079.06</v>
      </c>
      <c r="I29" s="119">
        <v>4316.21</v>
      </c>
      <c r="J29" s="140">
        <f t="shared" si="0"/>
        <v>5395.27</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205</v>
      </c>
      <c r="B30" s="153" t="s">
        <v>34</v>
      </c>
      <c r="C30" s="153" t="s">
        <v>292</v>
      </c>
      <c r="D30" s="153" t="s">
        <v>279</v>
      </c>
      <c r="E30" s="152">
        <v>1</v>
      </c>
      <c r="F30" s="151" t="s">
        <v>257</v>
      </c>
      <c r="G30" s="150"/>
      <c r="H30" s="119">
        <v>1079.06</v>
      </c>
      <c r="I30" s="119">
        <v>4316.21</v>
      </c>
      <c r="J30" s="140">
        <f t="shared" si="0"/>
        <v>5395.27</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158" t="s">
        <v>204</v>
      </c>
      <c r="B31" s="153" t="s">
        <v>34</v>
      </c>
      <c r="C31" s="153" t="s">
        <v>285</v>
      </c>
      <c r="D31" s="153" t="s">
        <v>279</v>
      </c>
      <c r="E31" s="152">
        <v>1</v>
      </c>
      <c r="F31" s="151" t="s">
        <v>256</v>
      </c>
      <c r="G31" s="150"/>
      <c r="H31" s="119">
        <v>1079.06</v>
      </c>
      <c r="I31" s="119">
        <v>4316.21</v>
      </c>
      <c r="J31" s="140">
        <f t="shared" si="0"/>
        <v>5395.27</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201" t="s">
        <v>203</v>
      </c>
      <c r="B32" s="153" t="s">
        <v>34</v>
      </c>
      <c r="C32" s="153" t="s">
        <v>286</v>
      </c>
      <c r="D32" s="153" t="s">
        <v>279</v>
      </c>
      <c r="E32" s="152">
        <v>1</v>
      </c>
      <c r="F32" s="205" t="s">
        <v>255</v>
      </c>
      <c r="G32" s="150"/>
      <c r="H32" s="119">
        <v>1079.06</v>
      </c>
      <c r="I32" s="119">
        <v>4316.21</v>
      </c>
      <c r="J32" s="140">
        <f t="shared" si="0"/>
        <v>5395.27</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202</v>
      </c>
      <c r="B33" s="153" t="s">
        <v>34</v>
      </c>
      <c r="C33" s="153" t="s">
        <v>282</v>
      </c>
      <c r="D33" s="153" t="s">
        <v>279</v>
      </c>
      <c r="E33" s="152">
        <v>1</v>
      </c>
      <c r="F33" s="151" t="s">
        <v>254</v>
      </c>
      <c r="G33" s="150"/>
      <c r="H33" s="119">
        <v>1079.06</v>
      </c>
      <c r="I33" s="119">
        <v>4316.21</v>
      </c>
      <c r="J33" s="140">
        <f t="shared" si="0"/>
        <v>5395.27</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201</v>
      </c>
      <c r="B34" s="153" t="s">
        <v>34</v>
      </c>
      <c r="C34" s="153" t="s">
        <v>285</v>
      </c>
      <c r="D34" s="153" t="s">
        <v>279</v>
      </c>
      <c r="E34" s="152">
        <v>1</v>
      </c>
      <c r="F34" s="151" t="s">
        <v>253</v>
      </c>
      <c r="G34" s="150"/>
      <c r="H34" s="119">
        <v>1079.06</v>
      </c>
      <c r="I34" s="119">
        <v>4316.21</v>
      </c>
      <c r="J34" s="140">
        <f t="shared" si="0"/>
        <v>5395.27</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200</v>
      </c>
      <c r="B35" s="153" t="s">
        <v>34</v>
      </c>
      <c r="C35" s="153" t="s">
        <v>293</v>
      </c>
      <c r="D35" s="153" t="s">
        <v>279</v>
      </c>
      <c r="E35" s="152">
        <v>1</v>
      </c>
      <c r="F35" s="151" t="s">
        <v>252</v>
      </c>
      <c r="G35" s="150"/>
      <c r="H35" s="119">
        <v>1079.06</v>
      </c>
      <c r="I35" s="119">
        <v>4316.21</v>
      </c>
      <c r="J35" s="140">
        <f t="shared" si="0"/>
        <v>5395.27</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1039</v>
      </c>
      <c r="B36" s="153" t="s">
        <v>34</v>
      </c>
      <c r="C36" s="153" t="s">
        <v>295</v>
      </c>
      <c r="D36" s="153" t="s">
        <v>279</v>
      </c>
      <c r="E36" s="152">
        <v>1</v>
      </c>
      <c r="F36" s="151" t="s">
        <v>249</v>
      </c>
      <c r="G36" s="150"/>
      <c r="H36" s="119">
        <v>1079.06</v>
      </c>
      <c r="I36" s="119">
        <v>4316.21</v>
      </c>
      <c r="J36" s="140">
        <f t="shared" si="0"/>
        <v>5395.27</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199</v>
      </c>
      <c r="B37" s="153" t="s">
        <v>36</v>
      </c>
      <c r="C37" s="153" t="s">
        <v>288</v>
      </c>
      <c r="D37" s="153" t="s">
        <v>280</v>
      </c>
      <c r="E37" s="152">
        <v>1</v>
      </c>
      <c r="F37" s="151" t="s">
        <v>251</v>
      </c>
      <c r="G37" s="150"/>
      <c r="H37" s="119">
        <v>936.46</v>
      </c>
      <c r="I37" s="119">
        <v>3745.85</v>
      </c>
      <c r="J37" s="140">
        <f t="shared" si="0"/>
        <v>4682.3099999999995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198</v>
      </c>
      <c r="B38" s="153" t="s">
        <v>36</v>
      </c>
      <c r="C38" s="153" t="s">
        <v>294</v>
      </c>
      <c r="D38" s="153" t="s">
        <v>279</v>
      </c>
      <c r="E38" s="152">
        <v>1</v>
      </c>
      <c r="F38" s="151" t="s">
        <v>250</v>
      </c>
      <c r="G38" s="150"/>
      <c r="H38" s="119">
        <v>936.46</v>
      </c>
      <c r="I38" s="119">
        <v>3745.85</v>
      </c>
      <c r="J38" s="140">
        <f t="shared" si="0"/>
        <v>4682.3099999999995</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196</v>
      </c>
      <c r="B39" s="153" t="s">
        <v>36</v>
      </c>
      <c r="C39" s="153" t="s">
        <v>295</v>
      </c>
      <c r="D39" s="153" t="s">
        <v>279</v>
      </c>
      <c r="E39" s="152">
        <v>1</v>
      </c>
      <c r="F39" s="151" t="s">
        <v>248</v>
      </c>
      <c r="G39" s="150"/>
      <c r="H39" s="119">
        <v>936.46</v>
      </c>
      <c r="I39" s="119">
        <v>3745.85</v>
      </c>
      <c r="J39" s="140">
        <f t="shared" ref="J39:J68" si="1">SUM(G39:I39)</f>
        <v>4682.3099999999995</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329</v>
      </c>
      <c r="B40" s="153" t="s">
        <v>38</v>
      </c>
      <c r="C40" s="153" t="s">
        <v>1038</v>
      </c>
      <c r="D40" s="153" t="s">
        <v>280</v>
      </c>
      <c r="E40" s="152">
        <v>1</v>
      </c>
      <c r="F40" s="151" t="s">
        <v>240</v>
      </c>
      <c r="G40" s="150"/>
      <c r="H40" s="119">
        <v>770.75</v>
      </c>
      <c r="I40" s="119">
        <v>3083.01</v>
      </c>
      <c r="J40" s="140">
        <f t="shared" si="1"/>
        <v>3853.76</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329</v>
      </c>
      <c r="B41" s="153" t="s">
        <v>38</v>
      </c>
      <c r="C41" s="153" t="s">
        <v>285</v>
      </c>
      <c r="D41" s="153" t="s">
        <v>279</v>
      </c>
      <c r="E41" s="152">
        <v>1</v>
      </c>
      <c r="F41" s="151" t="s">
        <v>247</v>
      </c>
      <c r="G41" s="150"/>
      <c r="H41" s="119">
        <v>770.75</v>
      </c>
      <c r="I41" s="119">
        <v>3083.01</v>
      </c>
      <c r="J41" s="140">
        <f t="shared" si="1"/>
        <v>3853.76</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329</v>
      </c>
      <c r="B42" s="153" t="s">
        <v>38</v>
      </c>
      <c r="C42" s="153" t="s">
        <v>285</v>
      </c>
      <c r="D42" s="153" t="s">
        <v>279</v>
      </c>
      <c r="E42" s="152">
        <v>1</v>
      </c>
      <c r="F42" s="151" t="s">
        <v>246</v>
      </c>
      <c r="G42" s="150"/>
      <c r="H42" s="119">
        <v>770.75</v>
      </c>
      <c r="I42" s="119">
        <v>3083.01</v>
      </c>
      <c r="J42" s="140">
        <f t="shared" si="1"/>
        <v>3853.76</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329</v>
      </c>
      <c r="B43" s="153" t="s">
        <v>38</v>
      </c>
      <c r="C43" s="153" t="s">
        <v>285</v>
      </c>
      <c r="D43" s="153" t="s">
        <v>279</v>
      </c>
      <c r="E43" s="152">
        <v>1</v>
      </c>
      <c r="F43" s="151" t="s">
        <v>245</v>
      </c>
      <c r="G43" s="150"/>
      <c r="H43" s="119">
        <v>770.75</v>
      </c>
      <c r="I43" s="119">
        <v>3083.01</v>
      </c>
      <c r="J43" s="140">
        <f t="shared" si="1"/>
        <v>3853.76</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194</v>
      </c>
      <c r="B44" s="153" t="s">
        <v>38</v>
      </c>
      <c r="C44" s="153" t="s">
        <v>282</v>
      </c>
      <c r="D44" s="153" t="s">
        <v>280</v>
      </c>
      <c r="E44" s="152">
        <v>1</v>
      </c>
      <c r="F44" s="151" t="s">
        <v>959</v>
      </c>
      <c r="G44" s="150"/>
      <c r="H44" s="119">
        <v>770.75</v>
      </c>
      <c r="I44" s="119">
        <v>3083.01</v>
      </c>
      <c r="J44" s="140">
        <f t="shared" si="1"/>
        <v>3853.76</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193</v>
      </c>
      <c r="B45" s="153" t="s">
        <v>40</v>
      </c>
      <c r="C45" s="153" t="s">
        <v>288</v>
      </c>
      <c r="D45" s="153" t="s">
        <v>279</v>
      </c>
      <c r="E45" s="152">
        <v>1</v>
      </c>
      <c r="F45" s="151" t="s">
        <v>244</v>
      </c>
      <c r="G45" s="150"/>
      <c r="H45" s="119">
        <v>500.99</v>
      </c>
      <c r="I45" s="119">
        <v>2003.96</v>
      </c>
      <c r="J45" s="140">
        <f t="shared" si="1"/>
        <v>2504.9499999999998</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285</v>
      </c>
      <c r="D46" s="153" t="s">
        <v>279</v>
      </c>
      <c r="E46" s="152">
        <v>1</v>
      </c>
      <c r="F46" s="151" t="s">
        <v>243</v>
      </c>
      <c r="G46" s="150"/>
      <c r="H46" s="119">
        <v>500.99</v>
      </c>
      <c r="I46" s="119">
        <v>2003.96</v>
      </c>
      <c r="J46" s="140">
        <f t="shared" si="1"/>
        <v>2504.9499999999998</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296</v>
      </c>
      <c r="D47" s="153" t="s">
        <v>279</v>
      </c>
      <c r="E47" s="152">
        <v>1</v>
      </c>
      <c r="F47" s="151" t="s">
        <v>242</v>
      </c>
      <c r="G47" s="150"/>
      <c r="H47" s="119">
        <v>500.99</v>
      </c>
      <c r="I47" s="119">
        <v>2003.96</v>
      </c>
      <c r="J47" s="140">
        <f t="shared" si="1"/>
        <v>2504.9499999999998</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282</v>
      </c>
      <c r="D48" s="153" t="s">
        <v>279</v>
      </c>
      <c r="E48" s="152">
        <v>1</v>
      </c>
      <c r="F48" s="151" t="s">
        <v>241</v>
      </c>
      <c r="G48" s="150"/>
      <c r="H48" s="119">
        <v>500.99</v>
      </c>
      <c r="I48" s="119">
        <v>2003.96</v>
      </c>
      <c r="J48" s="140">
        <f t="shared" si="1"/>
        <v>2504.9499999999998</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t="s">
        <v>286</v>
      </c>
      <c r="D49" s="153" t="s">
        <v>279</v>
      </c>
      <c r="E49" s="152">
        <v>1</v>
      </c>
      <c r="F49" s="182" t="s">
        <v>1056</v>
      </c>
      <c r="G49" s="150"/>
      <c r="H49" s="119">
        <v>500.99</v>
      </c>
      <c r="I49" s="119">
        <v>2003.96</v>
      </c>
      <c r="J49" s="140">
        <f t="shared" si="1"/>
        <v>2504.9499999999998</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279</v>
      </c>
      <c r="E50" s="152">
        <v>1</v>
      </c>
      <c r="F50" s="151" t="s">
        <v>239</v>
      </c>
      <c r="G50" s="150"/>
      <c r="H50" s="119">
        <v>500.99</v>
      </c>
      <c r="I50" s="119">
        <v>2003.96</v>
      </c>
      <c r="J50" s="140">
        <f t="shared" si="1"/>
        <v>2504.9499999999998</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1" t="s">
        <v>238</v>
      </c>
      <c r="G51" s="150"/>
      <c r="H51" s="119">
        <v>500.99</v>
      </c>
      <c r="I51" s="119">
        <v>2003.96</v>
      </c>
      <c r="J51" s="140">
        <f t="shared" si="1"/>
        <v>2504.9499999999998</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183</v>
      </c>
      <c r="D52" s="153" t="s">
        <v>280</v>
      </c>
      <c r="E52" s="152">
        <v>1</v>
      </c>
      <c r="F52" s="158" t="s">
        <v>237</v>
      </c>
      <c r="G52" s="150"/>
      <c r="H52" s="119">
        <v>500.99</v>
      </c>
      <c r="I52" s="119">
        <v>2003.96</v>
      </c>
      <c r="J52" s="140">
        <f t="shared" si="1"/>
        <v>2504.9499999999998</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192</v>
      </c>
      <c r="B53" s="153" t="s">
        <v>40</v>
      </c>
      <c r="C53" s="153" t="s">
        <v>183</v>
      </c>
      <c r="D53" s="153" t="s">
        <v>279</v>
      </c>
      <c r="E53" s="152">
        <v>1</v>
      </c>
      <c r="F53" s="158" t="s">
        <v>236</v>
      </c>
      <c r="G53" s="150"/>
      <c r="H53" s="119">
        <v>500.99</v>
      </c>
      <c r="I53" s="119">
        <v>2003.96</v>
      </c>
      <c r="J53" s="140">
        <f t="shared" si="1"/>
        <v>2504.9499999999998</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192</v>
      </c>
      <c r="B54" s="153" t="s">
        <v>40</v>
      </c>
      <c r="C54" s="153" t="s">
        <v>296</v>
      </c>
      <c r="D54" s="153" t="s">
        <v>279</v>
      </c>
      <c r="E54" s="152">
        <v>1</v>
      </c>
      <c r="F54" s="158" t="s">
        <v>1019</v>
      </c>
      <c r="G54" s="150"/>
      <c r="H54" s="119">
        <v>500.99</v>
      </c>
      <c r="I54" s="119">
        <v>2003.96</v>
      </c>
      <c r="J54" s="140">
        <f t="shared" si="1"/>
        <v>2504.9499999999998</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192</v>
      </c>
      <c r="B55" s="153" t="s">
        <v>40</v>
      </c>
      <c r="C55" s="153" t="s">
        <v>1036</v>
      </c>
      <c r="D55" s="153" t="s">
        <v>280</v>
      </c>
      <c r="E55" s="152">
        <v>1</v>
      </c>
      <c r="F55" s="205" t="s">
        <v>1035</v>
      </c>
      <c r="G55" s="150"/>
      <c r="H55" s="119">
        <v>500.99</v>
      </c>
      <c r="I55" s="119">
        <v>2003.96</v>
      </c>
      <c r="J55" s="140">
        <f t="shared" si="1"/>
        <v>2504.9499999999998</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298</v>
      </c>
      <c r="D56" s="153" t="s">
        <v>280</v>
      </c>
      <c r="E56" s="152">
        <v>1</v>
      </c>
      <c r="F56" s="151" t="s">
        <v>234</v>
      </c>
      <c r="G56" s="150"/>
      <c r="H56" s="119">
        <v>500.99</v>
      </c>
      <c r="I56" s="119">
        <v>2003.96</v>
      </c>
      <c r="J56" s="140">
        <f t="shared" si="1"/>
        <v>2504.9499999999998</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296</v>
      </c>
      <c r="D57" s="153" t="s">
        <v>279</v>
      </c>
      <c r="E57" s="152">
        <v>1</v>
      </c>
      <c r="F57" s="158" t="s">
        <v>233</v>
      </c>
      <c r="G57" s="150"/>
      <c r="H57" s="119">
        <v>500.99</v>
      </c>
      <c r="I57" s="119">
        <v>2003.96</v>
      </c>
      <c r="J57" s="140">
        <f t="shared" si="1"/>
        <v>2504.9499999999998</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282</v>
      </c>
      <c r="D58" s="153" t="s">
        <v>279</v>
      </c>
      <c r="E58" s="152">
        <v>1</v>
      </c>
      <c r="F58" s="151" t="s">
        <v>232</v>
      </c>
      <c r="G58" s="150"/>
      <c r="H58" s="119">
        <v>500.99</v>
      </c>
      <c r="I58" s="119">
        <v>2003.96</v>
      </c>
      <c r="J58" s="140">
        <f t="shared" si="1"/>
        <v>2504.9499999999998</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299</v>
      </c>
      <c r="D59" s="153" t="s">
        <v>279</v>
      </c>
      <c r="E59" s="152">
        <v>1</v>
      </c>
      <c r="F59" s="151" t="s">
        <v>951</v>
      </c>
      <c r="G59" s="150"/>
      <c r="H59" s="119">
        <v>500.99</v>
      </c>
      <c r="I59" s="119">
        <v>2003.96</v>
      </c>
      <c r="J59" s="140">
        <f t="shared" si="1"/>
        <v>2504.9499999999998</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190</v>
      </c>
      <c r="B60" s="153" t="s">
        <v>40</v>
      </c>
      <c r="C60" s="153" t="s">
        <v>291</v>
      </c>
      <c r="D60" s="153" t="s">
        <v>279</v>
      </c>
      <c r="E60" s="152">
        <v>1</v>
      </c>
      <c r="F60" s="151" t="s">
        <v>936</v>
      </c>
      <c r="G60" s="150"/>
      <c r="H60" s="119">
        <v>500.99</v>
      </c>
      <c r="I60" s="119">
        <v>2003.96</v>
      </c>
      <c r="J60" s="140">
        <f t="shared" si="1"/>
        <v>2504.9499999999998</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190</v>
      </c>
      <c r="B61" s="153" t="s">
        <v>40</v>
      </c>
      <c r="C61" s="153" t="s">
        <v>183</v>
      </c>
      <c r="D61" s="153" t="s">
        <v>280</v>
      </c>
      <c r="E61" s="152">
        <v>1</v>
      </c>
      <c r="F61" s="163" t="s">
        <v>976</v>
      </c>
      <c r="G61" s="150"/>
      <c r="H61" s="119">
        <v>500.99</v>
      </c>
      <c r="I61" s="119">
        <v>2003.96</v>
      </c>
      <c r="J61" s="140">
        <f t="shared" si="1"/>
        <v>2504.9499999999998</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189</v>
      </c>
      <c r="B62" s="153" t="s">
        <v>40</v>
      </c>
      <c r="C62" s="153" t="s">
        <v>300</v>
      </c>
      <c r="D62" s="153" t="s">
        <v>280</v>
      </c>
      <c r="E62" s="152">
        <v>1</v>
      </c>
      <c r="F62" s="151" t="s">
        <v>1055</v>
      </c>
      <c r="G62" s="150"/>
      <c r="H62" s="119">
        <v>500.99</v>
      </c>
      <c r="I62" s="119">
        <v>2003.96</v>
      </c>
      <c r="J62" s="140">
        <f t="shared" si="1"/>
        <v>2504.9499999999998</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188</v>
      </c>
      <c r="B63" s="153" t="s">
        <v>40</v>
      </c>
      <c r="C63" s="153" t="s">
        <v>301</v>
      </c>
      <c r="D63" s="153" t="s">
        <v>280</v>
      </c>
      <c r="E63" s="152">
        <v>1</v>
      </c>
      <c r="F63" s="151" t="s">
        <v>229</v>
      </c>
      <c r="G63" s="150"/>
      <c r="H63" s="119">
        <v>500.99</v>
      </c>
      <c r="I63" s="119">
        <v>2003.96</v>
      </c>
      <c r="J63" s="140">
        <f t="shared" si="1"/>
        <v>2504.9499999999998</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183</v>
      </c>
      <c r="D64" s="153" t="s">
        <v>279</v>
      </c>
      <c r="E64" s="152">
        <v>1</v>
      </c>
      <c r="F64" s="151" t="s">
        <v>228</v>
      </c>
      <c r="G64" s="150"/>
      <c r="H64" s="119">
        <v>269.76</v>
      </c>
      <c r="I64" s="119">
        <v>1079.06</v>
      </c>
      <c r="J64" s="140">
        <f t="shared" si="1"/>
        <v>1348.82</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288</v>
      </c>
      <c r="D65" s="153" t="s">
        <v>279</v>
      </c>
      <c r="E65" s="152">
        <v>1</v>
      </c>
      <c r="F65" s="151" t="s">
        <v>227</v>
      </c>
      <c r="G65" s="150"/>
      <c r="H65" s="119">
        <v>269.76</v>
      </c>
      <c r="I65" s="119">
        <v>1079.06</v>
      </c>
      <c r="J65" s="140">
        <f t="shared" si="1"/>
        <v>1348.82</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955</v>
      </c>
      <c r="G66" s="150"/>
      <c r="H66" s="119">
        <v>269.76</v>
      </c>
      <c r="I66" s="119">
        <v>1079.06</v>
      </c>
      <c r="J66" s="140">
        <f t="shared" si="1"/>
        <v>1348.82</v>
      </c>
      <c r="K66" s="131"/>
      <c r="L66" s="131"/>
      <c r="M66" s="131"/>
      <c r="N66" s="131"/>
      <c r="O66" s="131"/>
      <c r="P66" s="131"/>
      <c r="Q66" s="131"/>
      <c r="R66" s="149"/>
      <c r="S66" s="149"/>
      <c r="T66" s="149"/>
      <c r="U66" s="149"/>
      <c r="V66" s="149"/>
      <c r="W66" s="149"/>
      <c r="X66" s="149"/>
      <c r="Y66" s="149"/>
      <c r="Z66" s="149"/>
      <c r="AA66" s="149"/>
      <c r="AB66" s="149"/>
      <c r="AC66" s="149"/>
      <c r="AD66" s="149"/>
    </row>
    <row r="67" spans="1:30" x14ac:dyDescent="0.2">
      <c r="A67" s="192" t="s">
        <v>187</v>
      </c>
      <c r="B67" s="153" t="s">
        <v>44</v>
      </c>
      <c r="C67" s="153" t="s">
        <v>293</v>
      </c>
      <c r="D67" s="153" t="s">
        <v>279</v>
      </c>
      <c r="E67" s="152">
        <v>1</v>
      </c>
      <c r="F67" s="151" t="s">
        <v>226</v>
      </c>
      <c r="G67" s="150"/>
      <c r="H67" s="119">
        <v>269.76</v>
      </c>
      <c r="I67" s="119">
        <v>1079.06</v>
      </c>
      <c r="J67" s="140">
        <f t="shared" si="1"/>
        <v>1348.82</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92" t="s">
        <v>187</v>
      </c>
      <c r="B68" s="153" t="s">
        <v>44</v>
      </c>
      <c r="C68" s="153" t="s">
        <v>286</v>
      </c>
      <c r="D68" s="153" t="s">
        <v>279</v>
      </c>
      <c r="E68" s="152">
        <v>1</v>
      </c>
      <c r="F68" s="151" t="s">
        <v>972</v>
      </c>
      <c r="G68" s="150"/>
      <c r="H68" s="119">
        <v>269.76</v>
      </c>
      <c r="I68" s="119">
        <v>1079.06</v>
      </c>
      <c r="J68" s="140">
        <f t="shared" si="1"/>
        <v>1348.82</v>
      </c>
      <c r="K68" s="131"/>
      <c r="L68" s="131"/>
      <c r="M68" s="131"/>
      <c r="N68" s="131"/>
      <c r="O68" s="131"/>
      <c r="P68" s="131"/>
      <c r="Q68" s="131"/>
      <c r="R68" s="149"/>
      <c r="S68" s="149"/>
      <c r="T68" s="149"/>
      <c r="U68" s="149"/>
      <c r="V68" s="149"/>
      <c r="W68" s="149"/>
      <c r="X68" s="149"/>
      <c r="Y68" s="149"/>
      <c r="Z68" s="149"/>
      <c r="AA68" s="149"/>
      <c r="AB68" s="149"/>
      <c r="AC68" s="149"/>
      <c r="AD68" s="149"/>
    </row>
    <row r="69" spans="1:30" ht="45" x14ac:dyDescent="0.2">
      <c r="A69" s="137" t="s">
        <v>14</v>
      </c>
      <c r="B69" s="137" t="s">
        <v>15</v>
      </c>
      <c r="C69" s="136" t="s">
        <v>16</v>
      </c>
      <c r="D69" s="136" t="s">
        <v>17</v>
      </c>
      <c r="E69" s="136" t="s">
        <v>18</v>
      </c>
      <c r="F69" s="135"/>
      <c r="G69" s="136" t="s">
        <v>19</v>
      </c>
      <c r="H69" s="136" t="s">
        <v>20</v>
      </c>
      <c r="I69" s="136" t="s">
        <v>21</v>
      </c>
      <c r="J69" s="136" t="s">
        <v>22</v>
      </c>
      <c r="K69" s="131"/>
      <c r="L69" s="131"/>
      <c r="M69" s="131"/>
      <c r="N69" s="131"/>
      <c r="O69" s="131"/>
      <c r="P69" s="131"/>
      <c r="Q69" s="131"/>
      <c r="R69" s="149"/>
      <c r="S69" s="149"/>
      <c r="T69" s="149"/>
      <c r="U69" s="149"/>
      <c r="V69" s="149"/>
      <c r="W69" s="149"/>
      <c r="X69" s="149"/>
      <c r="Y69" s="149"/>
      <c r="Z69" s="149"/>
      <c r="AA69" s="149"/>
      <c r="AB69" s="149"/>
      <c r="AC69" s="149"/>
      <c r="AD69" s="149"/>
    </row>
    <row r="70" spans="1:30" x14ac:dyDescent="0.2">
      <c r="A70" s="144" t="s">
        <v>23</v>
      </c>
      <c r="B70" s="152" t="s">
        <v>24</v>
      </c>
      <c r="C70" s="142">
        <f>SUMIFS($E$7:$E$68,$B$7:$B$68,"DAS",$D$7:$D$68,"&lt;&gt;VAGO")</f>
        <v>1</v>
      </c>
      <c r="D70" s="142">
        <f>SUMIFS($E$7:$E$68,$B$7:$B$68,"DAS",$D$7:$D$68,"VAGO")</f>
        <v>0</v>
      </c>
      <c r="E70" s="142">
        <f t="shared" ref="E70:E80" si="2">C70+D70</f>
        <v>1</v>
      </c>
      <c r="F70" s="148"/>
      <c r="G70" s="204">
        <f>SUMIF($B$7:$B$68,"DAS",$G$7:$G$68)</f>
        <v>0</v>
      </c>
      <c r="H70" s="204">
        <f>SUMIF($B$7:$B$68,"DAS",$H$7:$H$68)</f>
        <v>12261.2</v>
      </c>
      <c r="I70" s="204">
        <f>SUMIF($B$7:$B$68,"DAS",$I$7:$I$68)</f>
        <v>0</v>
      </c>
      <c r="J70" s="204">
        <f>SUMIF($B$7:$B$68,"DAS",$J$7:$J$68)</f>
        <v>12261.2</v>
      </c>
      <c r="K70" s="130"/>
      <c r="L70" s="130"/>
      <c r="M70" s="130"/>
      <c r="N70" s="130"/>
      <c r="O70" s="130"/>
      <c r="P70" s="130"/>
      <c r="Q70" s="130"/>
    </row>
    <row r="71" spans="1:30" x14ac:dyDescent="0.2">
      <c r="A71" s="144" t="s">
        <v>25</v>
      </c>
      <c r="B71" s="152" t="s">
        <v>26</v>
      </c>
      <c r="C71" s="142">
        <f>SUMIFS($E$7:$E$68,$B$7:$B$68,"DAS-1",$D$7:$D$68,"&lt;&gt;VAGO")</f>
        <v>3</v>
      </c>
      <c r="D71" s="142">
        <f>SUMIFS($E$7:$E$68,$B$7:$B$68,"DAS-1",$D$7:$D$68,"VAGO")</f>
        <v>0</v>
      </c>
      <c r="E71" s="142">
        <f t="shared" si="2"/>
        <v>3</v>
      </c>
      <c r="F71" s="141"/>
      <c r="G71" s="204">
        <f>SUMIF($B$7:$B$68,"DAS-1",$G$7:$G$68)</f>
        <v>0</v>
      </c>
      <c r="H71" s="204">
        <f>SUMIF($B$7:$B$68,"DAS-1",$H$7:$H$68)</f>
        <v>6936.75</v>
      </c>
      <c r="I71" s="204">
        <f>SUMIF($B$7:$B$68,"DAS-1",$I$7:$I$68)</f>
        <v>27747.090000000004</v>
      </c>
      <c r="J71" s="204">
        <f>SUMIF($B$7:$B$68,"DAS-1",$J$7:$J$68)</f>
        <v>34683.840000000004</v>
      </c>
      <c r="K71" s="130"/>
      <c r="L71" s="130"/>
      <c r="M71" s="130"/>
      <c r="N71" s="130"/>
      <c r="O71" s="130"/>
      <c r="P71" s="130"/>
      <c r="Q71" s="130"/>
    </row>
    <row r="72" spans="1:30" x14ac:dyDescent="0.2">
      <c r="A72" s="144" t="s">
        <v>27</v>
      </c>
      <c r="B72" s="152" t="s">
        <v>28</v>
      </c>
      <c r="C72" s="142">
        <f>SUMIFS($E$7:$E$68,$B$7:$B$68,"DAS-2",$D$7:$D$68,"&lt;&gt;VAGO")</f>
        <v>5</v>
      </c>
      <c r="D72" s="142">
        <f>SUMIFS($E$7:$E$68,$B$7:$B$68,"DAS-2",$D$7:$D$68,"VAGO")</f>
        <v>0</v>
      </c>
      <c r="E72" s="142">
        <f t="shared" si="2"/>
        <v>5</v>
      </c>
      <c r="F72" s="141"/>
      <c r="G72" s="204">
        <f>SUMIF($B$7:$B$68,"DAS-2",$G$7:$G$68)</f>
        <v>0</v>
      </c>
      <c r="H72" s="204">
        <f>SUMIF($B$7:$B$68,"DAS-2",$H$7:$H$68)</f>
        <v>8478.25</v>
      </c>
      <c r="I72" s="204">
        <f>SUMIF($B$7:$B$68,"DAS-2",$I$7:$I$68)</f>
        <v>33913.049999999996</v>
      </c>
      <c r="J72" s="204">
        <f>SUMIF($B$7:$B$68,"DAS-2",$J$7:$J$68)</f>
        <v>42391.3</v>
      </c>
      <c r="K72" s="130"/>
      <c r="L72" s="130"/>
      <c r="M72" s="130"/>
      <c r="N72" s="130"/>
      <c r="O72" s="130"/>
      <c r="P72" s="130"/>
      <c r="Q72" s="130"/>
    </row>
    <row r="73" spans="1:30" x14ac:dyDescent="0.2">
      <c r="A73" s="144" t="s">
        <v>29</v>
      </c>
      <c r="B73" s="152" t="s">
        <v>30</v>
      </c>
      <c r="C73" s="142">
        <f>SUMIFS($E$7:$E$68,$B$7:$B$68,"DAS-3",$D$7:$D$68,"&lt;&gt;VAGO")</f>
        <v>8</v>
      </c>
      <c r="D73" s="142">
        <f>SUMIFS($E$7:$E$68,$B$7:$B$68,"DAS-3",$D$7:$D$68,"VAGO")</f>
        <v>0</v>
      </c>
      <c r="E73" s="142">
        <f t="shared" si="2"/>
        <v>8</v>
      </c>
      <c r="F73" s="141"/>
      <c r="G73" s="204">
        <f>SUMIF($B$7:$B$68,"DAS-3",$G$7:$G$68)</f>
        <v>0</v>
      </c>
      <c r="H73" s="204">
        <f>SUMIF($B$7:$B$68,"DAS-3",$H$7:$H$68)</f>
        <v>11407.199999999999</v>
      </c>
      <c r="I73" s="204">
        <f>SUMIF($B$7:$B$68,"DAS-3",$I$7:$I$68)</f>
        <v>45628.479999999996</v>
      </c>
      <c r="J73" s="204">
        <f>SUMIF($B$7:$B$68,"DAS-3",$J$7:$J$68)</f>
        <v>57035.68</v>
      </c>
      <c r="K73" s="130"/>
      <c r="L73" s="130"/>
      <c r="M73" s="130"/>
      <c r="N73" s="130"/>
      <c r="O73" s="130"/>
      <c r="P73" s="130"/>
      <c r="Q73" s="130"/>
    </row>
    <row r="74" spans="1:30" x14ac:dyDescent="0.2">
      <c r="A74" s="147" t="s">
        <v>31</v>
      </c>
      <c r="B74" s="152" t="s">
        <v>32</v>
      </c>
      <c r="C74" s="142">
        <f>SUMIFS($E$7:$E$68,$B$7:$B$68,"DAS-4",$D$7:$D$68,"&lt;&gt;VAGO")</f>
        <v>4</v>
      </c>
      <c r="D74" s="142">
        <f>SUMIFS($E$7:$E$68,$B$7:$B$68,"DAS-4",$D$7:$D$68,"VAGO")</f>
        <v>0</v>
      </c>
      <c r="E74" s="142">
        <f t="shared" si="2"/>
        <v>4</v>
      </c>
      <c r="F74" s="145"/>
      <c r="G74" s="204">
        <f>SUMIF($B$7:$B$68,"DAS-4",$G$7:$G$68)</f>
        <v>0</v>
      </c>
      <c r="H74" s="204">
        <f>SUMIF($B$7:$B$68,"DAS-4",$H$7:$H$68)</f>
        <v>5241.12</v>
      </c>
      <c r="I74" s="204">
        <f>SUMIF($B$7:$B$68,"DAS-4",$I$7:$I$68)</f>
        <v>18072.791360000003</v>
      </c>
      <c r="J74" s="204">
        <f>SUMIF($B$7:$B$68,"DAS-4",$J$7:$J$68)</f>
        <v>23313.911360000002</v>
      </c>
      <c r="K74" s="130"/>
      <c r="L74" s="130"/>
      <c r="M74" s="130"/>
      <c r="N74" s="130"/>
      <c r="O74" s="130"/>
      <c r="P74" s="130"/>
      <c r="Q74" s="130"/>
    </row>
    <row r="75" spans="1:30" x14ac:dyDescent="0.2">
      <c r="A75" s="147" t="s">
        <v>33</v>
      </c>
      <c r="B75" s="152" t="s">
        <v>34</v>
      </c>
      <c r="C75" s="142">
        <f>SUMIFS($E$7:$E$68,$B$7:$B$68,"DAS-5",$D$7:$D$68,"&lt;&gt;VAGO")</f>
        <v>9</v>
      </c>
      <c r="D75" s="142">
        <f>SUMIFS($E$7:$E$68,$B$7:$B$68,"DAS-5",$D$7:$D$68,"VAGO")</f>
        <v>0</v>
      </c>
      <c r="E75" s="142">
        <f t="shared" si="2"/>
        <v>9</v>
      </c>
      <c r="F75" s="145"/>
      <c r="G75" s="204">
        <f>SUMIF($B$7:$B$68,"DAS-5",$G$7:$G$68)</f>
        <v>0</v>
      </c>
      <c r="H75" s="204">
        <f>SUMIF($B$7:$B$68,"DAS-5",$H$7:$H$68)</f>
        <v>9711.5399999999972</v>
      </c>
      <c r="I75" s="204">
        <f>SUMIF($B$7:$B$68,"DAS-5",$I$7:$I$68)</f>
        <v>38845.89</v>
      </c>
      <c r="J75" s="204">
        <f>SUMIF($B$7:$B$68,"DAS-5",$J$7:$J$68)</f>
        <v>48557.430000000008</v>
      </c>
      <c r="K75" s="130"/>
      <c r="L75" s="130"/>
      <c r="M75" s="130"/>
      <c r="N75" s="130"/>
      <c r="O75" s="130"/>
      <c r="P75" s="130"/>
      <c r="Q75" s="130"/>
    </row>
    <row r="76" spans="1:30" x14ac:dyDescent="0.2">
      <c r="A76" s="147" t="s">
        <v>35</v>
      </c>
      <c r="B76" s="152" t="s">
        <v>36</v>
      </c>
      <c r="C76" s="142">
        <f>SUMIFS($E$7:$E$68,$B$7:$B$68,"CAA-1",$D$7:$D$68,"&lt;&gt;VAGO")</f>
        <v>3</v>
      </c>
      <c r="D76" s="142">
        <f>SUMIFS($E$7:$E$68,$B$7:$B$68,"CAA-1",$D$7:$D$68,"VAGO")</f>
        <v>0</v>
      </c>
      <c r="E76" s="142">
        <f t="shared" si="2"/>
        <v>3</v>
      </c>
      <c r="F76" s="145"/>
      <c r="G76" s="204">
        <f>SUMIF($B$7:$B$68,"CAA-1",$G$7:$G$68)</f>
        <v>0</v>
      </c>
      <c r="H76" s="204">
        <f>SUMIF($B$7:$B$68,"CAA-1",$H$7:$H$68)</f>
        <v>2809.38</v>
      </c>
      <c r="I76" s="204">
        <f>SUMIF($B$7:$B$68,"CAA-1",$I$7:$I$68)</f>
        <v>11237.55</v>
      </c>
      <c r="J76" s="204">
        <f>SUMIF($B$7:$B$68,"CAA-1",$J$7:$J$68)</f>
        <v>14046.929999999998</v>
      </c>
      <c r="K76" s="130"/>
      <c r="L76" s="130"/>
      <c r="M76" s="130"/>
      <c r="N76" s="130"/>
      <c r="O76" s="130"/>
      <c r="P76" s="130"/>
      <c r="Q76" s="130"/>
    </row>
    <row r="77" spans="1:30" x14ac:dyDescent="0.2">
      <c r="A77" s="147" t="s">
        <v>37</v>
      </c>
      <c r="B77" s="152" t="s">
        <v>38</v>
      </c>
      <c r="C77" s="142">
        <f>SUMIFS($E$7:$E$68,$B$7:$B$68,"CAA-2",$D$7:$D$68,"&lt;&gt;VAGO")</f>
        <v>5</v>
      </c>
      <c r="D77" s="142">
        <f>SUMIFS($E$7:$E$68,$B$7:$B$68,"CAA-2",$D$7:$D$68,"VAGO")</f>
        <v>0</v>
      </c>
      <c r="E77" s="142">
        <f t="shared" si="2"/>
        <v>5</v>
      </c>
      <c r="F77" s="145"/>
      <c r="G77" s="204">
        <f>SUMIF($B$7:$B$68,"CAA-2",$G$7:$G$68)</f>
        <v>0</v>
      </c>
      <c r="H77" s="204">
        <f>SUMIF($B$7:$B$68,"CAA-2",$H$7:$H$68)</f>
        <v>3853.75</v>
      </c>
      <c r="I77" s="204">
        <f>SUMIF($B$7:$B$68,"CAA-2",$I$7:$I$68)</f>
        <v>15415.050000000001</v>
      </c>
      <c r="J77" s="204">
        <f>SUMIF($B$7:$B$68,"CAA-2",$J$7:$J$68)</f>
        <v>19268.800000000003</v>
      </c>
      <c r="K77" s="130"/>
      <c r="L77" s="130"/>
      <c r="M77" s="130"/>
      <c r="N77" s="130"/>
      <c r="O77" s="130"/>
      <c r="P77" s="130"/>
      <c r="Q77" s="130"/>
    </row>
    <row r="78" spans="1:30" x14ac:dyDescent="0.2">
      <c r="A78" s="147" t="s">
        <v>39</v>
      </c>
      <c r="B78" s="152" t="s">
        <v>40</v>
      </c>
      <c r="C78" s="142">
        <f>SUMIFS($E$7:$E$68,$B$7:$B$68,"CAA-3",$D$7:$D$68,"&lt;&gt;VAGO")</f>
        <v>19</v>
      </c>
      <c r="D78" s="142">
        <f>SUMIFS($E$7:$E$68,$B$7:$B$68,"CAA-3",$D$7:$D$68,"VAGO")</f>
        <v>0</v>
      </c>
      <c r="E78" s="142">
        <f t="shared" si="2"/>
        <v>19</v>
      </c>
      <c r="F78" s="141"/>
      <c r="G78" s="204">
        <f>SUMIF($B$7:$B$68,"CAA-3",$G$7:$G$68)</f>
        <v>0</v>
      </c>
      <c r="H78" s="204">
        <f>SUMIF($B$7:$B$68,"CAA-3",$H$7:$H$68)</f>
        <v>9518.8099999999977</v>
      </c>
      <c r="I78" s="204">
        <f>SUMIF($B$7:$B$68,"CAA-3",$I$7:$I$68)</f>
        <v>38075.239999999991</v>
      </c>
      <c r="J78" s="204">
        <f>SUMIF($B$7:$B$68,"CAA-3",$J$7:$J$68)</f>
        <v>47594.049999999988</v>
      </c>
      <c r="K78" s="130"/>
      <c r="L78" s="130"/>
      <c r="M78" s="130"/>
      <c r="N78" s="130"/>
      <c r="O78" s="130"/>
      <c r="P78" s="130"/>
      <c r="Q78" s="130"/>
    </row>
    <row r="79" spans="1:30" x14ac:dyDescent="0.2">
      <c r="A79" s="147" t="s">
        <v>41</v>
      </c>
      <c r="B79" s="152" t="s">
        <v>42</v>
      </c>
      <c r="C79" s="142">
        <f>SUMIFS($E$7:$E$68,$B$7:$B$68,"CAA-4",$D$7:$D$68,"&lt;&gt;VAGO")</f>
        <v>0</v>
      </c>
      <c r="D79" s="142">
        <f>SUMIFS($E$7:$E$68,$B$7:$B$68,"CAA-4",$D$7:$D$68,"VAGO")</f>
        <v>0</v>
      </c>
      <c r="E79" s="142">
        <f t="shared" si="2"/>
        <v>0</v>
      </c>
      <c r="F79" s="141"/>
      <c r="G79" s="204">
        <f>SUMIF($B$7:$B$68,"CAA-4",$G$7:$G$68)</f>
        <v>0</v>
      </c>
      <c r="H79" s="204">
        <f>SUMIF($B$7:$B$68,"CAA-4",$H$7:$H$68)</f>
        <v>0</v>
      </c>
      <c r="I79" s="204">
        <f>SUMIF($B$7:$B$68,"CAA-4",$I$7:$I$68)</f>
        <v>0</v>
      </c>
      <c r="J79" s="204">
        <f>SUMIF($B$7:$B$68,"CAA-4",$J$7:$J$68)</f>
        <v>0</v>
      </c>
      <c r="K79" s="130"/>
      <c r="L79" s="130"/>
      <c r="M79" s="130"/>
      <c r="N79" s="130"/>
      <c r="O79" s="130"/>
      <c r="P79" s="130"/>
      <c r="Q79" s="130"/>
    </row>
    <row r="80" spans="1:30" x14ac:dyDescent="0.2">
      <c r="A80" s="147" t="s">
        <v>43</v>
      </c>
      <c r="B80" s="152" t="s">
        <v>44</v>
      </c>
      <c r="C80" s="142">
        <f>SUMIFS($E$7:$E$68,$B$7:$B$68,"CAA-5",$D$7:$D$68,"&lt;&gt;VAGO")</f>
        <v>5</v>
      </c>
      <c r="D80" s="142">
        <f>SUMIFS($E$7:$E$68,$B$7:$B$68,"CAA-5",$D$7:$D$68,"VAGO")</f>
        <v>0</v>
      </c>
      <c r="E80" s="142">
        <f t="shared" si="2"/>
        <v>5</v>
      </c>
      <c r="F80" s="141"/>
      <c r="G80" s="204">
        <f>SUMIF($B$7:$B$68,"CAA-5",$G$7:$G$68)</f>
        <v>0</v>
      </c>
      <c r="H80" s="204">
        <f>SUMIF($B$7:$B$68,"CAA-5",$H$7:$H$68)</f>
        <v>1348.8</v>
      </c>
      <c r="I80" s="204">
        <f>SUMIF($B$7:$B$68,"CAA-5",$I$7:$I$68)</f>
        <v>5395.2999999999993</v>
      </c>
      <c r="J80" s="204">
        <f>SUMIF($B$7:$B$68,"CAA-5",$J$7:$J$68)</f>
        <v>6744.0999999999995</v>
      </c>
      <c r="K80" s="130"/>
      <c r="L80" s="130"/>
      <c r="M80" s="130"/>
      <c r="N80" s="130"/>
      <c r="O80" s="130"/>
      <c r="P80" s="130"/>
      <c r="Q80" s="130"/>
    </row>
    <row r="81" spans="1:30" x14ac:dyDescent="0.2">
      <c r="A81" s="137" t="s">
        <v>45</v>
      </c>
      <c r="B81" s="135"/>
      <c r="C81" s="136">
        <f>SUM(C70:C78)</f>
        <v>57</v>
      </c>
      <c r="D81" s="136">
        <f>SUM(D70:D78)</f>
        <v>0</v>
      </c>
      <c r="E81" s="136">
        <f>SUM(E70:E78)</f>
        <v>57</v>
      </c>
      <c r="F81" s="135"/>
      <c r="G81" s="203">
        <f>SUM(G70:G80)</f>
        <v>0</v>
      </c>
      <c r="H81" s="203">
        <f>SUM(H70:H80)</f>
        <v>71566.8</v>
      </c>
      <c r="I81" s="203">
        <f>SUM(I70:I80)</f>
        <v>234330.44135999994</v>
      </c>
      <c r="J81" s="203">
        <f>SUM(J70:J80)</f>
        <v>305897.24135999999</v>
      </c>
      <c r="K81" s="130"/>
      <c r="L81" s="130"/>
      <c r="M81" s="130"/>
      <c r="N81" s="130"/>
      <c r="O81" s="130"/>
      <c r="P81" s="130"/>
      <c r="Q81" s="130"/>
    </row>
    <row r="82" spans="1:30" ht="45.75" customHeight="1" x14ac:dyDescent="0.2">
      <c r="A82" s="130"/>
      <c r="B82" s="130"/>
      <c r="C82" s="130"/>
      <c r="D82" s="130"/>
      <c r="E82" s="130"/>
      <c r="F82" s="130"/>
      <c r="G82" s="130"/>
      <c r="H82" s="131"/>
      <c r="I82" s="131"/>
      <c r="J82" s="198"/>
      <c r="K82" s="130"/>
      <c r="L82" s="130"/>
      <c r="M82" s="130"/>
      <c r="N82" s="130"/>
      <c r="O82" s="130"/>
      <c r="P82" s="130"/>
      <c r="Q82" s="130"/>
    </row>
    <row r="83" spans="1:30" x14ac:dyDescent="0.2">
      <c r="A83" s="284" t="s">
        <v>46</v>
      </c>
      <c r="B83" s="285"/>
      <c r="C83" s="285"/>
      <c r="D83" s="285"/>
      <c r="E83" s="285"/>
      <c r="F83" s="285"/>
      <c r="G83" s="285"/>
      <c r="H83" s="285"/>
      <c r="I83" s="286"/>
      <c r="J83" s="130"/>
      <c r="K83" s="133"/>
      <c r="L83" s="130"/>
      <c r="M83" s="130"/>
      <c r="N83" s="130"/>
      <c r="O83" s="130"/>
      <c r="P83" s="130"/>
      <c r="Q83" s="130"/>
    </row>
    <row r="84" spans="1:30" ht="30" x14ac:dyDescent="0.2">
      <c r="A84" s="196" t="s">
        <v>47</v>
      </c>
      <c r="B84" s="196" t="s">
        <v>48</v>
      </c>
      <c r="C84" s="196" t="s">
        <v>49</v>
      </c>
      <c r="D84" s="196" t="s">
        <v>50</v>
      </c>
      <c r="E84" s="196" t="s">
        <v>51</v>
      </c>
      <c r="F84" s="196" t="s">
        <v>52</v>
      </c>
      <c r="G84" s="196" t="s">
        <v>53</v>
      </c>
      <c r="H84" s="196" t="s">
        <v>54</v>
      </c>
      <c r="I84" s="196" t="s">
        <v>55</v>
      </c>
      <c r="J84" s="129"/>
      <c r="K84" s="133"/>
      <c r="L84" s="129"/>
      <c r="M84" s="129"/>
      <c r="N84" s="129"/>
      <c r="O84" s="129"/>
      <c r="P84" s="129"/>
      <c r="Q84" s="129"/>
      <c r="R84" s="132"/>
      <c r="S84" s="132"/>
      <c r="T84" s="132"/>
      <c r="U84" s="132"/>
      <c r="V84" s="132"/>
      <c r="W84" s="132"/>
      <c r="X84" s="132"/>
      <c r="Y84" s="132"/>
      <c r="Z84" s="132"/>
      <c r="AA84" s="132"/>
      <c r="AB84" s="132"/>
      <c r="AC84" s="132"/>
      <c r="AD84" s="132"/>
    </row>
    <row r="85" spans="1:30" x14ac:dyDescent="0.2">
      <c r="A85" s="158" t="s">
        <v>302</v>
      </c>
      <c r="B85" s="199" t="s">
        <v>65</v>
      </c>
      <c r="C85" s="153" t="s">
        <v>296</v>
      </c>
      <c r="D85" s="153" t="s">
        <v>280</v>
      </c>
      <c r="E85" s="152">
        <v>1</v>
      </c>
      <c r="F85" s="151" t="s">
        <v>336</v>
      </c>
      <c r="G85" s="150"/>
      <c r="H85" s="118">
        <v>6782.61</v>
      </c>
      <c r="I85" s="140">
        <f t="shared" ref="I85:I125" si="3">SUM(G85:H85)</f>
        <v>6782.61</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303</v>
      </c>
      <c r="B86" s="199" t="s">
        <v>65</v>
      </c>
      <c r="C86" s="153" t="s">
        <v>369</v>
      </c>
      <c r="D86" s="153" t="s">
        <v>280</v>
      </c>
      <c r="E86" s="152">
        <v>1</v>
      </c>
      <c r="F86" s="151" t="s">
        <v>950</v>
      </c>
      <c r="G86" s="150"/>
      <c r="H86" s="118">
        <v>6782.61</v>
      </c>
      <c r="I86" s="140">
        <f t="shared" si="3"/>
        <v>6782.61</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304</v>
      </c>
      <c r="B87" s="199" t="s">
        <v>65</v>
      </c>
      <c r="C87" s="153" t="s">
        <v>183</v>
      </c>
      <c r="D87" s="153" t="s">
        <v>280</v>
      </c>
      <c r="E87" s="152">
        <v>1</v>
      </c>
      <c r="F87" s="151" t="s">
        <v>337</v>
      </c>
      <c r="G87" s="150"/>
      <c r="H87" s="118">
        <v>6782.61</v>
      </c>
      <c r="I87" s="140">
        <f t="shared" si="3"/>
        <v>6782.61</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305</v>
      </c>
      <c r="B88" s="199" t="s">
        <v>65</v>
      </c>
      <c r="C88" s="153" t="s">
        <v>295</v>
      </c>
      <c r="D88" s="153" t="s">
        <v>280</v>
      </c>
      <c r="E88" s="152">
        <v>1</v>
      </c>
      <c r="F88" s="151" t="s">
        <v>338</v>
      </c>
      <c r="G88" s="150"/>
      <c r="H88" s="118">
        <v>6782.61</v>
      </c>
      <c r="I88" s="140">
        <f t="shared" si="3"/>
        <v>6782.61</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92" t="s">
        <v>306</v>
      </c>
      <c r="B89" s="199" t="s">
        <v>65</v>
      </c>
      <c r="C89" s="153" t="s">
        <v>370</v>
      </c>
      <c r="D89" s="153" t="s">
        <v>280</v>
      </c>
      <c r="E89" s="152">
        <v>1</v>
      </c>
      <c r="F89" s="151" t="s">
        <v>339</v>
      </c>
      <c r="G89" s="150"/>
      <c r="H89" s="118">
        <v>6782.61</v>
      </c>
      <c r="I89" s="140">
        <f t="shared" si="3"/>
        <v>6782.61</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307</v>
      </c>
      <c r="B90" s="199" t="s">
        <v>67</v>
      </c>
      <c r="C90" s="153" t="s">
        <v>371</v>
      </c>
      <c r="D90" s="153" t="s">
        <v>184</v>
      </c>
      <c r="E90" s="152">
        <v>1</v>
      </c>
      <c r="F90" s="151" t="s">
        <v>1049</v>
      </c>
      <c r="G90" s="150"/>
      <c r="H90" s="150">
        <v>5703.56</v>
      </c>
      <c r="I90" s="140">
        <f t="shared" si="3"/>
        <v>5703.56</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58" t="s">
        <v>308</v>
      </c>
      <c r="B91" s="199" t="s">
        <v>67</v>
      </c>
      <c r="C91" s="153" t="s">
        <v>372</v>
      </c>
      <c r="D91" s="153" t="s">
        <v>280</v>
      </c>
      <c r="E91" s="152">
        <v>1</v>
      </c>
      <c r="F91" s="158" t="s">
        <v>341</v>
      </c>
      <c r="G91" s="150"/>
      <c r="H91" s="150">
        <v>5703.56</v>
      </c>
      <c r="I91" s="140">
        <f t="shared" si="3"/>
        <v>5703.56</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58" t="s">
        <v>1034</v>
      </c>
      <c r="B92" s="199" t="s">
        <v>67</v>
      </c>
      <c r="C92" s="153" t="s">
        <v>369</v>
      </c>
      <c r="D92" s="153" t="s">
        <v>280</v>
      </c>
      <c r="E92" s="152">
        <v>1</v>
      </c>
      <c r="F92" s="158" t="s">
        <v>954</v>
      </c>
      <c r="G92" s="150"/>
      <c r="H92" s="150">
        <v>5703.56</v>
      </c>
      <c r="I92" s="140">
        <f t="shared" si="3"/>
        <v>5703.56</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309</v>
      </c>
      <c r="B93" s="199" t="s">
        <v>69</v>
      </c>
      <c r="C93" s="153" t="s">
        <v>282</v>
      </c>
      <c r="D93" s="153" t="s">
        <v>280</v>
      </c>
      <c r="E93" s="152">
        <v>1</v>
      </c>
      <c r="F93" s="151" t="s">
        <v>342</v>
      </c>
      <c r="G93" s="150"/>
      <c r="H93" s="150">
        <v>5241.1099999999997</v>
      </c>
      <c r="I93" s="140">
        <f t="shared" si="3"/>
        <v>5241.1099999999997</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310</v>
      </c>
      <c r="B94" s="199" t="s">
        <v>69</v>
      </c>
      <c r="C94" s="153" t="s">
        <v>286</v>
      </c>
      <c r="D94" s="153" t="s">
        <v>280</v>
      </c>
      <c r="E94" s="152">
        <v>1</v>
      </c>
      <c r="F94" s="164" t="s">
        <v>343</v>
      </c>
      <c r="G94" s="150"/>
      <c r="H94" s="150">
        <v>5241.1099999999997</v>
      </c>
      <c r="I94" s="140">
        <f t="shared" si="3"/>
        <v>5241.1099999999997</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311</v>
      </c>
      <c r="B95" s="199" t="s">
        <v>69</v>
      </c>
      <c r="C95" s="153" t="s">
        <v>370</v>
      </c>
      <c r="D95" s="153" t="s">
        <v>280</v>
      </c>
      <c r="E95" s="152">
        <v>1</v>
      </c>
      <c r="F95" s="151" t="s">
        <v>344</v>
      </c>
      <c r="G95" s="150"/>
      <c r="H95" s="150">
        <v>5241.1099999999997</v>
      </c>
      <c r="I95" s="140">
        <f t="shared" si="3"/>
        <v>5241.1099999999997</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312</v>
      </c>
      <c r="B96" s="199" t="s">
        <v>69</v>
      </c>
      <c r="C96" s="153" t="s">
        <v>299</v>
      </c>
      <c r="D96" s="153" t="s">
        <v>280</v>
      </c>
      <c r="E96" s="152">
        <v>1</v>
      </c>
      <c r="F96" s="151" t="s">
        <v>345</v>
      </c>
      <c r="G96" s="150"/>
      <c r="H96" s="150">
        <v>5241.1099999999997</v>
      </c>
      <c r="I96" s="140">
        <f t="shared" si="3"/>
        <v>5241.1099999999997</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313</v>
      </c>
      <c r="B97" s="199" t="s">
        <v>69</v>
      </c>
      <c r="C97" s="153" t="s">
        <v>373</v>
      </c>
      <c r="D97" s="153" t="s">
        <v>184</v>
      </c>
      <c r="E97" s="152">
        <v>1</v>
      </c>
      <c r="F97" s="158" t="s">
        <v>346</v>
      </c>
      <c r="G97" s="150"/>
      <c r="H97" s="150">
        <v>5241.1099999999997</v>
      </c>
      <c r="I97" s="140">
        <f t="shared" si="3"/>
        <v>5241.1099999999997</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314</v>
      </c>
      <c r="B98" s="199" t="s">
        <v>69</v>
      </c>
      <c r="C98" s="153" t="s">
        <v>295</v>
      </c>
      <c r="D98" s="153" t="s">
        <v>280</v>
      </c>
      <c r="E98" s="152">
        <v>1</v>
      </c>
      <c r="F98" s="202" t="s">
        <v>347</v>
      </c>
      <c r="G98" s="150"/>
      <c r="H98" s="150">
        <v>5241.1099999999997</v>
      </c>
      <c r="I98" s="140">
        <f t="shared" si="3"/>
        <v>5241.1099999999997</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315</v>
      </c>
      <c r="B99" s="199" t="s">
        <v>69</v>
      </c>
      <c r="C99" s="153" t="s">
        <v>374</v>
      </c>
      <c r="D99" s="153" t="s">
        <v>280</v>
      </c>
      <c r="E99" s="152">
        <v>1</v>
      </c>
      <c r="F99" s="151" t="s">
        <v>348</v>
      </c>
      <c r="G99" s="150"/>
      <c r="H99" s="150">
        <v>5241.1099999999997</v>
      </c>
      <c r="I99" s="140">
        <f t="shared" si="3"/>
        <v>5241.1099999999997</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316</v>
      </c>
      <c r="B100" s="199" t="s">
        <v>69</v>
      </c>
      <c r="C100" s="153" t="s">
        <v>376</v>
      </c>
      <c r="D100" s="153" t="s">
        <v>280</v>
      </c>
      <c r="E100" s="152">
        <v>1</v>
      </c>
      <c r="F100" s="151" t="s">
        <v>956</v>
      </c>
      <c r="G100" s="150"/>
      <c r="H100" s="150">
        <v>5241.1099999999997</v>
      </c>
      <c r="I100" s="140">
        <f t="shared" si="3"/>
        <v>5241.1099999999997</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317</v>
      </c>
      <c r="B101" s="199" t="s">
        <v>69</v>
      </c>
      <c r="C101" s="153" t="s">
        <v>375</v>
      </c>
      <c r="D101" s="153" t="s">
        <v>280</v>
      </c>
      <c r="E101" s="152">
        <v>1</v>
      </c>
      <c r="F101" s="151" t="s">
        <v>925</v>
      </c>
      <c r="G101" s="150"/>
      <c r="H101" s="150">
        <v>5241.1099999999997</v>
      </c>
      <c r="I101" s="140">
        <f t="shared" si="3"/>
        <v>5241.1099999999997</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318</v>
      </c>
      <c r="B102" s="199" t="s">
        <v>69</v>
      </c>
      <c r="C102" s="153" t="s">
        <v>377</v>
      </c>
      <c r="D102" s="153" t="s">
        <v>280</v>
      </c>
      <c r="E102" s="152">
        <v>1</v>
      </c>
      <c r="F102" s="151" t="s">
        <v>349</v>
      </c>
      <c r="G102" s="150"/>
      <c r="H102" s="150">
        <v>5241.1099999999997</v>
      </c>
      <c r="I102" s="140">
        <f t="shared" si="3"/>
        <v>5241.1099999999997</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92" t="s">
        <v>967</v>
      </c>
      <c r="B103" s="199" t="s">
        <v>69</v>
      </c>
      <c r="C103" s="153" t="s">
        <v>295</v>
      </c>
      <c r="D103" s="153" t="s">
        <v>280</v>
      </c>
      <c r="E103" s="152">
        <v>1</v>
      </c>
      <c r="F103" s="151" t="s">
        <v>355</v>
      </c>
      <c r="G103" s="150"/>
      <c r="H103" s="150">
        <v>5241.1099999999997</v>
      </c>
      <c r="I103" s="140">
        <f t="shared" si="3"/>
        <v>5241.1099999999997</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192" t="s">
        <v>309</v>
      </c>
      <c r="B104" s="199" t="s">
        <v>69</v>
      </c>
      <c r="C104" s="153" t="s">
        <v>296</v>
      </c>
      <c r="D104" s="153" t="s">
        <v>280</v>
      </c>
      <c r="E104" s="152">
        <v>1</v>
      </c>
      <c r="F104" s="151" t="s">
        <v>350</v>
      </c>
      <c r="G104" s="150"/>
      <c r="H104" s="150">
        <v>5241.1099999999997</v>
      </c>
      <c r="I104" s="140">
        <f t="shared" si="3"/>
        <v>5241.1099999999997</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1033</v>
      </c>
      <c r="B105" s="199" t="s">
        <v>71</v>
      </c>
      <c r="C105" s="153" t="s">
        <v>297</v>
      </c>
      <c r="D105" s="153" t="s">
        <v>368</v>
      </c>
      <c r="E105" s="152">
        <v>1</v>
      </c>
      <c r="F105" s="151" t="s">
        <v>1072</v>
      </c>
      <c r="G105" s="150"/>
      <c r="H105" s="150">
        <v>4316.21</v>
      </c>
      <c r="I105" s="140">
        <f t="shared" si="3"/>
        <v>4316.21</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58" t="s">
        <v>320</v>
      </c>
      <c r="B106" s="199" t="s">
        <v>71</v>
      </c>
      <c r="C106" s="153" t="s">
        <v>301</v>
      </c>
      <c r="D106" s="153" t="s">
        <v>280</v>
      </c>
      <c r="E106" s="152">
        <v>1</v>
      </c>
      <c r="F106" s="158" t="s">
        <v>352</v>
      </c>
      <c r="G106" s="150"/>
      <c r="H106" s="150">
        <v>4316.21</v>
      </c>
      <c r="I106" s="140">
        <f t="shared" si="3"/>
        <v>4316.21</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201" t="s">
        <v>321</v>
      </c>
      <c r="B107" s="199" t="s">
        <v>71</v>
      </c>
      <c r="C107" s="153" t="s">
        <v>371</v>
      </c>
      <c r="D107" s="153" t="s">
        <v>280</v>
      </c>
      <c r="E107" s="152">
        <v>1</v>
      </c>
      <c r="F107" s="158" t="s">
        <v>353</v>
      </c>
      <c r="G107" s="150"/>
      <c r="H107" s="150">
        <v>4316.21</v>
      </c>
      <c r="I107" s="140">
        <f t="shared" si="3"/>
        <v>4316.21</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322</v>
      </c>
      <c r="B108" s="199" t="s">
        <v>71</v>
      </c>
      <c r="C108" s="153" t="s">
        <v>378</v>
      </c>
      <c r="D108" s="153" t="s">
        <v>280</v>
      </c>
      <c r="E108" s="152">
        <v>1</v>
      </c>
      <c r="F108" s="151" t="s">
        <v>1092</v>
      </c>
      <c r="G108" s="150"/>
      <c r="H108" s="150">
        <v>4316.21</v>
      </c>
      <c r="I108" s="140">
        <f t="shared" si="3"/>
        <v>4316.21</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323</v>
      </c>
      <c r="B109" s="199" t="s">
        <v>71</v>
      </c>
      <c r="C109" s="153" t="s">
        <v>295</v>
      </c>
      <c r="D109" s="153" t="s">
        <v>280</v>
      </c>
      <c r="E109" s="152">
        <v>1</v>
      </c>
      <c r="F109" s="157" t="s">
        <v>231</v>
      </c>
      <c r="G109" s="150"/>
      <c r="H109" s="150">
        <v>4316.21</v>
      </c>
      <c r="I109" s="140">
        <f t="shared" si="3"/>
        <v>4316.21</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324</v>
      </c>
      <c r="B110" s="199" t="s">
        <v>71</v>
      </c>
      <c r="C110" s="153" t="s">
        <v>379</v>
      </c>
      <c r="D110" s="153" t="s">
        <v>280</v>
      </c>
      <c r="E110" s="152">
        <v>1</v>
      </c>
      <c r="F110" s="151" t="s">
        <v>356</v>
      </c>
      <c r="G110" s="150"/>
      <c r="H110" s="150">
        <v>4316.21</v>
      </c>
      <c r="I110" s="140">
        <f t="shared" si="3"/>
        <v>4316.21</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325</v>
      </c>
      <c r="B111" s="199" t="s">
        <v>71</v>
      </c>
      <c r="C111" s="153" t="s">
        <v>281</v>
      </c>
      <c r="D111" s="153" t="s">
        <v>280</v>
      </c>
      <c r="E111" s="152">
        <v>1</v>
      </c>
      <c r="F111" s="151" t="s">
        <v>927</v>
      </c>
      <c r="G111" s="150"/>
      <c r="H111" s="150">
        <v>4316.21</v>
      </c>
      <c r="I111" s="140">
        <f t="shared" si="3"/>
        <v>4316.21</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326</v>
      </c>
      <c r="B112" s="199" t="s">
        <v>71</v>
      </c>
      <c r="C112" s="153" t="s">
        <v>380</v>
      </c>
      <c r="D112" s="153" t="s">
        <v>280</v>
      </c>
      <c r="E112" s="152">
        <v>1</v>
      </c>
      <c r="F112" s="159" t="s">
        <v>358</v>
      </c>
      <c r="G112" s="150"/>
      <c r="H112" s="150">
        <v>4316.21</v>
      </c>
      <c r="I112" s="140">
        <f t="shared" si="3"/>
        <v>4316.21</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327</v>
      </c>
      <c r="B113" s="199" t="s">
        <v>73</v>
      </c>
      <c r="C113" s="153" t="s">
        <v>283</v>
      </c>
      <c r="D113" s="153" t="s">
        <v>280</v>
      </c>
      <c r="E113" s="152">
        <v>1</v>
      </c>
      <c r="F113" s="151" t="s">
        <v>359</v>
      </c>
      <c r="G113" s="150"/>
      <c r="H113" s="150">
        <v>3083.01</v>
      </c>
      <c r="I113" s="140">
        <f t="shared" si="3"/>
        <v>3083.01</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328</v>
      </c>
      <c r="B114" s="199" t="s">
        <v>73</v>
      </c>
      <c r="C114" s="153" t="s">
        <v>283</v>
      </c>
      <c r="D114" s="153" t="s">
        <v>280</v>
      </c>
      <c r="E114" s="152">
        <v>1</v>
      </c>
      <c r="F114" s="151" t="s">
        <v>360</v>
      </c>
      <c r="G114" s="150"/>
      <c r="H114" s="150">
        <v>3083.01</v>
      </c>
      <c r="I114" s="140">
        <f t="shared" si="3"/>
        <v>3083.01</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196</v>
      </c>
      <c r="B115" s="199" t="s">
        <v>73</v>
      </c>
      <c r="C115" s="153" t="s">
        <v>283</v>
      </c>
      <c r="D115" s="153" t="s">
        <v>280</v>
      </c>
      <c r="E115" s="152">
        <v>1</v>
      </c>
      <c r="F115" s="159" t="s">
        <v>361</v>
      </c>
      <c r="G115" s="150"/>
      <c r="H115" s="150">
        <v>3083.01</v>
      </c>
      <c r="I115" s="140">
        <f t="shared" si="3"/>
        <v>3083.01</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329</v>
      </c>
      <c r="B116" s="199" t="s">
        <v>73</v>
      </c>
      <c r="C116" s="153" t="s">
        <v>373</v>
      </c>
      <c r="D116" s="153" t="s">
        <v>280</v>
      </c>
      <c r="E116" s="152">
        <v>1</v>
      </c>
      <c r="F116" s="151" t="s">
        <v>398</v>
      </c>
      <c r="G116" s="150"/>
      <c r="H116" s="150">
        <v>3083.01</v>
      </c>
      <c r="I116" s="140">
        <f t="shared" si="3"/>
        <v>3083.01</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330</v>
      </c>
      <c r="B117" s="199" t="s">
        <v>73</v>
      </c>
      <c r="C117" s="153" t="s">
        <v>183</v>
      </c>
      <c r="D117" s="153" t="s">
        <v>280</v>
      </c>
      <c r="E117" s="152">
        <v>1</v>
      </c>
      <c r="F117" s="151" t="s">
        <v>362</v>
      </c>
      <c r="G117" s="150"/>
      <c r="H117" s="150">
        <v>3083.01</v>
      </c>
      <c r="I117" s="140">
        <f t="shared" si="3"/>
        <v>3083.01</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331</v>
      </c>
      <c r="B118" s="199" t="s">
        <v>73</v>
      </c>
      <c r="C118" s="153" t="s">
        <v>376</v>
      </c>
      <c r="D118" s="153" t="s">
        <v>280</v>
      </c>
      <c r="E118" s="152">
        <v>1</v>
      </c>
      <c r="F118" s="151" t="s">
        <v>363</v>
      </c>
      <c r="G118" s="150"/>
      <c r="H118" s="150">
        <v>3083.01</v>
      </c>
      <c r="I118" s="140">
        <f t="shared" si="3"/>
        <v>3083.01</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2" t="s">
        <v>332</v>
      </c>
      <c r="B119" s="199" t="s">
        <v>73</v>
      </c>
      <c r="C119" s="153" t="s">
        <v>375</v>
      </c>
      <c r="D119" s="153" t="s">
        <v>280</v>
      </c>
      <c r="E119" s="152">
        <v>1</v>
      </c>
      <c r="F119" s="151" t="s">
        <v>364</v>
      </c>
      <c r="G119" s="150"/>
      <c r="H119" s="150">
        <v>3083.01</v>
      </c>
      <c r="I119" s="140">
        <f t="shared" si="3"/>
        <v>3083.01</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192" t="s">
        <v>333</v>
      </c>
      <c r="B120" s="199" t="s">
        <v>73</v>
      </c>
      <c r="C120" s="153" t="s">
        <v>377</v>
      </c>
      <c r="D120" s="153" t="s">
        <v>280</v>
      </c>
      <c r="E120" s="152">
        <v>1</v>
      </c>
      <c r="F120" s="151" t="s">
        <v>365</v>
      </c>
      <c r="G120" s="150"/>
      <c r="H120" s="150">
        <v>3083.01</v>
      </c>
      <c r="I120" s="140">
        <f t="shared" si="3"/>
        <v>3083.01</v>
      </c>
      <c r="J120" s="130"/>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x14ac:dyDescent="0.2">
      <c r="A121" s="192" t="s">
        <v>334</v>
      </c>
      <c r="B121" s="199" t="s">
        <v>73</v>
      </c>
      <c r="C121" s="153" t="s">
        <v>379</v>
      </c>
      <c r="D121" s="153" t="s">
        <v>280</v>
      </c>
      <c r="E121" s="152">
        <v>1</v>
      </c>
      <c r="F121" s="158" t="s">
        <v>366</v>
      </c>
      <c r="G121" s="150"/>
      <c r="H121" s="150">
        <v>3083.01</v>
      </c>
      <c r="I121" s="140">
        <f t="shared" si="3"/>
        <v>3083.01</v>
      </c>
      <c r="J121" s="130"/>
      <c r="K121" s="131"/>
      <c r="L121" s="131"/>
      <c r="M121" s="131"/>
      <c r="N121" s="131"/>
      <c r="O121" s="131"/>
      <c r="P121" s="131"/>
      <c r="Q121" s="131"/>
      <c r="R121" s="149"/>
      <c r="S121" s="149"/>
      <c r="T121" s="149"/>
      <c r="U121" s="149"/>
      <c r="V121" s="149"/>
      <c r="W121" s="149"/>
      <c r="X121" s="149"/>
      <c r="Y121" s="149"/>
      <c r="Z121" s="149"/>
      <c r="AA121" s="149"/>
      <c r="AB121" s="149"/>
      <c r="AC121" s="149"/>
      <c r="AD121" s="149"/>
    </row>
    <row r="122" spans="1:30" x14ac:dyDescent="0.2">
      <c r="A122" s="190" t="s">
        <v>335</v>
      </c>
      <c r="B122" s="199" t="s">
        <v>73</v>
      </c>
      <c r="C122" s="153" t="s">
        <v>282</v>
      </c>
      <c r="D122" s="153" t="s">
        <v>280</v>
      </c>
      <c r="E122" s="152">
        <v>1</v>
      </c>
      <c r="F122" s="151" t="s">
        <v>367</v>
      </c>
      <c r="G122" s="150"/>
      <c r="H122" s="150">
        <v>3083.01</v>
      </c>
      <c r="I122" s="140">
        <f t="shared" si="3"/>
        <v>3083.01</v>
      </c>
      <c r="J122" s="130"/>
      <c r="K122" s="131"/>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200" t="s">
        <v>988</v>
      </c>
      <c r="B123" s="199" t="s">
        <v>73</v>
      </c>
      <c r="C123" s="153" t="s">
        <v>371</v>
      </c>
      <c r="D123" s="153" t="s">
        <v>280</v>
      </c>
      <c r="E123" s="152">
        <v>1</v>
      </c>
      <c r="F123" s="163" t="s">
        <v>987</v>
      </c>
      <c r="G123" s="150"/>
      <c r="H123" s="150">
        <v>3083.01</v>
      </c>
      <c r="I123" s="140">
        <f t="shared" si="3"/>
        <v>3083.01</v>
      </c>
      <c r="J123" s="130"/>
      <c r="K123" s="131"/>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200" t="s">
        <v>1032</v>
      </c>
      <c r="B124" s="199" t="s">
        <v>73</v>
      </c>
      <c r="C124" s="153" t="s">
        <v>369</v>
      </c>
      <c r="D124" s="153" t="s">
        <v>280</v>
      </c>
      <c r="E124" s="152">
        <v>1</v>
      </c>
      <c r="F124" s="156" t="s">
        <v>1031</v>
      </c>
      <c r="G124" s="150"/>
      <c r="H124" s="150">
        <v>3083.01</v>
      </c>
      <c r="I124" s="140">
        <f t="shared" si="3"/>
        <v>3083.01</v>
      </c>
      <c r="J124" s="130"/>
      <c r="K124" s="131"/>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200" t="s">
        <v>1030</v>
      </c>
      <c r="B125" s="199" t="s">
        <v>73</v>
      </c>
      <c r="C125" s="153" t="s">
        <v>369</v>
      </c>
      <c r="D125" s="153" t="s">
        <v>280</v>
      </c>
      <c r="E125" s="152">
        <v>1</v>
      </c>
      <c r="F125" s="156" t="s">
        <v>1029</v>
      </c>
      <c r="G125" s="150"/>
      <c r="H125" s="150">
        <v>3083.01</v>
      </c>
      <c r="I125" s="140">
        <f t="shared" si="3"/>
        <v>3083.01</v>
      </c>
      <c r="J125" s="130"/>
      <c r="K125" s="131"/>
      <c r="L125" s="131"/>
      <c r="M125" s="131"/>
      <c r="N125" s="131"/>
      <c r="O125" s="131"/>
      <c r="P125" s="131"/>
      <c r="Q125" s="131"/>
      <c r="R125" s="149"/>
      <c r="S125" s="149"/>
      <c r="T125" s="149"/>
      <c r="U125" s="149"/>
      <c r="V125" s="149"/>
      <c r="W125" s="149"/>
      <c r="X125" s="149"/>
      <c r="Y125" s="149"/>
      <c r="Z125" s="149"/>
      <c r="AA125" s="149"/>
      <c r="AB125" s="149"/>
      <c r="AC125" s="149"/>
      <c r="AD125" s="149"/>
    </row>
    <row r="126" spans="1:30" ht="45" x14ac:dyDescent="0.2">
      <c r="A126" s="137" t="s">
        <v>56</v>
      </c>
      <c r="B126" s="137" t="s">
        <v>57</v>
      </c>
      <c r="C126" s="136" t="s">
        <v>58</v>
      </c>
      <c r="D126" s="136" t="s">
        <v>59</v>
      </c>
      <c r="E126" s="136" t="s">
        <v>60</v>
      </c>
      <c r="F126" s="139"/>
      <c r="G126" s="136" t="s">
        <v>61</v>
      </c>
      <c r="H126" s="136" t="s">
        <v>62</v>
      </c>
      <c r="I126" s="136" t="s">
        <v>63</v>
      </c>
      <c r="J126" s="130"/>
      <c r="K126" s="133"/>
      <c r="L126" s="133"/>
      <c r="M126" s="133"/>
      <c r="N126" s="133"/>
      <c r="O126" s="133"/>
      <c r="P126" s="133"/>
      <c r="Q126" s="133"/>
      <c r="R126" s="138"/>
      <c r="S126" s="138"/>
      <c r="T126" s="138"/>
      <c r="U126" s="138"/>
      <c r="V126" s="138"/>
      <c r="W126" s="138"/>
      <c r="X126" s="138"/>
      <c r="Y126" s="138"/>
      <c r="Z126" s="138"/>
      <c r="AA126" s="138"/>
      <c r="AB126" s="138"/>
      <c r="AC126" s="138"/>
      <c r="AD126" s="138"/>
    </row>
    <row r="127" spans="1:30" x14ac:dyDescent="0.2">
      <c r="A127" s="144" t="s">
        <v>64</v>
      </c>
      <c r="B127" s="143" t="s">
        <v>65</v>
      </c>
      <c r="C127" s="142">
        <f>SUMIFS($E$85:$E$122,$B$85:$B$122,"FDA",$D$85:$D$122,"&lt;&gt;VAGO")</f>
        <v>5</v>
      </c>
      <c r="D127" s="142">
        <f>SUMIFS($E$85:$E$122,$B$85:$B$122,"FDA",$D$85:$D$122,"VAGO")</f>
        <v>0</v>
      </c>
      <c r="E127" s="142">
        <f>C127+D127</f>
        <v>5</v>
      </c>
      <c r="F127" s="148"/>
      <c r="G127" s="140">
        <f>SUMIF($B$85:$B$122,"FDA",$G$85:$G$122)</f>
        <v>0</v>
      </c>
      <c r="H127" s="140">
        <f>SUMIF($B$85:$B$122,"FDA",$H$85:$H$122)</f>
        <v>33913.049999999996</v>
      </c>
      <c r="I127" s="140">
        <f>SUMIF($B$85:$B$122,"FDA",$I$85:$I$122)</f>
        <v>33913.049999999996</v>
      </c>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x14ac:dyDescent="0.2">
      <c r="A128" s="144" t="s">
        <v>66</v>
      </c>
      <c r="B128" s="143" t="s">
        <v>67</v>
      </c>
      <c r="C128" s="142">
        <f>SUMIFS($E$85:$E$122,$B$85:$B$122,"FDA-1",$D$85:$D$122,"&lt;&gt;VAGO")</f>
        <v>3</v>
      </c>
      <c r="D128" s="142">
        <f>SUMIFS($E$85:$E$122,$B$85:$B$122,"FDA-1",$D$85:$D$122,"VAGO")</f>
        <v>0</v>
      </c>
      <c r="E128" s="142">
        <f>C128+D128</f>
        <v>3</v>
      </c>
      <c r="F128" s="148"/>
      <c r="G128" s="140">
        <f>SUMIF($B$85:$B$122,"FDA-1",$G$85:$G$122)</f>
        <v>0</v>
      </c>
      <c r="H128" s="140">
        <f>SUMIF($B$85:$B$122,"FDA-1",$H$85:$H$122)</f>
        <v>17110.68</v>
      </c>
      <c r="I128" s="140">
        <f>SUMIF($B$85:$B$122,"FDA-1",$I$85:$I$122)</f>
        <v>17110.68</v>
      </c>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144" t="s">
        <v>68</v>
      </c>
      <c r="B129" s="143" t="s">
        <v>69</v>
      </c>
      <c r="C129" s="142">
        <f>SUMIFS($E$85:$E$122,$B$85:$B$122,"FDA-2",$D$85:$D$122,"&lt;&gt;VAGO")</f>
        <v>12</v>
      </c>
      <c r="D129" s="142">
        <f>SUMIFS($E$85:$E$122,$B$85:$B$122,"FDA-2",$D$85:$D$122,"VAGO")</f>
        <v>0</v>
      </c>
      <c r="E129" s="142">
        <f>C129+D129</f>
        <v>12</v>
      </c>
      <c r="F129" s="141"/>
      <c r="G129" s="140">
        <f>SUMIF($B$85:$B$122,"FDA-2",$G$85:$G$122)</f>
        <v>0</v>
      </c>
      <c r="H129" s="140">
        <f>SUMIF($B$85:$B$122,"FDA-2",$H$85:$H$122)</f>
        <v>62893.32</v>
      </c>
      <c r="I129" s="140">
        <f>SUMIF($B$85:$B$122,"FDA-2",$I$85:$I$122)</f>
        <v>62893.32</v>
      </c>
      <c r="J129" s="131"/>
      <c r="K129" s="133"/>
      <c r="L129" s="131"/>
      <c r="M129" s="131"/>
      <c r="N129" s="131"/>
      <c r="O129" s="131"/>
      <c r="P129" s="131"/>
      <c r="Q129" s="131"/>
      <c r="R129" s="149"/>
      <c r="S129" s="149"/>
      <c r="T129" s="149"/>
      <c r="U129" s="149"/>
      <c r="V129" s="149"/>
      <c r="W129" s="149"/>
      <c r="X129" s="149"/>
      <c r="Y129" s="149"/>
      <c r="Z129" s="149"/>
      <c r="AA129" s="149"/>
      <c r="AB129" s="149"/>
      <c r="AC129" s="149"/>
      <c r="AD129" s="149"/>
    </row>
    <row r="130" spans="1:30" x14ac:dyDescent="0.2">
      <c r="A130" s="144" t="s">
        <v>70</v>
      </c>
      <c r="B130" s="143" t="s">
        <v>71</v>
      </c>
      <c r="C130" s="142">
        <f>SUMIFS($E$85:$E$122,$B$85:$B$122,"FDA-3",$D$85:$D$122,"&lt;&gt;VAGO")</f>
        <v>7</v>
      </c>
      <c r="D130" s="142">
        <f>SUMIFS($E$85:$E$122,$B$85:$B$122,"FDA-3",$D$85:$D$122,"VAGO")</f>
        <v>1</v>
      </c>
      <c r="E130" s="142">
        <f>C130+D130</f>
        <v>8</v>
      </c>
      <c r="F130" s="145"/>
      <c r="G130" s="140">
        <f>SUMIF($B$85:$B$122,"FDA-3",$G$85:$G$122)</f>
        <v>0</v>
      </c>
      <c r="H130" s="140">
        <f>SUMIF($B$85:$B$122,"FDA-3",$H$85:$H$122)</f>
        <v>34529.68</v>
      </c>
      <c r="I130" s="140">
        <f>SUMIF($B$85:$B$122,"FDA-3",$I$85:$I$122)</f>
        <v>34529.68</v>
      </c>
      <c r="J130" s="131"/>
      <c r="K130" s="133"/>
      <c r="L130" s="131"/>
      <c r="M130" s="131"/>
      <c r="N130" s="131"/>
      <c r="O130" s="131"/>
      <c r="P130" s="131"/>
      <c r="Q130" s="131"/>
      <c r="R130" s="149"/>
      <c r="S130" s="149"/>
      <c r="T130" s="149"/>
      <c r="U130" s="149"/>
      <c r="V130" s="149"/>
      <c r="W130" s="149"/>
      <c r="X130" s="149"/>
      <c r="Y130" s="149"/>
      <c r="Z130" s="149"/>
      <c r="AA130" s="149"/>
      <c r="AB130" s="149"/>
      <c r="AC130" s="149"/>
      <c r="AD130" s="149"/>
    </row>
    <row r="131" spans="1:30" x14ac:dyDescent="0.2">
      <c r="A131" s="144" t="s">
        <v>72</v>
      </c>
      <c r="B131" s="143" t="s">
        <v>73</v>
      </c>
      <c r="C131" s="142">
        <v>13</v>
      </c>
      <c r="D131" s="142">
        <f>SUMIFS($E$85:$E$122,$B$85:$B$122,"FDA-4",$D$85:$D$122,"VAGO")</f>
        <v>0</v>
      </c>
      <c r="E131" s="142">
        <v>13</v>
      </c>
      <c r="F131" s="141"/>
      <c r="G131" s="140">
        <f>SUMIF($B$85:$B$122,"FDA-4",$G$85:$G$122)</f>
        <v>0</v>
      </c>
      <c r="H131" s="140">
        <f>SUMIF($B$85:$B$122,"FDA-4",$H$85:$H$122)</f>
        <v>30830.100000000006</v>
      </c>
      <c r="I131" s="140">
        <f>SUMIF($B$85:$B$122,"FDA-4",$I$85:$I$122)</f>
        <v>30830.100000000006</v>
      </c>
      <c r="J131" s="131"/>
      <c r="K131" s="133"/>
      <c r="L131" s="131"/>
      <c r="M131" s="131"/>
      <c r="N131" s="131"/>
      <c r="O131" s="131"/>
      <c r="P131" s="131"/>
      <c r="Q131" s="131"/>
      <c r="R131" s="149"/>
      <c r="S131" s="149"/>
      <c r="T131" s="149"/>
      <c r="U131" s="149"/>
      <c r="V131" s="149"/>
      <c r="W131" s="149"/>
      <c r="X131" s="149"/>
      <c r="Y131" s="149"/>
      <c r="Z131" s="149"/>
      <c r="AA131" s="149"/>
      <c r="AB131" s="149"/>
      <c r="AC131" s="149"/>
      <c r="AD131" s="149"/>
    </row>
    <row r="132" spans="1:30" ht="30" x14ac:dyDescent="0.2">
      <c r="A132" s="137" t="s">
        <v>74</v>
      </c>
      <c r="B132" s="139"/>
      <c r="C132" s="136">
        <v>41</v>
      </c>
      <c r="D132" s="136">
        <f>SUM(D128:D131)</f>
        <v>1</v>
      </c>
      <c r="E132" s="136">
        <v>41</v>
      </c>
      <c r="F132" s="139"/>
      <c r="G132" s="134">
        <f>SUM(G127:G131)</f>
        <v>0</v>
      </c>
      <c r="H132" s="134">
        <f>SUM(H127:H131)</f>
        <v>179276.83</v>
      </c>
      <c r="I132" s="134">
        <f>SUM(I127:I131)</f>
        <v>179276.83</v>
      </c>
      <c r="J132" s="131"/>
      <c r="K132" s="133"/>
      <c r="L132" s="131"/>
      <c r="M132" s="131"/>
      <c r="N132" s="131"/>
      <c r="O132" s="131"/>
      <c r="P132" s="131"/>
      <c r="Q132" s="131"/>
      <c r="R132" s="149"/>
      <c r="S132" s="149"/>
      <c r="T132" s="149"/>
      <c r="U132" s="149"/>
      <c r="V132" s="149"/>
      <c r="W132" s="149"/>
      <c r="X132" s="149"/>
      <c r="Y132" s="149"/>
      <c r="Z132" s="149"/>
      <c r="AA132" s="149"/>
      <c r="AB132" s="149"/>
      <c r="AC132" s="149"/>
      <c r="AD132" s="149"/>
    </row>
    <row r="133" spans="1:30" ht="45" customHeight="1" x14ac:dyDescent="0.2">
      <c r="A133" s="198"/>
      <c r="B133" s="198"/>
      <c r="C133" s="198"/>
      <c r="D133" s="198"/>
      <c r="E133" s="198"/>
      <c r="F133" s="198"/>
      <c r="G133" s="198"/>
      <c r="H133" s="198"/>
      <c r="I133" s="133"/>
      <c r="J133" s="131"/>
      <c r="K133" s="133"/>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297" t="s">
        <v>75</v>
      </c>
      <c r="B134" s="298"/>
      <c r="C134" s="298"/>
      <c r="D134" s="298"/>
      <c r="E134" s="298"/>
      <c r="F134" s="298"/>
      <c r="G134" s="298"/>
      <c r="H134" s="298"/>
      <c r="I134" s="299"/>
      <c r="J134" s="131"/>
      <c r="K134" s="133"/>
      <c r="L134" s="131"/>
      <c r="M134" s="131"/>
      <c r="N134" s="131"/>
      <c r="O134" s="131"/>
      <c r="P134" s="131"/>
      <c r="Q134" s="131"/>
      <c r="R134" s="149"/>
      <c r="S134" s="149"/>
      <c r="T134" s="149"/>
      <c r="U134" s="149"/>
      <c r="V134" s="149"/>
      <c r="W134" s="149"/>
      <c r="X134" s="149"/>
      <c r="Y134" s="149"/>
      <c r="Z134" s="149"/>
      <c r="AA134" s="149"/>
      <c r="AB134" s="149"/>
      <c r="AC134" s="149"/>
      <c r="AD134" s="149"/>
    </row>
    <row r="135" spans="1:30" ht="25.5" x14ac:dyDescent="0.2">
      <c r="A135" s="251" t="s">
        <v>76</v>
      </c>
      <c r="B135" s="250" t="s">
        <v>77</v>
      </c>
      <c r="C135" s="250" t="s">
        <v>78</v>
      </c>
      <c r="D135" s="250" t="s">
        <v>79</v>
      </c>
      <c r="E135" s="250" t="s">
        <v>80</v>
      </c>
      <c r="F135" s="250" t="s">
        <v>81</v>
      </c>
      <c r="G135" s="250" t="s">
        <v>82</v>
      </c>
      <c r="H135" s="250" t="s">
        <v>83</v>
      </c>
      <c r="I135" s="250" t="s">
        <v>84</v>
      </c>
      <c r="J135" s="133"/>
      <c r="K135" s="133"/>
      <c r="L135" s="133"/>
      <c r="M135" s="133"/>
      <c r="N135" s="133"/>
      <c r="O135" s="133"/>
      <c r="P135" s="133"/>
      <c r="Q135" s="133"/>
      <c r="R135" s="132"/>
      <c r="S135" s="132"/>
      <c r="T135" s="132"/>
      <c r="U135" s="132"/>
      <c r="V135" s="132"/>
      <c r="W135" s="132"/>
      <c r="X135" s="132"/>
      <c r="Y135" s="132"/>
      <c r="Z135" s="132"/>
      <c r="AA135" s="132"/>
      <c r="AB135" s="132"/>
      <c r="AC135" s="132"/>
      <c r="AD135" s="132"/>
    </row>
    <row r="136" spans="1:30" x14ac:dyDescent="0.2">
      <c r="A136" s="155" t="s">
        <v>381</v>
      </c>
      <c r="B136" s="244" t="s">
        <v>94</v>
      </c>
      <c r="C136" s="244" t="s">
        <v>281</v>
      </c>
      <c r="D136" s="243" t="s">
        <v>280</v>
      </c>
      <c r="E136" s="242">
        <v>1</v>
      </c>
      <c r="F136" s="156" t="s">
        <v>389</v>
      </c>
      <c r="G136" s="241">
        <v>0</v>
      </c>
      <c r="H136" s="241">
        <v>1392.8</v>
      </c>
      <c r="I136" s="234">
        <f t="shared" ref="I136:I199" si="4">SUM(G136:H136)</f>
        <v>1392.8</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381</v>
      </c>
      <c r="B137" s="244" t="s">
        <v>94</v>
      </c>
      <c r="C137" s="244" t="s">
        <v>281</v>
      </c>
      <c r="D137" s="243" t="s">
        <v>280</v>
      </c>
      <c r="E137" s="242">
        <v>1</v>
      </c>
      <c r="F137" s="158" t="s">
        <v>438</v>
      </c>
      <c r="G137" s="241"/>
      <c r="H137" s="241">
        <v>1392.8</v>
      </c>
      <c r="I137" s="234">
        <f t="shared" si="4"/>
        <v>1392.8</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381</v>
      </c>
      <c r="B138" s="244" t="s">
        <v>94</v>
      </c>
      <c r="C138" s="244" t="s">
        <v>281</v>
      </c>
      <c r="D138" s="243" t="s">
        <v>280</v>
      </c>
      <c r="E138" s="242">
        <v>1</v>
      </c>
      <c r="F138" s="195" t="s">
        <v>390</v>
      </c>
      <c r="G138" s="241"/>
      <c r="H138" s="241">
        <v>1392.8</v>
      </c>
      <c r="I138" s="234">
        <f t="shared" si="4"/>
        <v>1392.8</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381</v>
      </c>
      <c r="B139" s="244" t="s">
        <v>94</v>
      </c>
      <c r="C139" s="244" t="s">
        <v>281</v>
      </c>
      <c r="D139" s="243" t="s">
        <v>280</v>
      </c>
      <c r="E139" s="242">
        <v>1</v>
      </c>
      <c r="F139" s="156" t="s">
        <v>974</v>
      </c>
      <c r="G139" s="241"/>
      <c r="H139" s="241">
        <v>1392.8</v>
      </c>
      <c r="I139" s="234">
        <f t="shared" si="4"/>
        <v>1392.8</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381</v>
      </c>
      <c r="B140" s="244" t="s">
        <v>94</v>
      </c>
      <c r="C140" s="244" t="s">
        <v>281</v>
      </c>
      <c r="D140" s="243" t="s">
        <v>280</v>
      </c>
      <c r="E140" s="242">
        <v>1</v>
      </c>
      <c r="F140" s="158" t="s">
        <v>817</v>
      </c>
      <c r="G140" s="241"/>
      <c r="H140" s="241">
        <v>1392.8</v>
      </c>
      <c r="I140" s="234">
        <f t="shared" si="4"/>
        <v>1392.8</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62" t="s">
        <v>382</v>
      </c>
      <c r="B141" s="244" t="s">
        <v>94</v>
      </c>
      <c r="C141" s="244" t="s">
        <v>281</v>
      </c>
      <c r="D141" s="243" t="s">
        <v>280</v>
      </c>
      <c r="E141" s="242">
        <v>1</v>
      </c>
      <c r="F141" s="158" t="s">
        <v>391</v>
      </c>
      <c r="G141" s="241"/>
      <c r="H141" s="241">
        <v>1392.8</v>
      </c>
      <c r="I141" s="234">
        <f t="shared" si="4"/>
        <v>1392.8</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383</v>
      </c>
      <c r="B142" s="244" t="s">
        <v>388</v>
      </c>
      <c r="C142" s="244" t="s">
        <v>281</v>
      </c>
      <c r="D142" s="243" t="s">
        <v>184</v>
      </c>
      <c r="E142" s="242">
        <v>1</v>
      </c>
      <c r="F142" s="193" t="s">
        <v>392</v>
      </c>
      <c r="G142" s="241"/>
      <c r="H142" s="241">
        <v>849.76</v>
      </c>
      <c r="I142" s="234">
        <f t="shared" si="4"/>
        <v>849.76</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383</v>
      </c>
      <c r="B143" s="244" t="s">
        <v>388</v>
      </c>
      <c r="C143" s="244" t="s">
        <v>281</v>
      </c>
      <c r="D143" s="243" t="s">
        <v>280</v>
      </c>
      <c r="E143" s="242">
        <v>1</v>
      </c>
      <c r="F143" s="158" t="s">
        <v>393</v>
      </c>
      <c r="G143" s="241"/>
      <c r="H143" s="241">
        <v>849.76</v>
      </c>
      <c r="I143" s="234">
        <f t="shared" si="4"/>
        <v>849.76</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383</v>
      </c>
      <c r="B144" s="244" t="s">
        <v>388</v>
      </c>
      <c r="C144" s="244" t="s">
        <v>281</v>
      </c>
      <c r="D144" s="243" t="s">
        <v>280</v>
      </c>
      <c r="E144" s="242">
        <v>1</v>
      </c>
      <c r="F144" s="193" t="s">
        <v>394</v>
      </c>
      <c r="G144" s="241"/>
      <c r="H144" s="241">
        <v>849.76</v>
      </c>
      <c r="I144" s="234">
        <f t="shared" si="4"/>
        <v>849.76</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383</v>
      </c>
      <c r="B145" s="244" t="s">
        <v>388</v>
      </c>
      <c r="C145" s="244" t="s">
        <v>281</v>
      </c>
      <c r="D145" s="243" t="s">
        <v>280</v>
      </c>
      <c r="E145" s="242">
        <v>1</v>
      </c>
      <c r="F145" s="158" t="s">
        <v>395</v>
      </c>
      <c r="G145" s="241"/>
      <c r="H145" s="241">
        <v>849.76</v>
      </c>
      <c r="I145" s="234">
        <f t="shared" si="4"/>
        <v>849.76</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244" t="s">
        <v>98</v>
      </c>
      <c r="C146" s="244" t="s">
        <v>281</v>
      </c>
      <c r="D146" s="243" t="s">
        <v>280</v>
      </c>
      <c r="E146" s="242">
        <v>1</v>
      </c>
      <c r="F146" s="175" t="s">
        <v>396</v>
      </c>
      <c r="G146" s="241"/>
      <c r="H146" s="241">
        <v>566.5</v>
      </c>
      <c r="I146" s="234">
        <f t="shared" si="4"/>
        <v>566.5</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244" t="s">
        <v>98</v>
      </c>
      <c r="C147" s="244" t="s">
        <v>281</v>
      </c>
      <c r="D147" s="243" t="s">
        <v>280</v>
      </c>
      <c r="E147" s="242">
        <v>1</v>
      </c>
      <c r="F147" s="158" t="s">
        <v>357</v>
      </c>
      <c r="G147" s="241"/>
      <c r="H147" s="241">
        <v>566.5</v>
      </c>
      <c r="I147" s="234">
        <f t="shared" si="4"/>
        <v>566.5</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384</v>
      </c>
      <c r="B148" s="244" t="s">
        <v>98</v>
      </c>
      <c r="C148" s="244" t="s">
        <v>281</v>
      </c>
      <c r="D148" s="243" t="s">
        <v>280</v>
      </c>
      <c r="E148" s="242">
        <v>1</v>
      </c>
      <c r="F148" s="156" t="s">
        <v>397</v>
      </c>
      <c r="G148" s="241"/>
      <c r="H148" s="241">
        <v>566.5</v>
      </c>
      <c r="I148" s="234">
        <f t="shared" si="4"/>
        <v>566.5</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384</v>
      </c>
      <c r="B149" s="244" t="s">
        <v>98</v>
      </c>
      <c r="C149" s="244" t="s">
        <v>281</v>
      </c>
      <c r="D149" s="243" t="s">
        <v>368</v>
      </c>
      <c r="E149" s="242">
        <v>1</v>
      </c>
      <c r="F149" s="158" t="s">
        <v>357</v>
      </c>
      <c r="G149" s="241"/>
      <c r="H149" s="241">
        <v>566.5</v>
      </c>
      <c r="I149" s="234">
        <f t="shared" si="4"/>
        <v>566.5</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384</v>
      </c>
      <c r="B150" s="244" t="s">
        <v>98</v>
      </c>
      <c r="C150" s="244" t="s">
        <v>281</v>
      </c>
      <c r="D150" s="243" t="s">
        <v>280</v>
      </c>
      <c r="E150" s="242">
        <v>1</v>
      </c>
      <c r="F150" s="158" t="s">
        <v>939</v>
      </c>
      <c r="G150" s="241"/>
      <c r="H150" s="241">
        <v>566.5</v>
      </c>
      <c r="I150" s="234">
        <f t="shared" si="4"/>
        <v>566.5</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55" t="s">
        <v>384</v>
      </c>
      <c r="B151" s="244" t="s">
        <v>98</v>
      </c>
      <c r="C151" s="244" t="s">
        <v>281</v>
      </c>
      <c r="D151" s="243" t="s">
        <v>368</v>
      </c>
      <c r="E151" s="242">
        <v>1</v>
      </c>
      <c r="F151" s="158" t="s">
        <v>357</v>
      </c>
      <c r="G151" s="241"/>
      <c r="H151" s="241">
        <v>566.5</v>
      </c>
      <c r="I151" s="234">
        <f t="shared" si="4"/>
        <v>566.5</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55" t="s">
        <v>384</v>
      </c>
      <c r="B152" s="244" t="s">
        <v>98</v>
      </c>
      <c r="C152" s="244" t="s">
        <v>281</v>
      </c>
      <c r="D152" s="243" t="s">
        <v>280</v>
      </c>
      <c r="E152" s="242">
        <v>1</v>
      </c>
      <c r="F152" s="193" t="s">
        <v>399</v>
      </c>
      <c r="G152" s="241"/>
      <c r="H152" s="241">
        <v>566.5</v>
      </c>
      <c r="I152" s="234">
        <f t="shared" si="4"/>
        <v>566.5</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384</v>
      </c>
      <c r="B153" s="244" t="s">
        <v>98</v>
      </c>
      <c r="C153" s="244" t="s">
        <v>281</v>
      </c>
      <c r="D153" s="243" t="s">
        <v>280</v>
      </c>
      <c r="E153" s="242">
        <v>1</v>
      </c>
      <c r="F153" s="194" t="s">
        <v>400</v>
      </c>
      <c r="G153" s="241"/>
      <c r="H153" s="241">
        <v>566.5</v>
      </c>
      <c r="I153" s="234">
        <f t="shared" si="4"/>
        <v>566.5</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55" t="s">
        <v>385</v>
      </c>
      <c r="B154" s="244" t="s">
        <v>104</v>
      </c>
      <c r="C154" s="244" t="s">
        <v>281</v>
      </c>
      <c r="D154" s="243" t="s">
        <v>280</v>
      </c>
      <c r="E154" s="242">
        <v>1</v>
      </c>
      <c r="F154" s="158" t="s">
        <v>401</v>
      </c>
      <c r="G154" s="241"/>
      <c r="H154" s="241">
        <v>364.17</v>
      </c>
      <c r="I154" s="234">
        <f t="shared" si="4"/>
        <v>364.17</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55" t="s">
        <v>386</v>
      </c>
      <c r="B155" s="244" t="s">
        <v>102</v>
      </c>
      <c r="C155" s="244" t="s">
        <v>281</v>
      </c>
      <c r="D155" s="243" t="s">
        <v>368</v>
      </c>
      <c r="E155" s="242">
        <v>1</v>
      </c>
      <c r="F155" s="158" t="s">
        <v>357</v>
      </c>
      <c r="G155" s="241"/>
      <c r="H155" s="241">
        <v>465.35</v>
      </c>
      <c r="I155" s="234">
        <f t="shared" si="4"/>
        <v>465.35</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402</v>
      </c>
      <c r="B156" s="244" t="s">
        <v>94</v>
      </c>
      <c r="C156" s="244" t="s">
        <v>183</v>
      </c>
      <c r="D156" s="243" t="s">
        <v>280</v>
      </c>
      <c r="E156" s="242">
        <v>1</v>
      </c>
      <c r="F156" s="158" t="s">
        <v>405</v>
      </c>
      <c r="G156" s="241"/>
      <c r="H156" s="241">
        <v>1392.8</v>
      </c>
      <c r="I156" s="234">
        <f t="shared" si="4"/>
        <v>1392.8</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62" t="s">
        <v>403</v>
      </c>
      <c r="B157" s="244" t="s">
        <v>94</v>
      </c>
      <c r="C157" s="244" t="s">
        <v>183</v>
      </c>
      <c r="D157" s="243" t="s">
        <v>280</v>
      </c>
      <c r="E157" s="242">
        <v>1</v>
      </c>
      <c r="F157" s="158" t="s">
        <v>406</v>
      </c>
      <c r="G157" s="241"/>
      <c r="H157" s="241">
        <v>1392.8</v>
      </c>
      <c r="I157" s="234">
        <f t="shared" si="4"/>
        <v>1392.8</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55" t="s">
        <v>383</v>
      </c>
      <c r="B158" s="244" t="s">
        <v>388</v>
      </c>
      <c r="C158" s="244" t="s">
        <v>183</v>
      </c>
      <c r="D158" s="243" t="s">
        <v>280</v>
      </c>
      <c r="E158" s="242">
        <v>1</v>
      </c>
      <c r="F158" s="193" t="s">
        <v>407</v>
      </c>
      <c r="G158" s="241"/>
      <c r="H158" s="241">
        <v>849.76</v>
      </c>
      <c r="I158" s="234">
        <f t="shared" si="4"/>
        <v>849.76</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55" t="s">
        <v>383</v>
      </c>
      <c r="B159" s="244" t="s">
        <v>388</v>
      </c>
      <c r="C159" s="244" t="s">
        <v>183</v>
      </c>
      <c r="D159" s="243" t="s">
        <v>280</v>
      </c>
      <c r="E159" s="242">
        <v>1</v>
      </c>
      <c r="F159" s="158" t="s">
        <v>432</v>
      </c>
      <c r="G159" s="241"/>
      <c r="H159" s="241">
        <v>849.76</v>
      </c>
      <c r="I159" s="234">
        <f t="shared" si="4"/>
        <v>849.76</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92" t="s">
        <v>384</v>
      </c>
      <c r="B160" s="244" t="s">
        <v>98</v>
      </c>
      <c r="C160" s="244" t="s">
        <v>183</v>
      </c>
      <c r="D160" s="243" t="s">
        <v>280</v>
      </c>
      <c r="E160" s="242">
        <v>1</v>
      </c>
      <c r="F160" s="158" t="s">
        <v>409</v>
      </c>
      <c r="G160" s="241"/>
      <c r="H160" s="241">
        <v>566.5</v>
      </c>
      <c r="I160" s="234">
        <f t="shared" si="4"/>
        <v>566.5</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55" t="s">
        <v>404</v>
      </c>
      <c r="B161" s="244" t="s">
        <v>387</v>
      </c>
      <c r="C161" s="244" t="s">
        <v>183</v>
      </c>
      <c r="D161" s="243" t="s">
        <v>280</v>
      </c>
      <c r="E161" s="242">
        <v>1</v>
      </c>
      <c r="F161" s="158" t="s">
        <v>413</v>
      </c>
      <c r="G161" s="241"/>
      <c r="H161" s="241">
        <v>505.81</v>
      </c>
      <c r="I161" s="234">
        <f t="shared" si="4"/>
        <v>505.81</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55" t="s">
        <v>404</v>
      </c>
      <c r="B162" s="244" t="s">
        <v>387</v>
      </c>
      <c r="C162" s="244" t="s">
        <v>183</v>
      </c>
      <c r="D162" s="243" t="s">
        <v>280</v>
      </c>
      <c r="E162" s="242">
        <v>1</v>
      </c>
      <c r="F162" s="158" t="s">
        <v>410</v>
      </c>
      <c r="G162" s="241"/>
      <c r="H162" s="241">
        <v>505.81</v>
      </c>
      <c r="I162" s="234">
        <f t="shared" si="4"/>
        <v>505.81</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244" t="s">
        <v>102</v>
      </c>
      <c r="C163" s="244" t="s">
        <v>183</v>
      </c>
      <c r="D163" s="243" t="s">
        <v>280</v>
      </c>
      <c r="E163" s="242">
        <v>1</v>
      </c>
      <c r="F163" s="158" t="s">
        <v>411</v>
      </c>
      <c r="G163" s="241"/>
      <c r="H163" s="241">
        <v>465.35</v>
      </c>
      <c r="I163" s="234">
        <f t="shared" si="4"/>
        <v>465.35</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244" t="s">
        <v>102</v>
      </c>
      <c r="C164" s="244" t="s">
        <v>183</v>
      </c>
      <c r="D164" s="243" t="s">
        <v>280</v>
      </c>
      <c r="E164" s="242">
        <v>1</v>
      </c>
      <c r="F164" s="158" t="s">
        <v>412</v>
      </c>
      <c r="G164" s="241"/>
      <c r="H164" s="241">
        <v>465.35</v>
      </c>
      <c r="I164" s="234">
        <f t="shared" si="4"/>
        <v>465.35</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244" t="s">
        <v>102</v>
      </c>
      <c r="C165" s="244" t="s">
        <v>183</v>
      </c>
      <c r="D165" s="243" t="s">
        <v>280</v>
      </c>
      <c r="E165" s="242">
        <v>1</v>
      </c>
      <c r="F165" s="158" t="s">
        <v>1017</v>
      </c>
      <c r="G165" s="241"/>
      <c r="H165" s="241">
        <v>465.35</v>
      </c>
      <c r="I165" s="234">
        <f t="shared" si="4"/>
        <v>465.35</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244" t="s">
        <v>102</v>
      </c>
      <c r="C166" s="244" t="s">
        <v>183</v>
      </c>
      <c r="D166" s="243" t="s">
        <v>280</v>
      </c>
      <c r="E166" s="242">
        <v>1</v>
      </c>
      <c r="F166" s="158" t="s">
        <v>414</v>
      </c>
      <c r="G166" s="241"/>
      <c r="H166" s="241">
        <v>465.35</v>
      </c>
      <c r="I166" s="234">
        <f t="shared" si="4"/>
        <v>465.35</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244" t="s">
        <v>102</v>
      </c>
      <c r="C167" s="244" t="s">
        <v>183</v>
      </c>
      <c r="D167" s="243" t="s">
        <v>280</v>
      </c>
      <c r="E167" s="242">
        <v>1</v>
      </c>
      <c r="F167" s="158" t="s">
        <v>415</v>
      </c>
      <c r="G167" s="241"/>
      <c r="H167" s="241">
        <v>465.35</v>
      </c>
      <c r="I167" s="234">
        <f t="shared" si="4"/>
        <v>465.35</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244" t="s">
        <v>102</v>
      </c>
      <c r="C168" s="244" t="s">
        <v>183</v>
      </c>
      <c r="D168" s="243" t="s">
        <v>280</v>
      </c>
      <c r="E168" s="242">
        <v>1</v>
      </c>
      <c r="F168" s="158" t="s">
        <v>416</v>
      </c>
      <c r="G168" s="241"/>
      <c r="H168" s="241">
        <v>465.35</v>
      </c>
      <c r="I168" s="234">
        <f t="shared" si="4"/>
        <v>465.35</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244" t="s">
        <v>102</v>
      </c>
      <c r="C169" s="244" t="s">
        <v>183</v>
      </c>
      <c r="D169" s="243" t="s">
        <v>280</v>
      </c>
      <c r="E169" s="242">
        <v>1</v>
      </c>
      <c r="F169" s="158" t="s">
        <v>417</v>
      </c>
      <c r="G169" s="241"/>
      <c r="H169" s="241">
        <v>465.35</v>
      </c>
      <c r="I169" s="234">
        <f t="shared" si="4"/>
        <v>465.35</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244" t="s">
        <v>102</v>
      </c>
      <c r="C170" s="244" t="s">
        <v>183</v>
      </c>
      <c r="D170" s="243" t="s">
        <v>280</v>
      </c>
      <c r="E170" s="242">
        <v>1</v>
      </c>
      <c r="F170" s="175" t="s">
        <v>418</v>
      </c>
      <c r="G170" s="241"/>
      <c r="H170" s="241">
        <v>465.35</v>
      </c>
      <c r="I170" s="234">
        <f t="shared" si="4"/>
        <v>465.35</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244" t="s">
        <v>102</v>
      </c>
      <c r="C171" s="244" t="s">
        <v>183</v>
      </c>
      <c r="D171" s="243" t="s">
        <v>368</v>
      </c>
      <c r="E171" s="242">
        <v>1</v>
      </c>
      <c r="F171" s="158" t="s">
        <v>357</v>
      </c>
      <c r="G171" s="241"/>
      <c r="H171" s="241">
        <v>465.35</v>
      </c>
      <c r="I171" s="234">
        <f t="shared" si="4"/>
        <v>465.35</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244" t="s">
        <v>102</v>
      </c>
      <c r="C172" s="244" t="s">
        <v>183</v>
      </c>
      <c r="D172" s="243" t="s">
        <v>280</v>
      </c>
      <c r="E172" s="242">
        <v>1</v>
      </c>
      <c r="F172" s="191" t="s">
        <v>1018</v>
      </c>
      <c r="G172" s="241"/>
      <c r="H172" s="241">
        <v>465.35</v>
      </c>
      <c r="I172" s="234">
        <f t="shared" si="4"/>
        <v>465.35</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244" t="s">
        <v>102</v>
      </c>
      <c r="C173" s="244" t="s">
        <v>183</v>
      </c>
      <c r="D173" s="243" t="s">
        <v>280</v>
      </c>
      <c r="E173" s="242">
        <v>1</v>
      </c>
      <c r="F173" s="158" t="s">
        <v>421</v>
      </c>
      <c r="G173" s="241"/>
      <c r="H173" s="241">
        <v>465.35</v>
      </c>
      <c r="I173" s="234">
        <f t="shared" si="4"/>
        <v>465.35</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244" t="s">
        <v>102</v>
      </c>
      <c r="C174" s="244" t="s">
        <v>183</v>
      </c>
      <c r="D174" s="243" t="s">
        <v>280</v>
      </c>
      <c r="E174" s="242">
        <v>1</v>
      </c>
      <c r="F174" s="158" t="s">
        <v>422</v>
      </c>
      <c r="G174" s="241"/>
      <c r="H174" s="241">
        <v>465.35</v>
      </c>
      <c r="I174" s="234">
        <f t="shared" si="4"/>
        <v>465.35</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244" t="s">
        <v>102</v>
      </c>
      <c r="C175" s="244" t="s">
        <v>183</v>
      </c>
      <c r="D175" s="243" t="s">
        <v>280</v>
      </c>
      <c r="E175" s="242">
        <v>1</v>
      </c>
      <c r="F175" s="158" t="s">
        <v>423</v>
      </c>
      <c r="G175" s="241"/>
      <c r="H175" s="241">
        <v>465.35</v>
      </c>
      <c r="I175" s="234">
        <f t="shared" si="4"/>
        <v>465.35</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244" t="s">
        <v>102</v>
      </c>
      <c r="C176" s="244" t="s">
        <v>183</v>
      </c>
      <c r="D176" s="243" t="s">
        <v>280</v>
      </c>
      <c r="E176" s="242">
        <v>1</v>
      </c>
      <c r="F176" s="151" t="s">
        <v>424</v>
      </c>
      <c r="G176" s="241"/>
      <c r="H176" s="241">
        <v>465.35</v>
      </c>
      <c r="I176" s="234">
        <f t="shared" si="4"/>
        <v>465.35</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65" t="s">
        <v>386</v>
      </c>
      <c r="B177" s="244" t="s">
        <v>102</v>
      </c>
      <c r="C177" s="244" t="s">
        <v>183</v>
      </c>
      <c r="D177" s="243" t="s">
        <v>280</v>
      </c>
      <c r="E177" s="242">
        <v>1</v>
      </c>
      <c r="F177" s="158" t="s">
        <v>425</v>
      </c>
      <c r="G177" s="241"/>
      <c r="H177" s="241">
        <v>465.35</v>
      </c>
      <c r="I177" s="234">
        <f t="shared" si="4"/>
        <v>465.35</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65" t="s">
        <v>386</v>
      </c>
      <c r="B178" s="244" t="s">
        <v>102</v>
      </c>
      <c r="C178" s="244" t="s">
        <v>183</v>
      </c>
      <c r="D178" s="243" t="s">
        <v>280</v>
      </c>
      <c r="E178" s="242">
        <v>1</v>
      </c>
      <c r="F178" s="205" t="s">
        <v>426</v>
      </c>
      <c r="G178" s="241"/>
      <c r="H178" s="241">
        <v>465.35</v>
      </c>
      <c r="I178" s="234">
        <f t="shared" si="4"/>
        <v>465.35</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65" t="s">
        <v>386</v>
      </c>
      <c r="B179" s="244" t="s">
        <v>102</v>
      </c>
      <c r="C179" s="244" t="s">
        <v>183</v>
      </c>
      <c r="D179" s="243" t="s">
        <v>280</v>
      </c>
      <c r="E179" s="242">
        <v>1</v>
      </c>
      <c r="F179" s="158" t="s">
        <v>427</v>
      </c>
      <c r="G179" s="241"/>
      <c r="H179" s="241">
        <v>465.35</v>
      </c>
      <c r="I179" s="234">
        <f t="shared" si="4"/>
        <v>465.35</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65" t="s">
        <v>386</v>
      </c>
      <c r="B180" s="244" t="s">
        <v>102</v>
      </c>
      <c r="C180" s="244" t="s">
        <v>183</v>
      </c>
      <c r="D180" s="243" t="s">
        <v>280</v>
      </c>
      <c r="E180" s="242">
        <v>1</v>
      </c>
      <c r="F180" s="156" t="s">
        <v>986</v>
      </c>
      <c r="G180" s="241"/>
      <c r="H180" s="241">
        <v>465.35</v>
      </c>
      <c r="I180" s="234">
        <f t="shared" si="4"/>
        <v>465.35</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65" t="s">
        <v>386</v>
      </c>
      <c r="B181" s="244" t="s">
        <v>102</v>
      </c>
      <c r="C181" s="244" t="s">
        <v>183</v>
      </c>
      <c r="D181" s="243" t="s">
        <v>280</v>
      </c>
      <c r="E181" s="242">
        <v>1</v>
      </c>
      <c r="F181" s="158" t="s">
        <v>428</v>
      </c>
      <c r="G181" s="241"/>
      <c r="H181" s="241">
        <v>465.35</v>
      </c>
      <c r="I181" s="234">
        <f t="shared" si="4"/>
        <v>465.35</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65" t="s">
        <v>386</v>
      </c>
      <c r="B182" s="244" t="s">
        <v>102</v>
      </c>
      <c r="C182" s="244" t="s">
        <v>183</v>
      </c>
      <c r="D182" s="243" t="s">
        <v>280</v>
      </c>
      <c r="E182" s="242">
        <v>1</v>
      </c>
      <c r="F182" s="158" t="s">
        <v>429</v>
      </c>
      <c r="G182" s="241"/>
      <c r="H182" s="241">
        <v>465.35</v>
      </c>
      <c r="I182" s="234">
        <f t="shared" si="4"/>
        <v>465.35</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385</v>
      </c>
      <c r="B183" s="244" t="s">
        <v>104</v>
      </c>
      <c r="C183" s="244" t="s">
        <v>183</v>
      </c>
      <c r="D183" s="243" t="s">
        <v>280</v>
      </c>
      <c r="E183" s="242">
        <v>1</v>
      </c>
      <c r="F183" s="158" t="s">
        <v>430</v>
      </c>
      <c r="G183" s="241"/>
      <c r="H183" s="241">
        <v>364.17</v>
      </c>
      <c r="I183" s="234">
        <f t="shared" si="4"/>
        <v>364.17</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385</v>
      </c>
      <c r="B184" s="244" t="s">
        <v>104</v>
      </c>
      <c r="C184" s="244" t="s">
        <v>183</v>
      </c>
      <c r="D184" s="243" t="s">
        <v>280</v>
      </c>
      <c r="E184" s="242">
        <v>1</v>
      </c>
      <c r="F184" s="158" t="s">
        <v>431</v>
      </c>
      <c r="G184" s="241"/>
      <c r="H184" s="241">
        <v>364.17</v>
      </c>
      <c r="I184" s="234">
        <f t="shared" si="4"/>
        <v>364.17</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385</v>
      </c>
      <c r="B185" s="244" t="s">
        <v>104</v>
      </c>
      <c r="C185" s="244" t="s">
        <v>183</v>
      </c>
      <c r="D185" s="243" t="s">
        <v>280</v>
      </c>
      <c r="E185" s="242">
        <v>1</v>
      </c>
      <c r="F185" s="158" t="s">
        <v>439</v>
      </c>
      <c r="G185" s="241"/>
      <c r="H185" s="241">
        <v>364.17</v>
      </c>
      <c r="I185" s="234">
        <f t="shared" si="4"/>
        <v>364.17</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90" t="s">
        <v>385</v>
      </c>
      <c r="B186" s="244" t="s">
        <v>104</v>
      </c>
      <c r="C186" s="244" t="s">
        <v>183</v>
      </c>
      <c r="D186" s="243" t="s">
        <v>280</v>
      </c>
      <c r="E186" s="242">
        <v>1</v>
      </c>
      <c r="F186" s="205" t="s">
        <v>1083</v>
      </c>
      <c r="G186" s="241"/>
      <c r="H186" s="241">
        <v>364.17</v>
      </c>
      <c r="I186" s="234">
        <f t="shared" si="4"/>
        <v>364.17</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62" t="s">
        <v>382</v>
      </c>
      <c r="B187" s="244" t="s">
        <v>94</v>
      </c>
      <c r="C187" s="244" t="s">
        <v>297</v>
      </c>
      <c r="D187" s="243" t="s">
        <v>280</v>
      </c>
      <c r="E187" s="242">
        <v>1</v>
      </c>
      <c r="F187" s="151" t="s">
        <v>440</v>
      </c>
      <c r="G187" s="249"/>
      <c r="H187" s="241">
        <v>1392.8</v>
      </c>
      <c r="I187" s="234">
        <f t="shared" si="4"/>
        <v>1392.8</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404</v>
      </c>
      <c r="B188" s="244" t="s">
        <v>387</v>
      </c>
      <c r="C188" s="244" t="s">
        <v>297</v>
      </c>
      <c r="D188" s="243" t="s">
        <v>280</v>
      </c>
      <c r="E188" s="242">
        <v>1</v>
      </c>
      <c r="F188" s="188" t="s">
        <v>934</v>
      </c>
      <c r="G188" s="241"/>
      <c r="H188" s="241">
        <v>505.81</v>
      </c>
      <c r="I188" s="234">
        <f t="shared" si="4"/>
        <v>505.81</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385</v>
      </c>
      <c r="B189" s="244" t="s">
        <v>104</v>
      </c>
      <c r="C189" s="244" t="s">
        <v>297</v>
      </c>
      <c r="D189" s="243" t="s">
        <v>280</v>
      </c>
      <c r="E189" s="242">
        <v>1</v>
      </c>
      <c r="F189" s="158" t="s">
        <v>1028</v>
      </c>
      <c r="G189" s="241"/>
      <c r="H189" s="241">
        <v>364.17</v>
      </c>
      <c r="I189" s="234">
        <f t="shared" si="4"/>
        <v>364.17</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433</v>
      </c>
      <c r="B190" s="244" t="s">
        <v>94</v>
      </c>
      <c r="C190" s="244" t="s">
        <v>434</v>
      </c>
      <c r="D190" s="243" t="s">
        <v>280</v>
      </c>
      <c r="E190" s="242">
        <v>1</v>
      </c>
      <c r="F190" s="157" t="s">
        <v>435</v>
      </c>
      <c r="G190" s="241"/>
      <c r="H190" s="241">
        <v>1392.8</v>
      </c>
      <c r="I190" s="234">
        <f t="shared" si="4"/>
        <v>1392.8</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383</v>
      </c>
      <c r="B191" s="244" t="s">
        <v>388</v>
      </c>
      <c r="C191" s="244" t="s">
        <v>434</v>
      </c>
      <c r="D191" s="243" t="s">
        <v>280</v>
      </c>
      <c r="E191" s="242">
        <v>1</v>
      </c>
      <c r="F191" s="158" t="s">
        <v>436</v>
      </c>
      <c r="G191" s="241"/>
      <c r="H191" s="241">
        <v>849.76</v>
      </c>
      <c r="I191" s="234">
        <f t="shared" si="4"/>
        <v>849.76</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441</v>
      </c>
      <c r="B192" s="244" t="s">
        <v>94</v>
      </c>
      <c r="C192" s="174" t="s">
        <v>443</v>
      </c>
      <c r="D192" s="243" t="s">
        <v>280</v>
      </c>
      <c r="E192" s="242">
        <v>1</v>
      </c>
      <c r="F192" s="156" t="s">
        <v>444</v>
      </c>
      <c r="G192" s="241"/>
      <c r="H192" s="241">
        <v>1392.8</v>
      </c>
      <c r="I192" s="234">
        <f t="shared" si="4"/>
        <v>1392.8</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244" t="s">
        <v>388</v>
      </c>
      <c r="C193" s="174" t="s">
        <v>443</v>
      </c>
      <c r="D193" s="243" t="s">
        <v>280</v>
      </c>
      <c r="E193" s="242">
        <v>1</v>
      </c>
      <c r="F193" s="158" t="s">
        <v>448</v>
      </c>
      <c r="G193" s="241"/>
      <c r="H193" s="241">
        <v>849.76</v>
      </c>
      <c r="I193" s="234">
        <f t="shared" si="4"/>
        <v>849.76</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386</v>
      </c>
      <c r="B194" s="244" t="s">
        <v>102</v>
      </c>
      <c r="C194" s="174" t="s">
        <v>443</v>
      </c>
      <c r="D194" s="243" t="s">
        <v>280</v>
      </c>
      <c r="E194" s="242">
        <v>1</v>
      </c>
      <c r="F194" s="164" t="s">
        <v>446</v>
      </c>
      <c r="G194" s="241"/>
      <c r="H194" s="241">
        <v>465.35</v>
      </c>
      <c r="I194" s="234">
        <f t="shared" si="4"/>
        <v>465.35</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442</v>
      </c>
      <c r="B195" s="244" t="s">
        <v>94</v>
      </c>
      <c r="C195" s="174" t="s">
        <v>443</v>
      </c>
      <c r="D195" s="243" t="s">
        <v>280</v>
      </c>
      <c r="E195" s="242">
        <v>1</v>
      </c>
      <c r="F195" s="222" t="s">
        <v>357</v>
      </c>
      <c r="G195" s="241"/>
      <c r="H195" s="241">
        <v>1392.8</v>
      </c>
      <c r="I195" s="234">
        <f t="shared" si="4"/>
        <v>1392.8</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244" t="s">
        <v>387</v>
      </c>
      <c r="C196" s="184" t="s">
        <v>443</v>
      </c>
      <c r="D196" s="243" t="s">
        <v>280</v>
      </c>
      <c r="E196" s="242">
        <v>1</v>
      </c>
      <c r="F196" s="158" t="s">
        <v>1027</v>
      </c>
      <c r="G196" s="241"/>
      <c r="H196" s="241">
        <v>505.81</v>
      </c>
      <c r="I196" s="234">
        <f t="shared" si="4"/>
        <v>505.81</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404</v>
      </c>
      <c r="B197" s="244" t="s">
        <v>387</v>
      </c>
      <c r="C197" s="174" t="s">
        <v>451</v>
      </c>
      <c r="D197" s="243" t="s">
        <v>280</v>
      </c>
      <c r="E197" s="242">
        <v>1</v>
      </c>
      <c r="F197" s="158" t="s">
        <v>452</v>
      </c>
      <c r="G197" s="241"/>
      <c r="H197" s="241">
        <v>505.81</v>
      </c>
      <c r="I197" s="234">
        <f t="shared" si="4"/>
        <v>505.81</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383</v>
      </c>
      <c r="B198" s="244" t="s">
        <v>388</v>
      </c>
      <c r="C198" s="174" t="s">
        <v>451</v>
      </c>
      <c r="D198" s="243" t="s">
        <v>280</v>
      </c>
      <c r="E198" s="242">
        <v>1</v>
      </c>
      <c r="F198" s="185" t="s">
        <v>453</v>
      </c>
      <c r="G198" s="241"/>
      <c r="H198" s="241">
        <v>849.76</v>
      </c>
      <c r="I198" s="234">
        <f t="shared" si="4"/>
        <v>849.76</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383</v>
      </c>
      <c r="B199" s="244" t="s">
        <v>388</v>
      </c>
      <c r="C199" s="174" t="s">
        <v>451</v>
      </c>
      <c r="D199" s="243" t="s">
        <v>280</v>
      </c>
      <c r="E199" s="242">
        <v>1</v>
      </c>
      <c r="F199" s="185" t="s">
        <v>454</v>
      </c>
      <c r="G199" s="241"/>
      <c r="H199" s="241">
        <v>849.76</v>
      </c>
      <c r="I199" s="234">
        <f t="shared" si="4"/>
        <v>849.76</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383</v>
      </c>
      <c r="B200" s="244" t="s">
        <v>388</v>
      </c>
      <c r="C200" s="174" t="s">
        <v>451</v>
      </c>
      <c r="D200" s="243" t="s">
        <v>280</v>
      </c>
      <c r="E200" s="242">
        <v>1</v>
      </c>
      <c r="F200" s="185" t="s">
        <v>964</v>
      </c>
      <c r="G200" s="241"/>
      <c r="H200" s="241">
        <v>849.76</v>
      </c>
      <c r="I200" s="234">
        <f t="shared" ref="I200:I263" si="5">SUM(G200:H200)</f>
        <v>849.76</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404</v>
      </c>
      <c r="B201" s="244" t="s">
        <v>387</v>
      </c>
      <c r="C201" s="174" t="s">
        <v>451</v>
      </c>
      <c r="D201" s="243" t="s">
        <v>280</v>
      </c>
      <c r="E201" s="242">
        <v>1</v>
      </c>
      <c r="F201" s="185" t="s">
        <v>455</v>
      </c>
      <c r="G201" s="241"/>
      <c r="H201" s="241">
        <v>505.81</v>
      </c>
      <c r="I201" s="234">
        <f t="shared" si="5"/>
        <v>505.81</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404</v>
      </c>
      <c r="B202" s="244" t="s">
        <v>387</v>
      </c>
      <c r="C202" s="174" t="s">
        <v>451</v>
      </c>
      <c r="D202" s="243" t="s">
        <v>280</v>
      </c>
      <c r="E202" s="242">
        <v>1</v>
      </c>
      <c r="F202" s="185" t="s">
        <v>1082</v>
      </c>
      <c r="G202" s="241"/>
      <c r="H202" s="241">
        <v>505.81</v>
      </c>
      <c r="I202" s="234">
        <f t="shared" si="5"/>
        <v>505.81</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449</v>
      </c>
      <c r="B203" s="244" t="s">
        <v>94</v>
      </c>
      <c r="C203" s="174" t="s">
        <v>451</v>
      </c>
      <c r="D203" s="243" t="s">
        <v>280</v>
      </c>
      <c r="E203" s="242">
        <v>1</v>
      </c>
      <c r="F203" s="158" t="s">
        <v>963</v>
      </c>
      <c r="G203" s="241"/>
      <c r="H203" s="241">
        <v>1392.8</v>
      </c>
      <c r="I203" s="234">
        <f t="shared" si="5"/>
        <v>1392.8</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383</v>
      </c>
      <c r="B204" s="244" t="s">
        <v>388</v>
      </c>
      <c r="C204" s="174" t="s">
        <v>451</v>
      </c>
      <c r="D204" s="243" t="s">
        <v>280</v>
      </c>
      <c r="E204" s="242">
        <v>1</v>
      </c>
      <c r="F204" s="185" t="s">
        <v>456</v>
      </c>
      <c r="G204" s="241"/>
      <c r="H204" s="241">
        <v>849.76</v>
      </c>
      <c r="I204" s="234">
        <f t="shared" si="5"/>
        <v>849.76</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244" t="s">
        <v>387</v>
      </c>
      <c r="C205" s="174" t="s">
        <v>451</v>
      </c>
      <c r="D205" s="243" t="s">
        <v>280</v>
      </c>
      <c r="E205" s="242">
        <v>1</v>
      </c>
      <c r="F205" s="185" t="s">
        <v>457</v>
      </c>
      <c r="G205" s="241"/>
      <c r="H205" s="241">
        <v>505.81</v>
      </c>
      <c r="I205" s="234">
        <f t="shared" si="5"/>
        <v>505.81</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404</v>
      </c>
      <c r="B206" s="244" t="s">
        <v>387</v>
      </c>
      <c r="C206" s="174" t="s">
        <v>451</v>
      </c>
      <c r="D206" s="243" t="s">
        <v>280</v>
      </c>
      <c r="E206" s="242">
        <v>1</v>
      </c>
      <c r="F206" s="158" t="s">
        <v>1016</v>
      </c>
      <c r="G206" s="241"/>
      <c r="H206" s="241">
        <v>505.81</v>
      </c>
      <c r="I206" s="234">
        <f t="shared" si="5"/>
        <v>505.81</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244" t="s">
        <v>102</v>
      </c>
      <c r="C207" s="174" t="s">
        <v>451</v>
      </c>
      <c r="D207" s="243" t="s">
        <v>280</v>
      </c>
      <c r="E207" s="242">
        <v>1</v>
      </c>
      <c r="F207" s="186" t="s">
        <v>952</v>
      </c>
      <c r="G207" s="241"/>
      <c r="H207" s="241">
        <v>465.35</v>
      </c>
      <c r="I207" s="234">
        <f t="shared" si="5"/>
        <v>465.35</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450</v>
      </c>
      <c r="B208" s="244" t="s">
        <v>94</v>
      </c>
      <c r="C208" s="174" t="s">
        <v>451</v>
      </c>
      <c r="D208" s="243" t="s">
        <v>280</v>
      </c>
      <c r="E208" s="242">
        <v>1</v>
      </c>
      <c r="F208" s="158" t="s">
        <v>459</v>
      </c>
      <c r="G208" s="241"/>
      <c r="H208" s="241">
        <v>1392.8</v>
      </c>
      <c r="I208" s="234">
        <f t="shared" si="5"/>
        <v>1392.8</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383</v>
      </c>
      <c r="B209" s="244" t="s">
        <v>388</v>
      </c>
      <c r="C209" s="174" t="s">
        <v>451</v>
      </c>
      <c r="D209" s="243" t="s">
        <v>280</v>
      </c>
      <c r="E209" s="242">
        <v>1</v>
      </c>
      <c r="F209" s="186" t="s">
        <v>460</v>
      </c>
      <c r="G209" s="241"/>
      <c r="H209" s="241">
        <v>849.76</v>
      </c>
      <c r="I209" s="234">
        <f t="shared" si="5"/>
        <v>849.76</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404</v>
      </c>
      <c r="B210" s="244" t="s">
        <v>387</v>
      </c>
      <c r="C210" s="174" t="s">
        <v>451</v>
      </c>
      <c r="D210" s="243" t="s">
        <v>280</v>
      </c>
      <c r="E210" s="242">
        <v>1</v>
      </c>
      <c r="F210" s="186" t="s">
        <v>461</v>
      </c>
      <c r="G210" s="241"/>
      <c r="H210" s="241">
        <v>505.81</v>
      </c>
      <c r="I210" s="234">
        <f t="shared" si="5"/>
        <v>505.81</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55" t="s">
        <v>386</v>
      </c>
      <c r="B211" s="244" t="s">
        <v>102</v>
      </c>
      <c r="C211" s="174" t="s">
        <v>451</v>
      </c>
      <c r="D211" s="243" t="s">
        <v>280</v>
      </c>
      <c r="E211" s="242">
        <v>1</v>
      </c>
      <c r="F211" s="158" t="s">
        <v>462</v>
      </c>
      <c r="G211" s="241"/>
      <c r="H211" s="241">
        <v>465.35</v>
      </c>
      <c r="I211" s="234">
        <f t="shared" si="5"/>
        <v>465.35</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386</v>
      </c>
      <c r="B212" s="244" t="s">
        <v>102</v>
      </c>
      <c r="C212" s="174" t="s">
        <v>451</v>
      </c>
      <c r="D212" s="243" t="s">
        <v>280</v>
      </c>
      <c r="E212" s="242">
        <v>1</v>
      </c>
      <c r="F212" s="185" t="s">
        <v>463</v>
      </c>
      <c r="G212" s="241"/>
      <c r="H212" s="241">
        <v>465.35</v>
      </c>
      <c r="I212" s="234">
        <f t="shared" si="5"/>
        <v>465.35</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386</v>
      </c>
      <c r="B213" s="244" t="s">
        <v>102</v>
      </c>
      <c r="C213" s="174" t="s">
        <v>451</v>
      </c>
      <c r="D213" s="243" t="s">
        <v>280</v>
      </c>
      <c r="E213" s="242">
        <v>1</v>
      </c>
      <c r="F213" s="185" t="s">
        <v>464</v>
      </c>
      <c r="G213" s="241"/>
      <c r="H213" s="241">
        <v>465.35</v>
      </c>
      <c r="I213" s="234">
        <f t="shared" si="5"/>
        <v>465.35</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404</v>
      </c>
      <c r="B214" s="244" t="s">
        <v>387</v>
      </c>
      <c r="C214" s="174" t="s">
        <v>298</v>
      </c>
      <c r="D214" s="243" t="s">
        <v>280</v>
      </c>
      <c r="E214" s="242">
        <v>1</v>
      </c>
      <c r="F214" s="158" t="s">
        <v>467</v>
      </c>
      <c r="G214" s="241"/>
      <c r="H214" s="241">
        <v>505.81</v>
      </c>
      <c r="I214" s="234">
        <f t="shared" si="5"/>
        <v>505.81</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465</v>
      </c>
      <c r="B215" s="244" t="s">
        <v>94</v>
      </c>
      <c r="C215" s="174" t="s">
        <v>298</v>
      </c>
      <c r="D215" s="243" t="s">
        <v>280</v>
      </c>
      <c r="E215" s="242">
        <v>1</v>
      </c>
      <c r="F215" s="151" t="s">
        <v>468</v>
      </c>
      <c r="G215" s="241"/>
      <c r="H215" s="241">
        <v>1392.8</v>
      </c>
      <c r="I215" s="234">
        <f t="shared" si="5"/>
        <v>1392.8</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65" t="s">
        <v>383</v>
      </c>
      <c r="B216" s="244" t="s">
        <v>388</v>
      </c>
      <c r="C216" s="184" t="s">
        <v>298</v>
      </c>
      <c r="D216" s="243" t="s">
        <v>280</v>
      </c>
      <c r="E216" s="242">
        <v>1</v>
      </c>
      <c r="F216" s="158" t="s">
        <v>469</v>
      </c>
      <c r="G216" s="241"/>
      <c r="H216" s="241">
        <v>849.76</v>
      </c>
      <c r="I216" s="234">
        <f t="shared" si="5"/>
        <v>849.76</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244" t="s">
        <v>388</v>
      </c>
      <c r="C217" s="174" t="s">
        <v>298</v>
      </c>
      <c r="D217" s="243" t="s">
        <v>280</v>
      </c>
      <c r="E217" s="242">
        <v>1</v>
      </c>
      <c r="F217" s="151" t="s">
        <v>470</v>
      </c>
      <c r="G217" s="241"/>
      <c r="H217" s="241">
        <v>849.76</v>
      </c>
      <c r="I217" s="234">
        <f t="shared" si="5"/>
        <v>849.76</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244" t="s">
        <v>387</v>
      </c>
      <c r="C218" s="174" t="s">
        <v>298</v>
      </c>
      <c r="D218" s="243" t="s">
        <v>280</v>
      </c>
      <c r="E218" s="242">
        <v>1</v>
      </c>
      <c r="F218" s="151" t="s">
        <v>471</v>
      </c>
      <c r="G218" s="241"/>
      <c r="H218" s="241">
        <v>505.81</v>
      </c>
      <c r="I218" s="234">
        <f t="shared" si="5"/>
        <v>505.81</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386</v>
      </c>
      <c r="B219" s="244" t="s">
        <v>102</v>
      </c>
      <c r="C219" s="174" t="s">
        <v>298</v>
      </c>
      <c r="D219" s="243" t="s">
        <v>280</v>
      </c>
      <c r="E219" s="242">
        <v>1</v>
      </c>
      <c r="F219" s="158" t="s">
        <v>472</v>
      </c>
      <c r="G219" s="241"/>
      <c r="H219" s="241">
        <v>465.35</v>
      </c>
      <c r="I219" s="234">
        <f t="shared" si="5"/>
        <v>465.35</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466</v>
      </c>
      <c r="B220" s="244" t="s">
        <v>94</v>
      </c>
      <c r="C220" s="174" t="s">
        <v>298</v>
      </c>
      <c r="D220" s="243" t="s">
        <v>280</v>
      </c>
      <c r="E220" s="242">
        <v>1</v>
      </c>
      <c r="F220" s="157" t="s">
        <v>761</v>
      </c>
      <c r="G220" s="241"/>
      <c r="H220" s="241">
        <v>1392.8</v>
      </c>
      <c r="I220" s="234">
        <f t="shared" si="5"/>
        <v>1392.8</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383</v>
      </c>
      <c r="B221" s="244" t="s">
        <v>388</v>
      </c>
      <c r="C221" s="174" t="s">
        <v>298</v>
      </c>
      <c r="D221" s="243" t="s">
        <v>280</v>
      </c>
      <c r="E221" s="242">
        <v>1</v>
      </c>
      <c r="F221" s="183" t="s">
        <v>473</v>
      </c>
      <c r="G221" s="241"/>
      <c r="H221" s="241">
        <v>849.76</v>
      </c>
      <c r="I221" s="234">
        <f t="shared" si="5"/>
        <v>849.76</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244" t="s">
        <v>388</v>
      </c>
      <c r="C222" s="174" t="s">
        <v>298</v>
      </c>
      <c r="D222" s="243" t="s">
        <v>280</v>
      </c>
      <c r="E222" s="242">
        <v>1</v>
      </c>
      <c r="F222" s="151" t="s">
        <v>1015</v>
      </c>
      <c r="G222" s="241"/>
      <c r="H222" s="241">
        <v>849.76</v>
      </c>
      <c r="I222" s="234">
        <f t="shared" si="5"/>
        <v>849.76</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404</v>
      </c>
      <c r="B223" s="244" t="s">
        <v>387</v>
      </c>
      <c r="C223" s="174" t="s">
        <v>298</v>
      </c>
      <c r="D223" s="243" t="s">
        <v>280</v>
      </c>
      <c r="E223" s="242">
        <v>1</v>
      </c>
      <c r="F223" s="151" t="s">
        <v>971</v>
      </c>
      <c r="G223" s="241"/>
      <c r="H223" s="241">
        <v>505.81</v>
      </c>
      <c r="I223" s="234">
        <f t="shared" si="5"/>
        <v>505.81</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386</v>
      </c>
      <c r="B224" s="244" t="s">
        <v>102</v>
      </c>
      <c r="C224" s="174" t="s">
        <v>298</v>
      </c>
      <c r="D224" s="243" t="s">
        <v>280</v>
      </c>
      <c r="E224" s="242">
        <v>1</v>
      </c>
      <c r="F224" s="151" t="s">
        <v>475</v>
      </c>
      <c r="G224" s="241"/>
      <c r="H224" s="241">
        <v>465.35</v>
      </c>
      <c r="I224" s="234">
        <f t="shared" si="5"/>
        <v>465.35</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248" t="s">
        <v>387</v>
      </c>
      <c r="C225" s="174" t="s">
        <v>299</v>
      </c>
      <c r="D225" s="247" t="s">
        <v>280</v>
      </c>
      <c r="E225" s="242">
        <v>1</v>
      </c>
      <c r="F225" s="158" t="s">
        <v>1071</v>
      </c>
      <c r="G225" s="241"/>
      <c r="H225" s="241">
        <v>505.81</v>
      </c>
      <c r="I225" s="234">
        <f t="shared" si="5"/>
        <v>505.81</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476</v>
      </c>
      <c r="B226" s="248" t="s">
        <v>94</v>
      </c>
      <c r="C226" s="174" t="s">
        <v>299</v>
      </c>
      <c r="D226" s="247" t="s">
        <v>280</v>
      </c>
      <c r="E226" s="242">
        <v>1</v>
      </c>
      <c r="F226" s="151" t="s">
        <v>938</v>
      </c>
      <c r="G226" s="241"/>
      <c r="H226" s="241">
        <v>1392.8</v>
      </c>
      <c r="I226" s="234">
        <f t="shared" si="5"/>
        <v>1392.8</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383</v>
      </c>
      <c r="B227" s="248" t="s">
        <v>388</v>
      </c>
      <c r="C227" s="174" t="s">
        <v>299</v>
      </c>
      <c r="D227" s="247" t="s">
        <v>280</v>
      </c>
      <c r="E227" s="242">
        <v>1</v>
      </c>
      <c r="F227" s="151" t="s">
        <v>481</v>
      </c>
      <c r="G227" s="241"/>
      <c r="H227" s="241">
        <v>849.76</v>
      </c>
      <c r="I227" s="234">
        <f t="shared" si="5"/>
        <v>849.76</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248" t="s">
        <v>388</v>
      </c>
      <c r="C228" s="174" t="s">
        <v>299</v>
      </c>
      <c r="D228" s="247" t="s">
        <v>280</v>
      </c>
      <c r="E228" s="242">
        <v>1</v>
      </c>
      <c r="F228" s="158" t="s">
        <v>482</v>
      </c>
      <c r="G228" s="241"/>
      <c r="H228" s="241">
        <v>849.76</v>
      </c>
      <c r="I228" s="234">
        <f t="shared" si="5"/>
        <v>849.76</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383</v>
      </c>
      <c r="B229" s="248" t="s">
        <v>388</v>
      </c>
      <c r="C229" s="174" t="s">
        <v>299</v>
      </c>
      <c r="D229" s="247" t="s">
        <v>280</v>
      </c>
      <c r="E229" s="242">
        <v>1</v>
      </c>
      <c r="F229" s="158" t="s">
        <v>1091</v>
      </c>
      <c r="G229" s="241"/>
      <c r="H229" s="241">
        <v>849.76</v>
      </c>
      <c r="I229" s="234">
        <f t="shared" si="5"/>
        <v>849.76</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404</v>
      </c>
      <c r="B230" s="248" t="s">
        <v>387</v>
      </c>
      <c r="C230" s="174" t="s">
        <v>299</v>
      </c>
      <c r="D230" s="247" t="s">
        <v>184</v>
      </c>
      <c r="E230" s="242">
        <v>1</v>
      </c>
      <c r="F230" s="151" t="s">
        <v>484</v>
      </c>
      <c r="G230" s="241"/>
      <c r="H230" s="241">
        <v>505.81</v>
      </c>
      <c r="I230" s="234">
        <f t="shared" si="5"/>
        <v>505.81</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404</v>
      </c>
      <c r="B231" s="248" t="s">
        <v>387</v>
      </c>
      <c r="C231" s="174" t="s">
        <v>299</v>
      </c>
      <c r="D231" s="247" t="s">
        <v>184</v>
      </c>
      <c r="E231" s="242">
        <v>1</v>
      </c>
      <c r="F231" s="151" t="s">
        <v>485</v>
      </c>
      <c r="G231" s="241"/>
      <c r="H231" s="241">
        <v>505.81</v>
      </c>
      <c r="I231" s="234">
        <f t="shared" si="5"/>
        <v>505.81</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477</v>
      </c>
      <c r="B232" s="248" t="s">
        <v>94</v>
      </c>
      <c r="C232" s="174" t="s">
        <v>299</v>
      </c>
      <c r="D232" s="247" t="s">
        <v>280</v>
      </c>
      <c r="E232" s="242">
        <v>1</v>
      </c>
      <c r="F232" s="158" t="s">
        <v>486</v>
      </c>
      <c r="G232" s="241"/>
      <c r="H232" s="241">
        <v>1392.8</v>
      </c>
      <c r="I232" s="234">
        <f t="shared" si="5"/>
        <v>1392.8</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383</v>
      </c>
      <c r="B233" s="248" t="s">
        <v>388</v>
      </c>
      <c r="C233" s="174" t="s">
        <v>299</v>
      </c>
      <c r="D233" s="247" t="s">
        <v>280</v>
      </c>
      <c r="E233" s="242">
        <v>1</v>
      </c>
      <c r="F233" s="160" t="s">
        <v>487</v>
      </c>
      <c r="G233" s="241"/>
      <c r="H233" s="241">
        <v>849.76</v>
      </c>
      <c r="I233" s="234">
        <f t="shared" si="5"/>
        <v>849.76</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383</v>
      </c>
      <c r="B234" s="248" t="s">
        <v>388</v>
      </c>
      <c r="C234" s="174" t="s">
        <v>299</v>
      </c>
      <c r="D234" s="247" t="s">
        <v>280</v>
      </c>
      <c r="E234" s="242">
        <v>1</v>
      </c>
      <c r="F234" s="151" t="s">
        <v>488</v>
      </c>
      <c r="G234" s="241"/>
      <c r="H234" s="241">
        <v>849.76</v>
      </c>
      <c r="I234" s="234">
        <f t="shared" si="5"/>
        <v>849.76</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404</v>
      </c>
      <c r="B235" s="248" t="s">
        <v>387</v>
      </c>
      <c r="C235" s="174" t="s">
        <v>299</v>
      </c>
      <c r="D235" s="247" t="s">
        <v>280</v>
      </c>
      <c r="E235" s="242">
        <v>1</v>
      </c>
      <c r="F235" s="151" t="s">
        <v>483</v>
      </c>
      <c r="G235" s="241"/>
      <c r="H235" s="241">
        <v>505.81</v>
      </c>
      <c r="I235" s="234">
        <f t="shared" si="5"/>
        <v>505.81</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478</v>
      </c>
      <c r="B236" s="248" t="s">
        <v>94</v>
      </c>
      <c r="C236" s="174" t="s">
        <v>299</v>
      </c>
      <c r="D236" s="247" t="s">
        <v>184</v>
      </c>
      <c r="E236" s="242">
        <v>1</v>
      </c>
      <c r="F236" s="151" t="s">
        <v>490</v>
      </c>
      <c r="G236" s="241"/>
      <c r="H236" s="241">
        <v>1392.8</v>
      </c>
      <c r="I236" s="234">
        <f t="shared" si="5"/>
        <v>1392.8</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383</v>
      </c>
      <c r="B237" s="248" t="s">
        <v>388</v>
      </c>
      <c r="C237" s="174" t="s">
        <v>299</v>
      </c>
      <c r="D237" s="247" t="s">
        <v>280</v>
      </c>
      <c r="E237" s="242">
        <v>1</v>
      </c>
      <c r="F237" s="151" t="s">
        <v>491</v>
      </c>
      <c r="G237" s="241"/>
      <c r="H237" s="241">
        <v>849.76</v>
      </c>
      <c r="I237" s="234">
        <f t="shared" si="5"/>
        <v>849.76</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404</v>
      </c>
      <c r="B238" s="248" t="s">
        <v>387</v>
      </c>
      <c r="C238" s="174" t="s">
        <v>299</v>
      </c>
      <c r="D238" s="247" t="s">
        <v>280</v>
      </c>
      <c r="E238" s="242">
        <v>1</v>
      </c>
      <c r="F238" s="158" t="s">
        <v>997</v>
      </c>
      <c r="G238" s="241"/>
      <c r="H238" s="241">
        <v>505.81</v>
      </c>
      <c r="I238" s="234">
        <f t="shared" si="5"/>
        <v>505.81</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404</v>
      </c>
      <c r="B239" s="244" t="s">
        <v>387</v>
      </c>
      <c r="C239" s="246" t="s">
        <v>291</v>
      </c>
      <c r="D239" s="243" t="s">
        <v>280</v>
      </c>
      <c r="E239" s="242">
        <v>1</v>
      </c>
      <c r="F239" s="175" t="s">
        <v>492</v>
      </c>
      <c r="G239" s="241"/>
      <c r="H239" s="241">
        <v>505.81</v>
      </c>
      <c r="I239" s="234">
        <f t="shared" si="5"/>
        <v>505.81</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386</v>
      </c>
      <c r="B240" s="244" t="s">
        <v>102</v>
      </c>
      <c r="C240" s="243" t="s">
        <v>291</v>
      </c>
      <c r="D240" s="243" t="s">
        <v>280</v>
      </c>
      <c r="E240" s="242">
        <v>1</v>
      </c>
      <c r="F240" s="158" t="s">
        <v>493</v>
      </c>
      <c r="G240" s="241"/>
      <c r="H240" s="241">
        <v>465.35</v>
      </c>
      <c r="I240" s="234">
        <f t="shared" si="5"/>
        <v>465.35</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383</v>
      </c>
      <c r="B241" s="244" t="s">
        <v>388</v>
      </c>
      <c r="C241" s="243" t="s">
        <v>292</v>
      </c>
      <c r="D241" s="243" t="s">
        <v>280</v>
      </c>
      <c r="E241" s="242">
        <v>1</v>
      </c>
      <c r="F241" s="164" t="s">
        <v>1070</v>
      </c>
      <c r="G241" s="241"/>
      <c r="H241" s="241">
        <v>849.76</v>
      </c>
      <c r="I241" s="234">
        <f t="shared" si="5"/>
        <v>849.76</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384</v>
      </c>
      <c r="B242" s="244" t="s">
        <v>98</v>
      </c>
      <c r="C242" s="243" t="s">
        <v>292</v>
      </c>
      <c r="D242" s="243" t="s">
        <v>280</v>
      </c>
      <c r="E242" s="242">
        <v>1</v>
      </c>
      <c r="F242" s="169" t="s">
        <v>495</v>
      </c>
      <c r="G242" s="241"/>
      <c r="H242" s="241">
        <v>566.5</v>
      </c>
      <c r="I242" s="234">
        <f t="shared" si="5"/>
        <v>566.5</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404</v>
      </c>
      <c r="B243" s="244" t="s">
        <v>387</v>
      </c>
      <c r="C243" s="243" t="s">
        <v>292</v>
      </c>
      <c r="D243" s="243" t="s">
        <v>280</v>
      </c>
      <c r="E243" s="242">
        <v>1</v>
      </c>
      <c r="F243" s="164" t="s">
        <v>496</v>
      </c>
      <c r="G243" s="241"/>
      <c r="H243" s="241">
        <v>505.81</v>
      </c>
      <c r="I243" s="234">
        <f t="shared" si="5"/>
        <v>505.81</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386</v>
      </c>
      <c r="B244" s="244" t="s">
        <v>102</v>
      </c>
      <c r="C244" s="243" t="s">
        <v>292</v>
      </c>
      <c r="D244" s="243" t="s">
        <v>280</v>
      </c>
      <c r="E244" s="242">
        <v>1</v>
      </c>
      <c r="F244" s="158" t="s">
        <v>953</v>
      </c>
      <c r="G244" s="241"/>
      <c r="H244" s="241">
        <v>465.35</v>
      </c>
      <c r="I244" s="234">
        <f t="shared" si="5"/>
        <v>465.35</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55" t="s">
        <v>497</v>
      </c>
      <c r="B245" s="244" t="s">
        <v>94</v>
      </c>
      <c r="C245" s="243" t="s">
        <v>285</v>
      </c>
      <c r="D245" s="243" t="s">
        <v>280</v>
      </c>
      <c r="E245" s="242">
        <v>1</v>
      </c>
      <c r="F245" s="151" t="s">
        <v>498</v>
      </c>
      <c r="G245" s="241"/>
      <c r="H245" s="241">
        <v>1392.8</v>
      </c>
      <c r="I245" s="234">
        <f t="shared" si="5"/>
        <v>1392.8</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383</v>
      </c>
      <c r="B246" s="244" t="s">
        <v>388</v>
      </c>
      <c r="C246" s="243" t="s">
        <v>285</v>
      </c>
      <c r="D246" s="243" t="s">
        <v>280</v>
      </c>
      <c r="E246" s="242">
        <v>1</v>
      </c>
      <c r="F246" s="178" t="s">
        <v>499</v>
      </c>
      <c r="G246" s="241"/>
      <c r="H246" s="241">
        <v>849.76</v>
      </c>
      <c r="I246" s="234">
        <f t="shared" si="5"/>
        <v>849.76</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500</v>
      </c>
      <c r="B247" s="244" t="s">
        <v>94</v>
      </c>
      <c r="C247" s="243" t="s">
        <v>501</v>
      </c>
      <c r="D247" s="243" t="s">
        <v>280</v>
      </c>
      <c r="E247" s="242">
        <v>1</v>
      </c>
      <c r="F247" s="158" t="s">
        <v>502</v>
      </c>
      <c r="G247" s="241"/>
      <c r="H247" s="241">
        <v>1392.8</v>
      </c>
      <c r="I247" s="234">
        <f t="shared" si="5"/>
        <v>1392.8</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383</v>
      </c>
      <c r="B248" s="244" t="s">
        <v>388</v>
      </c>
      <c r="C248" s="243" t="s">
        <v>501</v>
      </c>
      <c r="D248" s="243" t="s">
        <v>280</v>
      </c>
      <c r="E248" s="242">
        <v>1</v>
      </c>
      <c r="F248" s="158" t="s">
        <v>942</v>
      </c>
      <c r="G248" s="241"/>
      <c r="H248" s="241">
        <v>849.76</v>
      </c>
      <c r="I248" s="234">
        <f t="shared" si="5"/>
        <v>849.76</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503</v>
      </c>
      <c r="B249" s="244" t="s">
        <v>94</v>
      </c>
      <c r="C249" s="243" t="s">
        <v>296</v>
      </c>
      <c r="D249" s="243" t="s">
        <v>280</v>
      </c>
      <c r="E249" s="242">
        <v>1</v>
      </c>
      <c r="F249" s="158" t="s">
        <v>504</v>
      </c>
      <c r="G249" s="241"/>
      <c r="H249" s="241">
        <v>1392.8</v>
      </c>
      <c r="I249" s="234">
        <f t="shared" si="5"/>
        <v>1392.8</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65" t="s">
        <v>383</v>
      </c>
      <c r="B250" s="244" t="s">
        <v>388</v>
      </c>
      <c r="C250" s="243" t="s">
        <v>296</v>
      </c>
      <c r="D250" s="243" t="s">
        <v>280</v>
      </c>
      <c r="E250" s="242">
        <v>1</v>
      </c>
      <c r="F250" s="177" t="s">
        <v>996</v>
      </c>
      <c r="G250" s="241"/>
      <c r="H250" s="241">
        <v>849.76</v>
      </c>
      <c r="I250" s="234">
        <f t="shared" si="5"/>
        <v>849.76</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384</v>
      </c>
      <c r="B251" s="244" t="s">
        <v>98</v>
      </c>
      <c r="C251" s="243" t="s">
        <v>296</v>
      </c>
      <c r="D251" s="243" t="s">
        <v>280</v>
      </c>
      <c r="E251" s="242">
        <v>1</v>
      </c>
      <c r="F251" s="157" t="s">
        <v>506</v>
      </c>
      <c r="G251" s="241"/>
      <c r="H251" s="241">
        <v>566.5</v>
      </c>
      <c r="I251" s="234">
        <f t="shared" si="5"/>
        <v>566.5</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404</v>
      </c>
      <c r="B252" s="244" t="s">
        <v>387</v>
      </c>
      <c r="C252" s="243" t="s">
        <v>296</v>
      </c>
      <c r="D252" s="243" t="s">
        <v>280</v>
      </c>
      <c r="E252" s="242">
        <v>1</v>
      </c>
      <c r="F252" s="158" t="s">
        <v>507</v>
      </c>
      <c r="G252" s="241"/>
      <c r="H252" s="241">
        <v>505.81</v>
      </c>
      <c r="I252" s="234">
        <f t="shared" si="5"/>
        <v>505.81</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55" t="s">
        <v>386</v>
      </c>
      <c r="B253" s="244" t="s">
        <v>102</v>
      </c>
      <c r="C253" s="243" t="s">
        <v>296</v>
      </c>
      <c r="D253" s="243" t="s">
        <v>280</v>
      </c>
      <c r="E253" s="242">
        <v>1</v>
      </c>
      <c r="F253" s="158" t="s">
        <v>508</v>
      </c>
      <c r="G253" s="241"/>
      <c r="H253" s="241">
        <v>465.35</v>
      </c>
      <c r="I253" s="234">
        <f t="shared" si="5"/>
        <v>465.35</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386</v>
      </c>
      <c r="B254" s="244" t="s">
        <v>102</v>
      </c>
      <c r="C254" s="243" t="s">
        <v>296</v>
      </c>
      <c r="D254" s="243" t="s">
        <v>280</v>
      </c>
      <c r="E254" s="242">
        <v>1</v>
      </c>
      <c r="F254" s="158" t="s">
        <v>509</v>
      </c>
      <c r="G254" s="241"/>
      <c r="H254" s="241">
        <v>465.35</v>
      </c>
      <c r="I254" s="234">
        <f t="shared" si="5"/>
        <v>465.35</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65" t="s">
        <v>383</v>
      </c>
      <c r="B255" s="244" t="s">
        <v>388</v>
      </c>
      <c r="C255" s="243" t="s">
        <v>289</v>
      </c>
      <c r="D255" s="243" t="s">
        <v>280</v>
      </c>
      <c r="E255" s="242">
        <v>1</v>
      </c>
      <c r="F255" s="151" t="s">
        <v>511</v>
      </c>
      <c r="G255" s="241"/>
      <c r="H255" s="241">
        <v>849.76</v>
      </c>
      <c r="I255" s="234">
        <f t="shared" si="5"/>
        <v>849.76</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55" t="s">
        <v>383</v>
      </c>
      <c r="B256" s="244" t="s">
        <v>388</v>
      </c>
      <c r="C256" s="243" t="s">
        <v>289</v>
      </c>
      <c r="D256" s="243" t="s">
        <v>280</v>
      </c>
      <c r="E256" s="242">
        <v>1</v>
      </c>
      <c r="F256" s="157" t="s">
        <v>512</v>
      </c>
      <c r="G256" s="241"/>
      <c r="H256" s="241">
        <v>849.76</v>
      </c>
      <c r="I256" s="234">
        <f t="shared" si="5"/>
        <v>849.76</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55" t="s">
        <v>404</v>
      </c>
      <c r="B257" s="244" t="s">
        <v>387</v>
      </c>
      <c r="C257" s="243" t="s">
        <v>289</v>
      </c>
      <c r="D257" s="243" t="s">
        <v>280</v>
      </c>
      <c r="E257" s="242">
        <v>1</v>
      </c>
      <c r="F257" s="157" t="s">
        <v>513</v>
      </c>
      <c r="G257" s="241"/>
      <c r="H257" s="241">
        <v>505.81</v>
      </c>
      <c r="I257" s="234">
        <f t="shared" si="5"/>
        <v>505.81</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65" t="s">
        <v>510</v>
      </c>
      <c r="B258" s="244" t="s">
        <v>94</v>
      </c>
      <c r="C258" s="243" t="s">
        <v>289</v>
      </c>
      <c r="D258" s="243" t="s">
        <v>280</v>
      </c>
      <c r="E258" s="242">
        <v>1</v>
      </c>
      <c r="F258" s="158" t="s">
        <v>505</v>
      </c>
      <c r="G258" s="241"/>
      <c r="H258" s="241">
        <v>1392.8</v>
      </c>
      <c r="I258" s="234">
        <f t="shared" si="5"/>
        <v>1392.8</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383</v>
      </c>
      <c r="B259" s="244" t="s">
        <v>388</v>
      </c>
      <c r="C259" s="243" t="s">
        <v>289</v>
      </c>
      <c r="D259" s="243" t="s">
        <v>280</v>
      </c>
      <c r="E259" s="242">
        <v>1</v>
      </c>
      <c r="F259" s="158" t="s">
        <v>1081</v>
      </c>
      <c r="G259" s="241"/>
      <c r="H259" s="241">
        <v>849.76</v>
      </c>
      <c r="I259" s="234">
        <f t="shared" si="5"/>
        <v>849.76</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244" t="s">
        <v>388</v>
      </c>
      <c r="C260" s="243" t="s">
        <v>289</v>
      </c>
      <c r="D260" s="243" t="s">
        <v>280</v>
      </c>
      <c r="E260" s="242">
        <v>1</v>
      </c>
      <c r="F260" s="158" t="s">
        <v>516</v>
      </c>
      <c r="G260" s="241"/>
      <c r="H260" s="241">
        <v>849.76</v>
      </c>
      <c r="I260" s="234">
        <f t="shared" si="5"/>
        <v>849.76</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65" t="s">
        <v>404</v>
      </c>
      <c r="B261" s="244" t="s">
        <v>387</v>
      </c>
      <c r="C261" s="243" t="s">
        <v>289</v>
      </c>
      <c r="D261" s="243" t="s">
        <v>280</v>
      </c>
      <c r="E261" s="242">
        <v>1</v>
      </c>
      <c r="F261" s="151" t="s">
        <v>517</v>
      </c>
      <c r="G261" s="241"/>
      <c r="H261" s="241">
        <v>505.81</v>
      </c>
      <c r="I261" s="234">
        <f t="shared" si="5"/>
        <v>505.81</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65" t="s">
        <v>404</v>
      </c>
      <c r="B262" s="244" t="s">
        <v>387</v>
      </c>
      <c r="C262" s="243" t="s">
        <v>289</v>
      </c>
      <c r="D262" s="243" t="s">
        <v>280</v>
      </c>
      <c r="E262" s="242">
        <v>1</v>
      </c>
      <c r="F262" s="151" t="s">
        <v>965</v>
      </c>
      <c r="G262" s="241"/>
      <c r="H262" s="241">
        <v>505.81</v>
      </c>
      <c r="I262" s="234">
        <f t="shared" si="5"/>
        <v>505.81</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404</v>
      </c>
      <c r="B263" s="244" t="s">
        <v>387</v>
      </c>
      <c r="C263" s="243" t="s">
        <v>290</v>
      </c>
      <c r="D263" s="243" t="s">
        <v>368</v>
      </c>
      <c r="E263" s="242">
        <v>1</v>
      </c>
      <c r="F263" s="158" t="s">
        <v>1021</v>
      </c>
      <c r="G263" s="241"/>
      <c r="H263" s="241">
        <v>505.81</v>
      </c>
      <c r="I263" s="234">
        <f t="shared" si="5"/>
        <v>505.81</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518</v>
      </c>
      <c r="B264" s="244" t="s">
        <v>94</v>
      </c>
      <c r="C264" s="243" t="s">
        <v>290</v>
      </c>
      <c r="D264" s="243" t="s">
        <v>280</v>
      </c>
      <c r="E264" s="242">
        <v>1</v>
      </c>
      <c r="F264" s="158" t="s">
        <v>1014</v>
      </c>
      <c r="G264" s="241"/>
      <c r="H264" s="241">
        <v>1392.8</v>
      </c>
      <c r="I264" s="234">
        <f t="shared" ref="I264:I327" si="6">SUM(G264:H264)</f>
        <v>1392.8</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383</v>
      </c>
      <c r="B265" s="244" t="s">
        <v>388</v>
      </c>
      <c r="C265" s="243" t="s">
        <v>290</v>
      </c>
      <c r="D265" s="243" t="s">
        <v>280</v>
      </c>
      <c r="E265" s="242">
        <v>1</v>
      </c>
      <c r="F265" s="158" t="s">
        <v>520</v>
      </c>
      <c r="G265" s="241"/>
      <c r="H265" s="241">
        <v>849.76</v>
      </c>
      <c r="I265" s="234">
        <f t="shared" si="6"/>
        <v>849.76</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65" t="s">
        <v>384</v>
      </c>
      <c r="B266" s="244" t="s">
        <v>98</v>
      </c>
      <c r="C266" s="243" t="s">
        <v>290</v>
      </c>
      <c r="D266" s="243" t="s">
        <v>280</v>
      </c>
      <c r="E266" s="242">
        <v>1</v>
      </c>
      <c r="F266" s="151" t="s">
        <v>521</v>
      </c>
      <c r="G266" s="241"/>
      <c r="H266" s="241">
        <v>566.5</v>
      </c>
      <c r="I266" s="234">
        <f t="shared" si="6"/>
        <v>566.5</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404</v>
      </c>
      <c r="B267" s="244" t="s">
        <v>387</v>
      </c>
      <c r="C267" s="243" t="s">
        <v>290</v>
      </c>
      <c r="D267" s="243" t="s">
        <v>280</v>
      </c>
      <c r="E267" s="242">
        <v>1</v>
      </c>
      <c r="F267" s="158" t="s">
        <v>522</v>
      </c>
      <c r="G267" s="241"/>
      <c r="H267" s="241">
        <v>505.81</v>
      </c>
      <c r="I267" s="234">
        <f t="shared" si="6"/>
        <v>505.81</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386</v>
      </c>
      <c r="B268" s="244" t="s">
        <v>102</v>
      </c>
      <c r="C268" s="243" t="s">
        <v>290</v>
      </c>
      <c r="D268" s="243" t="s">
        <v>280</v>
      </c>
      <c r="E268" s="242">
        <v>1</v>
      </c>
      <c r="F268" s="158" t="s">
        <v>930</v>
      </c>
      <c r="G268" s="241"/>
      <c r="H268" s="241">
        <v>465.35</v>
      </c>
      <c r="I268" s="234">
        <f t="shared" si="6"/>
        <v>465.35</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244" t="s">
        <v>387</v>
      </c>
      <c r="C269" s="243" t="s">
        <v>301</v>
      </c>
      <c r="D269" s="243" t="s">
        <v>280</v>
      </c>
      <c r="E269" s="242">
        <v>1</v>
      </c>
      <c r="F269" s="158" t="s">
        <v>525</v>
      </c>
      <c r="G269" s="241"/>
      <c r="H269" s="241">
        <v>505.81</v>
      </c>
      <c r="I269" s="234">
        <f t="shared" si="6"/>
        <v>505.81</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523</v>
      </c>
      <c r="B270" s="244" t="s">
        <v>94</v>
      </c>
      <c r="C270" s="243" t="s">
        <v>301</v>
      </c>
      <c r="D270" s="243" t="s">
        <v>280</v>
      </c>
      <c r="E270" s="242">
        <v>1</v>
      </c>
      <c r="F270" s="158" t="s">
        <v>546</v>
      </c>
      <c r="G270" s="241"/>
      <c r="H270" s="241">
        <v>1392.8</v>
      </c>
      <c r="I270" s="234">
        <f t="shared" si="6"/>
        <v>1392.8</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383</v>
      </c>
      <c r="B271" s="244" t="s">
        <v>388</v>
      </c>
      <c r="C271" s="243" t="s">
        <v>301</v>
      </c>
      <c r="D271" s="243" t="s">
        <v>280</v>
      </c>
      <c r="E271" s="242">
        <v>1</v>
      </c>
      <c r="F271" s="158" t="s">
        <v>526</v>
      </c>
      <c r="G271" s="241"/>
      <c r="H271" s="241">
        <v>849.76</v>
      </c>
      <c r="I271" s="234">
        <f t="shared" si="6"/>
        <v>849.76</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524</v>
      </c>
      <c r="B272" s="244" t="s">
        <v>94</v>
      </c>
      <c r="C272" s="243" t="s">
        <v>301</v>
      </c>
      <c r="D272" s="243" t="s">
        <v>280</v>
      </c>
      <c r="E272" s="242">
        <v>1</v>
      </c>
      <c r="F272" s="158" t="s">
        <v>527</v>
      </c>
      <c r="G272" s="241"/>
      <c r="H272" s="241">
        <v>1392.8</v>
      </c>
      <c r="I272" s="234">
        <f t="shared" si="6"/>
        <v>1392.8</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383</v>
      </c>
      <c r="B273" s="244" t="s">
        <v>388</v>
      </c>
      <c r="C273" s="243" t="s">
        <v>301</v>
      </c>
      <c r="D273" s="243" t="s">
        <v>280</v>
      </c>
      <c r="E273" s="242">
        <v>1</v>
      </c>
      <c r="F273" s="157" t="s">
        <v>528</v>
      </c>
      <c r="G273" s="241"/>
      <c r="H273" s="241">
        <v>849.76</v>
      </c>
      <c r="I273" s="234">
        <f t="shared" si="6"/>
        <v>849.76</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55" t="s">
        <v>404</v>
      </c>
      <c r="B274" s="244" t="s">
        <v>387</v>
      </c>
      <c r="C274" s="243" t="s">
        <v>301</v>
      </c>
      <c r="D274" s="243" t="s">
        <v>368</v>
      </c>
      <c r="E274" s="242">
        <v>1</v>
      </c>
      <c r="F274" s="161" t="s">
        <v>1021</v>
      </c>
      <c r="G274" s="241"/>
      <c r="H274" s="241">
        <v>505.81</v>
      </c>
      <c r="I274" s="234">
        <f t="shared" si="6"/>
        <v>505.81</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404</v>
      </c>
      <c r="B275" s="244" t="s">
        <v>387</v>
      </c>
      <c r="C275" s="243" t="s">
        <v>301</v>
      </c>
      <c r="D275" s="243" t="s">
        <v>280</v>
      </c>
      <c r="E275" s="242">
        <v>1</v>
      </c>
      <c r="F275" s="158" t="s">
        <v>530</v>
      </c>
      <c r="G275" s="241"/>
      <c r="H275" s="241">
        <v>505.81</v>
      </c>
      <c r="I275" s="234">
        <f t="shared" si="6"/>
        <v>505.81</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531</v>
      </c>
      <c r="B276" s="244" t="s">
        <v>94</v>
      </c>
      <c r="C276" s="243" t="s">
        <v>539</v>
      </c>
      <c r="D276" s="243" t="s">
        <v>280</v>
      </c>
      <c r="E276" s="242">
        <v>1</v>
      </c>
      <c r="F276" s="161" t="s">
        <v>529</v>
      </c>
      <c r="G276" s="241"/>
      <c r="H276" s="241">
        <v>1392.8</v>
      </c>
      <c r="I276" s="234">
        <f t="shared" si="6"/>
        <v>1392.8</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55" t="s">
        <v>383</v>
      </c>
      <c r="B277" s="244" t="s">
        <v>388</v>
      </c>
      <c r="C277" s="243" t="s">
        <v>539</v>
      </c>
      <c r="D277" s="243" t="s">
        <v>280</v>
      </c>
      <c r="E277" s="242">
        <v>1</v>
      </c>
      <c r="F277" s="158" t="s">
        <v>535</v>
      </c>
      <c r="G277" s="241"/>
      <c r="H277" s="241">
        <v>849.76</v>
      </c>
      <c r="I277" s="234">
        <f t="shared" si="6"/>
        <v>849.76</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532</v>
      </c>
      <c r="B278" s="244" t="s">
        <v>94</v>
      </c>
      <c r="C278" s="243" t="s">
        <v>539</v>
      </c>
      <c r="D278" s="243" t="s">
        <v>280</v>
      </c>
      <c r="E278" s="242">
        <v>1</v>
      </c>
      <c r="F278" s="157" t="s">
        <v>536</v>
      </c>
      <c r="G278" s="241"/>
      <c r="H278" s="241">
        <v>1392.8</v>
      </c>
      <c r="I278" s="234">
        <f t="shared" si="6"/>
        <v>1392.8</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65" t="s">
        <v>533</v>
      </c>
      <c r="B279" s="244" t="s">
        <v>94</v>
      </c>
      <c r="C279" s="243" t="s">
        <v>539</v>
      </c>
      <c r="D279" s="243" t="s">
        <v>280</v>
      </c>
      <c r="E279" s="242">
        <v>1</v>
      </c>
      <c r="F279" s="158" t="s">
        <v>537</v>
      </c>
      <c r="G279" s="241"/>
      <c r="H279" s="241">
        <v>1392.8</v>
      </c>
      <c r="I279" s="234">
        <f t="shared" si="6"/>
        <v>1392.8</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383</v>
      </c>
      <c r="B280" s="244" t="s">
        <v>388</v>
      </c>
      <c r="C280" s="243" t="s">
        <v>539</v>
      </c>
      <c r="D280" s="243" t="s">
        <v>280</v>
      </c>
      <c r="E280" s="242">
        <v>1</v>
      </c>
      <c r="F280" s="158" t="s">
        <v>538</v>
      </c>
      <c r="G280" s="241"/>
      <c r="H280" s="241">
        <v>849.76</v>
      </c>
      <c r="I280" s="234">
        <f t="shared" si="6"/>
        <v>849.76</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531</v>
      </c>
      <c r="B281" s="244" t="s">
        <v>94</v>
      </c>
      <c r="C281" s="243" t="s">
        <v>542</v>
      </c>
      <c r="D281" s="243" t="s">
        <v>280</v>
      </c>
      <c r="E281" s="242">
        <v>1</v>
      </c>
      <c r="F281" s="157" t="s">
        <v>543</v>
      </c>
      <c r="G281" s="241"/>
      <c r="H281" s="241">
        <v>1392.8</v>
      </c>
      <c r="I281" s="234">
        <f t="shared" si="6"/>
        <v>1392.8</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65" t="s">
        <v>383</v>
      </c>
      <c r="B282" s="244" t="s">
        <v>388</v>
      </c>
      <c r="C282" s="243" t="s">
        <v>542</v>
      </c>
      <c r="D282" s="243" t="s">
        <v>280</v>
      </c>
      <c r="E282" s="242">
        <v>1</v>
      </c>
      <c r="F282" s="158" t="s">
        <v>544</v>
      </c>
      <c r="G282" s="241"/>
      <c r="H282" s="241">
        <v>849.76</v>
      </c>
      <c r="I282" s="234">
        <f t="shared" si="6"/>
        <v>849.76</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540</v>
      </c>
      <c r="B283" s="244" t="s">
        <v>94</v>
      </c>
      <c r="C283" s="243" t="s">
        <v>542</v>
      </c>
      <c r="D283" s="243" t="s">
        <v>280</v>
      </c>
      <c r="E283" s="242">
        <v>1</v>
      </c>
      <c r="F283" s="157" t="s">
        <v>545</v>
      </c>
      <c r="G283" s="241"/>
      <c r="H283" s="241">
        <v>1392.8</v>
      </c>
      <c r="I283" s="234">
        <f t="shared" si="6"/>
        <v>1392.8</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383</v>
      </c>
      <c r="B284" s="244" t="s">
        <v>388</v>
      </c>
      <c r="C284" s="243" t="s">
        <v>542</v>
      </c>
      <c r="D284" s="243" t="s">
        <v>280</v>
      </c>
      <c r="E284" s="242">
        <v>1</v>
      </c>
      <c r="F284" s="157" t="s">
        <v>515</v>
      </c>
      <c r="G284" s="241"/>
      <c r="H284" s="241">
        <v>849.76</v>
      </c>
      <c r="I284" s="234">
        <f t="shared" si="6"/>
        <v>849.76</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541</v>
      </c>
      <c r="B285" s="244" t="s">
        <v>94</v>
      </c>
      <c r="C285" s="243" t="s">
        <v>542</v>
      </c>
      <c r="D285" s="243" t="s">
        <v>368</v>
      </c>
      <c r="E285" s="242">
        <v>1</v>
      </c>
      <c r="F285" s="158" t="s">
        <v>357</v>
      </c>
      <c r="G285" s="241"/>
      <c r="H285" s="241">
        <v>1392.8</v>
      </c>
      <c r="I285" s="234">
        <f t="shared" si="6"/>
        <v>1392.8</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383</v>
      </c>
      <c r="B286" s="244" t="s">
        <v>388</v>
      </c>
      <c r="C286" s="243" t="s">
        <v>542</v>
      </c>
      <c r="D286" s="243" t="s">
        <v>280</v>
      </c>
      <c r="E286" s="242">
        <v>1</v>
      </c>
      <c r="F286" s="157" t="s">
        <v>547</v>
      </c>
      <c r="G286" s="241"/>
      <c r="H286" s="241">
        <v>849.76</v>
      </c>
      <c r="I286" s="234">
        <f t="shared" si="6"/>
        <v>849.76</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548</v>
      </c>
      <c r="B287" s="244" t="s">
        <v>94</v>
      </c>
      <c r="C287" s="243" t="s">
        <v>380</v>
      </c>
      <c r="D287" s="243" t="s">
        <v>280</v>
      </c>
      <c r="E287" s="242">
        <v>1</v>
      </c>
      <c r="F287" s="151" t="s">
        <v>551</v>
      </c>
      <c r="G287" s="241"/>
      <c r="H287" s="241">
        <v>1392.8</v>
      </c>
      <c r="I287" s="234">
        <f t="shared" si="6"/>
        <v>1392.8</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383</v>
      </c>
      <c r="B288" s="244" t="s">
        <v>388</v>
      </c>
      <c r="C288" s="243" t="s">
        <v>380</v>
      </c>
      <c r="D288" s="243" t="s">
        <v>280</v>
      </c>
      <c r="E288" s="242">
        <v>1</v>
      </c>
      <c r="F288" s="157" t="s">
        <v>552</v>
      </c>
      <c r="G288" s="241"/>
      <c r="H288" s="241">
        <v>849.76</v>
      </c>
      <c r="I288" s="234">
        <f t="shared" si="6"/>
        <v>849.76</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549</v>
      </c>
      <c r="B289" s="244" t="s">
        <v>94</v>
      </c>
      <c r="C289" s="243" t="s">
        <v>380</v>
      </c>
      <c r="D289" s="243" t="s">
        <v>280</v>
      </c>
      <c r="E289" s="242">
        <v>1</v>
      </c>
      <c r="F289" s="157" t="s">
        <v>553</v>
      </c>
      <c r="G289" s="241"/>
      <c r="H289" s="241">
        <v>1392.8</v>
      </c>
      <c r="I289" s="234">
        <f t="shared" si="6"/>
        <v>1392.8</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383</v>
      </c>
      <c r="B290" s="244" t="s">
        <v>388</v>
      </c>
      <c r="C290" s="243" t="s">
        <v>380</v>
      </c>
      <c r="D290" s="243" t="s">
        <v>280</v>
      </c>
      <c r="E290" s="242">
        <v>1</v>
      </c>
      <c r="F290" s="151" t="s">
        <v>1013</v>
      </c>
      <c r="G290" s="241"/>
      <c r="H290" s="241">
        <v>849.76</v>
      </c>
      <c r="I290" s="234">
        <f t="shared" si="6"/>
        <v>849.76</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550</v>
      </c>
      <c r="B291" s="244" t="s">
        <v>94</v>
      </c>
      <c r="C291" s="243" t="s">
        <v>380</v>
      </c>
      <c r="D291" s="243" t="s">
        <v>280</v>
      </c>
      <c r="E291" s="242">
        <v>1</v>
      </c>
      <c r="F291" s="157" t="s">
        <v>555</v>
      </c>
      <c r="G291" s="241"/>
      <c r="H291" s="241">
        <v>1392.8</v>
      </c>
      <c r="I291" s="234">
        <f t="shared" si="6"/>
        <v>1392.8</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383</v>
      </c>
      <c r="B292" s="244" t="s">
        <v>388</v>
      </c>
      <c r="C292" s="243" t="s">
        <v>380</v>
      </c>
      <c r="D292" s="243" t="s">
        <v>280</v>
      </c>
      <c r="E292" s="242">
        <v>1</v>
      </c>
      <c r="F292" s="151" t="s">
        <v>556</v>
      </c>
      <c r="G292" s="241"/>
      <c r="H292" s="241">
        <v>849.76</v>
      </c>
      <c r="I292" s="234">
        <f t="shared" si="6"/>
        <v>849.76</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548</v>
      </c>
      <c r="B293" s="244" t="s">
        <v>94</v>
      </c>
      <c r="C293" s="174" t="s">
        <v>581</v>
      </c>
      <c r="D293" s="243" t="s">
        <v>280</v>
      </c>
      <c r="E293" s="242">
        <v>1</v>
      </c>
      <c r="F293" s="168" t="s">
        <v>928</v>
      </c>
      <c r="G293" s="241"/>
      <c r="H293" s="241">
        <v>1392.8</v>
      </c>
      <c r="I293" s="234">
        <f t="shared" si="6"/>
        <v>1392.8</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383</v>
      </c>
      <c r="B294" s="244" t="s">
        <v>388</v>
      </c>
      <c r="C294" s="174" t="s">
        <v>581</v>
      </c>
      <c r="D294" s="243" t="s">
        <v>280</v>
      </c>
      <c r="E294" s="242">
        <v>1</v>
      </c>
      <c r="F294" s="156" t="s">
        <v>1080</v>
      </c>
      <c r="G294" s="241"/>
      <c r="H294" s="241">
        <v>849.76</v>
      </c>
      <c r="I294" s="234">
        <f t="shared" si="6"/>
        <v>849.76</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549</v>
      </c>
      <c r="B295" s="244" t="s">
        <v>94</v>
      </c>
      <c r="C295" s="174" t="s">
        <v>581</v>
      </c>
      <c r="D295" s="243" t="s">
        <v>280</v>
      </c>
      <c r="E295" s="242">
        <v>1</v>
      </c>
      <c r="F295" s="157" t="s">
        <v>1079</v>
      </c>
      <c r="G295" s="241"/>
      <c r="H295" s="241">
        <v>1392.8</v>
      </c>
      <c r="I295" s="234">
        <f t="shared" si="6"/>
        <v>1392.8</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383</v>
      </c>
      <c r="B296" s="244" t="s">
        <v>388</v>
      </c>
      <c r="C296" s="174" t="s">
        <v>581</v>
      </c>
      <c r="D296" s="243" t="s">
        <v>280</v>
      </c>
      <c r="E296" s="242">
        <v>1</v>
      </c>
      <c r="F296" s="168" t="s">
        <v>1068</v>
      </c>
      <c r="G296" s="241"/>
      <c r="H296" s="241">
        <v>849.76</v>
      </c>
      <c r="I296" s="234">
        <f t="shared" si="6"/>
        <v>849.76</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550</v>
      </c>
      <c r="B297" s="244" t="s">
        <v>94</v>
      </c>
      <c r="C297" s="174" t="s">
        <v>581</v>
      </c>
      <c r="D297" s="243" t="s">
        <v>280</v>
      </c>
      <c r="E297" s="242">
        <v>1</v>
      </c>
      <c r="F297" s="157" t="s">
        <v>561</v>
      </c>
      <c r="G297" s="241"/>
      <c r="H297" s="241">
        <v>1392.8</v>
      </c>
      <c r="I297" s="234">
        <f t="shared" si="6"/>
        <v>1392.8</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383</v>
      </c>
      <c r="B298" s="244" t="s">
        <v>388</v>
      </c>
      <c r="C298" s="174" t="s">
        <v>581</v>
      </c>
      <c r="D298" s="243" t="s">
        <v>280</v>
      </c>
      <c r="E298" s="242">
        <v>1</v>
      </c>
      <c r="F298" s="176" t="s">
        <v>562</v>
      </c>
      <c r="G298" s="241"/>
      <c r="H298" s="241">
        <v>849.76</v>
      </c>
      <c r="I298" s="234">
        <f t="shared" si="6"/>
        <v>849.76</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548</v>
      </c>
      <c r="B299" s="244" t="s">
        <v>94</v>
      </c>
      <c r="C299" s="174" t="s">
        <v>582</v>
      </c>
      <c r="D299" s="243" t="s">
        <v>280</v>
      </c>
      <c r="E299" s="242">
        <v>1</v>
      </c>
      <c r="F299" s="157" t="s">
        <v>1067</v>
      </c>
      <c r="G299" s="241"/>
      <c r="H299" s="241">
        <v>1392.8</v>
      </c>
      <c r="I299" s="234">
        <f t="shared" si="6"/>
        <v>1392.8</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383</v>
      </c>
      <c r="B300" s="244" t="s">
        <v>388</v>
      </c>
      <c r="C300" s="174" t="s">
        <v>582</v>
      </c>
      <c r="D300" s="243" t="s">
        <v>280</v>
      </c>
      <c r="E300" s="242">
        <v>1</v>
      </c>
      <c r="F300" s="156" t="s">
        <v>564</v>
      </c>
      <c r="G300" s="241"/>
      <c r="H300" s="241">
        <v>849.76</v>
      </c>
      <c r="I300" s="234">
        <f t="shared" si="6"/>
        <v>849.76</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549</v>
      </c>
      <c r="B301" s="244" t="s">
        <v>94</v>
      </c>
      <c r="C301" s="174" t="s">
        <v>582</v>
      </c>
      <c r="D301" s="243" t="s">
        <v>280</v>
      </c>
      <c r="E301" s="242">
        <v>1</v>
      </c>
      <c r="F301" s="156" t="s">
        <v>1090</v>
      </c>
      <c r="G301" s="241"/>
      <c r="H301" s="241">
        <v>1392.8</v>
      </c>
      <c r="I301" s="234">
        <f t="shared" si="6"/>
        <v>1392.8</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383</v>
      </c>
      <c r="B302" s="244" t="s">
        <v>388</v>
      </c>
      <c r="C302" s="174" t="s">
        <v>582</v>
      </c>
      <c r="D302" s="243" t="s">
        <v>280</v>
      </c>
      <c r="E302" s="242">
        <v>1</v>
      </c>
      <c r="F302" s="156" t="s">
        <v>995</v>
      </c>
      <c r="G302" s="241"/>
      <c r="H302" s="241">
        <v>849.76</v>
      </c>
      <c r="I302" s="234">
        <f t="shared" si="6"/>
        <v>849.76</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550</v>
      </c>
      <c r="B303" s="244" t="s">
        <v>94</v>
      </c>
      <c r="C303" s="174" t="s">
        <v>582</v>
      </c>
      <c r="D303" s="243" t="s">
        <v>280</v>
      </c>
      <c r="E303" s="242">
        <v>1</v>
      </c>
      <c r="F303" s="157" t="s">
        <v>567</v>
      </c>
      <c r="G303" s="241"/>
      <c r="H303" s="241">
        <v>1392.8</v>
      </c>
      <c r="I303" s="234">
        <f t="shared" si="6"/>
        <v>1392.8</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383</v>
      </c>
      <c r="B304" s="244" t="s">
        <v>388</v>
      </c>
      <c r="C304" s="174" t="s">
        <v>582</v>
      </c>
      <c r="D304" s="243" t="s">
        <v>280</v>
      </c>
      <c r="E304" s="242">
        <v>1</v>
      </c>
      <c r="F304" s="156" t="s">
        <v>568</v>
      </c>
      <c r="G304" s="241"/>
      <c r="H304" s="241">
        <v>849.76</v>
      </c>
      <c r="I304" s="234">
        <f t="shared" si="6"/>
        <v>849.76</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548</v>
      </c>
      <c r="B305" s="244" t="s">
        <v>94</v>
      </c>
      <c r="C305" s="174" t="s">
        <v>583</v>
      </c>
      <c r="D305" s="243" t="s">
        <v>280</v>
      </c>
      <c r="E305" s="242">
        <v>1</v>
      </c>
      <c r="F305" s="157" t="s">
        <v>994</v>
      </c>
      <c r="G305" s="241"/>
      <c r="H305" s="241">
        <v>1392.8</v>
      </c>
      <c r="I305" s="234">
        <f t="shared" si="6"/>
        <v>1392.8</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383</v>
      </c>
      <c r="B306" s="244" t="s">
        <v>388</v>
      </c>
      <c r="C306" s="174" t="s">
        <v>583</v>
      </c>
      <c r="D306" s="243" t="s">
        <v>280</v>
      </c>
      <c r="E306" s="242">
        <v>1</v>
      </c>
      <c r="F306" s="157" t="s">
        <v>570</v>
      </c>
      <c r="G306" s="241"/>
      <c r="H306" s="241">
        <v>849.76</v>
      </c>
      <c r="I306" s="234">
        <f t="shared" si="6"/>
        <v>849.76</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549</v>
      </c>
      <c r="B307" s="244" t="s">
        <v>94</v>
      </c>
      <c r="C307" s="174" t="s">
        <v>583</v>
      </c>
      <c r="D307" s="243" t="s">
        <v>280</v>
      </c>
      <c r="E307" s="242">
        <v>1</v>
      </c>
      <c r="F307" s="157" t="s">
        <v>571</v>
      </c>
      <c r="G307" s="241"/>
      <c r="H307" s="241">
        <v>1392.8</v>
      </c>
      <c r="I307" s="234">
        <f t="shared" si="6"/>
        <v>1392.8</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244" t="s">
        <v>388</v>
      </c>
      <c r="C308" s="174" t="s">
        <v>583</v>
      </c>
      <c r="D308" s="243" t="s">
        <v>280</v>
      </c>
      <c r="E308" s="242">
        <v>1</v>
      </c>
      <c r="F308" s="157" t="s">
        <v>1066</v>
      </c>
      <c r="G308" s="241"/>
      <c r="H308" s="241">
        <v>849.76</v>
      </c>
      <c r="I308" s="234">
        <f t="shared" si="6"/>
        <v>849.76</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550</v>
      </c>
      <c r="B309" s="244" t="s">
        <v>94</v>
      </c>
      <c r="C309" s="174" t="s">
        <v>583</v>
      </c>
      <c r="D309" s="243" t="s">
        <v>280</v>
      </c>
      <c r="E309" s="242">
        <v>1</v>
      </c>
      <c r="F309" s="157" t="s">
        <v>573</v>
      </c>
      <c r="G309" s="241"/>
      <c r="H309" s="241">
        <v>1392.8</v>
      </c>
      <c r="I309" s="234">
        <f t="shared" si="6"/>
        <v>1392.8</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383</v>
      </c>
      <c r="B310" s="244" t="s">
        <v>388</v>
      </c>
      <c r="C310" s="174" t="s">
        <v>583</v>
      </c>
      <c r="D310" s="243" t="s">
        <v>280</v>
      </c>
      <c r="E310" s="242">
        <v>1</v>
      </c>
      <c r="F310" s="158" t="s">
        <v>1065</v>
      </c>
      <c r="G310" s="241"/>
      <c r="H310" s="241">
        <v>849.76</v>
      </c>
      <c r="I310" s="234">
        <f t="shared" si="6"/>
        <v>849.76</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557</v>
      </c>
      <c r="B311" s="244" t="s">
        <v>94</v>
      </c>
      <c r="C311" s="174" t="s">
        <v>369</v>
      </c>
      <c r="D311" s="243" t="s">
        <v>280</v>
      </c>
      <c r="E311" s="242">
        <v>1</v>
      </c>
      <c r="F311" s="157" t="s">
        <v>576</v>
      </c>
      <c r="G311" s="241"/>
      <c r="H311" s="241">
        <v>1392.8</v>
      </c>
      <c r="I311" s="234">
        <f t="shared" si="6"/>
        <v>1392.8</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383</v>
      </c>
      <c r="B312" s="244" t="s">
        <v>388</v>
      </c>
      <c r="C312" s="174" t="s">
        <v>369</v>
      </c>
      <c r="D312" s="243" t="s">
        <v>280</v>
      </c>
      <c r="E312" s="242">
        <v>1</v>
      </c>
      <c r="F312" s="157" t="s">
        <v>574</v>
      </c>
      <c r="G312" s="241"/>
      <c r="H312" s="241">
        <v>849.76</v>
      </c>
      <c r="I312" s="234">
        <f t="shared" si="6"/>
        <v>849.76</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383</v>
      </c>
      <c r="B313" s="244" t="s">
        <v>388</v>
      </c>
      <c r="C313" s="174" t="s">
        <v>369</v>
      </c>
      <c r="D313" s="243" t="s">
        <v>280</v>
      </c>
      <c r="E313" s="242">
        <v>1</v>
      </c>
      <c r="F313" s="157" t="s">
        <v>575</v>
      </c>
      <c r="G313" s="241"/>
      <c r="H313" s="241">
        <v>849.76</v>
      </c>
      <c r="I313" s="234">
        <f t="shared" si="6"/>
        <v>849.76</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244" t="s">
        <v>388</v>
      </c>
      <c r="C314" s="174" t="s">
        <v>369</v>
      </c>
      <c r="D314" s="243" t="s">
        <v>280</v>
      </c>
      <c r="E314" s="242">
        <v>1</v>
      </c>
      <c r="F314" s="182" t="s">
        <v>1046</v>
      </c>
      <c r="G314" s="241"/>
      <c r="H314" s="241">
        <v>849.76</v>
      </c>
      <c r="I314" s="234">
        <f t="shared" si="6"/>
        <v>849.76</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384</v>
      </c>
      <c r="B315" s="244" t="s">
        <v>98</v>
      </c>
      <c r="C315" s="174" t="s">
        <v>369</v>
      </c>
      <c r="D315" s="243" t="s">
        <v>280</v>
      </c>
      <c r="E315" s="242">
        <v>1</v>
      </c>
      <c r="F315" s="164" t="s">
        <v>1054</v>
      </c>
      <c r="G315" s="241"/>
      <c r="H315" s="241">
        <v>566.5</v>
      </c>
      <c r="I315" s="234">
        <f t="shared" si="6"/>
        <v>566.5</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404</v>
      </c>
      <c r="B316" s="244" t="s">
        <v>387</v>
      </c>
      <c r="C316" s="174" t="s">
        <v>369</v>
      </c>
      <c r="D316" s="243" t="s">
        <v>280</v>
      </c>
      <c r="E316" s="242">
        <v>1</v>
      </c>
      <c r="F316" s="157" t="s">
        <v>1012</v>
      </c>
      <c r="G316" s="241"/>
      <c r="H316" s="241">
        <v>505.81</v>
      </c>
      <c r="I316" s="234">
        <f t="shared" si="6"/>
        <v>505.81</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386</v>
      </c>
      <c r="B317" s="244" t="s">
        <v>102</v>
      </c>
      <c r="C317" s="174" t="s">
        <v>369</v>
      </c>
      <c r="D317" s="243" t="s">
        <v>280</v>
      </c>
      <c r="E317" s="242">
        <v>1</v>
      </c>
      <c r="F317" s="157" t="s">
        <v>579</v>
      </c>
      <c r="G317" s="241"/>
      <c r="H317" s="241">
        <v>465.35</v>
      </c>
      <c r="I317" s="234">
        <f t="shared" si="6"/>
        <v>465.35</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386</v>
      </c>
      <c r="B318" s="244" t="s">
        <v>102</v>
      </c>
      <c r="C318" s="174" t="s">
        <v>369</v>
      </c>
      <c r="D318" s="243" t="s">
        <v>280</v>
      </c>
      <c r="E318" s="242">
        <v>1</v>
      </c>
      <c r="F318" s="157" t="s">
        <v>580</v>
      </c>
      <c r="G318" s="241"/>
      <c r="H318" s="241">
        <v>465.35</v>
      </c>
      <c r="I318" s="234">
        <f t="shared" si="6"/>
        <v>465.35</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383</v>
      </c>
      <c r="B319" s="244" t="s">
        <v>388</v>
      </c>
      <c r="C319" s="243" t="s">
        <v>376</v>
      </c>
      <c r="D319" s="243" t="s">
        <v>280</v>
      </c>
      <c r="E319" s="242">
        <v>1</v>
      </c>
      <c r="F319" s="157" t="s">
        <v>586</v>
      </c>
      <c r="G319" s="241"/>
      <c r="H319" s="241">
        <v>849.76</v>
      </c>
      <c r="I319" s="234">
        <f t="shared" si="6"/>
        <v>849.76</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383</v>
      </c>
      <c r="B320" s="244" t="s">
        <v>388</v>
      </c>
      <c r="C320" s="243" t="s">
        <v>376</v>
      </c>
      <c r="D320" s="243" t="s">
        <v>280</v>
      </c>
      <c r="E320" s="242">
        <v>1</v>
      </c>
      <c r="F320" s="157" t="s">
        <v>587</v>
      </c>
      <c r="G320" s="241"/>
      <c r="H320" s="241">
        <v>849.76</v>
      </c>
      <c r="I320" s="234">
        <f t="shared" si="6"/>
        <v>849.76</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383</v>
      </c>
      <c r="B321" s="244" t="s">
        <v>388</v>
      </c>
      <c r="C321" s="243" t="s">
        <v>376</v>
      </c>
      <c r="D321" s="243" t="s">
        <v>280</v>
      </c>
      <c r="E321" s="242">
        <v>1</v>
      </c>
      <c r="F321" s="157" t="s">
        <v>1011</v>
      </c>
      <c r="G321" s="241"/>
      <c r="H321" s="241">
        <v>849.76</v>
      </c>
      <c r="I321" s="234">
        <f t="shared" si="6"/>
        <v>849.76</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384</v>
      </c>
      <c r="B322" s="244" t="s">
        <v>98</v>
      </c>
      <c r="C322" s="243" t="s">
        <v>376</v>
      </c>
      <c r="D322" s="243" t="s">
        <v>280</v>
      </c>
      <c r="E322" s="242">
        <v>1</v>
      </c>
      <c r="F322" s="157" t="s">
        <v>589</v>
      </c>
      <c r="G322" s="241"/>
      <c r="H322" s="241">
        <v>566.5</v>
      </c>
      <c r="I322" s="234">
        <f t="shared" si="6"/>
        <v>566.5</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384</v>
      </c>
      <c r="B323" s="244" t="s">
        <v>98</v>
      </c>
      <c r="C323" s="243" t="s">
        <v>376</v>
      </c>
      <c r="D323" s="243" t="s">
        <v>280</v>
      </c>
      <c r="E323" s="242">
        <v>1</v>
      </c>
      <c r="F323" s="157" t="s">
        <v>590</v>
      </c>
      <c r="G323" s="241"/>
      <c r="H323" s="241">
        <v>566.5</v>
      </c>
      <c r="I323" s="234">
        <f t="shared" si="6"/>
        <v>566.5</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384</v>
      </c>
      <c r="B324" s="244" t="s">
        <v>98</v>
      </c>
      <c r="C324" s="243" t="s">
        <v>376</v>
      </c>
      <c r="D324" s="243" t="s">
        <v>280</v>
      </c>
      <c r="E324" s="242">
        <v>1</v>
      </c>
      <c r="F324" s="225" t="s">
        <v>1045</v>
      </c>
      <c r="G324" s="241"/>
      <c r="H324" s="241">
        <v>566.5</v>
      </c>
      <c r="I324" s="234">
        <f t="shared" si="6"/>
        <v>566.5</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384</v>
      </c>
      <c r="B325" s="244" t="s">
        <v>98</v>
      </c>
      <c r="C325" s="243" t="s">
        <v>376</v>
      </c>
      <c r="D325" s="243" t="s">
        <v>280</v>
      </c>
      <c r="E325" s="242">
        <v>1</v>
      </c>
      <c r="F325" s="157" t="s">
        <v>966</v>
      </c>
      <c r="G325" s="241"/>
      <c r="H325" s="241">
        <v>566.5</v>
      </c>
      <c r="I325" s="234">
        <f t="shared" si="6"/>
        <v>566.5</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384</v>
      </c>
      <c r="B326" s="244" t="s">
        <v>98</v>
      </c>
      <c r="C326" s="243" t="s">
        <v>376</v>
      </c>
      <c r="D326" s="243" t="s">
        <v>280</v>
      </c>
      <c r="E326" s="242">
        <v>1</v>
      </c>
      <c r="F326" s="157" t="s">
        <v>592</v>
      </c>
      <c r="G326" s="241"/>
      <c r="H326" s="241">
        <v>566.5</v>
      </c>
      <c r="I326" s="234">
        <f t="shared" si="6"/>
        <v>566.5</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404</v>
      </c>
      <c r="B327" s="244" t="s">
        <v>387</v>
      </c>
      <c r="C327" s="243" t="s">
        <v>376</v>
      </c>
      <c r="D327" s="243" t="s">
        <v>280</v>
      </c>
      <c r="E327" s="242">
        <v>1</v>
      </c>
      <c r="F327" s="157" t="s">
        <v>593</v>
      </c>
      <c r="G327" s="241"/>
      <c r="H327" s="241">
        <v>505.81</v>
      </c>
      <c r="I327" s="234">
        <f t="shared" si="6"/>
        <v>505.81</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404</v>
      </c>
      <c r="B328" s="244" t="s">
        <v>387</v>
      </c>
      <c r="C328" s="243" t="s">
        <v>376</v>
      </c>
      <c r="D328" s="243" t="s">
        <v>280</v>
      </c>
      <c r="E328" s="242">
        <v>1</v>
      </c>
      <c r="F328" s="157" t="s">
        <v>594</v>
      </c>
      <c r="G328" s="241"/>
      <c r="H328" s="241">
        <v>505.81</v>
      </c>
      <c r="I328" s="234">
        <f t="shared" ref="I328:I391" si="7">SUM(G328:H328)</f>
        <v>505.81</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404</v>
      </c>
      <c r="B329" s="244" t="s">
        <v>387</v>
      </c>
      <c r="C329" s="243" t="s">
        <v>376</v>
      </c>
      <c r="D329" s="243" t="s">
        <v>280</v>
      </c>
      <c r="E329" s="242">
        <v>1</v>
      </c>
      <c r="F329" s="157" t="s">
        <v>595</v>
      </c>
      <c r="G329" s="241"/>
      <c r="H329" s="241">
        <v>505.81</v>
      </c>
      <c r="I329" s="234">
        <f t="shared" si="7"/>
        <v>505.81</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404</v>
      </c>
      <c r="B330" s="244" t="s">
        <v>387</v>
      </c>
      <c r="C330" s="243" t="s">
        <v>376</v>
      </c>
      <c r="D330" s="243" t="s">
        <v>280</v>
      </c>
      <c r="E330" s="242">
        <v>1</v>
      </c>
      <c r="F330" s="157" t="s">
        <v>961</v>
      </c>
      <c r="G330" s="241"/>
      <c r="H330" s="241">
        <v>505.81</v>
      </c>
      <c r="I330" s="234">
        <f t="shared" si="7"/>
        <v>505.81</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404</v>
      </c>
      <c r="B331" s="244" t="s">
        <v>387</v>
      </c>
      <c r="C331" s="243" t="s">
        <v>376</v>
      </c>
      <c r="D331" s="243" t="s">
        <v>280</v>
      </c>
      <c r="E331" s="242">
        <v>1</v>
      </c>
      <c r="F331" s="157" t="s">
        <v>596</v>
      </c>
      <c r="G331" s="241"/>
      <c r="H331" s="241">
        <v>505.81</v>
      </c>
      <c r="I331" s="234">
        <f t="shared" si="7"/>
        <v>505.81</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244" t="s">
        <v>102</v>
      </c>
      <c r="C332" s="243" t="s">
        <v>376</v>
      </c>
      <c r="D332" s="243" t="s">
        <v>280</v>
      </c>
      <c r="E332" s="242">
        <v>1</v>
      </c>
      <c r="F332" s="157" t="s">
        <v>597</v>
      </c>
      <c r="G332" s="241"/>
      <c r="H332" s="241">
        <v>465.35</v>
      </c>
      <c r="I332" s="234">
        <f t="shared" si="7"/>
        <v>465.35</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244" t="s">
        <v>102</v>
      </c>
      <c r="C333" s="243" t="s">
        <v>376</v>
      </c>
      <c r="D333" s="243" t="s">
        <v>280</v>
      </c>
      <c r="E333" s="242">
        <v>1</v>
      </c>
      <c r="F333" s="157" t="s">
        <v>1025</v>
      </c>
      <c r="G333" s="241"/>
      <c r="H333" s="241">
        <v>465.35</v>
      </c>
      <c r="I333" s="234">
        <f t="shared" si="7"/>
        <v>465.35</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386</v>
      </c>
      <c r="B334" s="244" t="s">
        <v>102</v>
      </c>
      <c r="C334" s="243" t="s">
        <v>376</v>
      </c>
      <c r="D334" s="243" t="s">
        <v>280</v>
      </c>
      <c r="E334" s="242">
        <v>1</v>
      </c>
      <c r="F334" s="157" t="s">
        <v>599</v>
      </c>
      <c r="G334" s="241"/>
      <c r="H334" s="241">
        <v>465.35</v>
      </c>
      <c r="I334" s="234">
        <f t="shared" si="7"/>
        <v>465.35</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386</v>
      </c>
      <c r="B335" s="244" t="s">
        <v>102</v>
      </c>
      <c r="C335" s="243" t="s">
        <v>376</v>
      </c>
      <c r="D335" s="243" t="s">
        <v>280</v>
      </c>
      <c r="E335" s="242">
        <v>1</v>
      </c>
      <c r="F335" s="156" t="s">
        <v>1010</v>
      </c>
      <c r="G335" s="241"/>
      <c r="H335" s="241">
        <v>465.35</v>
      </c>
      <c r="I335" s="234">
        <f t="shared" si="7"/>
        <v>465.35</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386</v>
      </c>
      <c r="B336" s="244" t="s">
        <v>102</v>
      </c>
      <c r="C336" s="243" t="s">
        <v>376</v>
      </c>
      <c r="D336" s="243" t="s">
        <v>280</v>
      </c>
      <c r="E336" s="242">
        <v>1</v>
      </c>
      <c r="F336" s="157" t="s">
        <v>1009</v>
      </c>
      <c r="G336" s="241"/>
      <c r="H336" s="241">
        <v>465.35</v>
      </c>
      <c r="I336" s="234">
        <f t="shared" si="7"/>
        <v>465.35</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386</v>
      </c>
      <c r="B337" s="244" t="s">
        <v>102</v>
      </c>
      <c r="C337" s="243" t="s">
        <v>376</v>
      </c>
      <c r="D337" s="243" t="s">
        <v>280</v>
      </c>
      <c r="E337" s="242">
        <v>1</v>
      </c>
      <c r="F337" s="157" t="s">
        <v>602</v>
      </c>
      <c r="G337" s="241"/>
      <c r="H337" s="241">
        <v>465.35</v>
      </c>
      <c r="I337" s="234">
        <f t="shared" si="7"/>
        <v>465.35</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386</v>
      </c>
      <c r="B338" s="244" t="s">
        <v>102</v>
      </c>
      <c r="C338" s="243" t="s">
        <v>376</v>
      </c>
      <c r="D338" s="243" t="s">
        <v>280</v>
      </c>
      <c r="E338" s="242">
        <v>1</v>
      </c>
      <c r="F338" s="157" t="s">
        <v>603</v>
      </c>
      <c r="G338" s="241"/>
      <c r="H338" s="241">
        <v>465.35</v>
      </c>
      <c r="I338" s="234">
        <f t="shared" si="7"/>
        <v>465.35</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385</v>
      </c>
      <c r="B339" s="244" t="s">
        <v>104</v>
      </c>
      <c r="C339" s="243" t="s">
        <v>376</v>
      </c>
      <c r="D339" s="243" t="s">
        <v>280</v>
      </c>
      <c r="E339" s="242">
        <v>1</v>
      </c>
      <c r="F339" s="157" t="s">
        <v>604</v>
      </c>
      <c r="G339" s="241"/>
      <c r="H339" s="241">
        <v>364.17</v>
      </c>
      <c r="I339" s="234">
        <f t="shared" si="7"/>
        <v>364.17</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385</v>
      </c>
      <c r="B340" s="244" t="s">
        <v>104</v>
      </c>
      <c r="C340" s="243" t="s">
        <v>376</v>
      </c>
      <c r="D340" s="243" t="s">
        <v>280</v>
      </c>
      <c r="E340" s="242">
        <v>1</v>
      </c>
      <c r="F340" s="157" t="s">
        <v>605</v>
      </c>
      <c r="G340" s="241"/>
      <c r="H340" s="241">
        <v>364.17</v>
      </c>
      <c r="I340" s="234">
        <f t="shared" si="7"/>
        <v>364.17</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385</v>
      </c>
      <c r="B341" s="244" t="s">
        <v>104</v>
      </c>
      <c r="C341" s="243" t="s">
        <v>376</v>
      </c>
      <c r="D341" s="243" t="s">
        <v>280</v>
      </c>
      <c r="E341" s="242">
        <v>1</v>
      </c>
      <c r="F341" s="157" t="s">
        <v>1008</v>
      </c>
      <c r="G341" s="241"/>
      <c r="H341" s="241">
        <v>364.17</v>
      </c>
      <c r="I341" s="234">
        <f t="shared" si="7"/>
        <v>364.17</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385</v>
      </c>
      <c r="B342" s="244" t="s">
        <v>104</v>
      </c>
      <c r="C342" s="243" t="s">
        <v>376</v>
      </c>
      <c r="D342" s="243" t="s">
        <v>280</v>
      </c>
      <c r="E342" s="242">
        <v>1</v>
      </c>
      <c r="F342" s="157" t="s">
        <v>607</v>
      </c>
      <c r="G342" s="241"/>
      <c r="H342" s="241">
        <v>364.17</v>
      </c>
      <c r="I342" s="234">
        <f t="shared" si="7"/>
        <v>364.17</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385</v>
      </c>
      <c r="B343" s="244" t="s">
        <v>104</v>
      </c>
      <c r="C343" s="243" t="s">
        <v>376</v>
      </c>
      <c r="D343" s="243" t="s">
        <v>280</v>
      </c>
      <c r="E343" s="242">
        <v>1</v>
      </c>
      <c r="F343" s="157" t="s">
        <v>608</v>
      </c>
      <c r="G343" s="241"/>
      <c r="H343" s="241">
        <v>364.17</v>
      </c>
      <c r="I343" s="234">
        <f t="shared" si="7"/>
        <v>364.17</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584</v>
      </c>
      <c r="B344" s="244" t="s">
        <v>94</v>
      </c>
      <c r="C344" s="243" t="s">
        <v>376</v>
      </c>
      <c r="D344" s="243" t="s">
        <v>280</v>
      </c>
      <c r="E344" s="242">
        <v>1</v>
      </c>
      <c r="F344" s="157" t="s">
        <v>609</v>
      </c>
      <c r="G344" s="241"/>
      <c r="H344" s="241">
        <v>1392.8</v>
      </c>
      <c r="I344" s="234">
        <f t="shared" si="7"/>
        <v>1392.8</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384</v>
      </c>
      <c r="B345" s="244" t="s">
        <v>98</v>
      </c>
      <c r="C345" s="243" t="s">
        <v>376</v>
      </c>
      <c r="D345" s="243" t="s">
        <v>280</v>
      </c>
      <c r="E345" s="242">
        <v>1</v>
      </c>
      <c r="F345" s="157" t="s">
        <v>610</v>
      </c>
      <c r="G345" s="241"/>
      <c r="H345" s="241">
        <v>566.5</v>
      </c>
      <c r="I345" s="234">
        <f t="shared" si="7"/>
        <v>566.5</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384</v>
      </c>
      <c r="B346" s="244" t="s">
        <v>98</v>
      </c>
      <c r="C346" s="243" t="s">
        <v>376</v>
      </c>
      <c r="D346" s="243" t="s">
        <v>280</v>
      </c>
      <c r="E346" s="242">
        <v>1</v>
      </c>
      <c r="F346" s="157" t="s">
        <v>611</v>
      </c>
      <c r="G346" s="241"/>
      <c r="H346" s="241">
        <v>566.5</v>
      </c>
      <c r="I346" s="234">
        <f t="shared" si="7"/>
        <v>566.5</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404</v>
      </c>
      <c r="B347" s="244" t="s">
        <v>387</v>
      </c>
      <c r="C347" s="243" t="s">
        <v>376</v>
      </c>
      <c r="D347" s="243" t="s">
        <v>280</v>
      </c>
      <c r="E347" s="242">
        <v>1</v>
      </c>
      <c r="F347" s="157" t="s">
        <v>612</v>
      </c>
      <c r="G347" s="241"/>
      <c r="H347" s="241">
        <v>505.81</v>
      </c>
      <c r="I347" s="234">
        <f t="shared" si="7"/>
        <v>505.81</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404</v>
      </c>
      <c r="B348" s="244" t="s">
        <v>387</v>
      </c>
      <c r="C348" s="243" t="s">
        <v>376</v>
      </c>
      <c r="D348" s="243" t="s">
        <v>280</v>
      </c>
      <c r="E348" s="242">
        <v>1</v>
      </c>
      <c r="F348" s="157" t="s">
        <v>578</v>
      </c>
      <c r="G348" s="241"/>
      <c r="H348" s="241">
        <v>505.81</v>
      </c>
      <c r="I348" s="234">
        <f t="shared" si="7"/>
        <v>505.81</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404</v>
      </c>
      <c r="B349" s="244" t="s">
        <v>387</v>
      </c>
      <c r="C349" s="243" t="s">
        <v>376</v>
      </c>
      <c r="D349" s="243" t="s">
        <v>280</v>
      </c>
      <c r="E349" s="242">
        <v>1</v>
      </c>
      <c r="F349" s="157" t="s">
        <v>614</v>
      </c>
      <c r="G349" s="241"/>
      <c r="H349" s="241">
        <v>505.81</v>
      </c>
      <c r="I349" s="234">
        <f t="shared" si="7"/>
        <v>505.81</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404</v>
      </c>
      <c r="B350" s="244" t="s">
        <v>387</v>
      </c>
      <c r="C350" s="243" t="s">
        <v>376</v>
      </c>
      <c r="D350" s="243" t="s">
        <v>280</v>
      </c>
      <c r="E350" s="242">
        <v>1</v>
      </c>
      <c r="F350" s="157" t="s">
        <v>615</v>
      </c>
      <c r="G350" s="241"/>
      <c r="H350" s="241">
        <v>505.81</v>
      </c>
      <c r="I350" s="234">
        <f t="shared" si="7"/>
        <v>505.81</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386</v>
      </c>
      <c r="B351" s="244" t="s">
        <v>102</v>
      </c>
      <c r="C351" s="243" t="s">
        <v>376</v>
      </c>
      <c r="D351" s="243" t="s">
        <v>280</v>
      </c>
      <c r="E351" s="242">
        <v>1</v>
      </c>
      <c r="F351" s="157" t="s">
        <v>1006</v>
      </c>
      <c r="G351" s="241"/>
      <c r="H351" s="241">
        <v>465.35</v>
      </c>
      <c r="I351" s="234">
        <f t="shared" si="7"/>
        <v>465.35</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385</v>
      </c>
      <c r="B352" s="244" t="s">
        <v>104</v>
      </c>
      <c r="C352" s="243" t="s">
        <v>376</v>
      </c>
      <c r="D352" s="243" t="s">
        <v>280</v>
      </c>
      <c r="E352" s="242">
        <v>1</v>
      </c>
      <c r="F352" s="156" t="s">
        <v>617</v>
      </c>
      <c r="G352" s="241"/>
      <c r="H352" s="241">
        <v>364.17</v>
      </c>
      <c r="I352" s="234">
        <f t="shared" si="7"/>
        <v>364.17</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585</v>
      </c>
      <c r="B353" s="244" t="s">
        <v>94</v>
      </c>
      <c r="C353" s="243" t="s">
        <v>376</v>
      </c>
      <c r="D353" s="243" t="s">
        <v>280</v>
      </c>
      <c r="E353" s="242">
        <v>1</v>
      </c>
      <c r="F353" s="157" t="s">
        <v>618</v>
      </c>
      <c r="G353" s="241"/>
      <c r="H353" s="241">
        <v>1392.8</v>
      </c>
      <c r="I353" s="234">
        <f t="shared" si="7"/>
        <v>1392.8</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383</v>
      </c>
      <c r="B354" s="244" t="s">
        <v>388</v>
      </c>
      <c r="C354" s="243" t="s">
        <v>376</v>
      </c>
      <c r="D354" s="243" t="s">
        <v>280</v>
      </c>
      <c r="E354" s="242">
        <v>1</v>
      </c>
      <c r="F354" s="151" t="s">
        <v>629</v>
      </c>
      <c r="G354" s="241"/>
      <c r="H354" s="241">
        <v>849.76</v>
      </c>
      <c r="I354" s="234">
        <f t="shared" si="7"/>
        <v>849.76</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244" t="s">
        <v>98</v>
      </c>
      <c r="C355" s="243" t="s">
        <v>376</v>
      </c>
      <c r="D355" s="243" t="s">
        <v>280</v>
      </c>
      <c r="E355" s="242">
        <v>1</v>
      </c>
      <c r="F355" s="156" t="s">
        <v>631</v>
      </c>
      <c r="G355" s="241"/>
      <c r="H355" s="241">
        <v>566.5</v>
      </c>
      <c r="I355" s="234">
        <f t="shared" si="7"/>
        <v>566.5</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244" t="s">
        <v>98</v>
      </c>
      <c r="C356" s="243" t="s">
        <v>376</v>
      </c>
      <c r="D356" s="243" t="s">
        <v>280</v>
      </c>
      <c r="E356" s="242">
        <v>1</v>
      </c>
      <c r="F356" s="157" t="s">
        <v>620</v>
      </c>
      <c r="G356" s="241"/>
      <c r="H356" s="241">
        <v>566.5</v>
      </c>
      <c r="I356" s="234">
        <f t="shared" si="7"/>
        <v>566.5</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244" t="s">
        <v>98</v>
      </c>
      <c r="C357" s="243" t="s">
        <v>376</v>
      </c>
      <c r="D357" s="243" t="s">
        <v>280</v>
      </c>
      <c r="E357" s="242">
        <v>1</v>
      </c>
      <c r="F357" s="157" t="s">
        <v>621</v>
      </c>
      <c r="G357" s="241"/>
      <c r="H357" s="241">
        <v>566.5</v>
      </c>
      <c r="I357" s="234">
        <f t="shared" si="7"/>
        <v>566.5</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384</v>
      </c>
      <c r="B358" s="244" t="s">
        <v>98</v>
      </c>
      <c r="C358" s="243" t="s">
        <v>376</v>
      </c>
      <c r="D358" s="243" t="s">
        <v>280</v>
      </c>
      <c r="E358" s="242">
        <v>1</v>
      </c>
      <c r="F358" s="156" t="s">
        <v>627</v>
      </c>
      <c r="G358" s="241"/>
      <c r="H358" s="241">
        <v>566.5</v>
      </c>
      <c r="I358" s="234">
        <f t="shared" si="7"/>
        <v>566.5</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384</v>
      </c>
      <c r="B359" s="244" t="s">
        <v>98</v>
      </c>
      <c r="C359" s="243" t="s">
        <v>376</v>
      </c>
      <c r="D359" s="243" t="s">
        <v>280</v>
      </c>
      <c r="E359" s="242">
        <v>1</v>
      </c>
      <c r="F359" s="157" t="s">
        <v>623</v>
      </c>
      <c r="G359" s="241"/>
      <c r="H359" s="241">
        <v>566.5</v>
      </c>
      <c r="I359" s="234">
        <f t="shared" si="7"/>
        <v>566.5</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384</v>
      </c>
      <c r="B360" s="244" t="s">
        <v>98</v>
      </c>
      <c r="C360" s="243" t="s">
        <v>376</v>
      </c>
      <c r="D360" s="243" t="s">
        <v>280</v>
      </c>
      <c r="E360" s="242">
        <v>1</v>
      </c>
      <c r="F360" s="157" t="s">
        <v>624</v>
      </c>
      <c r="G360" s="241"/>
      <c r="H360" s="241">
        <v>566.5</v>
      </c>
      <c r="I360" s="234">
        <f t="shared" si="7"/>
        <v>566.5</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384</v>
      </c>
      <c r="B361" s="244" t="s">
        <v>98</v>
      </c>
      <c r="C361" s="243" t="s">
        <v>376</v>
      </c>
      <c r="D361" s="243" t="s">
        <v>280</v>
      </c>
      <c r="E361" s="242">
        <v>1</v>
      </c>
      <c r="F361" s="157" t="s">
        <v>625</v>
      </c>
      <c r="G361" s="241"/>
      <c r="H361" s="241">
        <v>566.5</v>
      </c>
      <c r="I361" s="234">
        <f t="shared" si="7"/>
        <v>566.5</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384</v>
      </c>
      <c r="B362" s="244" t="s">
        <v>98</v>
      </c>
      <c r="C362" s="243" t="s">
        <v>376</v>
      </c>
      <c r="D362" s="243" t="s">
        <v>280</v>
      </c>
      <c r="E362" s="242">
        <v>1</v>
      </c>
      <c r="F362" s="157" t="s">
        <v>626</v>
      </c>
      <c r="G362" s="241"/>
      <c r="H362" s="241">
        <v>566.5</v>
      </c>
      <c r="I362" s="234">
        <f t="shared" si="7"/>
        <v>566.5</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244" t="s">
        <v>387</v>
      </c>
      <c r="C363" s="243" t="s">
        <v>376</v>
      </c>
      <c r="D363" s="243" t="s">
        <v>280</v>
      </c>
      <c r="E363" s="242">
        <v>1</v>
      </c>
      <c r="F363" s="157" t="s">
        <v>1005</v>
      </c>
      <c r="G363" s="241"/>
      <c r="H363" s="241">
        <v>505.81</v>
      </c>
      <c r="I363" s="234">
        <f t="shared" si="7"/>
        <v>505.81</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244" t="s">
        <v>387</v>
      </c>
      <c r="C364" s="243" t="s">
        <v>376</v>
      </c>
      <c r="D364" s="243" t="s">
        <v>280</v>
      </c>
      <c r="E364" s="242">
        <v>1</v>
      </c>
      <c r="F364" s="156" t="s">
        <v>628</v>
      </c>
      <c r="G364" s="241"/>
      <c r="H364" s="241">
        <v>505.81</v>
      </c>
      <c r="I364" s="234">
        <f t="shared" si="7"/>
        <v>505.81</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244" t="s">
        <v>387</v>
      </c>
      <c r="C365" s="243" t="s">
        <v>376</v>
      </c>
      <c r="D365" s="243" t="s">
        <v>280</v>
      </c>
      <c r="E365" s="242">
        <v>1</v>
      </c>
      <c r="F365" s="157" t="s">
        <v>960</v>
      </c>
      <c r="G365" s="241"/>
      <c r="H365" s="241">
        <v>505.81</v>
      </c>
      <c r="I365" s="234">
        <f t="shared" si="7"/>
        <v>505.81</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404</v>
      </c>
      <c r="B366" s="244" t="s">
        <v>387</v>
      </c>
      <c r="C366" s="243" t="s">
        <v>376</v>
      </c>
      <c r="D366" s="243" t="s">
        <v>280</v>
      </c>
      <c r="E366" s="242">
        <v>1</v>
      </c>
      <c r="F366" s="157" t="s">
        <v>630</v>
      </c>
      <c r="G366" s="241"/>
      <c r="H366" s="241">
        <v>505.81</v>
      </c>
      <c r="I366" s="234">
        <f t="shared" si="7"/>
        <v>505.81</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404</v>
      </c>
      <c r="B367" s="244" t="s">
        <v>387</v>
      </c>
      <c r="C367" s="243" t="s">
        <v>376</v>
      </c>
      <c r="D367" s="243" t="s">
        <v>280</v>
      </c>
      <c r="E367" s="242">
        <v>1</v>
      </c>
      <c r="F367" s="157" t="s">
        <v>1004</v>
      </c>
      <c r="G367" s="241"/>
      <c r="H367" s="241">
        <v>505.81</v>
      </c>
      <c r="I367" s="234">
        <f t="shared" si="7"/>
        <v>505.81</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404</v>
      </c>
      <c r="B368" s="244" t="s">
        <v>387</v>
      </c>
      <c r="C368" s="243" t="s">
        <v>376</v>
      </c>
      <c r="D368" s="243" t="s">
        <v>280</v>
      </c>
      <c r="E368" s="242">
        <v>1</v>
      </c>
      <c r="F368" s="156" t="s">
        <v>632</v>
      </c>
      <c r="G368" s="241"/>
      <c r="H368" s="241">
        <v>505.81</v>
      </c>
      <c r="I368" s="234">
        <f t="shared" si="7"/>
        <v>505.81</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404</v>
      </c>
      <c r="B369" s="244" t="s">
        <v>387</v>
      </c>
      <c r="C369" s="243" t="s">
        <v>376</v>
      </c>
      <c r="D369" s="243" t="s">
        <v>280</v>
      </c>
      <c r="E369" s="242">
        <v>1</v>
      </c>
      <c r="F369" s="157" t="s">
        <v>1003</v>
      </c>
      <c r="G369" s="241"/>
      <c r="H369" s="241">
        <v>505.81</v>
      </c>
      <c r="I369" s="234">
        <f t="shared" si="7"/>
        <v>505.81</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404</v>
      </c>
      <c r="B370" s="244" t="s">
        <v>387</v>
      </c>
      <c r="C370" s="243" t="s">
        <v>376</v>
      </c>
      <c r="D370" s="243" t="s">
        <v>280</v>
      </c>
      <c r="E370" s="242">
        <v>1</v>
      </c>
      <c r="F370" s="157" t="s">
        <v>634</v>
      </c>
      <c r="G370" s="241"/>
      <c r="H370" s="241">
        <v>505.81</v>
      </c>
      <c r="I370" s="234">
        <f t="shared" si="7"/>
        <v>505.81</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244" t="s">
        <v>102</v>
      </c>
      <c r="C371" s="243" t="s">
        <v>376</v>
      </c>
      <c r="D371" s="243" t="s">
        <v>280</v>
      </c>
      <c r="E371" s="242">
        <v>1</v>
      </c>
      <c r="F371" s="157" t="s">
        <v>635</v>
      </c>
      <c r="G371" s="241"/>
      <c r="H371" s="241">
        <v>465.35</v>
      </c>
      <c r="I371" s="234">
        <f t="shared" si="7"/>
        <v>465.35</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244" t="s">
        <v>102</v>
      </c>
      <c r="C372" s="243" t="s">
        <v>376</v>
      </c>
      <c r="D372" s="243" t="s">
        <v>280</v>
      </c>
      <c r="E372" s="242">
        <v>1</v>
      </c>
      <c r="F372" s="157" t="s">
        <v>1089</v>
      </c>
      <c r="G372" s="241"/>
      <c r="H372" s="241">
        <v>465.35</v>
      </c>
      <c r="I372" s="234">
        <f t="shared" si="7"/>
        <v>465.35</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386</v>
      </c>
      <c r="B373" s="244" t="s">
        <v>102</v>
      </c>
      <c r="C373" s="243" t="s">
        <v>376</v>
      </c>
      <c r="D373" s="243" t="s">
        <v>280</v>
      </c>
      <c r="E373" s="242">
        <v>1</v>
      </c>
      <c r="F373" s="157" t="s">
        <v>637</v>
      </c>
      <c r="G373" s="241"/>
      <c r="H373" s="241">
        <v>465.35</v>
      </c>
      <c r="I373" s="234">
        <f t="shared" si="7"/>
        <v>465.35</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386</v>
      </c>
      <c r="B374" s="244" t="s">
        <v>102</v>
      </c>
      <c r="C374" s="243" t="s">
        <v>376</v>
      </c>
      <c r="D374" s="243" t="s">
        <v>280</v>
      </c>
      <c r="E374" s="242">
        <v>1</v>
      </c>
      <c r="F374" s="157" t="s">
        <v>638</v>
      </c>
      <c r="G374" s="241"/>
      <c r="H374" s="241">
        <v>465.35</v>
      </c>
      <c r="I374" s="234">
        <f t="shared" si="7"/>
        <v>465.35</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386</v>
      </c>
      <c r="B375" s="244" t="s">
        <v>102</v>
      </c>
      <c r="C375" s="243" t="s">
        <v>376</v>
      </c>
      <c r="D375" s="243" t="s">
        <v>280</v>
      </c>
      <c r="E375" s="242">
        <v>1</v>
      </c>
      <c r="F375" s="157" t="s">
        <v>639</v>
      </c>
      <c r="G375" s="241"/>
      <c r="H375" s="241">
        <v>465.35</v>
      </c>
      <c r="I375" s="234">
        <f t="shared" si="7"/>
        <v>465.35</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386</v>
      </c>
      <c r="B376" s="244" t="s">
        <v>102</v>
      </c>
      <c r="C376" s="243" t="s">
        <v>376</v>
      </c>
      <c r="D376" s="243" t="s">
        <v>280</v>
      </c>
      <c r="E376" s="242">
        <v>1</v>
      </c>
      <c r="F376" s="151" t="s">
        <v>640</v>
      </c>
      <c r="G376" s="241"/>
      <c r="H376" s="241">
        <v>465.35</v>
      </c>
      <c r="I376" s="234">
        <f t="shared" si="7"/>
        <v>465.35</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386</v>
      </c>
      <c r="B377" s="244" t="s">
        <v>102</v>
      </c>
      <c r="C377" s="243" t="s">
        <v>376</v>
      </c>
      <c r="D377" s="243" t="s">
        <v>280</v>
      </c>
      <c r="E377" s="242">
        <v>1</v>
      </c>
      <c r="F377" s="157" t="s">
        <v>641</v>
      </c>
      <c r="G377" s="241"/>
      <c r="H377" s="241">
        <v>465.35</v>
      </c>
      <c r="I377" s="234">
        <f t="shared" si="7"/>
        <v>465.35</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385</v>
      </c>
      <c r="B378" s="244" t="s">
        <v>104</v>
      </c>
      <c r="C378" s="243" t="s">
        <v>376</v>
      </c>
      <c r="D378" s="243" t="s">
        <v>280</v>
      </c>
      <c r="E378" s="242">
        <v>1</v>
      </c>
      <c r="F378" s="157" t="s">
        <v>642</v>
      </c>
      <c r="G378" s="241"/>
      <c r="H378" s="241">
        <v>364.17</v>
      </c>
      <c r="I378" s="234">
        <f t="shared" si="7"/>
        <v>364.17</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383</v>
      </c>
      <c r="B379" s="244" t="s">
        <v>388</v>
      </c>
      <c r="C379" s="243" t="s">
        <v>645</v>
      </c>
      <c r="D379" s="243" t="s">
        <v>280</v>
      </c>
      <c r="E379" s="242">
        <v>1</v>
      </c>
      <c r="F379" s="157" t="s">
        <v>929</v>
      </c>
      <c r="G379" s="241"/>
      <c r="H379" s="241">
        <v>849.76</v>
      </c>
      <c r="I379" s="234">
        <f t="shared" si="7"/>
        <v>849.76</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383</v>
      </c>
      <c r="B380" s="244" t="s">
        <v>388</v>
      </c>
      <c r="C380" s="243" t="s">
        <v>645</v>
      </c>
      <c r="D380" s="243" t="s">
        <v>280</v>
      </c>
      <c r="E380" s="242">
        <v>1</v>
      </c>
      <c r="F380" s="157" t="s">
        <v>646</v>
      </c>
      <c r="G380" s="241"/>
      <c r="H380" s="241">
        <v>849.76</v>
      </c>
      <c r="I380" s="234">
        <f t="shared" si="7"/>
        <v>849.76</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383</v>
      </c>
      <c r="B381" s="244" t="s">
        <v>388</v>
      </c>
      <c r="C381" s="243" t="s">
        <v>645</v>
      </c>
      <c r="D381" s="243" t="s">
        <v>280</v>
      </c>
      <c r="E381" s="242">
        <v>1</v>
      </c>
      <c r="F381" s="157" t="s">
        <v>647</v>
      </c>
      <c r="G381" s="241"/>
      <c r="H381" s="241">
        <v>849.76</v>
      </c>
      <c r="I381" s="234">
        <f t="shared" si="7"/>
        <v>849.76</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383</v>
      </c>
      <c r="B382" s="244" t="s">
        <v>388</v>
      </c>
      <c r="C382" s="243" t="s">
        <v>645</v>
      </c>
      <c r="D382" s="243" t="s">
        <v>280</v>
      </c>
      <c r="E382" s="242">
        <v>1</v>
      </c>
      <c r="F382" s="157" t="s">
        <v>648</v>
      </c>
      <c r="G382" s="241"/>
      <c r="H382" s="241">
        <v>849.76</v>
      </c>
      <c r="I382" s="234">
        <f t="shared" si="7"/>
        <v>849.76</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244" t="s">
        <v>98</v>
      </c>
      <c r="C383" s="243" t="s">
        <v>645</v>
      </c>
      <c r="D383" s="243" t="s">
        <v>280</v>
      </c>
      <c r="E383" s="242">
        <v>1</v>
      </c>
      <c r="F383" s="157" t="s">
        <v>649</v>
      </c>
      <c r="G383" s="241"/>
      <c r="H383" s="241">
        <v>566.5</v>
      </c>
      <c r="I383" s="234">
        <f t="shared" si="7"/>
        <v>566.5</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244" t="s">
        <v>98</v>
      </c>
      <c r="C384" s="243" t="s">
        <v>645</v>
      </c>
      <c r="D384" s="243" t="s">
        <v>280</v>
      </c>
      <c r="E384" s="242">
        <v>1</v>
      </c>
      <c r="F384" s="157" t="s">
        <v>650</v>
      </c>
      <c r="G384" s="241"/>
      <c r="H384" s="241">
        <v>566.5</v>
      </c>
      <c r="I384" s="234">
        <f t="shared" si="7"/>
        <v>566.5</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384</v>
      </c>
      <c r="B385" s="244" t="s">
        <v>98</v>
      </c>
      <c r="C385" s="243" t="s">
        <v>645</v>
      </c>
      <c r="D385" s="243" t="s">
        <v>280</v>
      </c>
      <c r="E385" s="242">
        <v>1</v>
      </c>
      <c r="F385" s="157" t="s">
        <v>651</v>
      </c>
      <c r="G385" s="241"/>
      <c r="H385" s="241">
        <v>566.5</v>
      </c>
      <c r="I385" s="234">
        <f t="shared" si="7"/>
        <v>566.5</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384</v>
      </c>
      <c r="B386" s="244" t="s">
        <v>98</v>
      </c>
      <c r="C386" s="243" t="s">
        <v>645</v>
      </c>
      <c r="D386" s="243" t="s">
        <v>280</v>
      </c>
      <c r="E386" s="242">
        <v>1</v>
      </c>
      <c r="F386" s="157" t="s">
        <v>652</v>
      </c>
      <c r="G386" s="241"/>
      <c r="H386" s="241">
        <v>566.5</v>
      </c>
      <c r="I386" s="234">
        <f t="shared" si="7"/>
        <v>566.5</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384</v>
      </c>
      <c r="B387" s="244" t="s">
        <v>98</v>
      </c>
      <c r="C387" s="243" t="s">
        <v>645</v>
      </c>
      <c r="D387" s="243" t="s">
        <v>280</v>
      </c>
      <c r="E387" s="242">
        <v>1</v>
      </c>
      <c r="F387" s="157" t="s">
        <v>653</v>
      </c>
      <c r="G387" s="241"/>
      <c r="H387" s="241">
        <v>566.5</v>
      </c>
      <c r="I387" s="234">
        <f t="shared" si="7"/>
        <v>566.5</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384</v>
      </c>
      <c r="B388" s="244" t="s">
        <v>98</v>
      </c>
      <c r="C388" s="243" t="s">
        <v>645</v>
      </c>
      <c r="D388" s="243" t="s">
        <v>280</v>
      </c>
      <c r="E388" s="242">
        <v>1</v>
      </c>
      <c r="F388" s="157" t="s">
        <v>661</v>
      </c>
      <c r="G388" s="241"/>
      <c r="H388" s="241">
        <v>566.5</v>
      </c>
      <c r="I388" s="234">
        <f t="shared" si="7"/>
        <v>566.5</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384</v>
      </c>
      <c r="B389" s="244" t="s">
        <v>98</v>
      </c>
      <c r="C389" s="243" t="s">
        <v>645</v>
      </c>
      <c r="D389" s="243" t="s">
        <v>280</v>
      </c>
      <c r="E389" s="242">
        <v>1</v>
      </c>
      <c r="F389" s="157" t="s">
        <v>654</v>
      </c>
      <c r="G389" s="241"/>
      <c r="H389" s="241">
        <v>566.5</v>
      </c>
      <c r="I389" s="234">
        <f t="shared" si="7"/>
        <v>566.5</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404</v>
      </c>
      <c r="B390" s="244" t="s">
        <v>387</v>
      </c>
      <c r="C390" s="243" t="s">
        <v>645</v>
      </c>
      <c r="D390" s="243" t="s">
        <v>280</v>
      </c>
      <c r="E390" s="242">
        <v>1</v>
      </c>
      <c r="F390" s="157" t="s">
        <v>655</v>
      </c>
      <c r="G390" s="241"/>
      <c r="H390" s="241">
        <v>505.81</v>
      </c>
      <c r="I390" s="234">
        <f t="shared" si="7"/>
        <v>505.81</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404</v>
      </c>
      <c r="B391" s="244" t="s">
        <v>387</v>
      </c>
      <c r="C391" s="243" t="s">
        <v>645</v>
      </c>
      <c r="D391" s="243" t="s">
        <v>280</v>
      </c>
      <c r="E391" s="242">
        <v>1</v>
      </c>
      <c r="F391" s="157" t="s">
        <v>656</v>
      </c>
      <c r="G391" s="241"/>
      <c r="H391" s="241">
        <v>505.81</v>
      </c>
      <c r="I391" s="234">
        <f t="shared" si="7"/>
        <v>505.81</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404</v>
      </c>
      <c r="B392" s="244" t="s">
        <v>387</v>
      </c>
      <c r="C392" s="243" t="s">
        <v>645</v>
      </c>
      <c r="D392" s="243" t="s">
        <v>280</v>
      </c>
      <c r="E392" s="242">
        <v>1</v>
      </c>
      <c r="F392" s="157" t="s">
        <v>657</v>
      </c>
      <c r="G392" s="241"/>
      <c r="H392" s="241">
        <v>505.81</v>
      </c>
      <c r="I392" s="234">
        <f t="shared" ref="I392:I455" si="8">SUM(G392:H392)</f>
        <v>505.81</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404</v>
      </c>
      <c r="B393" s="244" t="s">
        <v>387</v>
      </c>
      <c r="C393" s="243" t="s">
        <v>645</v>
      </c>
      <c r="D393" s="243" t="s">
        <v>280</v>
      </c>
      <c r="E393" s="242">
        <v>1</v>
      </c>
      <c r="F393" s="157" t="s">
        <v>658</v>
      </c>
      <c r="G393" s="241"/>
      <c r="H393" s="241">
        <v>505.81</v>
      </c>
      <c r="I393" s="234">
        <f t="shared" si="8"/>
        <v>505.81</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404</v>
      </c>
      <c r="B394" s="244" t="s">
        <v>387</v>
      </c>
      <c r="C394" s="243" t="s">
        <v>645</v>
      </c>
      <c r="D394" s="243" t="s">
        <v>280</v>
      </c>
      <c r="E394" s="242">
        <v>1</v>
      </c>
      <c r="F394" s="156" t="s">
        <v>659</v>
      </c>
      <c r="G394" s="241"/>
      <c r="H394" s="241">
        <v>505.81</v>
      </c>
      <c r="I394" s="234">
        <f t="shared" si="8"/>
        <v>505.81</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386</v>
      </c>
      <c r="B395" s="244" t="s">
        <v>102</v>
      </c>
      <c r="C395" s="243" t="s">
        <v>645</v>
      </c>
      <c r="D395" s="243" t="s">
        <v>280</v>
      </c>
      <c r="E395" s="242">
        <v>1</v>
      </c>
      <c r="F395" s="157" t="s">
        <v>660</v>
      </c>
      <c r="G395" s="241"/>
      <c r="H395" s="241">
        <v>465.35</v>
      </c>
      <c r="I395" s="234">
        <f t="shared" si="8"/>
        <v>465.35</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643</v>
      </c>
      <c r="B396" s="244" t="s">
        <v>94</v>
      </c>
      <c r="C396" s="243" t="s">
        <v>645</v>
      </c>
      <c r="D396" s="243" t="s">
        <v>280</v>
      </c>
      <c r="E396" s="242">
        <v>1</v>
      </c>
      <c r="F396" s="157" t="s">
        <v>975</v>
      </c>
      <c r="G396" s="241"/>
      <c r="H396" s="241">
        <v>1392.8</v>
      </c>
      <c r="I396" s="234">
        <f t="shared" si="8"/>
        <v>1392.8</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383</v>
      </c>
      <c r="B397" s="244" t="s">
        <v>388</v>
      </c>
      <c r="C397" s="243" t="s">
        <v>645</v>
      </c>
      <c r="D397" s="243" t="s">
        <v>280</v>
      </c>
      <c r="E397" s="242">
        <v>1</v>
      </c>
      <c r="F397" s="157" t="s">
        <v>662</v>
      </c>
      <c r="G397" s="241"/>
      <c r="H397" s="241">
        <v>849.76</v>
      </c>
      <c r="I397" s="234">
        <f t="shared" si="8"/>
        <v>849.76</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244" t="s">
        <v>388</v>
      </c>
      <c r="C398" s="243" t="s">
        <v>645</v>
      </c>
      <c r="D398" s="243" t="s">
        <v>280</v>
      </c>
      <c r="E398" s="242">
        <v>1</v>
      </c>
      <c r="F398" s="157" t="s">
        <v>663</v>
      </c>
      <c r="G398" s="241"/>
      <c r="H398" s="241">
        <v>849.76</v>
      </c>
      <c r="I398" s="234">
        <f t="shared" si="8"/>
        <v>849.76</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384</v>
      </c>
      <c r="B399" s="244" t="s">
        <v>98</v>
      </c>
      <c r="C399" s="243" t="s">
        <v>645</v>
      </c>
      <c r="D399" s="243" t="s">
        <v>280</v>
      </c>
      <c r="E399" s="242">
        <v>1</v>
      </c>
      <c r="F399" s="157" t="s">
        <v>664</v>
      </c>
      <c r="G399" s="241"/>
      <c r="H399" s="241">
        <v>566.5</v>
      </c>
      <c r="I399" s="234">
        <f t="shared" si="8"/>
        <v>566.5</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244" t="s">
        <v>98</v>
      </c>
      <c r="C400" s="243" t="s">
        <v>645</v>
      </c>
      <c r="D400" s="243" t="s">
        <v>280</v>
      </c>
      <c r="E400" s="242">
        <v>1</v>
      </c>
      <c r="F400" s="157" t="s">
        <v>665</v>
      </c>
      <c r="G400" s="241"/>
      <c r="H400" s="241">
        <v>566.5</v>
      </c>
      <c r="I400" s="234">
        <f t="shared" si="8"/>
        <v>566.5</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244" t="s">
        <v>98</v>
      </c>
      <c r="C401" s="243" t="s">
        <v>645</v>
      </c>
      <c r="D401" s="243" t="s">
        <v>280</v>
      </c>
      <c r="E401" s="242">
        <v>1</v>
      </c>
      <c r="F401" s="157" t="s">
        <v>666</v>
      </c>
      <c r="G401" s="241"/>
      <c r="H401" s="241">
        <v>566.5</v>
      </c>
      <c r="I401" s="234">
        <f t="shared" si="8"/>
        <v>566.5</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644</v>
      </c>
      <c r="B402" s="244" t="s">
        <v>94</v>
      </c>
      <c r="C402" s="243" t="s">
        <v>645</v>
      </c>
      <c r="D402" s="243" t="s">
        <v>280</v>
      </c>
      <c r="E402" s="242">
        <v>1</v>
      </c>
      <c r="F402" s="157" t="s">
        <v>667</v>
      </c>
      <c r="G402" s="241"/>
      <c r="H402" s="241">
        <v>1392.8</v>
      </c>
      <c r="I402" s="234">
        <f t="shared" si="8"/>
        <v>1392.8</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383</v>
      </c>
      <c r="B403" s="244" t="s">
        <v>388</v>
      </c>
      <c r="C403" s="243" t="s">
        <v>645</v>
      </c>
      <c r="D403" s="243" t="s">
        <v>280</v>
      </c>
      <c r="E403" s="242">
        <v>1</v>
      </c>
      <c r="F403" s="157" t="s">
        <v>1053</v>
      </c>
      <c r="G403" s="241"/>
      <c r="H403" s="241">
        <v>849.76</v>
      </c>
      <c r="I403" s="234">
        <f t="shared" si="8"/>
        <v>849.76</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244" t="s">
        <v>388</v>
      </c>
      <c r="C404" s="243" t="s">
        <v>645</v>
      </c>
      <c r="D404" s="243" t="s">
        <v>280</v>
      </c>
      <c r="E404" s="242">
        <v>1</v>
      </c>
      <c r="F404" s="157" t="s">
        <v>669</v>
      </c>
      <c r="G404" s="241"/>
      <c r="H404" s="241">
        <v>849.76</v>
      </c>
      <c r="I404" s="234">
        <f t="shared" si="8"/>
        <v>849.76</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384</v>
      </c>
      <c r="B405" s="244" t="s">
        <v>98</v>
      </c>
      <c r="C405" s="243" t="s">
        <v>645</v>
      </c>
      <c r="D405" s="243" t="s">
        <v>280</v>
      </c>
      <c r="E405" s="242">
        <v>1</v>
      </c>
      <c r="F405" s="156" t="s">
        <v>670</v>
      </c>
      <c r="G405" s="241"/>
      <c r="H405" s="241">
        <v>566.5</v>
      </c>
      <c r="I405" s="234">
        <f t="shared" si="8"/>
        <v>566.5</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384</v>
      </c>
      <c r="B406" s="244" t="s">
        <v>98</v>
      </c>
      <c r="C406" s="243" t="s">
        <v>645</v>
      </c>
      <c r="D406" s="243" t="s">
        <v>280</v>
      </c>
      <c r="E406" s="242">
        <v>1</v>
      </c>
      <c r="F406" s="156" t="s">
        <v>671</v>
      </c>
      <c r="G406" s="241"/>
      <c r="H406" s="241">
        <v>566.5</v>
      </c>
      <c r="I406" s="234">
        <f t="shared" si="8"/>
        <v>566.5</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244" t="s">
        <v>98</v>
      </c>
      <c r="C407" s="243" t="s">
        <v>645</v>
      </c>
      <c r="D407" s="243" t="s">
        <v>280</v>
      </c>
      <c r="E407" s="242">
        <v>1</v>
      </c>
      <c r="F407" s="157" t="s">
        <v>672</v>
      </c>
      <c r="G407" s="241"/>
      <c r="H407" s="241">
        <v>566.5</v>
      </c>
      <c r="I407" s="234">
        <f t="shared" si="8"/>
        <v>566.5</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244" t="s">
        <v>98</v>
      </c>
      <c r="C408" s="243" t="s">
        <v>645</v>
      </c>
      <c r="D408" s="243" t="s">
        <v>280</v>
      </c>
      <c r="E408" s="242">
        <v>1</v>
      </c>
      <c r="F408" s="157" t="s">
        <v>962</v>
      </c>
      <c r="G408" s="241"/>
      <c r="H408" s="241">
        <v>566.5</v>
      </c>
      <c r="I408" s="234">
        <f t="shared" si="8"/>
        <v>566.5</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383</v>
      </c>
      <c r="B409" s="244" t="s">
        <v>388</v>
      </c>
      <c r="C409" s="243" t="s">
        <v>377</v>
      </c>
      <c r="D409" s="243" t="s">
        <v>280</v>
      </c>
      <c r="E409" s="242">
        <v>1</v>
      </c>
      <c r="F409" s="157" t="s">
        <v>1002</v>
      </c>
      <c r="G409" s="241"/>
      <c r="H409" s="241">
        <v>849.76</v>
      </c>
      <c r="I409" s="234">
        <f t="shared" si="8"/>
        <v>849.76</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383</v>
      </c>
      <c r="B410" s="244" t="s">
        <v>388</v>
      </c>
      <c r="C410" s="243" t="s">
        <v>377</v>
      </c>
      <c r="D410" s="243" t="s">
        <v>280</v>
      </c>
      <c r="E410" s="242">
        <v>1</v>
      </c>
      <c r="F410" s="157" t="s">
        <v>676</v>
      </c>
      <c r="G410" s="241"/>
      <c r="H410" s="241">
        <v>849.76</v>
      </c>
      <c r="I410" s="234">
        <f t="shared" si="8"/>
        <v>849.76</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383</v>
      </c>
      <c r="B411" s="244" t="s">
        <v>388</v>
      </c>
      <c r="C411" s="243" t="s">
        <v>377</v>
      </c>
      <c r="D411" s="243" t="s">
        <v>280</v>
      </c>
      <c r="E411" s="242">
        <v>1</v>
      </c>
      <c r="F411" s="157" t="s">
        <v>677</v>
      </c>
      <c r="G411" s="241"/>
      <c r="H411" s="241">
        <v>849.76</v>
      </c>
      <c r="I411" s="234">
        <f t="shared" si="8"/>
        <v>849.76</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384</v>
      </c>
      <c r="B412" s="244" t="s">
        <v>98</v>
      </c>
      <c r="C412" s="243" t="s">
        <v>377</v>
      </c>
      <c r="D412" s="243" t="s">
        <v>280</v>
      </c>
      <c r="E412" s="242">
        <v>1</v>
      </c>
      <c r="F412" s="157" t="s">
        <v>678</v>
      </c>
      <c r="G412" s="241"/>
      <c r="H412" s="241">
        <v>566.5</v>
      </c>
      <c r="I412" s="234">
        <f t="shared" si="8"/>
        <v>566.5</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384</v>
      </c>
      <c r="B413" s="244" t="s">
        <v>98</v>
      </c>
      <c r="C413" s="243" t="s">
        <v>377</v>
      </c>
      <c r="D413" s="243" t="s">
        <v>280</v>
      </c>
      <c r="E413" s="242">
        <v>1</v>
      </c>
      <c r="F413" s="157" t="s">
        <v>679</v>
      </c>
      <c r="G413" s="241"/>
      <c r="H413" s="241">
        <v>566.5</v>
      </c>
      <c r="I413" s="234">
        <f t="shared" si="8"/>
        <v>566.5</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384</v>
      </c>
      <c r="B414" s="244" t="s">
        <v>98</v>
      </c>
      <c r="C414" s="243" t="s">
        <v>377</v>
      </c>
      <c r="D414" s="243" t="s">
        <v>280</v>
      </c>
      <c r="E414" s="242">
        <v>1</v>
      </c>
      <c r="F414" s="157" t="s">
        <v>931</v>
      </c>
      <c r="G414" s="241"/>
      <c r="H414" s="241">
        <v>566.5</v>
      </c>
      <c r="I414" s="234">
        <f t="shared" si="8"/>
        <v>566.5</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384</v>
      </c>
      <c r="B415" s="244" t="s">
        <v>98</v>
      </c>
      <c r="C415" s="243" t="s">
        <v>377</v>
      </c>
      <c r="D415" s="243" t="s">
        <v>280</v>
      </c>
      <c r="E415" s="242">
        <v>1</v>
      </c>
      <c r="F415" s="157" t="s">
        <v>680</v>
      </c>
      <c r="G415" s="241"/>
      <c r="H415" s="241">
        <v>566.5</v>
      </c>
      <c r="I415" s="234">
        <f t="shared" si="8"/>
        <v>566.5</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384</v>
      </c>
      <c r="B416" s="244" t="s">
        <v>98</v>
      </c>
      <c r="C416" s="243" t="s">
        <v>377</v>
      </c>
      <c r="D416" s="243" t="s">
        <v>280</v>
      </c>
      <c r="E416" s="242">
        <v>1</v>
      </c>
      <c r="F416" s="157" t="s">
        <v>681</v>
      </c>
      <c r="G416" s="241"/>
      <c r="H416" s="241">
        <v>566.5</v>
      </c>
      <c r="I416" s="234">
        <f t="shared" si="8"/>
        <v>566.5</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384</v>
      </c>
      <c r="B417" s="244" t="s">
        <v>98</v>
      </c>
      <c r="C417" s="243" t="s">
        <v>377</v>
      </c>
      <c r="D417" s="243" t="s">
        <v>280</v>
      </c>
      <c r="E417" s="242">
        <v>1</v>
      </c>
      <c r="F417" s="157" t="s">
        <v>682</v>
      </c>
      <c r="G417" s="241"/>
      <c r="H417" s="241">
        <v>566.5</v>
      </c>
      <c r="I417" s="234">
        <f t="shared" si="8"/>
        <v>566.5</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404</v>
      </c>
      <c r="B418" s="244" t="s">
        <v>387</v>
      </c>
      <c r="C418" s="243" t="s">
        <v>377</v>
      </c>
      <c r="D418" s="243" t="s">
        <v>280</v>
      </c>
      <c r="E418" s="242">
        <v>1</v>
      </c>
      <c r="F418" s="157" t="s">
        <v>683</v>
      </c>
      <c r="G418" s="241"/>
      <c r="H418" s="241">
        <v>505.81</v>
      </c>
      <c r="I418" s="234">
        <f t="shared" si="8"/>
        <v>505.81</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404</v>
      </c>
      <c r="B419" s="244" t="s">
        <v>387</v>
      </c>
      <c r="C419" s="243" t="s">
        <v>377</v>
      </c>
      <c r="D419" s="243" t="s">
        <v>280</v>
      </c>
      <c r="E419" s="242">
        <v>1</v>
      </c>
      <c r="F419" s="156" t="s">
        <v>684</v>
      </c>
      <c r="G419" s="241"/>
      <c r="H419" s="241">
        <v>505.81</v>
      </c>
      <c r="I419" s="234">
        <f t="shared" si="8"/>
        <v>505.81</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404</v>
      </c>
      <c r="B420" s="244" t="s">
        <v>387</v>
      </c>
      <c r="C420" s="243" t="s">
        <v>377</v>
      </c>
      <c r="D420" s="243" t="s">
        <v>280</v>
      </c>
      <c r="E420" s="242">
        <v>1</v>
      </c>
      <c r="F420" s="156" t="s">
        <v>685</v>
      </c>
      <c r="G420" s="241"/>
      <c r="H420" s="241">
        <v>505.81</v>
      </c>
      <c r="I420" s="234">
        <f t="shared" si="8"/>
        <v>505.81</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404</v>
      </c>
      <c r="B421" s="244" t="s">
        <v>387</v>
      </c>
      <c r="C421" s="243" t="s">
        <v>377</v>
      </c>
      <c r="D421" s="243" t="s">
        <v>280</v>
      </c>
      <c r="E421" s="242">
        <v>1</v>
      </c>
      <c r="F421" s="157" t="s">
        <v>686</v>
      </c>
      <c r="G421" s="241"/>
      <c r="H421" s="241">
        <v>505.81</v>
      </c>
      <c r="I421" s="234">
        <f t="shared" si="8"/>
        <v>505.81</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404</v>
      </c>
      <c r="B422" s="244" t="s">
        <v>387</v>
      </c>
      <c r="C422" s="243" t="s">
        <v>377</v>
      </c>
      <c r="D422" s="243" t="s">
        <v>280</v>
      </c>
      <c r="E422" s="242">
        <v>1</v>
      </c>
      <c r="F422" s="157" t="s">
        <v>687</v>
      </c>
      <c r="G422" s="241"/>
      <c r="H422" s="241">
        <v>505.81</v>
      </c>
      <c r="I422" s="234">
        <f t="shared" si="8"/>
        <v>505.81</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404</v>
      </c>
      <c r="B423" s="244" t="s">
        <v>387</v>
      </c>
      <c r="C423" s="243" t="s">
        <v>377</v>
      </c>
      <c r="D423" s="243" t="s">
        <v>280</v>
      </c>
      <c r="E423" s="242">
        <v>1</v>
      </c>
      <c r="F423" s="158" t="s">
        <v>688</v>
      </c>
      <c r="G423" s="241"/>
      <c r="H423" s="241">
        <v>505.81</v>
      </c>
      <c r="I423" s="234">
        <f t="shared" si="8"/>
        <v>505.81</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386</v>
      </c>
      <c r="B424" s="244" t="s">
        <v>102</v>
      </c>
      <c r="C424" s="243" t="s">
        <v>377</v>
      </c>
      <c r="D424" s="243" t="s">
        <v>280</v>
      </c>
      <c r="E424" s="242">
        <v>1</v>
      </c>
      <c r="F424" s="157" t="s">
        <v>689</v>
      </c>
      <c r="G424" s="241"/>
      <c r="H424" s="241">
        <v>465.35</v>
      </c>
      <c r="I424" s="234">
        <f t="shared" si="8"/>
        <v>465.35</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386</v>
      </c>
      <c r="B425" s="244" t="s">
        <v>102</v>
      </c>
      <c r="C425" s="243" t="s">
        <v>377</v>
      </c>
      <c r="D425" s="243" t="s">
        <v>280</v>
      </c>
      <c r="E425" s="242">
        <v>1</v>
      </c>
      <c r="F425" s="156" t="s">
        <v>357</v>
      </c>
      <c r="G425" s="241"/>
      <c r="H425" s="241">
        <v>465.35</v>
      </c>
      <c r="I425" s="234">
        <f t="shared" si="8"/>
        <v>465.35</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386</v>
      </c>
      <c r="B426" s="244" t="s">
        <v>102</v>
      </c>
      <c r="C426" s="243" t="s">
        <v>377</v>
      </c>
      <c r="D426" s="243" t="s">
        <v>280</v>
      </c>
      <c r="E426" s="242">
        <v>1</v>
      </c>
      <c r="F426" s="158" t="s">
        <v>691</v>
      </c>
      <c r="G426" s="241"/>
      <c r="H426" s="241">
        <v>465.35</v>
      </c>
      <c r="I426" s="234">
        <f t="shared" si="8"/>
        <v>465.35</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386</v>
      </c>
      <c r="B427" s="244" t="s">
        <v>102</v>
      </c>
      <c r="C427" s="243" t="s">
        <v>377</v>
      </c>
      <c r="D427" s="243" t="s">
        <v>280</v>
      </c>
      <c r="E427" s="242">
        <v>1</v>
      </c>
      <c r="F427" s="157" t="s">
        <v>692</v>
      </c>
      <c r="G427" s="241"/>
      <c r="H427" s="241">
        <v>465.35</v>
      </c>
      <c r="I427" s="234">
        <f t="shared" si="8"/>
        <v>465.35</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673</v>
      </c>
      <c r="B428" s="244" t="s">
        <v>94</v>
      </c>
      <c r="C428" s="243" t="s">
        <v>377</v>
      </c>
      <c r="D428" s="243" t="s">
        <v>280</v>
      </c>
      <c r="E428" s="242">
        <v>1</v>
      </c>
      <c r="F428" s="157" t="s">
        <v>984</v>
      </c>
      <c r="G428" s="241"/>
      <c r="H428" s="241">
        <v>1392.8</v>
      </c>
      <c r="I428" s="234">
        <f t="shared" si="8"/>
        <v>1392.8</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383</v>
      </c>
      <c r="B429" s="244" t="s">
        <v>388</v>
      </c>
      <c r="C429" s="243" t="s">
        <v>377</v>
      </c>
      <c r="D429" s="243" t="s">
        <v>280</v>
      </c>
      <c r="E429" s="242">
        <v>1</v>
      </c>
      <c r="F429" s="157" t="s">
        <v>693</v>
      </c>
      <c r="G429" s="241"/>
      <c r="H429" s="241">
        <v>849.76</v>
      </c>
      <c r="I429" s="234">
        <f t="shared" si="8"/>
        <v>849.76</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384</v>
      </c>
      <c r="B430" s="244" t="s">
        <v>98</v>
      </c>
      <c r="C430" s="243" t="s">
        <v>377</v>
      </c>
      <c r="D430" s="243" t="s">
        <v>280</v>
      </c>
      <c r="E430" s="242">
        <v>1</v>
      </c>
      <c r="F430" s="151" t="s">
        <v>694</v>
      </c>
      <c r="G430" s="241"/>
      <c r="H430" s="241">
        <v>566.5</v>
      </c>
      <c r="I430" s="234">
        <f t="shared" si="8"/>
        <v>566.5</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384</v>
      </c>
      <c r="B431" s="244" t="s">
        <v>98</v>
      </c>
      <c r="C431" s="243" t="s">
        <v>377</v>
      </c>
      <c r="D431" s="243" t="s">
        <v>280</v>
      </c>
      <c r="E431" s="242">
        <v>1</v>
      </c>
      <c r="F431" s="157" t="s">
        <v>695</v>
      </c>
      <c r="G431" s="241"/>
      <c r="H431" s="241">
        <v>566.5</v>
      </c>
      <c r="I431" s="234">
        <f t="shared" si="8"/>
        <v>566.5</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384</v>
      </c>
      <c r="B432" s="244" t="s">
        <v>98</v>
      </c>
      <c r="C432" s="243" t="s">
        <v>377</v>
      </c>
      <c r="D432" s="243" t="s">
        <v>280</v>
      </c>
      <c r="E432" s="242">
        <v>1</v>
      </c>
      <c r="F432" s="157" t="s">
        <v>714</v>
      </c>
      <c r="G432" s="241"/>
      <c r="H432" s="241">
        <v>566.5</v>
      </c>
      <c r="I432" s="234">
        <f t="shared" si="8"/>
        <v>566.5</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384</v>
      </c>
      <c r="B433" s="244" t="s">
        <v>98</v>
      </c>
      <c r="C433" s="243" t="s">
        <v>377</v>
      </c>
      <c r="D433" s="243" t="s">
        <v>280</v>
      </c>
      <c r="E433" s="242">
        <v>1</v>
      </c>
      <c r="F433" s="157" t="s">
        <v>697</v>
      </c>
      <c r="G433" s="241"/>
      <c r="H433" s="241">
        <v>566.5</v>
      </c>
      <c r="I433" s="234">
        <f t="shared" si="8"/>
        <v>566.5</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244" t="s">
        <v>387</v>
      </c>
      <c r="C434" s="243" t="s">
        <v>377</v>
      </c>
      <c r="D434" s="243" t="s">
        <v>280</v>
      </c>
      <c r="E434" s="242">
        <v>1</v>
      </c>
      <c r="F434" s="157" t="s">
        <v>698</v>
      </c>
      <c r="G434" s="241"/>
      <c r="H434" s="241">
        <v>505.81</v>
      </c>
      <c r="I434" s="234">
        <f t="shared" si="8"/>
        <v>505.81</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244" t="s">
        <v>387</v>
      </c>
      <c r="C435" s="243" t="s">
        <v>377</v>
      </c>
      <c r="D435" s="243" t="s">
        <v>280</v>
      </c>
      <c r="E435" s="242">
        <v>1</v>
      </c>
      <c r="F435" s="160" t="s">
        <v>699</v>
      </c>
      <c r="G435" s="241"/>
      <c r="H435" s="241">
        <v>505.81</v>
      </c>
      <c r="I435" s="234">
        <f t="shared" si="8"/>
        <v>505.81</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244" t="s">
        <v>387</v>
      </c>
      <c r="C436" s="243" t="s">
        <v>377</v>
      </c>
      <c r="D436" s="243" t="s">
        <v>280</v>
      </c>
      <c r="E436" s="242">
        <v>1</v>
      </c>
      <c r="F436" s="156" t="s">
        <v>720</v>
      </c>
      <c r="G436" s="241"/>
      <c r="H436" s="241">
        <v>505.81</v>
      </c>
      <c r="I436" s="234">
        <f t="shared" si="8"/>
        <v>505.81</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244" t="s">
        <v>387</v>
      </c>
      <c r="C437" s="243" t="s">
        <v>377</v>
      </c>
      <c r="D437" s="243" t="s">
        <v>280</v>
      </c>
      <c r="E437" s="242">
        <v>1</v>
      </c>
      <c r="F437" s="157" t="s">
        <v>701</v>
      </c>
      <c r="G437" s="241"/>
      <c r="H437" s="241">
        <v>505.81</v>
      </c>
      <c r="I437" s="234">
        <f t="shared" si="8"/>
        <v>505.81</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244" t="s">
        <v>387</v>
      </c>
      <c r="C438" s="243" t="s">
        <v>377</v>
      </c>
      <c r="D438" s="243" t="s">
        <v>280</v>
      </c>
      <c r="E438" s="242">
        <v>1</v>
      </c>
      <c r="F438" s="157" t="s">
        <v>702</v>
      </c>
      <c r="G438" s="241"/>
      <c r="H438" s="241">
        <v>505.81</v>
      </c>
      <c r="I438" s="234">
        <f t="shared" si="8"/>
        <v>505.81</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244" t="s">
        <v>387</v>
      </c>
      <c r="C439" s="243" t="s">
        <v>377</v>
      </c>
      <c r="D439" s="243" t="s">
        <v>280</v>
      </c>
      <c r="E439" s="242">
        <v>1</v>
      </c>
      <c r="F439" s="157" t="s">
        <v>703</v>
      </c>
      <c r="G439" s="241"/>
      <c r="H439" s="241">
        <v>505.81</v>
      </c>
      <c r="I439" s="234">
        <f t="shared" si="8"/>
        <v>505.81</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244" t="s">
        <v>387</v>
      </c>
      <c r="C440" s="243" t="s">
        <v>377</v>
      </c>
      <c r="D440" s="243" t="s">
        <v>280</v>
      </c>
      <c r="E440" s="242">
        <v>1</v>
      </c>
      <c r="F440" s="157" t="s">
        <v>704</v>
      </c>
      <c r="G440" s="241"/>
      <c r="H440" s="241">
        <v>505.81</v>
      </c>
      <c r="I440" s="234">
        <f t="shared" si="8"/>
        <v>505.81</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244" t="s">
        <v>387</v>
      </c>
      <c r="C441" s="243" t="s">
        <v>377</v>
      </c>
      <c r="D441" s="243" t="s">
        <v>280</v>
      </c>
      <c r="E441" s="242">
        <v>1</v>
      </c>
      <c r="F441" s="156" t="s">
        <v>705</v>
      </c>
      <c r="G441" s="241"/>
      <c r="H441" s="241">
        <v>505.81</v>
      </c>
      <c r="I441" s="234">
        <f t="shared" si="8"/>
        <v>505.81</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244" t="s">
        <v>387</v>
      </c>
      <c r="C442" s="243" t="s">
        <v>377</v>
      </c>
      <c r="D442" s="243" t="s">
        <v>280</v>
      </c>
      <c r="E442" s="242">
        <v>1</v>
      </c>
      <c r="F442" s="157" t="s">
        <v>706</v>
      </c>
      <c r="G442" s="241"/>
      <c r="H442" s="241">
        <v>505.81</v>
      </c>
      <c r="I442" s="234">
        <f t="shared" si="8"/>
        <v>505.81</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404</v>
      </c>
      <c r="B443" s="244" t="s">
        <v>387</v>
      </c>
      <c r="C443" s="243" t="s">
        <v>377</v>
      </c>
      <c r="D443" s="243" t="s">
        <v>280</v>
      </c>
      <c r="E443" s="242">
        <v>1</v>
      </c>
      <c r="F443" s="156" t="s">
        <v>707</v>
      </c>
      <c r="G443" s="241"/>
      <c r="H443" s="241">
        <v>505.81</v>
      </c>
      <c r="I443" s="234">
        <f t="shared" si="8"/>
        <v>505.81</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404</v>
      </c>
      <c r="B444" s="244" t="s">
        <v>387</v>
      </c>
      <c r="C444" s="243" t="s">
        <v>377</v>
      </c>
      <c r="D444" s="243" t="s">
        <v>280</v>
      </c>
      <c r="E444" s="242">
        <v>1</v>
      </c>
      <c r="F444" s="157" t="s">
        <v>708</v>
      </c>
      <c r="G444" s="241"/>
      <c r="H444" s="241">
        <v>505.81</v>
      </c>
      <c r="I444" s="234">
        <f t="shared" si="8"/>
        <v>505.81</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404</v>
      </c>
      <c r="B445" s="244" t="s">
        <v>387</v>
      </c>
      <c r="C445" s="243" t="s">
        <v>377</v>
      </c>
      <c r="D445" s="243" t="s">
        <v>280</v>
      </c>
      <c r="E445" s="242">
        <v>1</v>
      </c>
      <c r="F445" s="156" t="s">
        <v>709</v>
      </c>
      <c r="G445" s="241"/>
      <c r="H445" s="241">
        <v>505.81</v>
      </c>
      <c r="I445" s="234">
        <f t="shared" si="8"/>
        <v>505.81</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404</v>
      </c>
      <c r="B446" s="244" t="s">
        <v>387</v>
      </c>
      <c r="C446" s="243" t="s">
        <v>377</v>
      </c>
      <c r="D446" s="243" t="s">
        <v>280</v>
      </c>
      <c r="E446" s="242">
        <v>1</v>
      </c>
      <c r="F446" s="157" t="s">
        <v>690</v>
      </c>
      <c r="G446" s="241"/>
      <c r="H446" s="241">
        <v>505.81</v>
      </c>
      <c r="I446" s="234">
        <f t="shared" si="8"/>
        <v>505.81</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404</v>
      </c>
      <c r="B447" s="244" t="s">
        <v>387</v>
      </c>
      <c r="C447" s="243" t="s">
        <v>377</v>
      </c>
      <c r="D447" s="243" t="s">
        <v>280</v>
      </c>
      <c r="E447" s="242">
        <v>1</v>
      </c>
      <c r="F447" s="157" t="s">
        <v>711</v>
      </c>
      <c r="G447" s="241"/>
      <c r="H447" s="241">
        <v>505.81</v>
      </c>
      <c r="I447" s="234">
        <f t="shared" si="8"/>
        <v>505.81</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386</v>
      </c>
      <c r="B448" s="244" t="s">
        <v>102</v>
      </c>
      <c r="C448" s="243" t="s">
        <v>377</v>
      </c>
      <c r="D448" s="243" t="s">
        <v>280</v>
      </c>
      <c r="E448" s="242">
        <v>1</v>
      </c>
      <c r="F448" s="157" t="s">
        <v>712</v>
      </c>
      <c r="G448" s="241"/>
      <c r="H448" s="241">
        <v>465.35</v>
      </c>
      <c r="I448" s="234">
        <f t="shared" si="8"/>
        <v>465.35</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386</v>
      </c>
      <c r="B449" s="244" t="s">
        <v>102</v>
      </c>
      <c r="C449" s="243" t="s">
        <v>377</v>
      </c>
      <c r="D449" s="243" t="s">
        <v>280</v>
      </c>
      <c r="E449" s="242">
        <v>1</v>
      </c>
      <c r="F449" s="157" t="s">
        <v>713</v>
      </c>
      <c r="G449" s="241"/>
      <c r="H449" s="241">
        <v>465.35</v>
      </c>
      <c r="I449" s="234">
        <f t="shared" si="8"/>
        <v>465.35</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386</v>
      </c>
      <c r="B450" s="244" t="s">
        <v>102</v>
      </c>
      <c r="C450" s="243" t="s">
        <v>377</v>
      </c>
      <c r="D450" s="243" t="s">
        <v>280</v>
      </c>
      <c r="E450" s="242">
        <v>1</v>
      </c>
      <c r="F450" s="157" t="s">
        <v>696</v>
      </c>
      <c r="G450" s="241"/>
      <c r="H450" s="241">
        <v>465.35</v>
      </c>
      <c r="I450" s="234">
        <f t="shared" si="8"/>
        <v>465.35</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386</v>
      </c>
      <c r="B451" s="244" t="s">
        <v>102</v>
      </c>
      <c r="C451" s="243" t="s">
        <v>377</v>
      </c>
      <c r="D451" s="243" t="s">
        <v>280</v>
      </c>
      <c r="E451" s="242">
        <v>1</v>
      </c>
      <c r="F451" s="157" t="s">
        <v>715</v>
      </c>
      <c r="G451" s="241"/>
      <c r="H451" s="241">
        <v>465.35</v>
      </c>
      <c r="I451" s="234">
        <f t="shared" si="8"/>
        <v>465.35</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386</v>
      </c>
      <c r="B452" s="244" t="s">
        <v>102</v>
      </c>
      <c r="C452" s="243" t="s">
        <v>377</v>
      </c>
      <c r="D452" s="243" t="s">
        <v>280</v>
      </c>
      <c r="E452" s="242">
        <v>1</v>
      </c>
      <c r="F452" s="157" t="s">
        <v>716</v>
      </c>
      <c r="G452" s="241"/>
      <c r="H452" s="241">
        <v>465.35</v>
      </c>
      <c r="I452" s="234">
        <f t="shared" si="8"/>
        <v>465.35</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386</v>
      </c>
      <c r="B453" s="244" t="s">
        <v>102</v>
      </c>
      <c r="C453" s="243" t="s">
        <v>377</v>
      </c>
      <c r="D453" s="243" t="s">
        <v>280</v>
      </c>
      <c r="E453" s="242">
        <v>1</v>
      </c>
      <c r="F453" s="157" t="s">
        <v>1024</v>
      </c>
      <c r="G453" s="241"/>
      <c r="H453" s="241">
        <v>465.35</v>
      </c>
      <c r="I453" s="234">
        <f t="shared" si="8"/>
        <v>465.35</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244" t="s">
        <v>104</v>
      </c>
      <c r="C454" s="243" t="s">
        <v>377</v>
      </c>
      <c r="D454" s="243" t="s">
        <v>280</v>
      </c>
      <c r="E454" s="242">
        <v>1</v>
      </c>
      <c r="F454" s="157" t="s">
        <v>718</v>
      </c>
      <c r="G454" s="241"/>
      <c r="H454" s="241">
        <v>364.17</v>
      </c>
      <c r="I454" s="234">
        <f t="shared" si="8"/>
        <v>364.17</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244" t="s">
        <v>104</v>
      </c>
      <c r="C455" s="243" t="s">
        <v>377</v>
      </c>
      <c r="D455" s="243" t="s">
        <v>280</v>
      </c>
      <c r="E455" s="242">
        <v>1</v>
      </c>
      <c r="F455" s="151" t="s">
        <v>719</v>
      </c>
      <c r="G455" s="241"/>
      <c r="H455" s="241">
        <v>364.17</v>
      </c>
      <c r="I455" s="234">
        <f t="shared" si="8"/>
        <v>364.17</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385</v>
      </c>
      <c r="B456" s="244" t="s">
        <v>104</v>
      </c>
      <c r="C456" s="243" t="s">
        <v>377</v>
      </c>
      <c r="D456" s="243" t="s">
        <v>280</v>
      </c>
      <c r="E456" s="242">
        <v>1</v>
      </c>
      <c r="F456" s="156" t="s">
        <v>700</v>
      </c>
      <c r="G456" s="241"/>
      <c r="H456" s="241">
        <v>364.17</v>
      </c>
      <c r="I456" s="234">
        <f t="shared" ref="I456:I519" si="9">SUM(G456:H456)</f>
        <v>364.17</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385</v>
      </c>
      <c r="B457" s="244" t="s">
        <v>104</v>
      </c>
      <c r="C457" s="243" t="s">
        <v>377</v>
      </c>
      <c r="D457" s="243" t="s">
        <v>280</v>
      </c>
      <c r="E457" s="242">
        <v>1</v>
      </c>
      <c r="F457" s="157" t="s">
        <v>1052</v>
      </c>
      <c r="G457" s="241"/>
      <c r="H457" s="241">
        <v>364.17</v>
      </c>
      <c r="I457" s="234">
        <f t="shared" si="9"/>
        <v>364.17</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385</v>
      </c>
      <c r="B458" s="244" t="s">
        <v>104</v>
      </c>
      <c r="C458" s="243" t="s">
        <v>377</v>
      </c>
      <c r="D458" s="243" t="s">
        <v>280</v>
      </c>
      <c r="E458" s="242">
        <v>1</v>
      </c>
      <c r="F458" s="157" t="s">
        <v>722</v>
      </c>
      <c r="G458" s="241"/>
      <c r="H458" s="241">
        <v>364.17</v>
      </c>
      <c r="I458" s="234">
        <f t="shared" si="9"/>
        <v>364.17</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385</v>
      </c>
      <c r="B459" s="244" t="s">
        <v>104</v>
      </c>
      <c r="C459" s="243" t="s">
        <v>377</v>
      </c>
      <c r="D459" s="243" t="s">
        <v>280</v>
      </c>
      <c r="E459" s="242">
        <v>1</v>
      </c>
      <c r="F459" s="157" t="s">
        <v>723</v>
      </c>
      <c r="G459" s="241"/>
      <c r="H459" s="241">
        <v>364.17</v>
      </c>
      <c r="I459" s="234">
        <f t="shared" si="9"/>
        <v>364.17</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385</v>
      </c>
      <c r="B460" s="244" t="s">
        <v>104</v>
      </c>
      <c r="C460" s="243" t="s">
        <v>377</v>
      </c>
      <c r="D460" s="243" t="s">
        <v>280</v>
      </c>
      <c r="E460" s="242">
        <v>1</v>
      </c>
      <c r="F460" s="173" t="s">
        <v>941</v>
      </c>
      <c r="G460" s="241"/>
      <c r="H460" s="241">
        <v>364.17</v>
      </c>
      <c r="I460" s="234">
        <f t="shared" si="9"/>
        <v>364.17</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674</v>
      </c>
      <c r="B461" s="244" t="s">
        <v>94</v>
      </c>
      <c r="C461" s="243" t="s">
        <v>377</v>
      </c>
      <c r="D461" s="243" t="s">
        <v>280</v>
      </c>
      <c r="E461" s="242">
        <v>1</v>
      </c>
      <c r="F461" s="157" t="s">
        <v>724</v>
      </c>
      <c r="G461" s="241"/>
      <c r="H461" s="241">
        <v>1392.8</v>
      </c>
      <c r="I461" s="234">
        <f t="shared" si="9"/>
        <v>1392.8</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383</v>
      </c>
      <c r="B462" s="244" t="s">
        <v>388</v>
      </c>
      <c r="C462" s="243" t="s">
        <v>377</v>
      </c>
      <c r="D462" s="243" t="s">
        <v>280</v>
      </c>
      <c r="E462" s="242">
        <v>1</v>
      </c>
      <c r="F462" s="157" t="s">
        <v>725</v>
      </c>
      <c r="G462" s="241"/>
      <c r="H462" s="241">
        <v>849.76</v>
      </c>
      <c r="I462" s="234">
        <f t="shared" si="9"/>
        <v>849.76</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383</v>
      </c>
      <c r="B463" s="244" t="s">
        <v>388</v>
      </c>
      <c r="C463" s="243" t="s">
        <v>377</v>
      </c>
      <c r="D463" s="243" t="s">
        <v>280</v>
      </c>
      <c r="E463" s="242">
        <v>1</v>
      </c>
      <c r="F463" s="157" t="s">
        <v>726</v>
      </c>
      <c r="G463" s="241"/>
      <c r="H463" s="241">
        <v>849.76</v>
      </c>
      <c r="I463" s="234">
        <f t="shared" si="9"/>
        <v>849.76</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384</v>
      </c>
      <c r="B464" s="244" t="s">
        <v>98</v>
      </c>
      <c r="C464" s="243" t="s">
        <v>377</v>
      </c>
      <c r="D464" s="243" t="s">
        <v>280</v>
      </c>
      <c r="E464" s="242">
        <v>1</v>
      </c>
      <c r="F464" s="157" t="s">
        <v>727</v>
      </c>
      <c r="G464" s="241"/>
      <c r="H464" s="241">
        <v>566.5</v>
      </c>
      <c r="I464" s="234">
        <f t="shared" si="9"/>
        <v>566.5</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384</v>
      </c>
      <c r="B465" s="244" t="s">
        <v>98</v>
      </c>
      <c r="C465" s="243" t="s">
        <v>377</v>
      </c>
      <c r="D465" s="243" t="s">
        <v>280</v>
      </c>
      <c r="E465" s="242">
        <v>1</v>
      </c>
      <c r="F465" s="157" t="s">
        <v>932</v>
      </c>
      <c r="G465" s="241"/>
      <c r="H465" s="241">
        <v>566.5</v>
      </c>
      <c r="I465" s="234">
        <f t="shared" si="9"/>
        <v>566.5</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384</v>
      </c>
      <c r="B466" s="244" t="s">
        <v>98</v>
      </c>
      <c r="C466" s="243" t="s">
        <v>377</v>
      </c>
      <c r="D466" s="243" t="s">
        <v>280</v>
      </c>
      <c r="E466" s="242">
        <v>1</v>
      </c>
      <c r="F466" s="157" t="s">
        <v>728</v>
      </c>
      <c r="G466" s="241"/>
      <c r="H466" s="241">
        <v>566.5</v>
      </c>
      <c r="I466" s="234">
        <f t="shared" si="9"/>
        <v>566.5</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244" t="s">
        <v>387</v>
      </c>
      <c r="C467" s="243" t="s">
        <v>377</v>
      </c>
      <c r="D467" s="243" t="s">
        <v>280</v>
      </c>
      <c r="E467" s="242">
        <v>1</v>
      </c>
      <c r="F467" s="158" t="s">
        <v>983</v>
      </c>
      <c r="G467" s="241"/>
      <c r="H467" s="241">
        <v>505.81</v>
      </c>
      <c r="I467" s="234">
        <f t="shared" si="9"/>
        <v>505.81</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244" t="s">
        <v>387</v>
      </c>
      <c r="C468" s="243" t="s">
        <v>377</v>
      </c>
      <c r="D468" s="243" t="s">
        <v>280</v>
      </c>
      <c r="E468" s="242">
        <v>1</v>
      </c>
      <c r="F468" s="157" t="s">
        <v>729</v>
      </c>
      <c r="G468" s="241"/>
      <c r="H468" s="241">
        <v>505.81</v>
      </c>
      <c r="I468" s="234">
        <f t="shared" si="9"/>
        <v>505.81</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404</v>
      </c>
      <c r="B469" s="244" t="s">
        <v>387</v>
      </c>
      <c r="C469" s="243" t="s">
        <v>377</v>
      </c>
      <c r="D469" s="243" t="s">
        <v>280</v>
      </c>
      <c r="E469" s="242">
        <v>1</v>
      </c>
      <c r="F469" s="156" t="s">
        <v>730</v>
      </c>
      <c r="G469" s="241"/>
      <c r="H469" s="241">
        <v>505.81</v>
      </c>
      <c r="I469" s="234">
        <f t="shared" si="9"/>
        <v>505.81</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404</v>
      </c>
      <c r="B470" s="244" t="s">
        <v>387</v>
      </c>
      <c r="C470" s="243" t="s">
        <v>377</v>
      </c>
      <c r="D470" s="243" t="s">
        <v>280</v>
      </c>
      <c r="E470" s="242">
        <v>1</v>
      </c>
      <c r="F470" s="157" t="s">
        <v>731</v>
      </c>
      <c r="G470" s="241"/>
      <c r="H470" s="241">
        <v>505.81</v>
      </c>
      <c r="I470" s="234">
        <f t="shared" si="9"/>
        <v>505.81</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404</v>
      </c>
      <c r="B471" s="244" t="s">
        <v>387</v>
      </c>
      <c r="C471" s="243" t="s">
        <v>377</v>
      </c>
      <c r="D471" s="243" t="s">
        <v>280</v>
      </c>
      <c r="E471" s="242">
        <v>1</v>
      </c>
      <c r="F471" s="157" t="s">
        <v>732</v>
      </c>
      <c r="G471" s="241"/>
      <c r="H471" s="241">
        <v>505.81</v>
      </c>
      <c r="I471" s="234">
        <f t="shared" si="9"/>
        <v>505.81</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404</v>
      </c>
      <c r="B472" s="244" t="s">
        <v>387</v>
      </c>
      <c r="C472" s="243" t="s">
        <v>377</v>
      </c>
      <c r="D472" s="243" t="s">
        <v>280</v>
      </c>
      <c r="E472" s="242">
        <v>1</v>
      </c>
      <c r="F472" s="157" t="s">
        <v>733</v>
      </c>
      <c r="G472" s="241"/>
      <c r="H472" s="241">
        <v>505.81</v>
      </c>
      <c r="I472" s="234">
        <f t="shared" si="9"/>
        <v>505.81</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404</v>
      </c>
      <c r="B473" s="244" t="s">
        <v>387</v>
      </c>
      <c r="C473" s="243" t="s">
        <v>377</v>
      </c>
      <c r="D473" s="243" t="s">
        <v>280</v>
      </c>
      <c r="E473" s="242">
        <v>1</v>
      </c>
      <c r="F473" s="157" t="s">
        <v>1078</v>
      </c>
      <c r="G473" s="241"/>
      <c r="H473" s="241">
        <v>505.81</v>
      </c>
      <c r="I473" s="234">
        <f t="shared" si="9"/>
        <v>505.81</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386</v>
      </c>
      <c r="B474" s="244" t="s">
        <v>102</v>
      </c>
      <c r="C474" s="243" t="s">
        <v>377</v>
      </c>
      <c r="D474" s="243" t="s">
        <v>280</v>
      </c>
      <c r="E474" s="242">
        <v>1</v>
      </c>
      <c r="F474" s="157" t="s">
        <v>735</v>
      </c>
      <c r="G474" s="241"/>
      <c r="H474" s="241">
        <v>465.35</v>
      </c>
      <c r="I474" s="234">
        <f t="shared" si="9"/>
        <v>465.35</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386</v>
      </c>
      <c r="B475" s="244" t="s">
        <v>102</v>
      </c>
      <c r="C475" s="243" t="s">
        <v>377</v>
      </c>
      <c r="D475" s="243" t="s">
        <v>280</v>
      </c>
      <c r="E475" s="242">
        <v>1</v>
      </c>
      <c r="F475" s="157" t="s">
        <v>736</v>
      </c>
      <c r="G475" s="241"/>
      <c r="H475" s="241">
        <v>465.35</v>
      </c>
      <c r="I475" s="234">
        <f t="shared" si="9"/>
        <v>465.35</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386</v>
      </c>
      <c r="B476" s="244" t="s">
        <v>102</v>
      </c>
      <c r="C476" s="243" t="s">
        <v>377</v>
      </c>
      <c r="D476" s="243" t="s">
        <v>280</v>
      </c>
      <c r="E476" s="242">
        <v>1</v>
      </c>
      <c r="F476" s="157" t="s">
        <v>737</v>
      </c>
      <c r="G476" s="241"/>
      <c r="H476" s="241">
        <v>465.35</v>
      </c>
      <c r="I476" s="234">
        <f t="shared" si="9"/>
        <v>465.35</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386</v>
      </c>
      <c r="B477" s="244" t="s">
        <v>102</v>
      </c>
      <c r="C477" s="243" t="s">
        <v>377</v>
      </c>
      <c r="D477" s="243" t="s">
        <v>280</v>
      </c>
      <c r="E477" s="242">
        <v>1</v>
      </c>
      <c r="F477" s="157" t="s">
        <v>738</v>
      </c>
      <c r="G477" s="241"/>
      <c r="H477" s="241">
        <v>465.35</v>
      </c>
      <c r="I477" s="234">
        <f t="shared" si="9"/>
        <v>465.35</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386</v>
      </c>
      <c r="B478" s="244" t="s">
        <v>102</v>
      </c>
      <c r="C478" s="243" t="s">
        <v>377</v>
      </c>
      <c r="D478" s="243" t="s">
        <v>280</v>
      </c>
      <c r="E478" s="242">
        <v>1</v>
      </c>
      <c r="F478" s="157" t="s">
        <v>739</v>
      </c>
      <c r="G478" s="241"/>
      <c r="H478" s="241">
        <v>465.35</v>
      </c>
      <c r="I478" s="234">
        <f t="shared" si="9"/>
        <v>465.35</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386</v>
      </c>
      <c r="B479" s="244" t="s">
        <v>102</v>
      </c>
      <c r="C479" s="243" t="s">
        <v>377</v>
      </c>
      <c r="D479" s="243" t="s">
        <v>280</v>
      </c>
      <c r="E479" s="242">
        <v>1</v>
      </c>
      <c r="F479" s="158" t="s">
        <v>982</v>
      </c>
      <c r="G479" s="241"/>
      <c r="H479" s="241">
        <v>465.35</v>
      </c>
      <c r="I479" s="234">
        <f t="shared" si="9"/>
        <v>465.35</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385</v>
      </c>
      <c r="B480" s="244" t="s">
        <v>104</v>
      </c>
      <c r="C480" s="243" t="s">
        <v>377</v>
      </c>
      <c r="D480" s="243" t="s">
        <v>280</v>
      </c>
      <c r="E480" s="242">
        <v>1</v>
      </c>
      <c r="F480" s="157" t="s">
        <v>740</v>
      </c>
      <c r="G480" s="241"/>
      <c r="H480" s="241">
        <v>364.17</v>
      </c>
      <c r="I480" s="234">
        <f t="shared" si="9"/>
        <v>364.17</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385</v>
      </c>
      <c r="B481" s="244" t="s">
        <v>104</v>
      </c>
      <c r="C481" s="243" t="s">
        <v>377</v>
      </c>
      <c r="D481" s="243" t="s">
        <v>280</v>
      </c>
      <c r="E481" s="242">
        <v>1</v>
      </c>
      <c r="F481" s="157" t="s">
        <v>741</v>
      </c>
      <c r="G481" s="241"/>
      <c r="H481" s="241">
        <v>364.17</v>
      </c>
      <c r="I481" s="234">
        <f t="shared" si="9"/>
        <v>364.17</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385</v>
      </c>
      <c r="B482" s="244" t="s">
        <v>104</v>
      </c>
      <c r="C482" s="243" t="s">
        <v>377</v>
      </c>
      <c r="D482" s="243" t="s">
        <v>280</v>
      </c>
      <c r="E482" s="242">
        <v>1</v>
      </c>
      <c r="F482" s="157" t="s">
        <v>1077</v>
      </c>
      <c r="G482" s="241"/>
      <c r="H482" s="241">
        <v>364.17</v>
      </c>
      <c r="I482" s="234">
        <f t="shared" si="9"/>
        <v>364.17</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383</v>
      </c>
      <c r="B483" s="244" t="s">
        <v>388</v>
      </c>
      <c r="C483" s="243" t="s">
        <v>284</v>
      </c>
      <c r="D483" s="243" t="s">
        <v>280</v>
      </c>
      <c r="E483" s="242">
        <v>1</v>
      </c>
      <c r="F483" s="157" t="s">
        <v>751</v>
      </c>
      <c r="G483" s="241"/>
      <c r="H483" s="241">
        <v>849.76</v>
      </c>
      <c r="I483" s="234">
        <f t="shared" si="9"/>
        <v>849.76</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743</v>
      </c>
      <c r="B484" s="244" t="s">
        <v>94</v>
      </c>
      <c r="C484" s="243" t="s">
        <v>284</v>
      </c>
      <c r="D484" s="243" t="s">
        <v>280</v>
      </c>
      <c r="E484" s="242">
        <v>1</v>
      </c>
      <c r="F484" s="158" t="s">
        <v>752</v>
      </c>
      <c r="G484" s="241"/>
      <c r="H484" s="241">
        <v>1392.8</v>
      </c>
      <c r="I484" s="234">
        <f t="shared" si="9"/>
        <v>1392.8</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383</v>
      </c>
      <c r="B485" s="244" t="s">
        <v>388</v>
      </c>
      <c r="C485" s="243" t="s">
        <v>284</v>
      </c>
      <c r="D485" s="243" t="s">
        <v>280</v>
      </c>
      <c r="E485" s="242">
        <v>1</v>
      </c>
      <c r="F485" s="157" t="s">
        <v>753</v>
      </c>
      <c r="G485" s="241"/>
      <c r="H485" s="241">
        <v>849.76</v>
      </c>
      <c r="I485" s="234">
        <f t="shared" si="9"/>
        <v>849.76</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744</v>
      </c>
      <c r="B486" s="244" t="s">
        <v>94</v>
      </c>
      <c r="C486" s="243" t="s">
        <v>284</v>
      </c>
      <c r="D486" s="243" t="s">
        <v>280</v>
      </c>
      <c r="E486" s="242">
        <v>1</v>
      </c>
      <c r="F486" s="151" t="s">
        <v>1064</v>
      </c>
      <c r="G486" s="241"/>
      <c r="H486" s="241">
        <v>1392.8</v>
      </c>
      <c r="I486" s="234">
        <f t="shared" si="9"/>
        <v>1392.8</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383</v>
      </c>
      <c r="B487" s="244" t="s">
        <v>388</v>
      </c>
      <c r="C487" s="243" t="s">
        <v>284</v>
      </c>
      <c r="D487" s="243" t="s">
        <v>280</v>
      </c>
      <c r="E487" s="242">
        <v>1</v>
      </c>
      <c r="F487" s="157" t="s">
        <v>940</v>
      </c>
      <c r="G487" s="241"/>
      <c r="H487" s="241">
        <v>849.76</v>
      </c>
      <c r="I487" s="234">
        <f t="shared" si="9"/>
        <v>849.76</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244" t="s">
        <v>98</v>
      </c>
      <c r="C488" s="243" t="s">
        <v>284</v>
      </c>
      <c r="D488" s="243" t="s">
        <v>280</v>
      </c>
      <c r="E488" s="242">
        <v>1</v>
      </c>
      <c r="F488" s="182" t="s">
        <v>1001</v>
      </c>
      <c r="G488" s="241"/>
      <c r="H488" s="241">
        <v>566.5</v>
      </c>
      <c r="I488" s="234">
        <f t="shared" si="9"/>
        <v>566.5</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244" t="s">
        <v>98</v>
      </c>
      <c r="C489" s="243" t="s">
        <v>284</v>
      </c>
      <c r="D489" s="243" t="s">
        <v>280</v>
      </c>
      <c r="E489" s="242">
        <v>1</v>
      </c>
      <c r="F489" s="156" t="s">
        <v>1088</v>
      </c>
      <c r="G489" s="241"/>
      <c r="H489" s="241">
        <v>566.5</v>
      </c>
      <c r="I489" s="234">
        <f t="shared" si="9"/>
        <v>566.5</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384</v>
      </c>
      <c r="B490" s="244" t="s">
        <v>98</v>
      </c>
      <c r="C490" s="243" t="s">
        <v>284</v>
      </c>
      <c r="D490" s="243" t="s">
        <v>280</v>
      </c>
      <c r="E490" s="242">
        <v>1</v>
      </c>
      <c r="F490" s="157" t="s">
        <v>1087</v>
      </c>
      <c r="G490" s="241"/>
      <c r="H490" s="241">
        <v>566.5</v>
      </c>
      <c r="I490" s="234">
        <f t="shared" si="9"/>
        <v>566.5</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384</v>
      </c>
      <c r="B491" s="244" t="s">
        <v>98</v>
      </c>
      <c r="C491" s="243" t="s">
        <v>284</v>
      </c>
      <c r="D491" s="243" t="s">
        <v>280</v>
      </c>
      <c r="E491" s="242">
        <v>1</v>
      </c>
      <c r="F491" s="157" t="s">
        <v>758</v>
      </c>
      <c r="G491" s="241"/>
      <c r="H491" s="241">
        <v>566.5</v>
      </c>
      <c r="I491" s="234">
        <f t="shared" si="9"/>
        <v>566.5</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244" t="s">
        <v>98</v>
      </c>
      <c r="C492" s="243" t="s">
        <v>284</v>
      </c>
      <c r="D492" s="243" t="s">
        <v>280</v>
      </c>
      <c r="E492" s="242">
        <v>1</v>
      </c>
      <c r="F492" s="157" t="s">
        <v>1023</v>
      </c>
      <c r="G492" s="241"/>
      <c r="H492" s="241">
        <v>566.5</v>
      </c>
      <c r="I492" s="234">
        <f t="shared" si="9"/>
        <v>566.5</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244" t="s">
        <v>98</v>
      </c>
      <c r="C493" s="243" t="s">
        <v>284</v>
      </c>
      <c r="D493" s="243" t="s">
        <v>280</v>
      </c>
      <c r="E493" s="242">
        <v>1</v>
      </c>
      <c r="F493" s="157" t="s">
        <v>759</v>
      </c>
      <c r="G493" s="241"/>
      <c r="H493" s="241">
        <v>566.5</v>
      </c>
      <c r="I493" s="234">
        <f t="shared" si="9"/>
        <v>566.5</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384</v>
      </c>
      <c r="B494" s="244" t="s">
        <v>98</v>
      </c>
      <c r="C494" s="243" t="s">
        <v>284</v>
      </c>
      <c r="D494" s="243" t="s">
        <v>280</v>
      </c>
      <c r="E494" s="242">
        <v>1</v>
      </c>
      <c r="F494" s="156" t="s">
        <v>760</v>
      </c>
      <c r="G494" s="241"/>
      <c r="H494" s="241">
        <v>566.5</v>
      </c>
      <c r="I494" s="234">
        <f t="shared" si="9"/>
        <v>566.5</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745</v>
      </c>
      <c r="B495" s="244" t="s">
        <v>94</v>
      </c>
      <c r="C495" s="243" t="s">
        <v>284</v>
      </c>
      <c r="D495" s="243" t="s">
        <v>280</v>
      </c>
      <c r="E495" s="242">
        <v>1</v>
      </c>
      <c r="F495" s="158" t="s">
        <v>1086</v>
      </c>
      <c r="G495" s="241"/>
      <c r="H495" s="241">
        <v>1392.8</v>
      </c>
      <c r="I495" s="234">
        <f t="shared" si="9"/>
        <v>1392.8</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383</v>
      </c>
      <c r="B496" s="244" t="s">
        <v>388</v>
      </c>
      <c r="C496" s="243" t="s">
        <v>284</v>
      </c>
      <c r="D496" s="243" t="s">
        <v>280</v>
      </c>
      <c r="E496" s="242">
        <v>1</v>
      </c>
      <c r="F496" s="151" t="s">
        <v>935</v>
      </c>
      <c r="G496" s="241"/>
      <c r="H496" s="241">
        <v>849.76</v>
      </c>
      <c r="I496" s="234">
        <f t="shared" si="9"/>
        <v>849.76</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384</v>
      </c>
      <c r="B497" s="244" t="s">
        <v>98</v>
      </c>
      <c r="C497" s="243" t="s">
        <v>284</v>
      </c>
      <c r="D497" s="243" t="s">
        <v>280</v>
      </c>
      <c r="E497" s="242">
        <v>1</v>
      </c>
      <c r="F497" s="158" t="s">
        <v>1063</v>
      </c>
      <c r="G497" s="241"/>
      <c r="H497" s="241">
        <v>566.5</v>
      </c>
      <c r="I497" s="234">
        <f t="shared" si="9"/>
        <v>566.5</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384</v>
      </c>
      <c r="B498" s="244" t="s">
        <v>98</v>
      </c>
      <c r="C498" s="243" t="s">
        <v>284</v>
      </c>
      <c r="D498" s="243" t="s">
        <v>280</v>
      </c>
      <c r="E498" s="242">
        <v>1</v>
      </c>
      <c r="F498" s="158" t="s">
        <v>762</v>
      </c>
      <c r="G498" s="241"/>
      <c r="H498" s="241">
        <v>566.5</v>
      </c>
      <c r="I498" s="234">
        <f t="shared" si="9"/>
        <v>566.5</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746</v>
      </c>
      <c r="B499" s="244" t="s">
        <v>94</v>
      </c>
      <c r="C499" s="243" t="s">
        <v>284</v>
      </c>
      <c r="D499" s="243" t="s">
        <v>280</v>
      </c>
      <c r="E499" s="242">
        <v>1</v>
      </c>
      <c r="F499" s="157" t="s">
        <v>763</v>
      </c>
      <c r="G499" s="241"/>
      <c r="H499" s="241">
        <v>1392.8</v>
      </c>
      <c r="I499" s="234">
        <f t="shared" si="9"/>
        <v>1392.8</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383</v>
      </c>
      <c r="B500" s="244" t="s">
        <v>388</v>
      </c>
      <c r="C500" s="243" t="s">
        <v>284</v>
      </c>
      <c r="D500" s="243" t="s">
        <v>280</v>
      </c>
      <c r="E500" s="242">
        <v>1</v>
      </c>
      <c r="F500" s="157" t="s">
        <v>764</v>
      </c>
      <c r="G500" s="241"/>
      <c r="H500" s="241">
        <v>849.76</v>
      </c>
      <c r="I500" s="234">
        <f t="shared" si="9"/>
        <v>849.76</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384</v>
      </c>
      <c r="B501" s="244" t="s">
        <v>98</v>
      </c>
      <c r="C501" s="243" t="s">
        <v>284</v>
      </c>
      <c r="D501" s="243" t="s">
        <v>280</v>
      </c>
      <c r="E501" s="242">
        <v>1</v>
      </c>
      <c r="F501" s="156" t="s">
        <v>765</v>
      </c>
      <c r="G501" s="241"/>
      <c r="H501" s="241">
        <v>566.5</v>
      </c>
      <c r="I501" s="234">
        <f t="shared" si="9"/>
        <v>566.5</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384</v>
      </c>
      <c r="B502" s="244" t="s">
        <v>98</v>
      </c>
      <c r="C502" s="243" t="s">
        <v>284</v>
      </c>
      <c r="D502" s="243" t="s">
        <v>280</v>
      </c>
      <c r="E502" s="242">
        <v>1</v>
      </c>
      <c r="F502" s="157" t="s">
        <v>766</v>
      </c>
      <c r="G502" s="241"/>
      <c r="H502" s="241">
        <v>566.5</v>
      </c>
      <c r="I502" s="234">
        <f t="shared" si="9"/>
        <v>566.5</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747</v>
      </c>
      <c r="B503" s="244" t="s">
        <v>94</v>
      </c>
      <c r="C503" s="243" t="s">
        <v>284</v>
      </c>
      <c r="D503" s="243" t="s">
        <v>280</v>
      </c>
      <c r="E503" s="242">
        <v>1</v>
      </c>
      <c r="F503" s="157" t="s">
        <v>980</v>
      </c>
      <c r="G503" s="241"/>
      <c r="H503" s="241">
        <v>1392.8</v>
      </c>
      <c r="I503" s="234">
        <f t="shared" si="9"/>
        <v>1392.8</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55" t="s">
        <v>383</v>
      </c>
      <c r="B504" s="244" t="s">
        <v>388</v>
      </c>
      <c r="C504" s="243" t="s">
        <v>284</v>
      </c>
      <c r="D504" s="243" t="s">
        <v>280</v>
      </c>
      <c r="E504" s="242">
        <v>1</v>
      </c>
      <c r="F504" s="168" t="s">
        <v>979</v>
      </c>
      <c r="G504" s="241"/>
      <c r="H504" s="241">
        <v>849.76</v>
      </c>
      <c r="I504" s="234">
        <f t="shared" si="9"/>
        <v>849.76</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384</v>
      </c>
      <c r="B505" s="244" t="s">
        <v>98</v>
      </c>
      <c r="C505" s="243" t="s">
        <v>284</v>
      </c>
      <c r="D505" s="243" t="s">
        <v>280</v>
      </c>
      <c r="E505" s="242">
        <v>1</v>
      </c>
      <c r="F505" s="171" t="s">
        <v>769</v>
      </c>
      <c r="G505" s="241"/>
      <c r="H505" s="241">
        <v>566.5</v>
      </c>
      <c r="I505" s="234">
        <f t="shared" si="9"/>
        <v>566.5</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384</v>
      </c>
      <c r="B506" s="244" t="s">
        <v>98</v>
      </c>
      <c r="C506" s="243" t="s">
        <v>284</v>
      </c>
      <c r="D506" s="243" t="s">
        <v>280</v>
      </c>
      <c r="E506" s="242">
        <v>1</v>
      </c>
      <c r="F506" s="171" t="s">
        <v>978</v>
      </c>
      <c r="G506" s="241"/>
      <c r="H506" s="241">
        <v>566.5</v>
      </c>
      <c r="I506" s="234">
        <f t="shared" si="9"/>
        <v>566.5</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383</v>
      </c>
      <c r="B507" s="244" t="s">
        <v>388</v>
      </c>
      <c r="C507" s="243" t="s">
        <v>295</v>
      </c>
      <c r="D507" s="243" t="s">
        <v>280</v>
      </c>
      <c r="E507" s="242">
        <v>1</v>
      </c>
      <c r="F507" s="157" t="s">
        <v>771</v>
      </c>
      <c r="G507" s="241"/>
      <c r="H507" s="241">
        <v>849.76</v>
      </c>
      <c r="I507" s="234">
        <f t="shared" si="9"/>
        <v>849.76</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383</v>
      </c>
      <c r="B508" s="244" t="s">
        <v>388</v>
      </c>
      <c r="C508" s="243" t="s">
        <v>295</v>
      </c>
      <c r="D508" s="243" t="s">
        <v>280</v>
      </c>
      <c r="E508" s="242">
        <v>1</v>
      </c>
      <c r="F508" s="157" t="s">
        <v>1076</v>
      </c>
      <c r="G508" s="241"/>
      <c r="H508" s="241">
        <v>849.76</v>
      </c>
      <c r="I508" s="234">
        <f t="shared" si="9"/>
        <v>849.76</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65" t="s">
        <v>383</v>
      </c>
      <c r="B509" s="244" t="s">
        <v>388</v>
      </c>
      <c r="C509" s="243" t="s">
        <v>295</v>
      </c>
      <c r="D509" s="243" t="s">
        <v>280</v>
      </c>
      <c r="E509" s="242">
        <v>1</v>
      </c>
      <c r="F509" s="151" t="s">
        <v>773</v>
      </c>
      <c r="G509" s="241"/>
      <c r="H509" s="241">
        <v>849.76</v>
      </c>
      <c r="I509" s="234">
        <f t="shared" si="9"/>
        <v>849.76</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748</v>
      </c>
      <c r="B510" s="244" t="s">
        <v>94</v>
      </c>
      <c r="C510" s="243" t="s">
        <v>295</v>
      </c>
      <c r="D510" s="243" t="s">
        <v>280</v>
      </c>
      <c r="E510" s="242">
        <v>1</v>
      </c>
      <c r="F510" s="158" t="s">
        <v>774</v>
      </c>
      <c r="G510" s="241"/>
      <c r="H510" s="241">
        <v>1392.8</v>
      </c>
      <c r="I510" s="234">
        <f t="shared" si="9"/>
        <v>1392.8</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749</v>
      </c>
      <c r="B511" s="244" t="s">
        <v>94</v>
      </c>
      <c r="C511" s="243" t="s">
        <v>295</v>
      </c>
      <c r="D511" s="243" t="s">
        <v>280</v>
      </c>
      <c r="E511" s="242">
        <v>1</v>
      </c>
      <c r="F511" s="157" t="s">
        <v>775</v>
      </c>
      <c r="G511" s="241"/>
      <c r="H511" s="241">
        <v>1392.8</v>
      </c>
      <c r="I511" s="234">
        <f t="shared" si="9"/>
        <v>1392.8</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750</v>
      </c>
      <c r="B512" s="244" t="s">
        <v>94</v>
      </c>
      <c r="C512" s="243" t="s">
        <v>295</v>
      </c>
      <c r="D512" s="243" t="s">
        <v>280</v>
      </c>
      <c r="E512" s="242">
        <v>1</v>
      </c>
      <c r="F512" s="157" t="s">
        <v>991</v>
      </c>
      <c r="G512" s="241"/>
      <c r="H512" s="241">
        <v>1392.8</v>
      </c>
      <c r="I512" s="234">
        <f t="shared" si="9"/>
        <v>1392.8</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749</v>
      </c>
      <c r="B513" s="244" t="s">
        <v>94</v>
      </c>
      <c r="C513" s="243" t="s">
        <v>287</v>
      </c>
      <c r="D513" s="243" t="s">
        <v>280</v>
      </c>
      <c r="E513" s="242">
        <v>1</v>
      </c>
      <c r="F513" s="157" t="s">
        <v>778</v>
      </c>
      <c r="G513" s="241"/>
      <c r="H513" s="241">
        <v>1392.8</v>
      </c>
      <c r="I513" s="234">
        <f t="shared" si="9"/>
        <v>1392.8</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244" t="s">
        <v>387</v>
      </c>
      <c r="C514" s="243" t="s">
        <v>287</v>
      </c>
      <c r="D514" s="243" t="s">
        <v>280</v>
      </c>
      <c r="E514" s="242">
        <v>1</v>
      </c>
      <c r="F514" s="158" t="s">
        <v>779</v>
      </c>
      <c r="G514" s="241"/>
      <c r="H514" s="241">
        <v>505.81</v>
      </c>
      <c r="I514" s="234">
        <f t="shared" si="9"/>
        <v>505.81</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244" t="s">
        <v>387</v>
      </c>
      <c r="C515" s="243" t="s">
        <v>287</v>
      </c>
      <c r="D515" s="243" t="s">
        <v>280</v>
      </c>
      <c r="E515" s="242">
        <v>1</v>
      </c>
      <c r="F515" s="158" t="s">
        <v>780</v>
      </c>
      <c r="G515" s="241"/>
      <c r="H515" s="241">
        <v>505.81</v>
      </c>
      <c r="I515" s="234">
        <f t="shared" si="9"/>
        <v>505.81</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777</v>
      </c>
      <c r="B516" s="244" t="s">
        <v>94</v>
      </c>
      <c r="C516" s="243" t="s">
        <v>287</v>
      </c>
      <c r="D516" s="243" t="s">
        <v>280</v>
      </c>
      <c r="E516" s="242">
        <v>1</v>
      </c>
      <c r="F516" s="157" t="s">
        <v>782</v>
      </c>
      <c r="G516" s="241"/>
      <c r="H516" s="241">
        <v>1392.8</v>
      </c>
      <c r="I516" s="234">
        <f t="shared" si="9"/>
        <v>1392.8</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404</v>
      </c>
      <c r="B517" s="244" t="s">
        <v>387</v>
      </c>
      <c r="C517" s="243" t="s">
        <v>287</v>
      </c>
      <c r="D517" s="243" t="s">
        <v>280</v>
      </c>
      <c r="E517" s="242">
        <v>1</v>
      </c>
      <c r="F517" s="157" t="s">
        <v>781</v>
      </c>
      <c r="G517" s="245"/>
      <c r="H517" s="241">
        <v>505.81</v>
      </c>
      <c r="I517" s="234">
        <f t="shared" si="9"/>
        <v>505.81</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404</v>
      </c>
      <c r="B518" s="244" t="s">
        <v>387</v>
      </c>
      <c r="C518" s="243" t="s">
        <v>371</v>
      </c>
      <c r="D518" s="243" t="s">
        <v>280</v>
      </c>
      <c r="E518" s="242">
        <v>1</v>
      </c>
      <c r="F518" s="158" t="s">
        <v>784</v>
      </c>
      <c r="G518" s="241"/>
      <c r="H518" s="241">
        <v>505.81</v>
      </c>
      <c r="I518" s="234">
        <f t="shared" si="9"/>
        <v>505.81</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404</v>
      </c>
      <c r="B519" s="244" t="s">
        <v>387</v>
      </c>
      <c r="C519" s="243" t="s">
        <v>371</v>
      </c>
      <c r="D519" s="243" t="s">
        <v>280</v>
      </c>
      <c r="E519" s="242">
        <v>1</v>
      </c>
      <c r="F519" s="157" t="s">
        <v>785</v>
      </c>
      <c r="G519" s="241"/>
      <c r="H519" s="241">
        <v>505.81</v>
      </c>
      <c r="I519" s="234">
        <f t="shared" si="9"/>
        <v>505.81</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404</v>
      </c>
      <c r="B520" s="244" t="s">
        <v>387</v>
      </c>
      <c r="C520" s="243" t="s">
        <v>371</v>
      </c>
      <c r="D520" s="243" t="s">
        <v>280</v>
      </c>
      <c r="E520" s="242">
        <v>1</v>
      </c>
      <c r="F520" s="158" t="s">
        <v>786</v>
      </c>
      <c r="G520" s="241"/>
      <c r="H520" s="241">
        <v>505.81</v>
      </c>
      <c r="I520" s="234">
        <f t="shared" ref="I520:I583" si="10">SUM(G520:H520)</f>
        <v>505.81</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383</v>
      </c>
      <c r="B521" s="244" t="s">
        <v>388</v>
      </c>
      <c r="C521" s="243" t="s">
        <v>371</v>
      </c>
      <c r="D521" s="243" t="s">
        <v>280</v>
      </c>
      <c r="E521" s="242">
        <v>1</v>
      </c>
      <c r="F521" s="157" t="s">
        <v>787</v>
      </c>
      <c r="G521" s="241"/>
      <c r="H521" s="241">
        <v>849.76</v>
      </c>
      <c r="I521" s="234">
        <f t="shared" si="10"/>
        <v>849.76</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383</v>
      </c>
      <c r="B522" s="244" t="s">
        <v>388</v>
      </c>
      <c r="C522" s="243" t="s">
        <v>371</v>
      </c>
      <c r="D522" s="243" t="s">
        <v>280</v>
      </c>
      <c r="E522" s="242">
        <v>1</v>
      </c>
      <c r="F522" s="157" t="s">
        <v>788</v>
      </c>
      <c r="G522" s="241"/>
      <c r="H522" s="241">
        <v>849.76</v>
      </c>
      <c r="I522" s="234">
        <f t="shared" si="10"/>
        <v>849.76</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383</v>
      </c>
      <c r="B523" s="244" t="s">
        <v>388</v>
      </c>
      <c r="C523" s="243" t="s">
        <v>371</v>
      </c>
      <c r="D523" s="243" t="s">
        <v>280</v>
      </c>
      <c r="E523" s="242">
        <v>1</v>
      </c>
      <c r="F523" s="157" t="s">
        <v>1075</v>
      </c>
      <c r="G523" s="241"/>
      <c r="H523" s="241">
        <v>849.76</v>
      </c>
      <c r="I523" s="234">
        <f t="shared" si="10"/>
        <v>849.76</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244" t="s">
        <v>388</v>
      </c>
      <c r="C524" s="243" t="s">
        <v>371</v>
      </c>
      <c r="D524" s="243" t="s">
        <v>280</v>
      </c>
      <c r="E524" s="242">
        <v>1</v>
      </c>
      <c r="F524" s="157" t="s">
        <v>790</v>
      </c>
      <c r="G524" s="241"/>
      <c r="H524" s="241">
        <v>849.76</v>
      </c>
      <c r="I524" s="234">
        <f t="shared" si="10"/>
        <v>849.76</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244" t="s">
        <v>388</v>
      </c>
      <c r="C525" s="243" t="s">
        <v>371</v>
      </c>
      <c r="D525" s="243" t="s">
        <v>280</v>
      </c>
      <c r="E525" s="242">
        <v>1</v>
      </c>
      <c r="F525" s="158" t="s">
        <v>791</v>
      </c>
      <c r="G525" s="241"/>
      <c r="H525" s="241">
        <v>849.76</v>
      </c>
      <c r="I525" s="234">
        <f t="shared" si="10"/>
        <v>849.76</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386</v>
      </c>
      <c r="B526" s="244" t="s">
        <v>102</v>
      </c>
      <c r="C526" s="243" t="s">
        <v>371</v>
      </c>
      <c r="D526" s="243" t="s">
        <v>280</v>
      </c>
      <c r="E526" s="242">
        <v>1</v>
      </c>
      <c r="F526" s="157" t="s">
        <v>792</v>
      </c>
      <c r="G526" s="241"/>
      <c r="H526" s="241">
        <v>465.35</v>
      </c>
      <c r="I526" s="234">
        <f t="shared" si="10"/>
        <v>465.35</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386</v>
      </c>
      <c r="B527" s="244" t="s">
        <v>102</v>
      </c>
      <c r="C527" s="243" t="s">
        <v>371</v>
      </c>
      <c r="D527" s="243" t="s">
        <v>280</v>
      </c>
      <c r="E527" s="242">
        <v>1</v>
      </c>
      <c r="F527" s="157" t="s">
        <v>793</v>
      </c>
      <c r="G527" s="241"/>
      <c r="H527" s="241">
        <v>465.35</v>
      </c>
      <c r="I527" s="234">
        <f t="shared" si="10"/>
        <v>465.35</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783</v>
      </c>
      <c r="B528" s="244" t="s">
        <v>94</v>
      </c>
      <c r="C528" s="243" t="s">
        <v>371</v>
      </c>
      <c r="D528" s="243" t="s">
        <v>280</v>
      </c>
      <c r="E528" s="242">
        <v>1</v>
      </c>
      <c r="F528" s="158" t="s">
        <v>794</v>
      </c>
      <c r="G528" s="241"/>
      <c r="H528" s="241">
        <v>1392.8</v>
      </c>
      <c r="I528" s="234">
        <f t="shared" si="10"/>
        <v>1392.8</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383</v>
      </c>
      <c r="B529" s="244" t="s">
        <v>388</v>
      </c>
      <c r="C529" s="243" t="s">
        <v>371</v>
      </c>
      <c r="D529" s="243" t="s">
        <v>280</v>
      </c>
      <c r="E529" s="242">
        <v>1</v>
      </c>
      <c r="F529" s="168" t="s">
        <v>1062</v>
      </c>
      <c r="G529" s="241"/>
      <c r="H529" s="241">
        <v>849.76</v>
      </c>
      <c r="I529" s="234">
        <f t="shared" si="10"/>
        <v>849.76</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383</v>
      </c>
      <c r="B530" s="244" t="s">
        <v>388</v>
      </c>
      <c r="C530" s="243" t="s">
        <v>371</v>
      </c>
      <c r="D530" s="243" t="s">
        <v>280</v>
      </c>
      <c r="E530" s="242">
        <v>1</v>
      </c>
      <c r="F530" s="157" t="s">
        <v>796</v>
      </c>
      <c r="G530" s="241"/>
      <c r="H530" s="241">
        <v>849.76</v>
      </c>
      <c r="I530" s="234">
        <f t="shared" si="10"/>
        <v>849.76</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383</v>
      </c>
      <c r="B531" s="244" t="s">
        <v>388</v>
      </c>
      <c r="C531" s="243" t="s">
        <v>371</v>
      </c>
      <c r="D531" s="243" t="s">
        <v>280</v>
      </c>
      <c r="E531" s="242">
        <v>1</v>
      </c>
      <c r="F531" s="190" t="s">
        <v>797</v>
      </c>
      <c r="G531" s="241"/>
      <c r="H531" s="241">
        <v>849.76</v>
      </c>
      <c r="I531" s="234">
        <f t="shared" si="10"/>
        <v>849.76</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383</v>
      </c>
      <c r="B532" s="244" t="s">
        <v>388</v>
      </c>
      <c r="C532" s="243" t="s">
        <v>371</v>
      </c>
      <c r="D532" s="243" t="s">
        <v>280</v>
      </c>
      <c r="E532" s="242">
        <v>1</v>
      </c>
      <c r="F532" s="157" t="s">
        <v>1051</v>
      </c>
      <c r="G532" s="241"/>
      <c r="H532" s="241">
        <v>849.76</v>
      </c>
      <c r="I532" s="234">
        <f t="shared" si="10"/>
        <v>849.76</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383</v>
      </c>
      <c r="B533" s="244" t="s">
        <v>388</v>
      </c>
      <c r="C533" s="243" t="s">
        <v>371</v>
      </c>
      <c r="D533" s="243" t="s">
        <v>280</v>
      </c>
      <c r="E533" s="242">
        <v>1</v>
      </c>
      <c r="F533" s="157" t="s">
        <v>799</v>
      </c>
      <c r="G533" s="241"/>
      <c r="H533" s="241">
        <v>849.76</v>
      </c>
      <c r="I533" s="234">
        <f t="shared" si="10"/>
        <v>849.76</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244" t="s">
        <v>388</v>
      </c>
      <c r="C534" s="243" t="s">
        <v>371</v>
      </c>
      <c r="D534" s="243" t="s">
        <v>280</v>
      </c>
      <c r="E534" s="242">
        <v>1</v>
      </c>
      <c r="F534" s="157" t="s">
        <v>800</v>
      </c>
      <c r="G534" s="241"/>
      <c r="H534" s="241">
        <v>849.76</v>
      </c>
      <c r="I534" s="234">
        <f t="shared" si="10"/>
        <v>849.76</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404</v>
      </c>
      <c r="B535" s="244" t="s">
        <v>387</v>
      </c>
      <c r="C535" s="243" t="s">
        <v>371</v>
      </c>
      <c r="D535" s="243" t="s">
        <v>280</v>
      </c>
      <c r="E535" s="242">
        <v>1</v>
      </c>
      <c r="F535" s="158" t="s">
        <v>801</v>
      </c>
      <c r="G535" s="241"/>
      <c r="H535" s="241">
        <v>505.81</v>
      </c>
      <c r="I535" s="234">
        <f t="shared" si="10"/>
        <v>505.81</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404</v>
      </c>
      <c r="B536" s="244" t="s">
        <v>387</v>
      </c>
      <c r="C536" s="243" t="s">
        <v>371</v>
      </c>
      <c r="D536" s="243" t="s">
        <v>280</v>
      </c>
      <c r="E536" s="242">
        <v>1</v>
      </c>
      <c r="F536" s="157" t="s">
        <v>802</v>
      </c>
      <c r="G536" s="241"/>
      <c r="H536" s="241">
        <v>505.81</v>
      </c>
      <c r="I536" s="234">
        <f t="shared" si="10"/>
        <v>505.81</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386</v>
      </c>
      <c r="B537" s="244" t="s">
        <v>102</v>
      </c>
      <c r="C537" s="243" t="s">
        <v>371</v>
      </c>
      <c r="D537" s="243" t="s">
        <v>280</v>
      </c>
      <c r="E537" s="242">
        <v>1</v>
      </c>
      <c r="F537" s="157" t="s">
        <v>803</v>
      </c>
      <c r="G537" s="241"/>
      <c r="H537" s="241">
        <v>465.35</v>
      </c>
      <c r="I537" s="234">
        <f t="shared" si="10"/>
        <v>465.35</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804</v>
      </c>
      <c r="B538" s="244" t="s">
        <v>94</v>
      </c>
      <c r="C538" s="243" t="s">
        <v>293</v>
      </c>
      <c r="D538" s="243" t="s">
        <v>280</v>
      </c>
      <c r="E538" s="242">
        <v>1</v>
      </c>
      <c r="F538" s="157" t="s">
        <v>806</v>
      </c>
      <c r="G538" s="241"/>
      <c r="H538" s="241">
        <v>1392.8</v>
      </c>
      <c r="I538" s="234">
        <f t="shared" si="10"/>
        <v>1392.8</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383</v>
      </c>
      <c r="B539" s="244" t="s">
        <v>388</v>
      </c>
      <c r="C539" s="243" t="s">
        <v>293</v>
      </c>
      <c r="D539" s="243" t="s">
        <v>280</v>
      </c>
      <c r="E539" s="242">
        <v>1</v>
      </c>
      <c r="F539" s="151" t="s">
        <v>807</v>
      </c>
      <c r="G539" s="241"/>
      <c r="H539" s="241">
        <v>849.76</v>
      </c>
      <c r="I539" s="234">
        <f t="shared" si="10"/>
        <v>849.76</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383</v>
      </c>
      <c r="B540" s="244" t="s">
        <v>388</v>
      </c>
      <c r="C540" s="243" t="s">
        <v>293</v>
      </c>
      <c r="D540" s="243" t="s">
        <v>280</v>
      </c>
      <c r="E540" s="242">
        <v>1</v>
      </c>
      <c r="F540" s="157" t="s">
        <v>808</v>
      </c>
      <c r="G540" s="241"/>
      <c r="H540" s="241">
        <v>849.76</v>
      </c>
      <c r="I540" s="234">
        <f t="shared" si="10"/>
        <v>849.76</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805</v>
      </c>
      <c r="B541" s="244" t="s">
        <v>94</v>
      </c>
      <c r="C541" s="243" t="s">
        <v>293</v>
      </c>
      <c r="D541" s="243" t="s">
        <v>280</v>
      </c>
      <c r="E541" s="242">
        <v>1</v>
      </c>
      <c r="F541" s="151" t="s">
        <v>809</v>
      </c>
      <c r="G541" s="241"/>
      <c r="H541" s="241">
        <v>1392.8</v>
      </c>
      <c r="I541" s="234">
        <f t="shared" si="10"/>
        <v>1392.8</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384</v>
      </c>
      <c r="B542" s="244" t="s">
        <v>98</v>
      </c>
      <c r="C542" s="243" t="s">
        <v>293</v>
      </c>
      <c r="D542" s="243" t="s">
        <v>280</v>
      </c>
      <c r="E542" s="242">
        <v>1</v>
      </c>
      <c r="F542" s="158" t="s">
        <v>810</v>
      </c>
      <c r="G542" s="241"/>
      <c r="H542" s="241">
        <v>566.5</v>
      </c>
      <c r="I542" s="234">
        <f t="shared" si="10"/>
        <v>566.5</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384</v>
      </c>
      <c r="B543" s="244" t="s">
        <v>98</v>
      </c>
      <c r="C543" s="243" t="s">
        <v>293</v>
      </c>
      <c r="D543" s="243" t="s">
        <v>280</v>
      </c>
      <c r="E543" s="242">
        <v>1</v>
      </c>
      <c r="F543" s="157" t="s">
        <v>811</v>
      </c>
      <c r="G543" s="241"/>
      <c r="H543" s="241">
        <v>566.5</v>
      </c>
      <c r="I543" s="234">
        <f t="shared" si="10"/>
        <v>566.5</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433</v>
      </c>
      <c r="B544" s="244" t="s">
        <v>94</v>
      </c>
      <c r="C544" s="243" t="s">
        <v>293</v>
      </c>
      <c r="D544" s="243" t="s">
        <v>280</v>
      </c>
      <c r="E544" s="242">
        <v>1</v>
      </c>
      <c r="F544" s="157" t="s">
        <v>812</v>
      </c>
      <c r="G544" s="241"/>
      <c r="H544" s="241">
        <v>1392.8</v>
      </c>
      <c r="I544" s="234">
        <f t="shared" si="10"/>
        <v>1392.8</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404</v>
      </c>
      <c r="B545" s="244" t="s">
        <v>387</v>
      </c>
      <c r="C545" s="243" t="s">
        <v>293</v>
      </c>
      <c r="D545" s="243" t="s">
        <v>280</v>
      </c>
      <c r="E545" s="242">
        <v>1</v>
      </c>
      <c r="F545" s="157" t="s">
        <v>1061</v>
      </c>
      <c r="G545" s="241"/>
      <c r="H545" s="241">
        <v>505.81</v>
      </c>
      <c r="I545" s="234">
        <f t="shared" si="10"/>
        <v>505.81</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386</v>
      </c>
      <c r="B546" s="244" t="s">
        <v>102</v>
      </c>
      <c r="C546" s="243" t="s">
        <v>293</v>
      </c>
      <c r="D546" s="243" t="s">
        <v>280</v>
      </c>
      <c r="E546" s="242">
        <v>1</v>
      </c>
      <c r="F546" s="157" t="s">
        <v>1060</v>
      </c>
      <c r="G546" s="241"/>
      <c r="H546" s="241">
        <v>465.35</v>
      </c>
      <c r="I546" s="234">
        <f t="shared" si="10"/>
        <v>465.35</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383</v>
      </c>
      <c r="B547" s="244" t="s">
        <v>388</v>
      </c>
      <c r="C547" s="243" t="s">
        <v>374</v>
      </c>
      <c r="D547" s="243" t="s">
        <v>280</v>
      </c>
      <c r="E547" s="242">
        <v>1</v>
      </c>
      <c r="F547" s="157" t="s">
        <v>814</v>
      </c>
      <c r="G547" s="241"/>
      <c r="H547" s="241">
        <v>849.76</v>
      </c>
      <c r="I547" s="234">
        <f t="shared" si="10"/>
        <v>849.76</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404</v>
      </c>
      <c r="B548" s="244" t="s">
        <v>387</v>
      </c>
      <c r="C548" s="243" t="s">
        <v>374</v>
      </c>
      <c r="D548" s="243" t="s">
        <v>280</v>
      </c>
      <c r="E548" s="242">
        <v>1</v>
      </c>
      <c r="F548" s="157" t="s">
        <v>815</v>
      </c>
      <c r="G548" s="241"/>
      <c r="H548" s="241">
        <v>505.81</v>
      </c>
      <c r="I548" s="234">
        <f t="shared" si="10"/>
        <v>505.81</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404</v>
      </c>
      <c r="B549" s="244" t="s">
        <v>387</v>
      </c>
      <c r="C549" s="243" t="s">
        <v>374</v>
      </c>
      <c r="D549" s="243" t="s">
        <v>280</v>
      </c>
      <c r="E549" s="242">
        <v>1</v>
      </c>
      <c r="F549" s="156" t="s">
        <v>816</v>
      </c>
      <c r="G549" s="241"/>
      <c r="H549" s="241">
        <v>505.81</v>
      </c>
      <c r="I549" s="234">
        <f t="shared" si="10"/>
        <v>505.81</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386</v>
      </c>
      <c r="B550" s="244" t="s">
        <v>102</v>
      </c>
      <c r="C550" s="243" t="s">
        <v>374</v>
      </c>
      <c r="D550" s="243" t="s">
        <v>280</v>
      </c>
      <c r="E550" s="242">
        <v>1</v>
      </c>
      <c r="F550" s="158" t="s">
        <v>1044</v>
      </c>
      <c r="G550" s="241"/>
      <c r="H550" s="241">
        <v>465.35</v>
      </c>
      <c r="I550" s="234">
        <f t="shared" si="10"/>
        <v>465.35</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55" t="s">
        <v>383</v>
      </c>
      <c r="B551" s="244" t="s">
        <v>388</v>
      </c>
      <c r="C551" s="243" t="s">
        <v>373</v>
      </c>
      <c r="D551" s="243" t="s">
        <v>280</v>
      </c>
      <c r="E551" s="242">
        <v>1</v>
      </c>
      <c r="F551" s="158" t="s">
        <v>1022</v>
      </c>
      <c r="G551" s="241"/>
      <c r="H551" s="241">
        <v>849.76</v>
      </c>
      <c r="I551" s="234">
        <f t="shared" si="10"/>
        <v>849.76</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384</v>
      </c>
      <c r="B552" s="244" t="s">
        <v>98</v>
      </c>
      <c r="C552" s="243" t="s">
        <v>373</v>
      </c>
      <c r="D552" s="243" t="s">
        <v>368</v>
      </c>
      <c r="E552" s="242">
        <v>1</v>
      </c>
      <c r="F552" s="157" t="s">
        <v>357</v>
      </c>
      <c r="G552" s="241"/>
      <c r="H552" s="241">
        <v>566.5</v>
      </c>
      <c r="I552" s="234">
        <f t="shared" si="10"/>
        <v>566.5</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384</v>
      </c>
      <c r="B553" s="244" t="s">
        <v>98</v>
      </c>
      <c r="C553" s="243" t="s">
        <v>373</v>
      </c>
      <c r="D553" s="243" t="s">
        <v>280</v>
      </c>
      <c r="E553" s="242">
        <v>1</v>
      </c>
      <c r="F553" s="157" t="s">
        <v>789</v>
      </c>
      <c r="G553" s="241"/>
      <c r="H553" s="241">
        <v>566.5</v>
      </c>
      <c r="I553" s="234">
        <f t="shared" si="10"/>
        <v>566.5</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819</v>
      </c>
      <c r="B554" s="244" t="s">
        <v>94</v>
      </c>
      <c r="C554" s="243" t="s">
        <v>288</v>
      </c>
      <c r="D554" s="243" t="s">
        <v>184</v>
      </c>
      <c r="E554" s="242">
        <v>1</v>
      </c>
      <c r="F554" s="157" t="s">
        <v>822</v>
      </c>
      <c r="G554" s="241"/>
      <c r="H554" s="241">
        <v>1392.8</v>
      </c>
      <c r="I554" s="234">
        <f t="shared" si="10"/>
        <v>1392.8</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404</v>
      </c>
      <c r="B555" s="244" t="s">
        <v>387</v>
      </c>
      <c r="C555" s="243" t="s">
        <v>288</v>
      </c>
      <c r="D555" s="243" t="s">
        <v>280</v>
      </c>
      <c r="E555" s="242">
        <v>1</v>
      </c>
      <c r="F555" s="158" t="s">
        <v>357</v>
      </c>
      <c r="G555" s="241"/>
      <c r="H555" s="241">
        <v>505.81</v>
      </c>
      <c r="I555" s="234">
        <f t="shared" si="10"/>
        <v>505.81</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65" t="s">
        <v>386</v>
      </c>
      <c r="B556" s="244" t="s">
        <v>102</v>
      </c>
      <c r="C556" s="243" t="s">
        <v>288</v>
      </c>
      <c r="D556" s="243" t="s">
        <v>280</v>
      </c>
      <c r="E556" s="242">
        <v>1</v>
      </c>
      <c r="F556" s="158" t="s">
        <v>973</v>
      </c>
      <c r="G556" s="241"/>
      <c r="H556" s="241">
        <v>465.35</v>
      </c>
      <c r="I556" s="234">
        <f t="shared" si="10"/>
        <v>465.35</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820</v>
      </c>
      <c r="B557" s="244" t="s">
        <v>94</v>
      </c>
      <c r="C557" s="243" t="s">
        <v>288</v>
      </c>
      <c r="D557" s="243" t="s">
        <v>280</v>
      </c>
      <c r="E557" s="242">
        <v>1</v>
      </c>
      <c r="F557" s="157" t="s">
        <v>824</v>
      </c>
      <c r="G557" s="241"/>
      <c r="H557" s="241">
        <v>1392.8</v>
      </c>
      <c r="I557" s="234">
        <f t="shared" si="10"/>
        <v>1392.8</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244" t="s">
        <v>388</v>
      </c>
      <c r="C558" s="243" t="s">
        <v>288</v>
      </c>
      <c r="D558" s="243" t="s">
        <v>280</v>
      </c>
      <c r="E558" s="242">
        <v>1</v>
      </c>
      <c r="F558" s="157" t="s">
        <v>1021</v>
      </c>
      <c r="G558" s="241"/>
      <c r="H558" s="241">
        <v>849.76</v>
      </c>
      <c r="I558" s="234">
        <f t="shared" si="10"/>
        <v>849.76</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821</v>
      </c>
      <c r="B559" s="244" t="s">
        <v>94</v>
      </c>
      <c r="C559" s="243" t="s">
        <v>288</v>
      </c>
      <c r="D559" s="243" t="s">
        <v>280</v>
      </c>
      <c r="E559" s="242">
        <v>1</v>
      </c>
      <c r="F559" s="164" t="s">
        <v>826</v>
      </c>
      <c r="G559" s="241"/>
      <c r="H559" s="241">
        <v>1392.8</v>
      </c>
      <c r="I559" s="234">
        <f t="shared" si="10"/>
        <v>1392.8</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244" t="s">
        <v>388</v>
      </c>
      <c r="C560" s="243" t="s">
        <v>288</v>
      </c>
      <c r="D560" s="243" t="s">
        <v>280</v>
      </c>
      <c r="E560" s="242">
        <v>1</v>
      </c>
      <c r="F560" s="157" t="s">
        <v>827</v>
      </c>
      <c r="G560" s="241"/>
      <c r="H560" s="241">
        <v>849.76</v>
      </c>
      <c r="I560" s="234">
        <f t="shared" si="10"/>
        <v>849.76</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404</v>
      </c>
      <c r="B561" s="244" t="s">
        <v>387</v>
      </c>
      <c r="C561" s="243" t="s">
        <v>288</v>
      </c>
      <c r="D561" s="243" t="s">
        <v>280</v>
      </c>
      <c r="E561" s="242">
        <v>1</v>
      </c>
      <c r="F561" s="157" t="s">
        <v>1043</v>
      </c>
      <c r="G561" s="241"/>
      <c r="H561" s="241">
        <v>505.81</v>
      </c>
      <c r="I561" s="234">
        <f t="shared" si="10"/>
        <v>505.81</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829</v>
      </c>
      <c r="B562" s="244" t="s">
        <v>94</v>
      </c>
      <c r="C562" s="243" t="s">
        <v>924</v>
      </c>
      <c r="D562" s="243" t="s">
        <v>280</v>
      </c>
      <c r="E562" s="242">
        <v>1</v>
      </c>
      <c r="F562" s="157" t="s">
        <v>849</v>
      </c>
      <c r="G562" s="241"/>
      <c r="H562" s="241">
        <v>1392.8</v>
      </c>
      <c r="I562" s="234">
        <f t="shared" si="10"/>
        <v>1392.8</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244" t="s">
        <v>388</v>
      </c>
      <c r="C563" s="243" t="s">
        <v>924</v>
      </c>
      <c r="D563" s="243" t="s">
        <v>280</v>
      </c>
      <c r="E563" s="242">
        <v>1</v>
      </c>
      <c r="F563" s="158" t="s">
        <v>850</v>
      </c>
      <c r="G563" s="241"/>
      <c r="H563" s="241">
        <v>849.76</v>
      </c>
      <c r="I563" s="234">
        <f t="shared" si="10"/>
        <v>849.76</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244" t="s">
        <v>388</v>
      </c>
      <c r="C564" s="243" t="s">
        <v>924</v>
      </c>
      <c r="D564" s="243" t="s">
        <v>280</v>
      </c>
      <c r="E564" s="242">
        <v>1</v>
      </c>
      <c r="F564" s="158" t="s">
        <v>943</v>
      </c>
      <c r="G564" s="241"/>
      <c r="H564" s="241">
        <v>849.76</v>
      </c>
      <c r="I564" s="234">
        <f t="shared" si="10"/>
        <v>849.76</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244" t="s">
        <v>388</v>
      </c>
      <c r="C565" s="243" t="s">
        <v>924</v>
      </c>
      <c r="D565" s="243" t="s">
        <v>280</v>
      </c>
      <c r="E565" s="242">
        <v>1</v>
      </c>
      <c r="F565" s="158" t="s">
        <v>948</v>
      </c>
      <c r="G565" s="241"/>
      <c r="H565" s="241">
        <v>849.76</v>
      </c>
      <c r="I565" s="234">
        <f t="shared" si="10"/>
        <v>849.76</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244" t="s">
        <v>388</v>
      </c>
      <c r="C566" s="243" t="s">
        <v>924</v>
      </c>
      <c r="D566" s="243" t="s">
        <v>280</v>
      </c>
      <c r="E566" s="242">
        <v>1</v>
      </c>
      <c r="F566" s="158" t="s">
        <v>851</v>
      </c>
      <c r="G566" s="241"/>
      <c r="H566" s="241">
        <v>849.76</v>
      </c>
      <c r="I566" s="234">
        <f t="shared" si="10"/>
        <v>849.76</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830</v>
      </c>
      <c r="B567" s="244" t="s">
        <v>94</v>
      </c>
      <c r="C567" s="243" t="s">
        <v>924</v>
      </c>
      <c r="D567" s="243" t="s">
        <v>280</v>
      </c>
      <c r="E567" s="242">
        <v>1</v>
      </c>
      <c r="F567" s="157" t="s">
        <v>852</v>
      </c>
      <c r="G567" s="241"/>
      <c r="H567" s="241">
        <v>1392.8</v>
      </c>
      <c r="I567" s="234">
        <f t="shared" si="10"/>
        <v>1392.8</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244" t="s">
        <v>388</v>
      </c>
      <c r="C568" s="243" t="s">
        <v>924</v>
      </c>
      <c r="D568" s="243" t="s">
        <v>280</v>
      </c>
      <c r="E568" s="242">
        <v>1</v>
      </c>
      <c r="F568" s="158" t="s">
        <v>853</v>
      </c>
      <c r="G568" s="241"/>
      <c r="H568" s="241">
        <v>849.76</v>
      </c>
      <c r="I568" s="234">
        <f t="shared" si="10"/>
        <v>849.76</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244" t="s">
        <v>388</v>
      </c>
      <c r="C569" s="243" t="s">
        <v>924</v>
      </c>
      <c r="D569" s="243" t="s">
        <v>280</v>
      </c>
      <c r="E569" s="242">
        <v>1</v>
      </c>
      <c r="F569" s="158" t="s">
        <v>854</v>
      </c>
      <c r="G569" s="241"/>
      <c r="H569" s="241">
        <v>849.76</v>
      </c>
      <c r="I569" s="234">
        <f t="shared" si="10"/>
        <v>849.76</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244" t="s">
        <v>388</v>
      </c>
      <c r="C570" s="243" t="s">
        <v>924</v>
      </c>
      <c r="D570" s="243" t="s">
        <v>280</v>
      </c>
      <c r="E570" s="242">
        <v>1</v>
      </c>
      <c r="F570" s="158" t="s">
        <v>949</v>
      </c>
      <c r="G570" s="241"/>
      <c r="H570" s="241">
        <v>849.76</v>
      </c>
      <c r="I570" s="234">
        <f t="shared" si="10"/>
        <v>849.76</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383</v>
      </c>
      <c r="B571" s="244" t="s">
        <v>388</v>
      </c>
      <c r="C571" s="243" t="s">
        <v>924</v>
      </c>
      <c r="D571" s="243" t="s">
        <v>280</v>
      </c>
      <c r="E571" s="242">
        <v>1</v>
      </c>
      <c r="F571" s="157" t="s">
        <v>855</v>
      </c>
      <c r="G571" s="241"/>
      <c r="H571" s="241">
        <v>849.76</v>
      </c>
      <c r="I571" s="234">
        <f t="shared" si="10"/>
        <v>849.76</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831</v>
      </c>
      <c r="B572" s="244" t="s">
        <v>94</v>
      </c>
      <c r="C572" s="243" t="s">
        <v>924</v>
      </c>
      <c r="D572" s="243" t="s">
        <v>280</v>
      </c>
      <c r="E572" s="242">
        <v>1</v>
      </c>
      <c r="F572" s="160" t="s">
        <v>856</v>
      </c>
      <c r="G572" s="241"/>
      <c r="H572" s="241">
        <v>1392.8</v>
      </c>
      <c r="I572" s="234">
        <f t="shared" si="10"/>
        <v>1392.8</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244" t="s">
        <v>388</v>
      </c>
      <c r="C573" s="243" t="s">
        <v>924</v>
      </c>
      <c r="D573" s="243" t="s">
        <v>280</v>
      </c>
      <c r="E573" s="242">
        <v>1</v>
      </c>
      <c r="F573" s="160" t="s">
        <v>857</v>
      </c>
      <c r="G573" s="241"/>
      <c r="H573" s="241">
        <v>849.76</v>
      </c>
      <c r="I573" s="234">
        <f t="shared" si="10"/>
        <v>849.76</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244" t="s">
        <v>388</v>
      </c>
      <c r="C574" s="243" t="s">
        <v>924</v>
      </c>
      <c r="D574" s="243" t="s">
        <v>280</v>
      </c>
      <c r="E574" s="242">
        <v>1</v>
      </c>
      <c r="F574" s="158" t="s">
        <v>858</v>
      </c>
      <c r="G574" s="241"/>
      <c r="H574" s="241">
        <v>849.76</v>
      </c>
      <c r="I574" s="234">
        <f t="shared" si="10"/>
        <v>849.76</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383</v>
      </c>
      <c r="B575" s="244" t="s">
        <v>388</v>
      </c>
      <c r="C575" s="243" t="s">
        <v>924</v>
      </c>
      <c r="D575" s="243" t="s">
        <v>280</v>
      </c>
      <c r="E575" s="242">
        <v>1</v>
      </c>
      <c r="F575" s="160" t="s">
        <v>859</v>
      </c>
      <c r="G575" s="241"/>
      <c r="H575" s="241">
        <v>849.76</v>
      </c>
      <c r="I575" s="234">
        <f t="shared" si="10"/>
        <v>849.76</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832</v>
      </c>
      <c r="B576" s="244" t="s">
        <v>94</v>
      </c>
      <c r="C576" s="243" t="s">
        <v>924</v>
      </c>
      <c r="D576" s="243" t="s">
        <v>280</v>
      </c>
      <c r="E576" s="242">
        <v>1</v>
      </c>
      <c r="F576" s="157" t="s">
        <v>860</v>
      </c>
      <c r="G576" s="241"/>
      <c r="H576" s="241">
        <v>1392.8</v>
      </c>
      <c r="I576" s="234">
        <f t="shared" si="10"/>
        <v>1392.8</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244" t="s">
        <v>388</v>
      </c>
      <c r="C577" s="243" t="s">
        <v>924</v>
      </c>
      <c r="D577" s="243" t="s">
        <v>280</v>
      </c>
      <c r="E577" s="242">
        <v>1</v>
      </c>
      <c r="F577" s="158" t="s">
        <v>861</v>
      </c>
      <c r="G577" s="241"/>
      <c r="H577" s="241">
        <v>849.76</v>
      </c>
      <c r="I577" s="234">
        <f t="shared" si="10"/>
        <v>849.76</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244" t="s">
        <v>388</v>
      </c>
      <c r="C578" s="243" t="s">
        <v>924</v>
      </c>
      <c r="D578" s="243" t="s">
        <v>280</v>
      </c>
      <c r="E578" s="242">
        <v>1</v>
      </c>
      <c r="F578" s="163" t="s">
        <v>862</v>
      </c>
      <c r="G578" s="241"/>
      <c r="H578" s="241">
        <v>849.76</v>
      </c>
      <c r="I578" s="234">
        <f t="shared" si="10"/>
        <v>849.76</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383</v>
      </c>
      <c r="B579" s="244" t="s">
        <v>388</v>
      </c>
      <c r="C579" s="243" t="s">
        <v>924</v>
      </c>
      <c r="D579" s="243" t="s">
        <v>280</v>
      </c>
      <c r="E579" s="242">
        <v>1</v>
      </c>
      <c r="F579" s="157" t="s">
        <v>863</v>
      </c>
      <c r="G579" s="241"/>
      <c r="H579" s="241">
        <v>849.76</v>
      </c>
      <c r="I579" s="234">
        <f t="shared" si="10"/>
        <v>849.76</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833</v>
      </c>
      <c r="B580" s="244" t="s">
        <v>94</v>
      </c>
      <c r="C580" s="243" t="s">
        <v>924</v>
      </c>
      <c r="D580" s="243" t="s">
        <v>280</v>
      </c>
      <c r="E580" s="242">
        <v>1</v>
      </c>
      <c r="F580" s="157" t="s">
        <v>864</v>
      </c>
      <c r="G580" s="241"/>
      <c r="H580" s="241">
        <v>1392.8</v>
      </c>
      <c r="I580" s="234">
        <f t="shared" si="10"/>
        <v>1392.8</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244" t="s">
        <v>388</v>
      </c>
      <c r="C581" s="243" t="s">
        <v>924</v>
      </c>
      <c r="D581" s="243" t="s">
        <v>280</v>
      </c>
      <c r="E581" s="242">
        <v>1</v>
      </c>
      <c r="F581" s="157" t="s">
        <v>865</v>
      </c>
      <c r="G581" s="241"/>
      <c r="H581" s="241">
        <v>849.76</v>
      </c>
      <c r="I581" s="234">
        <f t="shared" si="10"/>
        <v>849.76</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244" t="s">
        <v>388</v>
      </c>
      <c r="C582" s="243" t="s">
        <v>924</v>
      </c>
      <c r="D582" s="243" t="s">
        <v>280</v>
      </c>
      <c r="E582" s="242">
        <v>1</v>
      </c>
      <c r="F582" s="151" t="s">
        <v>866</v>
      </c>
      <c r="G582" s="241"/>
      <c r="H582" s="241">
        <v>849.76</v>
      </c>
      <c r="I582" s="234">
        <f t="shared" si="10"/>
        <v>849.76</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383</v>
      </c>
      <c r="B583" s="244" t="s">
        <v>388</v>
      </c>
      <c r="C583" s="243" t="s">
        <v>924</v>
      </c>
      <c r="D583" s="243" t="s">
        <v>280</v>
      </c>
      <c r="E583" s="242">
        <v>1</v>
      </c>
      <c r="F583" s="158" t="s">
        <v>867</v>
      </c>
      <c r="G583" s="241"/>
      <c r="H583" s="241">
        <v>849.76</v>
      </c>
      <c r="I583" s="234">
        <f t="shared" si="10"/>
        <v>849.76</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834</v>
      </c>
      <c r="B584" s="244" t="s">
        <v>94</v>
      </c>
      <c r="C584" s="243" t="s">
        <v>924</v>
      </c>
      <c r="D584" s="243" t="s">
        <v>280</v>
      </c>
      <c r="E584" s="242">
        <v>1</v>
      </c>
      <c r="F584" s="157" t="s">
        <v>868</v>
      </c>
      <c r="G584" s="241"/>
      <c r="H584" s="241">
        <v>1392.8</v>
      </c>
      <c r="I584" s="234">
        <f t="shared" ref="I584:I643" si="11">SUM(G584:H584)</f>
        <v>1392.8</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244" t="s">
        <v>388</v>
      </c>
      <c r="C585" s="243" t="s">
        <v>924</v>
      </c>
      <c r="D585" s="243" t="s">
        <v>280</v>
      </c>
      <c r="E585" s="242">
        <v>1</v>
      </c>
      <c r="F585" s="156" t="s">
        <v>869</v>
      </c>
      <c r="G585" s="241"/>
      <c r="H585" s="241">
        <v>849.76</v>
      </c>
      <c r="I585" s="234">
        <f t="shared" si="11"/>
        <v>849.76</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244" t="s">
        <v>388</v>
      </c>
      <c r="C586" s="243" t="s">
        <v>924</v>
      </c>
      <c r="D586" s="243" t="s">
        <v>280</v>
      </c>
      <c r="E586" s="242">
        <v>1</v>
      </c>
      <c r="F586" s="157" t="s">
        <v>870</v>
      </c>
      <c r="G586" s="241"/>
      <c r="H586" s="241">
        <v>849.76</v>
      </c>
      <c r="I586" s="234">
        <f t="shared" si="11"/>
        <v>849.76</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383</v>
      </c>
      <c r="B587" s="244" t="s">
        <v>388</v>
      </c>
      <c r="C587" s="243" t="s">
        <v>924</v>
      </c>
      <c r="D587" s="243" t="s">
        <v>280</v>
      </c>
      <c r="E587" s="242">
        <v>1</v>
      </c>
      <c r="F587" s="158" t="s">
        <v>871</v>
      </c>
      <c r="G587" s="241"/>
      <c r="H587" s="241">
        <v>849.76</v>
      </c>
      <c r="I587" s="234">
        <f t="shared" si="11"/>
        <v>849.76</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835</v>
      </c>
      <c r="B588" s="244" t="s">
        <v>94</v>
      </c>
      <c r="C588" s="243" t="s">
        <v>924</v>
      </c>
      <c r="D588" s="243" t="s">
        <v>280</v>
      </c>
      <c r="E588" s="242">
        <v>1</v>
      </c>
      <c r="F588" s="157" t="s">
        <v>947</v>
      </c>
      <c r="G588" s="241"/>
      <c r="H588" s="241">
        <v>1392.8</v>
      </c>
      <c r="I588" s="234">
        <f t="shared" si="11"/>
        <v>1392.8</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244" t="s">
        <v>388</v>
      </c>
      <c r="C589" s="243" t="s">
        <v>924</v>
      </c>
      <c r="D589" s="243" t="s">
        <v>280</v>
      </c>
      <c r="E589" s="242">
        <v>1</v>
      </c>
      <c r="F589" s="157" t="s">
        <v>872</v>
      </c>
      <c r="G589" s="241"/>
      <c r="H589" s="241">
        <v>849.76</v>
      </c>
      <c r="I589" s="234">
        <f t="shared" si="11"/>
        <v>849.76</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244" t="s">
        <v>388</v>
      </c>
      <c r="C590" s="243" t="s">
        <v>924</v>
      </c>
      <c r="D590" s="243" t="s">
        <v>280</v>
      </c>
      <c r="E590" s="242">
        <v>1</v>
      </c>
      <c r="F590" s="157" t="s">
        <v>873</v>
      </c>
      <c r="G590" s="241"/>
      <c r="H590" s="241">
        <v>849.76</v>
      </c>
      <c r="I590" s="234">
        <f t="shared" si="11"/>
        <v>849.76</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383</v>
      </c>
      <c r="B591" s="244" t="s">
        <v>388</v>
      </c>
      <c r="C591" s="243" t="s">
        <v>924</v>
      </c>
      <c r="D591" s="243" t="s">
        <v>280</v>
      </c>
      <c r="E591" s="242">
        <v>1</v>
      </c>
      <c r="F591" s="157" t="s">
        <v>874</v>
      </c>
      <c r="G591" s="241"/>
      <c r="H591" s="241">
        <v>849.76</v>
      </c>
      <c r="I591" s="234">
        <f t="shared" si="11"/>
        <v>849.76</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836</v>
      </c>
      <c r="B592" s="244" t="s">
        <v>94</v>
      </c>
      <c r="C592" s="243" t="s">
        <v>924</v>
      </c>
      <c r="D592" s="243" t="s">
        <v>280</v>
      </c>
      <c r="E592" s="242">
        <v>1</v>
      </c>
      <c r="F592" s="157" t="s">
        <v>875</v>
      </c>
      <c r="G592" s="241"/>
      <c r="H592" s="241">
        <v>1392.8</v>
      </c>
      <c r="I592" s="234">
        <f t="shared" si="11"/>
        <v>1392.8</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383</v>
      </c>
      <c r="B593" s="244" t="s">
        <v>388</v>
      </c>
      <c r="C593" s="243" t="s">
        <v>924</v>
      </c>
      <c r="D593" s="243" t="s">
        <v>280</v>
      </c>
      <c r="E593" s="242">
        <v>1</v>
      </c>
      <c r="F593" s="157" t="s">
        <v>876</v>
      </c>
      <c r="G593" s="241"/>
      <c r="H593" s="241">
        <v>849.76</v>
      </c>
      <c r="I593" s="234">
        <f t="shared" si="11"/>
        <v>849.76</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55" t="s">
        <v>383</v>
      </c>
      <c r="B594" s="244" t="s">
        <v>388</v>
      </c>
      <c r="C594" s="243" t="s">
        <v>924</v>
      </c>
      <c r="D594" s="243" t="s">
        <v>280</v>
      </c>
      <c r="E594" s="242">
        <v>1</v>
      </c>
      <c r="F594" s="158" t="s">
        <v>877</v>
      </c>
      <c r="G594" s="241"/>
      <c r="H594" s="241">
        <v>849.76</v>
      </c>
      <c r="I594" s="234">
        <f t="shared" si="11"/>
        <v>849.76</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383</v>
      </c>
      <c r="B595" s="244" t="s">
        <v>388</v>
      </c>
      <c r="C595" s="243" t="s">
        <v>924</v>
      </c>
      <c r="D595" s="243" t="s">
        <v>280</v>
      </c>
      <c r="E595" s="242">
        <v>1</v>
      </c>
      <c r="F595" s="157" t="s">
        <v>878</v>
      </c>
      <c r="G595" s="241"/>
      <c r="H595" s="241">
        <v>849.76</v>
      </c>
      <c r="I595" s="234">
        <f t="shared" si="11"/>
        <v>849.76</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837</v>
      </c>
      <c r="B596" s="244" t="s">
        <v>94</v>
      </c>
      <c r="C596" s="243" t="s">
        <v>924</v>
      </c>
      <c r="D596" s="243" t="s">
        <v>280</v>
      </c>
      <c r="E596" s="242">
        <v>1</v>
      </c>
      <c r="F596" s="158" t="s">
        <v>1085</v>
      </c>
      <c r="G596" s="241"/>
      <c r="H596" s="241">
        <v>1392.8</v>
      </c>
      <c r="I596" s="234">
        <f t="shared" si="11"/>
        <v>1392.8</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244" t="s">
        <v>388</v>
      </c>
      <c r="C597" s="243" t="s">
        <v>924</v>
      </c>
      <c r="D597" s="243" t="s">
        <v>280</v>
      </c>
      <c r="E597" s="242">
        <v>1</v>
      </c>
      <c r="F597" s="161" t="s">
        <v>990</v>
      </c>
      <c r="G597" s="241"/>
      <c r="H597" s="241">
        <v>849.76</v>
      </c>
      <c r="I597" s="234">
        <f t="shared" si="11"/>
        <v>849.76</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244" t="s">
        <v>388</v>
      </c>
      <c r="C598" s="243" t="s">
        <v>924</v>
      </c>
      <c r="D598" s="243" t="s">
        <v>280</v>
      </c>
      <c r="E598" s="242">
        <v>1</v>
      </c>
      <c r="F598" s="157" t="s">
        <v>879</v>
      </c>
      <c r="H598" s="241">
        <v>849.76</v>
      </c>
      <c r="I598" s="234">
        <f t="shared" si="11"/>
        <v>849.76</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62" t="s">
        <v>383</v>
      </c>
      <c r="B599" s="244" t="s">
        <v>388</v>
      </c>
      <c r="C599" s="243" t="s">
        <v>924</v>
      </c>
      <c r="D599" s="243" t="s">
        <v>280</v>
      </c>
      <c r="E599" s="242">
        <v>1</v>
      </c>
      <c r="F599" s="161" t="s">
        <v>882</v>
      </c>
      <c r="G599" s="241"/>
      <c r="H599" s="241">
        <v>849.76</v>
      </c>
      <c r="I599" s="234">
        <f t="shared" si="11"/>
        <v>849.76</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838</v>
      </c>
      <c r="B600" s="244" t="s">
        <v>94</v>
      </c>
      <c r="C600" s="243" t="s">
        <v>924</v>
      </c>
      <c r="D600" s="243" t="s">
        <v>280</v>
      </c>
      <c r="E600" s="242">
        <v>1</v>
      </c>
      <c r="F600" s="157" t="s">
        <v>883</v>
      </c>
      <c r="G600" s="241"/>
      <c r="H600" s="241">
        <v>1392.8</v>
      </c>
      <c r="I600" s="234">
        <f t="shared" si="11"/>
        <v>1392.8</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244" t="s">
        <v>388</v>
      </c>
      <c r="C601" s="243" t="s">
        <v>924</v>
      </c>
      <c r="D601" s="243" t="s">
        <v>280</v>
      </c>
      <c r="E601" s="242">
        <v>1</v>
      </c>
      <c r="F601" s="158" t="s">
        <v>884</v>
      </c>
      <c r="G601" s="241"/>
      <c r="H601" s="241">
        <v>849.76</v>
      </c>
      <c r="I601" s="234">
        <f t="shared" si="11"/>
        <v>849.76</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244" t="s">
        <v>388</v>
      </c>
      <c r="C602" s="243" t="s">
        <v>924</v>
      </c>
      <c r="D602" s="243" t="s">
        <v>280</v>
      </c>
      <c r="E602" s="242">
        <v>1</v>
      </c>
      <c r="F602" s="157" t="s">
        <v>1059</v>
      </c>
      <c r="G602" s="241"/>
      <c r="H602" s="241">
        <v>849.76</v>
      </c>
      <c r="I602" s="234">
        <f t="shared" si="11"/>
        <v>849.76</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383</v>
      </c>
      <c r="B603" s="244" t="s">
        <v>388</v>
      </c>
      <c r="C603" s="243" t="s">
        <v>924</v>
      </c>
      <c r="D603" s="243" t="s">
        <v>280</v>
      </c>
      <c r="E603" s="242">
        <v>1</v>
      </c>
      <c r="F603" s="157" t="s">
        <v>886</v>
      </c>
      <c r="G603" s="241"/>
      <c r="H603" s="241">
        <v>849.76</v>
      </c>
      <c r="I603" s="234">
        <f t="shared" si="11"/>
        <v>849.76</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839</v>
      </c>
      <c r="B604" s="244" t="s">
        <v>94</v>
      </c>
      <c r="C604" s="243" t="s">
        <v>924</v>
      </c>
      <c r="D604" s="243" t="s">
        <v>280</v>
      </c>
      <c r="E604" s="242">
        <v>1</v>
      </c>
      <c r="F604" s="151" t="s">
        <v>887</v>
      </c>
      <c r="G604" s="241"/>
      <c r="H604" s="241">
        <v>1392.8</v>
      </c>
      <c r="I604" s="234">
        <f t="shared" si="11"/>
        <v>1392.8</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244" t="s">
        <v>388</v>
      </c>
      <c r="C605" s="243" t="s">
        <v>924</v>
      </c>
      <c r="D605" s="243" t="s">
        <v>280</v>
      </c>
      <c r="E605" s="242">
        <v>1</v>
      </c>
      <c r="F605" s="156" t="s">
        <v>888</v>
      </c>
      <c r="G605" s="241"/>
      <c r="H605" s="241">
        <v>849.76</v>
      </c>
      <c r="I605" s="234">
        <f t="shared" si="11"/>
        <v>849.76</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244" t="s">
        <v>388</v>
      </c>
      <c r="C606" s="243" t="s">
        <v>924</v>
      </c>
      <c r="D606" s="243" t="s">
        <v>280</v>
      </c>
      <c r="E606" s="242">
        <v>1</v>
      </c>
      <c r="F606" s="151" t="s">
        <v>889</v>
      </c>
      <c r="G606" s="241"/>
      <c r="H606" s="241">
        <v>849.76</v>
      </c>
      <c r="I606" s="234">
        <f t="shared" si="11"/>
        <v>849.76</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383</v>
      </c>
      <c r="B607" s="244" t="s">
        <v>388</v>
      </c>
      <c r="C607" s="243" t="s">
        <v>924</v>
      </c>
      <c r="D607" s="243" t="s">
        <v>280</v>
      </c>
      <c r="E607" s="242">
        <v>1</v>
      </c>
      <c r="F607" s="157" t="s">
        <v>890</v>
      </c>
      <c r="G607" s="241"/>
      <c r="H607" s="241">
        <v>849.76</v>
      </c>
      <c r="I607" s="234">
        <f t="shared" si="11"/>
        <v>849.76</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840</v>
      </c>
      <c r="B608" s="244" t="s">
        <v>94</v>
      </c>
      <c r="C608" s="243" t="s">
        <v>924</v>
      </c>
      <c r="D608" s="243" t="s">
        <v>280</v>
      </c>
      <c r="E608" s="242">
        <v>1</v>
      </c>
      <c r="F608" s="151" t="s">
        <v>944</v>
      </c>
      <c r="G608" s="241"/>
      <c r="H608" s="241">
        <v>1392.8</v>
      </c>
      <c r="I608" s="234">
        <f t="shared" si="11"/>
        <v>1392.8</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244" t="s">
        <v>388</v>
      </c>
      <c r="C609" s="243" t="s">
        <v>924</v>
      </c>
      <c r="D609" s="243" t="s">
        <v>280</v>
      </c>
      <c r="E609" s="242">
        <v>1</v>
      </c>
      <c r="F609" s="158" t="s">
        <v>891</v>
      </c>
      <c r="G609" s="241"/>
      <c r="H609" s="241">
        <v>849.76</v>
      </c>
      <c r="I609" s="234">
        <f t="shared" si="11"/>
        <v>849.76</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244" t="s">
        <v>388</v>
      </c>
      <c r="C610" s="243" t="s">
        <v>924</v>
      </c>
      <c r="D610" s="243" t="s">
        <v>280</v>
      </c>
      <c r="E610" s="242">
        <v>1</v>
      </c>
      <c r="F610" s="158" t="s">
        <v>892</v>
      </c>
      <c r="G610" s="241"/>
      <c r="H610" s="241">
        <v>849.76</v>
      </c>
      <c r="I610" s="234">
        <f t="shared" si="11"/>
        <v>849.76</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383</v>
      </c>
      <c r="B611" s="244" t="s">
        <v>388</v>
      </c>
      <c r="C611" s="243" t="s">
        <v>924</v>
      </c>
      <c r="D611" s="243" t="s">
        <v>280</v>
      </c>
      <c r="E611" s="242">
        <v>1</v>
      </c>
      <c r="F611" s="157" t="s">
        <v>893</v>
      </c>
      <c r="G611" s="241"/>
      <c r="H611" s="241">
        <v>849.76</v>
      </c>
      <c r="I611" s="234">
        <f t="shared" si="11"/>
        <v>849.76</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841</v>
      </c>
      <c r="B612" s="244" t="s">
        <v>94</v>
      </c>
      <c r="C612" s="243" t="s">
        <v>924</v>
      </c>
      <c r="D612" s="243" t="s">
        <v>280</v>
      </c>
      <c r="E612" s="242">
        <v>1</v>
      </c>
      <c r="F612" s="157" t="s">
        <v>894</v>
      </c>
      <c r="G612" s="241"/>
      <c r="H612" s="241">
        <v>1392.8</v>
      </c>
      <c r="I612" s="234">
        <f t="shared" si="11"/>
        <v>1392.8</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244" t="s">
        <v>388</v>
      </c>
      <c r="C613" s="243" t="s">
        <v>924</v>
      </c>
      <c r="D613" s="243" t="s">
        <v>280</v>
      </c>
      <c r="E613" s="242">
        <v>1</v>
      </c>
      <c r="F613" s="157" t="s">
        <v>895</v>
      </c>
      <c r="G613" s="241"/>
      <c r="H613" s="241">
        <v>849.76</v>
      </c>
      <c r="I613" s="234">
        <f t="shared" si="11"/>
        <v>849.76</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244" t="s">
        <v>388</v>
      </c>
      <c r="C614" s="243" t="s">
        <v>924</v>
      </c>
      <c r="D614" s="243" t="s">
        <v>280</v>
      </c>
      <c r="E614" s="242">
        <v>1</v>
      </c>
      <c r="F614" s="160" t="s">
        <v>896</v>
      </c>
      <c r="G614" s="241"/>
      <c r="H614" s="241">
        <v>849.76</v>
      </c>
      <c r="I614" s="234">
        <f t="shared" si="11"/>
        <v>849.76</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383</v>
      </c>
      <c r="B615" s="244" t="s">
        <v>388</v>
      </c>
      <c r="C615" s="243" t="s">
        <v>924</v>
      </c>
      <c r="D615" s="243" t="s">
        <v>280</v>
      </c>
      <c r="E615" s="242">
        <v>1</v>
      </c>
      <c r="F615" s="157" t="s">
        <v>897</v>
      </c>
      <c r="G615" s="241"/>
      <c r="H615" s="241">
        <v>849.76</v>
      </c>
      <c r="I615" s="234">
        <f t="shared" si="11"/>
        <v>849.76</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842</v>
      </c>
      <c r="B616" s="244" t="s">
        <v>94</v>
      </c>
      <c r="C616" s="243" t="s">
        <v>924</v>
      </c>
      <c r="D616" s="243" t="s">
        <v>280</v>
      </c>
      <c r="E616" s="242">
        <v>1</v>
      </c>
      <c r="F616" s="158" t="s">
        <v>898</v>
      </c>
      <c r="G616" s="241"/>
      <c r="H616" s="241">
        <v>1392.8</v>
      </c>
      <c r="I616" s="234">
        <f t="shared" si="11"/>
        <v>1392.8</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244" t="s">
        <v>388</v>
      </c>
      <c r="C617" s="243" t="s">
        <v>924</v>
      </c>
      <c r="D617" s="243" t="s">
        <v>280</v>
      </c>
      <c r="E617" s="242">
        <v>1</v>
      </c>
      <c r="F617" s="158" t="s">
        <v>899</v>
      </c>
      <c r="G617" s="241"/>
      <c r="H617" s="241">
        <v>849.76</v>
      </c>
      <c r="I617" s="234">
        <f t="shared" si="11"/>
        <v>849.76</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244" t="s">
        <v>388</v>
      </c>
      <c r="C618" s="243" t="s">
        <v>924</v>
      </c>
      <c r="D618" s="243" t="s">
        <v>280</v>
      </c>
      <c r="E618" s="242">
        <v>1</v>
      </c>
      <c r="F618" s="156" t="s">
        <v>900</v>
      </c>
      <c r="G618" s="241"/>
      <c r="H618" s="241">
        <v>849.76</v>
      </c>
      <c r="I618" s="234">
        <f t="shared" si="11"/>
        <v>849.76</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383</v>
      </c>
      <c r="B619" s="244" t="s">
        <v>388</v>
      </c>
      <c r="C619" s="243" t="s">
        <v>924</v>
      </c>
      <c r="D619" s="243" t="s">
        <v>280</v>
      </c>
      <c r="E619" s="242">
        <v>1</v>
      </c>
      <c r="F619" s="157" t="s">
        <v>901</v>
      </c>
      <c r="G619" s="241"/>
      <c r="H619" s="241">
        <v>849.76</v>
      </c>
      <c r="I619" s="234">
        <f t="shared" si="11"/>
        <v>849.76</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843</v>
      </c>
      <c r="B620" s="244" t="s">
        <v>94</v>
      </c>
      <c r="C620" s="243" t="s">
        <v>924</v>
      </c>
      <c r="D620" s="243" t="s">
        <v>280</v>
      </c>
      <c r="E620" s="242">
        <v>1</v>
      </c>
      <c r="F620" s="157" t="s">
        <v>902</v>
      </c>
      <c r="G620" s="241"/>
      <c r="H620" s="241">
        <v>1392.8</v>
      </c>
      <c r="I620" s="234">
        <f t="shared" si="11"/>
        <v>1392.8</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244" t="s">
        <v>388</v>
      </c>
      <c r="C621" s="243" t="s">
        <v>924</v>
      </c>
      <c r="D621" s="243" t="s">
        <v>280</v>
      </c>
      <c r="E621" s="242">
        <v>1</v>
      </c>
      <c r="F621" s="157" t="s">
        <v>903</v>
      </c>
      <c r="G621" s="241"/>
      <c r="H621" s="241">
        <v>849.76</v>
      </c>
      <c r="I621" s="234">
        <f t="shared" si="11"/>
        <v>849.76</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244" t="s">
        <v>388</v>
      </c>
      <c r="C622" s="243" t="s">
        <v>924</v>
      </c>
      <c r="D622" s="243" t="s">
        <v>280</v>
      </c>
      <c r="E622" s="242">
        <v>1</v>
      </c>
      <c r="F622" s="157" t="s">
        <v>904</v>
      </c>
      <c r="G622" s="241"/>
      <c r="H622" s="241">
        <v>849.76</v>
      </c>
      <c r="I622" s="234">
        <f t="shared" si="11"/>
        <v>849.76</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383</v>
      </c>
      <c r="B623" s="244" t="s">
        <v>388</v>
      </c>
      <c r="C623" s="243" t="s">
        <v>924</v>
      </c>
      <c r="D623" s="243" t="s">
        <v>280</v>
      </c>
      <c r="E623" s="242">
        <v>1</v>
      </c>
      <c r="F623" s="157" t="s">
        <v>905</v>
      </c>
      <c r="G623" s="241"/>
      <c r="H623" s="241">
        <v>849.76</v>
      </c>
      <c r="I623" s="234">
        <f t="shared" si="11"/>
        <v>849.76</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844</v>
      </c>
      <c r="B624" s="244" t="s">
        <v>94</v>
      </c>
      <c r="C624" s="243" t="s">
        <v>924</v>
      </c>
      <c r="D624" s="243" t="s">
        <v>280</v>
      </c>
      <c r="E624" s="242">
        <v>1</v>
      </c>
      <c r="F624" s="156" t="s">
        <v>906</v>
      </c>
      <c r="G624" s="241"/>
      <c r="H624" s="241">
        <v>1392.8</v>
      </c>
      <c r="I624" s="234">
        <f t="shared" si="11"/>
        <v>1392.8</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244" t="s">
        <v>388</v>
      </c>
      <c r="C625" s="243" t="s">
        <v>924</v>
      </c>
      <c r="D625" s="243" t="s">
        <v>280</v>
      </c>
      <c r="E625" s="242">
        <v>1</v>
      </c>
      <c r="F625" s="157" t="s">
        <v>907</v>
      </c>
      <c r="G625" s="241"/>
      <c r="H625" s="241">
        <v>849.76</v>
      </c>
      <c r="I625" s="234">
        <f t="shared" si="11"/>
        <v>849.76</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244" t="s">
        <v>388</v>
      </c>
      <c r="C626" s="243" t="s">
        <v>924</v>
      </c>
      <c r="D626" s="243" t="s">
        <v>280</v>
      </c>
      <c r="E626" s="242">
        <v>1</v>
      </c>
      <c r="F626" s="158" t="s">
        <v>933</v>
      </c>
      <c r="G626" s="241"/>
      <c r="H626" s="241">
        <v>849.76</v>
      </c>
      <c r="I626" s="234">
        <f t="shared" si="11"/>
        <v>849.76</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383</v>
      </c>
      <c r="B627" s="244" t="s">
        <v>388</v>
      </c>
      <c r="C627" s="243" t="s">
        <v>924</v>
      </c>
      <c r="D627" s="243" t="s">
        <v>280</v>
      </c>
      <c r="E627" s="242">
        <v>1</v>
      </c>
      <c r="F627" s="157" t="s">
        <v>908</v>
      </c>
      <c r="G627" s="241"/>
      <c r="H627" s="241">
        <v>849.76</v>
      </c>
      <c r="I627" s="234">
        <f t="shared" si="11"/>
        <v>849.76</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845</v>
      </c>
      <c r="B628" s="244" t="s">
        <v>94</v>
      </c>
      <c r="C628" s="243" t="s">
        <v>924</v>
      </c>
      <c r="D628" s="243" t="s">
        <v>280</v>
      </c>
      <c r="E628" s="242">
        <v>1</v>
      </c>
      <c r="F628" s="151" t="s">
        <v>1074</v>
      </c>
      <c r="G628" s="241"/>
      <c r="H628" s="241">
        <v>1392.8</v>
      </c>
      <c r="I628" s="234">
        <f t="shared" si="11"/>
        <v>1392.8</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244" t="s">
        <v>388</v>
      </c>
      <c r="C629" s="243" t="s">
        <v>924</v>
      </c>
      <c r="D629" s="243" t="s">
        <v>280</v>
      </c>
      <c r="E629" s="242">
        <v>1</v>
      </c>
      <c r="F629" s="157" t="s">
        <v>910</v>
      </c>
      <c r="G629" s="241"/>
      <c r="H629" s="241">
        <v>849.76</v>
      </c>
      <c r="I629" s="234">
        <f t="shared" si="11"/>
        <v>849.76</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244" t="s">
        <v>388</v>
      </c>
      <c r="C630" s="243" t="s">
        <v>924</v>
      </c>
      <c r="D630" s="243" t="s">
        <v>280</v>
      </c>
      <c r="E630" s="242">
        <v>1</v>
      </c>
      <c r="F630" s="158" t="s">
        <v>911</v>
      </c>
      <c r="G630" s="241"/>
      <c r="H630" s="241">
        <v>849.76</v>
      </c>
      <c r="I630" s="234">
        <f t="shared" si="11"/>
        <v>849.76</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383</v>
      </c>
      <c r="B631" s="244" t="s">
        <v>388</v>
      </c>
      <c r="C631" s="243" t="s">
        <v>924</v>
      </c>
      <c r="D631" s="243" t="s">
        <v>280</v>
      </c>
      <c r="E631" s="242">
        <v>1</v>
      </c>
      <c r="F631" s="151" t="s">
        <v>912</v>
      </c>
      <c r="G631" s="241"/>
      <c r="H631" s="241">
        <v>849.76</v>
      </c>
      <c r="I631" s="234">
        <f t="shared" si="11"/>
        <v>849.76</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846</v>
      </c>
      <c r="B632" s="244" t="s">
        <v>94</v>
      </c>
      <c r="C632" s="243" t="s">
        <v>924</v>
      </c>
      <c r="D632" s="243" t="s">
        <v>280</v>
      </c>
      <c r="E632" s="242">
        <v>1</v>
      </c>
      <c r="F632" s="156" t="s">
        <v>1042</v>
      </c>
      <c r="G632" s="241"/>
      <c r="H632" s="241">
        <v>1392.8</v>
      </c>
      <c r="I632" s="234">
        <f t="shared" si="11"/>
        <v>1392.8</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244" t="s">
        <v>388</v>
      </c>
      <c r="C633" s="243" t="s">
        <v>924</v>
      </c>
      <c r="D633" s="243" t="s">
        <v>280</v>
      </c>
      <c r="E633" s="242">
        <v>1</v>
      </c>
      <c r="F633" s="157" t="s">
        <v>914</v>
      </c>
      <c r="G633" s="241"/>
      <c r="H633" s="241">
        <v>849.76</v>
      </c>
      <c r="I633" s="234">
        <f t="shared" si="11"/>
        <v>849.76</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244" t="s">
        <v>388</v>
      </c>
      <c r="C634" s="243" t="s">
        <v>924</v>
      </c>
      <c r="D634" s="243" t="s">
        <v>280</v>
      </c>
      <c r="E634" s="242">
        <v>1</v>
      </c>
      <c r="F634" s="158" t="s">
        <v>1058</v>
      </c>
      <c r="G634" s="241"/>
      <c r="H634" s="241">
        <v>849.76</v>
      </c>
      <c r="I634" s="234">
        <f t="shared" si="11"/>
        <v>849.76</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383</v>
      </c>
      <c r="B635" s="244" t="s">
        <v>388</v>
      </c>
      <c r="C635" s="243" t="s">
        <v>924</v>
      </c>
      <c r="D635" s="243" t="s">
        <v>280</v>
      </c>
      <c r="E635" s="242">
        <v>1</v>
      </c>
      <c r="F635" s="157" t="s">
        <v>916</v>
      </c>
      <c r="G635" s="241"/>
      <c r="H635" s="241">
        <v>849.76</v>
      </c>
      <c r="I635" s="234">
        <f t="shared" si="11"/>
        <v>849.76</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847</v>
      </c>
      <c r="B636" s="244" t="s">
        <v>94</v>
      </c>
      <c r="C636" s="243" t="s">
        <v>924</v>
      </c>
      <c r="D636" s="243" t="s">
        <v>280</v>
      </c>
      <c r="E636" s="242">
        <v>1</v>
      </c>
      <c r="F636" s="158" t="s">
        <v>917</v>
      </c>
      <c r="G636" s="241"/>
      <c r="H636" s="241">
        <v>1392.8</v>
      </c>
      <c r="I636" s="234">
        <f t="shared" si="11"/>
        <v>1392.8</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244" t="s">
        <v>388</v>
      </c>
      <c r="C637" s="243" t="s">
        <v>924</v>
      </c>
      <c r="D637" s="243" t="s">
        <v>368</v>
      </c>
      <c r="E637" s="242">
        <v>1</v>
      </c>
      <c r="F637" s="157" t="s">
        <v>945</v>
      </c>
      <c r="G637" s="241"/>
      <c r="H637" s="241">
        <v>849.76</v>
      </c>
      <c r="I637" s="234">
        <f t="shared" si="11"/>
        <v>849.76</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244" t="s">
        <v>388</v>
      </c>
      <c r="C638" s="243" t="s">
        <v>924</v>
      </c>
      <c r="D638" s="243" t="s">
        <v>280</v>
      </c>
      <c r="E638" s="242">
        <v>1</v>
      </c>
      <c r="F638" s="157" t="s">
        <v>918</v>
      </c>
      <c r="G638" s="241"/>
      <c r="H638" s="241">
        <v>849.76</v>
      </c>
      <c r="I638" s="234">
        <f t="shared" si="11"/>
        <v>849.76</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x14ac:dyDescent="0.2">
      <c r="A639" s="155" t="s">
        <v>383</v>
      </c>
      <c r="B639" s="244" t="s">
        <v>388</v>
      </c>
      <c r="C639" s="243" t="s">
        <v>924</v>
      </c>
      <c r="D639" s="243" t="s">
        <v>280</v>
      </c>
      <c r="E639" s="242">
        <v>1</v>
      </c>
      <c r="F639" s="158" t="s">
        <v>919</v>
      </c>
      <c r="G639" s="241"/>
      <c r="H639" s="241">
        <v>849.76</v>
      </c>
      <c r="I639" s="234">
        <f t="shared" si="11"/>
        <v>849.76</v>
      </c>
      <c r="J639" s="131"/>
      <c r="K639" s="131"/>
      <c r="L639" s="131"/>
      <c r="M639" s="131"/>
      <c r="N639" s="131"/>
      <c r="O639" s="131"/>
      <c r="P639" s="131"/>
      <c r="Q639" s="131"/>
      <c r="R639" s="149"/>
      <c r="S639" s="149"/>
      <c r="T639" s="149"/>
      <c r="U639" s="149"/>
      <c r="V639" s="149"/>
      <c r="W639" s="149"/>
      <c r="X639" s="149"/>
      <c r="Y639" s="149"/>
      <c r="Z639" s="149"/>
      <c r="AA639" s="149"/>
      <c r="AB639" s="149"/>
      <c r="AC639" s="149"/>
      <c r="AD639" s="149"/>
    </row>
    <row r="640" spans="1:30" x14ac:dyDescent="0.2">
      <c r="A640" s="155" t="s">
        <v>848</v>
      </c>
      <c r="B640" s="244" t="s">
        <v>94</v>
      </c>
      <c r="C640" s="243" t="s">
        <v>924</v>
      </c>
      <c r="D640" s="243" t="s">
        <v>280</v>
      </c>
      <c r="E640" s="242">
        <v>1</v>
      </c>
      <c r="F640" s="157" t="s">
        <v>920</v>
      </c>
      <c r="G640" s="241"/>
      <c r="H640" s="241">
        <v>1392.8</v>
      </c>
      <c r="I640" s="234">
        <f t="shared" si="11"/>
        <v>1392.8</v>
      </c>
      <c r="J640" s="131"/>
      <c r="K640" s="131"/>
      <c r="L640" s="131"/>
      <c r="M640" s="131"/>
      <c r="N640" s="131"/>
      <c r="O640" s="131"/>
      <c r="P640" s="131"/>
      <c r="Q640" s="131"/>
      <c r="R640" s="149"/>
      <c r="S640" s="149"/>
      <c r="T640" s="149"/>
      <c r="U640" s="149"/>
      <c r="V640" s="149"/>
      <c r="W640" s="149"/>
      <c r="X640" s="149"/>
      <c r="Y640" s="149"/>
      <c r="Z640" s="149"/>
      <c r="AA640" s="149"/>
      <c r="AB640" s="149"/>
      <c r="AC640" s="149"/>
      <c r="AD640" s="149"/>
    </row>
    <row r="641" spans="1:30" x14ac:dyDescent="0.2">
      <c r="A641" s="155" t="s">
        <v>383</v>
      </c>
      <c r="B641" s="244" t="s">
        <v>388</v>
      </c>
      <c r="C641" s="243" t="s">
        <v>924</v>
      </c>
      <c r="D641" s="243" t="s">
        <v>280</v>
      </c>
      <c r="E641" s="242">
        <v>1</v>
      </c>
      <c r="F641" s="157" t="s">
        <v>921</v>
      </c>
      <c r="G641" s="241"/>
      <c r="H641" s="241">
        <v>849.76</v>
      </c>
      <c r="I641" s="234">
        <f t="shared" si="11"/>
        <v>849.76</v>
      </c>
      <c r="J641" s="131"/>
      <c r="K641" s="131"/>
      <c r="L641" s="131"/>
      <c r="M641" s="131"/>
      <c r="N641" s="131"/>
      <c r="O641" s="131"/>
      <c r="P641" s="131"/>
      <c r="Q641" s="131"/>
      <c r="R641" s="149"/>
      <c r="S641" s="149"/>
      <c r="T641" s="149"/>
      <c r="U641" s="149"/>
      <c r="V641" s="149"/>
      <c r="W641" s="149"/>
      <c r="X641" s="149"/>
      <c r="Y641" s="149"/>
      <c r="Z641" s="149"/>
      <c r="AA641" s="149"/>
      <c r="AB641" s="149"/>
      <c r="AC641" s="149"/>
      <c r="AD641" s="149"/>
    </row>
    <row r="642" spans="1:30" x14ac:dyDescent="0.2">
      <c r="A642" s="155" t="s">
        <v>383</v>
      </c>
      <c r="B642" s="244" t="s">
        <v>388</v>
      </c>
      <c r="C642" s="243" t="s">
        <v>924</v>
      </c>
      <c r="D642" s="243" t="s">
        <v>280</v>
      </c>
      <c r="E642" s="242">
        <v>1</v>
      </c>
      <c r="F642" s="156" t="s">
        <v>922</v>
      </c>
      <c r="G642" s="241"/>
      <c r="H642" s="241">
        <v>849.76</v>
      </c>
      <c r="I642" s="234">
        <f t="shared" si="11"/>
        <v>849.76</v>
      </c>
      <c r="J642" s="131"/>
      <c r="K642" s="131"/>
      <c r="L642" s="131"/>
      <c r="M642" s="131"/>
      <c r="N642" s="131"/>
      <c r="O642" s="131"/>
      <c r="P642" s="131"/>
      <c r="Q642" s="131"/>
      <c r="R642" s="149"/>
      <c r="S642" s="149"/>
      <c r="T642" s="149"/>
      <c r="U642" s="149"/>
      <c r="V642" s="149"/>
      <c r="W642" s="149"/>
      <c r="X642" s="149"/>
      <c r="Y642" s="149"/>
      <c r="Z642" s="149"/>
      <c r="AA642" s="149"/>
      <c r="AB642" s="149"/>
      <c r="AC642" s="149"/>
      <c r="AD642" s="149"/>
    </row>
    <row r="643" spans="1:30" x14ac:dyDescent="0.2">
      <c r="A643" s="155" t="s">
        <v>383</v>
      </c>
      <c r="B643" s="244" t="s">
        <v>388</v>
      </c>
      <c r="C643" s="243" t="s">
        <v>924</v>
      </c>
      <c r="D643" s="243" t="s">
        <v>280</v>
      </c>
      <c r="E643" s="242">
        <v>1</v>
      </c>
      <c r="F643" s="151" t="s">
        <v>923</v>
      </c>
      <c r="G643" s="241"/>
      <c r="H643" s="241">
        <v>849.76</v>
      </c>
      <c r="I643" s="234">
        <f t="shared" si="11"/>
        <v>849.76</v>
      </c>
      <c r="J643" s="131"/>
      <c r="K643" s="131"/>
      <c r="L643" s="131"/>
      <c r="M643" s="131"/>
      <c r="N643" s="131"/>
      <c r="O643" s="131"/>
      <c r="P643" s="131"/>
      <c r="Q643" s="131"/>
      <c r="R643" s="149"/>
      <c r="S643" s="149"/>
      <c r="T643" s="149"/>
      <c r="U643" s="149"/>
      <c r="V643" s="149"/>
      <c r="W643" s="149"/>
      <c r="X643" s="149"/>
      <c r="Y643" s="149"/>
      <c r="Z643" s="149"/>
      <c r="AA643" s="149"/>
      <c r="AB643" s="149"/>
      <c r="AC643" s="149"/>
      <c r="AD643" s="149"/>
    </row>
    <row r="644" spans="1:30" ht="38.25" x14ac:dyDescent="0.2">
      <c r="A644" s="233" t="s">
        <v>85</v>
      </c>
      <c r="B644" s="233" t="s">
        <v>86</v>
      </c>
      <c r="C644" s="232" t="s">
        <v>87</v>
      </c>
      <c r="D644" s="232" t="s">
        <v>88</v>
      </c>
      <c r="E644" s="232" t="s">
        <v>89</v>
      </c>
      <c r="F644" s="231"/>
      <c r="G644" s="232" t="s">
        <v>90</v>
      </c>
      <c r="H644" s="232" t="s">
        <v>91</v>
      </c>
      <c r="I644" s="232" t="s">
        <v>92</v>
      </c>
      <c r="J644" s="131"/>
      <c r="K644" s="131"/>
      <c r="L644" s="131"/>
      <c r="M644" s="131"/>
      <c r="N644" s="131"/>
      <c r="O644" s="131"/>
      <c r="P644" s="131"/>
      <c r="Q644" s="131"/>
      <c r="R644" s="138"/>
      <c r="S644" s="138"/>
      <c r="T644" s="138"/>
      <c r="U644" s="138"/>
      <c r="V644" s="138"/>
      <c r="W644" s="138"/>
      <c r="X644" s="138"/>
      <c r="Y644" s="138"/>
      <c r="Z644" s="138"/>
      <c r="AA644" s="138"/>
      <c r="AB644" s="138"/>
      <c r="AC644" s="138"/>
      <c r="AD644" s="138"/>
    </row>
    <row r="645" spans="1:30" x14ac:dyDescent="0.2">
      <c r="A645" s="235" t="s">
        <v>93</v>
      </c>
      <c r="B645" s="237" t="s">
        <v>94</v>
      </c>
      <c r="C645" s="236">
        <f>SUMIFS($E$136:$E$643,$B$136:$B$643,"FGS-1",$D$136:$D$643,"&lt;&gt;VAGO")</f>
        <v>87</v>
      </c>
      <c r="D645" s="236">
        <f>SUMIFS($E$136:$E$643,$B$136:$B$643,"FGS-1",$D$136:$D$643,"VAGO")</f>
        <v>1</v>
      </c>
      <c r="E645" s="236">
        <f t="shared" ref="E645:E650" si="12">C645+D645</f>
        <v>88</v>
      </c>
      <c r="F645" s="240"/>
      <c r="G645" s="234">
        <f>SUMIF($B$136:$B$643,"FGS-1",$G$136:$G$643)</f>
        <v>0</v>
      </c>
      <c r="H645" s="234">
        <f t="shared" ref="H645:H650" si="13">1392.8*C645</f>
        <v>121173.59999999999</v>
      </c>
      <c r="I645" s="234">
        <v>102058.65</v>
      </c>
      <c r="J645" s="131"/>
      <c r="K645" s="131"/>
      <c r="L645" s="131"/>
      <c r="M645" s="131"/>
      <c r="N645" s="131"/>
      <c r="O645" s="131"/>
      <c r="P645" s="131"/>
      <c r="Q645" s="131"/>
      <c r="R645" s="132"/>
      <c r="S645" s="132"/>
      <c r="T645" s="132"/>
      <c r="U645" s="132"/>
      <c r="V645" s="132"/>
      <c r="W645" s="132"/>
      <c r="X645" s="132"/>
      <c r="Y645" s="132"/>
      <c r="Z645" s="132"/>
      <c r="AA645" s="132"/>
      <c r="AB645" s="132"/>
      <c r="AC645" s="132"/>
      <c r="AD645" s="132"/>
    </row>
    <row r="646" spans="1:30" x14ac:dyDescent="0.2">
      <c r="A646" s="235" t="s">
        <v>95</v>
      </c>
      <c r="B646" s="237" t="s">
        <v>96</v>
      </c>
      <c r="C646" s="236">
        <f>SUMIFS($E$136:$E$643,$B$136:$B$643,"FGS-2",$D$136:$D$643,"&lt;&gt;VAGO")</f>
        <v>159</v>
      </c>
      <c r="D646" s="236">
        <f>SUMIFS($E$136:$E$643,$B$136:$B$643,"FGS-2",$D$136:$D$643,"VAGO")</f>
        <v>1</v>
      </c>
      <c r="E646" s="236">
        <f t="shared" si="12"/>
        <v>160</v>
      </c>
      <c r="F646" s="235"/>
      <c r="G646" s="234">
        <f>SUMIF($B$136:$B$643,"FGS-2",$G$136:$G$643)</f>
        <v>0</v>
      </c>
      <c r="H646" s="234">
        <f t="shared" si="13"/>
        <v>221455.19999999998</v>
      </c>
      <c r="I646" s="234">
        <v>184906.26</v>
      </c>
      <c r="J646" s="131"/>
      <c r="K646" s="131"/>
      <c r="L646" s="131"/>
      <c r="M646" s="131"/>
      <c r="N646" s="131"/>
      <c r="O646" s="131"/>
      <c r="P646" s="131"/>
      <c r="Q646" s="131"/>
      <c r="R646" s="132"/>
      <c r="S646" s="132"/>
      <c r="T646" s="132"/>
      <c r="U646" s="132"/>
      <c r="V646" s="132"/>
      <c r="W646" s="132"/>
      <c r="X646" s="132"/>
      <c r="Y646" s="132"/>
      <c r="Z646" s="132"/>
      <c r="AA646" s="132"/>
      <c r="AB646" s="132"/>
      <c r="AC646" s="132"/>
      <c r="AD646" s="132"/>
    </row>
    <row r="647" spans="1:30" x14ac:dyDescent="0.2">
      <c r="A647" s="235" t="s">
        <v>97</v>
      </c>
      <c r="B647" s="237" t="s">
        <v>98</v>
      </c>
      <c r="C647" s="236">
        <f>SUMIFS($E$136:$E$643,$B$136:$B$643,"FGS-3",$D$136:$D$643,"&lt;&gt;VAGO")</f>
        <v>69</v>
      </c>
      <c r="D647" s="236">
        <f>SUMIFS($E$136:$E$643,$B$136:$B$643,"FGS-3",$D$136:$D$643,"VAGO")</f>
        <v>3</v>
      </c>
      <c r="E647" s="236">
        <f t="shared" si="12"/>
        <v>72</v>
      </c>
      <c r="F647" s="235"/>
      <c r="G647" s="234">
        <f>SUMIF($B$136:$B$643,"FGS-3",$G$136:$G$643)</f>
        <v>0</v>
      </c>
      <c r="H647" s="234">
        <f t="shared" si="13"/>
        <v>96103.2</v>
      </c>
      <c r="I647" s="234">
        <v>85248.99</v>
      </c>
      <c r="J647" s="131"/>
      <c r="K647" s="131"/>
      <c r="L647" s="131"/>
      <c r="M647" s="131"/>
      <c r="N647" s="131"/>
      <c r="O647" s="131"/>
      <c r="P647" s="131"/>
      <c r="Q647" s="131"/>
      <c r="R647" s="132"/>
      <c r="S647" s="132"/>
      <c r="T647" s="132"/>
      <c r="U647" s="132"/>
      <c r="V647" s="132"/>
      <c r="W647" s="132"/>
      <c r="X647" s="132"/>
      <c r="Y647" s="132"/>
      <c r="Z647" s="132"/>
      <c r="AA647" s="132"/>
      <c r="AB647" s="132"/>
      <c r="AC647" s="132"/>
      <c r="AD647" s="132"/>
    </row>
    <row r="648" spans="1:30" x14ac:dyDescent="0.2">
      <c r="A648" s="238" t="s">
        <v>99</v>
      </c>
      <c r="B648" s="239" t="s">
        <v>100</v>
      </c>
      <c r="C648" s="236">
        <f>SUMIFS($E$136:$E$643,$B$136:$B$643,"FGA-1",$D$136:$D$643,"&lt;&gt;VAGO")</f>
        <v>90</v>
      </c>
      <c r="D648" s="236">
        <f>SUMIFS($E$136:$E$643,$B$136:$B$643,"FGA-1",$D$136:$D$643,"VAGO")</f>
        <v>2</v>
      </c>
      <c r="E648" s="236">
        <f t="shared" si="12"/>
        <v>92</v>
      </c>
      <c r="F648" s="238"/>
      <c r="G648" s="234">
        <f>SUMIF($B$136:$B$643,"FGA-1",$G$136:$G$643)</f>
        <v>0</v>
      </c>
      <c r="H648" s="234">
        <f t="shared" si="13"/>
        <v>125352</v>
      </c>
      <c r="I648" s="234" t="s">
        <v>926</v>
      </c>
      <c r="J648" s="131"/>
      <c r="K648" s="131"/>
      <c r="L648" s="131"/>
      <c r="M648" s="131"/>
      <c r="N648" s="131"/>
      <c r="O648" s="131"/>
      <c r="P648" s="131"/>
      <c r="Q648" s="131"/>
      <c r="R648" s="132"/>
      <c r="S648" s="132"/>
      <c r="T648" s="132"/>
      <c r="U648" s="132"/>
      <c r="V648" s="132"/>
      <c r="W648" s="132"/>
      <c r="X648" s="132"/>
      <c r="Y648" s="132"/>
      <c r="Z648" s="132"/>
      <c r="AA648" s="132"/>
      <c r="AB648" s="132"/>
      <c r="AC648" s="132"/>
      <c r="AD648" s="132"/>
    </row>
    <row r="649" spans="1:30" x14ac:dyDescent="0.2">
      <c r="A649" s="235" t="s">
        <v>101</v>
      </c>
      <c r="B649" s="237" t="s">
        <v>102</v>
      </c>
      <c r="C649" s="236">
        <f>SUMIFS($E$136:$E$643,$B$136:$B$643,"FGA-2",$D$136:$D$643,"&lt;&gt;VAGO")</f>
        <v>71</v>
      </c>
      <c r="D649" s="236">
        <f>SUMIFS($E$136:$E$643,$B$136:$B$643,"FGA-2",$D$136:$D$643,"VAGO")</f>
        <v>2</v>
      </c>
      <c r="E649" s="236">
        <f t="shared" si="12"/>
        <v>73</v>
      </c>
      <c r="F649" s="238"/>
      <c r="G649" s="234">
        <f>SUMIF($B$136:$B$643,"FGA-2",$G$136:$G$643)</f>
        <v>0</v>
      </c>
      <c r="H649" s="234">
        <f t="shared" si="13"/>
        <v>98888.8</v>
      </c>
      <c r="I649" s="234">
        <v>81646.92</v>
      </c>
      <c r="J649" s="131"/>
      <c r="K649" s="131"/>
      <c r="L649" s="131"/>
      <c r="M649" s="131"/>
      <c r="N649" s="131"/>
      <c r="O649" s="131"/>
      <c r="P649" s="131"/>
      <c r="Q649" s="131"/>
      <c r="R649" s="132"/>
      <c r="S649" s="132"/>
      <c r="T649" s="132"/>
      <c r="U649" s="132"/>
      <c r="V649" s="132"/>
      <c r="W649" s="132"/>
      <c r="X649" s="132"/>
      <c r="Y649" s="132"/>
      <c r="Z649" s="132"/>
      <c r="AA649" s="132"/>
      <c r="AB649" s="132"/>
      <c r="AC649" s="132"/>
      <c r="AD649" s="132"/>
    </row>
    <row r="650" spans="1:30" x14ac:dyDescent="0.2">
      <c r="A650" s="235" t="s">
        <v>103</v>
      </c>
      <c r="B650" s="237" t="s">
        <v>104</v>
      </c>
      <c r="C650" s="236">
        <f>SUMIFS($E$136:$E$643,$B$136:$B$643,"FGA-3",$D$136:$D$643,"&lt;&gt;VAGO")</f>
        <v>23</v>
      </c>
      <c r="D650" s="236">
        <f>SUMIFS($E$136:$E$643,$B$136:$B$643,"FGA-3",$D$136:$D$643,"VAGO")</f>
        <v>0</v>
      </c>
      <c r="E650" s="236">
        <f t="shared" si="12"/>
        <v>23</v>
      </c>
      <c r="F650" s="235"/>
      <c r="G650" s="234">
        <f>SUMIF($B$136:$B$643,"FGA-3",$G$136:$G$643)</f>
        <v>0</v>
      </c>
      <c r="H650" s="234">
        <f t="shared" si="13"/>
        <v>32034.399999999998</v>
      </c>
      <c r="I650" s="234">
        <v>27615.87</v>
      </c>
      <c r="J650" s="131"/>
      <c r="K650" s="131"/>
      <c r="L650" s="131"/>
      <c r="M650" s="131"/>
      <c r="N650" s="131"/>
      <c r="O650" s="131"/>
      <c r="P650" s="131"/>
      <c r="Q650" s="131"/>
      <c r="R650" s="138"/>
      <c r="S650" s="138"/>
      <c r="T650" s="138"/>
      <c r="U650" s="138"/>
      <c r="V650" s="138"/>
      <c r="W650" s="138"/>
      <c r="X650" s="138"/>
      <c r="Y650" s="138"/>
      <c r="Z650" s="138"/>
      <c r="AA650" s="138"/>
      <c r="AB650" s="138"/>
      <c r="AC650" s="138"/>
      <c r="AD650" s="138"/>
    </row>
    <row r="651" spans="1:30" ht="25.5" x14ac:dyDescent="0.2">
      <c r="A651" s="233" t="s">
        <v>105</v>
      </c>
      <c r="B651" s="231"/>
      <c r="C651" s="232">
        <f>SUM(C645:C650)</f>
        <v>499</v>
      </c>
      <c r="D651" s="232">
        <f>SUM(D645:D650)</f>
        <v>9</v>
      </c>
      <c r="E651" s="232">
        <f>SUM(E645:E650)</f>
        <v>508</v>
      </c>
      <c r="F651" s="231"/>
      <c r="G651" s="230">
        <f>SUM(G645:G650)</f>
        <v>0</v>
      </c>
      <c r="H651" s="230">
        <f>SUM(H645:H650)</f>
        <v>695007.20000000007</v>
      </c>
      <c r="I651" s="230">
        <f>SUM(I645:I650)</f>
        <v>481476.69</v>
      </c>
      <c r="J651" s="131"/>
      <c r="K651" s="131"/>
      <c r="L651" s="131"/>
      <c r="M651" s="131"/>
      <c r="N651" s="131"/>
      <c r="O651" s="131"/>
      <c r="P651" s="131"/>
      <c r="Q651" s="131"/>
      <c r="R651" s="138"/>
      <c r="S651" s="138"/>
      <c r="T651" s="138"/>
      <c r="U651" s="138"/>
      <c r="V651" s="138"/>
      <c r="W651" s="138"/>
      <c r="X651" s="138"/>
      <c r="Y651" s="138"/>
      <c r="Z651" s="138"/>
      <c r="AA651" s="138"/>
      <c r="AB651" s="138"/>
      <c r="AC651" s="138"/>
      <c r="AD651" s="138"/>
    </row>
    <row r="652" spans="1:30" ht="33" customHeight="1" x14ac:dyDescent="0.2">
      <c r="A652" s="130"/>
      <c r="B652" s="130"/>
      <c r="C652" s="130"/>
      <c r="D652" s="130"/>
      <c r="E652" s="130"/>
      <c r="F652" s="130"/>
      <c r="G652" s="130"/>
      <c r="H652" s="130"/>
      <c r="I652" s="129"/>
      <c r="J652" s="129"/>
      <c r="K652" s="133"/>
      <c r="L652" s="129"/>
      <c r="M652" s="129"/>
      <c r="N652" s="129"/>
      <c r="O652" s="129"/>
      <c r="P652" s="129"/>
      <c r="Q652" s="129"/>
      <c r="R652" s="132"/>
      <c r="S652" s="132"/>
      <c r="T652" s="132"/>
      <c r="U652" s="132"/>
      <c r="V652" s="132"/>
      <c r="W652" s="132"/>
      <c r="X652" s="132"/>
      <c r="Y652" s="132"/>
      <c r="Z652" s="132"/>
      <c r="AA652" s="132"/>
      <c r="AB652" s="132"/>
      <c r="AC652" s="132"/>
      <c r="AD652" s="132"/>
    </row>
    <row r="653" spans="1:30" ht="45" x14ac:dyDescent="0.2">
      <c r="A653" s="137"/>
      <c r="B653" s="137"/>
      <c r="C653" s="136" t="s">
        <v>106</v>
      </c>
      <c r="D653" s="136" t="s">
        <v>107</v>
      </c>
      <c r="E653" s="136" t="s">
        <v>108</v>
      </c>
      <c r="F653" s="135"/>
      <c r="G653" s="136" t="s">
        <v>109</v>
      </c>
      <c r="H653" s="136" t="s">
        <v>110</v>
      </c>
      <c r="I653" s="136" t="s">
        <v>111</v>
      </c>
      <c r="J653" s="129"/>
      <c r="K653" s="133"/>
      <c r="L653" s="129"/>
      <c r="M653" s="129"/>
      <c r="N653" s="129"/>
      <c r="O653" s="129"/>
      <c r="P653" s="129"/>
      <c r="Q653" s="129"/>
      <c r="R653" s="132"/>
      <c r="S653" s="132"/>
      <c r="T653" s="132"/>
      <c r="U653" s="132"/>
      <c r="V653" s="132"/>
      <c r="W653" s="132"/>
      <c r="X653" s="132"/>
      <c r="Y653" s="132"/>
      <c r="Z653" s="132"/>
      <c r="AA653" s="132"/>
      <c r="AB653" s="132"/>
      <c r="AC653" s="132"/>
      <c r="AD653" s="132"/>
    </row>
    <row r="654" spans="1:30" ht="30" x14ac:dyDescent="0.2">
      <c r="A654" s="137" t="s">
        <v>112</v>
      </c>
      <c r="B654" s="135"/>
      <c r="C654" s="136">
        <f>SUM(C81+C132+C651)</f>
        <v>597</v>
      </c>
      <c r="D654" s="136">
        <f>SUM(D81+D132+D651)</f>
        <v>10</v>
      </c>
      <c r="E654" s="136">
        <f>SUM(E81+E132+E651)</f>
        <v>606</v>
      </c>
      <c r="F654" s="135"/>
      <c r="G654" s="134">
        <f>SUM(H81+G132+G651)</f>
        <v>71566.8</v>
      </c>
      <c r="H654" s="134">
        <f>SUM(I81+H132+H651)</f>
        <v>1108614.4713599999</v>
      </c>
      <c r="I654" s="134">
        <f>SUM(J81+I132+I651)</f>
        <v>966650.76135999989</v>
      </c>
      <c r="J654" s="129"/>
      <c r="K654" s="133"/>
      <c r="L654" s="129"/>
      <c r="M654" s="129"/>
      <c r="N654" s="129"/>
      <c r="O654" s="129"/>
      <c r="P654" s="129"/>
      <c r="Q654" s="129"/>
      <c r="R654" s="132"/>
      <c r="S654" s="132"/>
      <c r="T654" s="132"/>
      <c r="U654" s="132"/>
      <c r="V654" s="132"/>
      <c r="W654" s="132"/>
      <c r="X654" s="132"/>
      <c r="Y654" s="132"/>
      <c r="Z654" s="132"/>
      <c r="AA654" s="132"/>
      <c r="AB654" s="132"/>
      <c r="AC654" s="132"/>
      <c r="AD654" s="132"/>
    </row>
    <row r="655" spans="1:30" ht="30" customHeight="1" x14ac:dyDescent="0.2">
      <c r="A655" s="130"/>
      <c r="B655" s="130"/>
      <c r="C655" s="130"/>
      <c r="D655" s="130"/>
      <c r="E655" s="130"/>
      <c r="F655" s="130"/>
      <c r="G655" s="130"/>
      <c r="H655" s="130"/>
      <c r="I655" s="129"/>
      <c r="J655" s="129"/>
      <c r="K655" s="133"/>
      <c r="L655" s="129"/>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87" t="s">
        <v>113</v>
      </c>
      <c r="B656" s="282"/>
      <c r="C656" s="282"/>
      <c r="D656" s="282"/>
      <c r="E656" s="282"/>
      <c r="F656" s="283"/>
      <c r="G656" s="131"/>
      <c r="H656" s="130"/>
      <c r="I656" s="130"/>
      <c r="J656" s="130"/>
      <c r="K656" s="131"/>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88" t="s">
        <v>114</v>
      </c>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88" t="s">
        <v>115</v>
      </c>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4" t="s">
        <v>116</v>
      </c>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4" t="s">
        <v>117</v>
      </c>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4" t="s">
        <v>118</v>
      </c>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4"/>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x14ac:dyDescent="0.2">
      <c r="A663" s="294"/>
      <c r="B663" s="282"/>
      <c r="C663" s="282"/>
      <c r="D663" s="282"/>
      <c r="E663" s="282"/>
      <c r="F663" s="283"/>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x14ac:dyDescent="0.2">
      <c r="A664" s="293"/>
      <c r="B664" s="282"/>
      <c r="C664" s="282"/>
      <c r="D664" s="282"/>
      <c r="E664" s="282"/>
      <c r="F664" s="283"/>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93"/>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93"/>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93"/>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93"/>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ht="32.25" customHeight="1" x14ac:dyDescent="0.2">
      <c r="A669" s="295"/>
      <c r="B669" s="290"/>
      <c r="C669" s="290"/>
      <c r="D669" s="290"/>
      <c r="E669" s="290"/>
      <c r="F669" s="290"/>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7" t="s">
        <v>119</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96" t="s">
        <v>120</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121</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122</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123</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124</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125</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126</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127</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128</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129</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130</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131</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132</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133</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134</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135</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136</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137</v>
      </c>
      <c r="B688" s="282"/>
      <c r="C688" s="282"/>
      <c r="D688" s="282"/>
      <c r="E688" s="282"/>
      <c r="F688" s="283"/>
      <c r="G688" s="131"/>
      <c r="H688" s="130"/>
      <c r="I688" s="130"/>
      <c r="J688" s="130"/>
      <c r="K688" s="130"/>
      <c r="L688" s="130"/>
      <c r="M688" s="129"/>
      <c r="N688" s="129"/>
      <c r="O688" s="129"/>
      <c r="P688" s="129"/>
      <c r="Q688" s="129"/>
      <c r="R688" s="132"/>
      <c r="S688" s="132"/>
      <c r="T688" s="132"/>
      <c r="U688" s="132"/>
      <c r="V688" s="132"/>
      <c r="W688" s="132"/>
      <c r="X688" s="132"/>
      <c r="Y688" s="132"/>
      <c r="Z688" s="132"/>
      <c r="AA688" s="132"/>
      <c r="AB688" s="132"/>
      <c r="AC688" s="132"/>
      <c r="AD688" s="132"/>
    </row>
    <row r="689" spans="1:30" x14ac:dyDescent="0.2">
      <c r="A689" s="281" t="s">
        <v>138</v>
      </c>
      <c r="B689" s="282"/>
      <c r="C689" s="282"/>
      <c r="D689" s="282"/>
      <c r="E689" s="282"/>
      <c r="F689" s="283"/>
      <c r="G689" s="131"/>
      <c r="H689" s="130"/>
      <c r="I689" s="130"/>
      <c r="J689" s="130"/>
      <c r="K689" s="130"/>
      <c r="L689" s="130"/>
      <c r="M689" s="129"/>
      <c r="N689" s="129"/>
      <c r="O689" s="129"/>
      <c r="P689" s="129"/>
      <c r="Q689" s="129"/>
      <c r="R689" s="132"/>
      <c r="S689" s="132"/>
      <c r="T689" s="132"/>
      <c r="U689" s="132"/>
      <c r="V689" s="132"/>
      <c r="W689" s="132"/>
      <c r="X689" s="132"/>
      <c r="Y689" s="132"/>
      <c r="Z689" s="132"/>
      <c r="AA689" s="132"/>
      <c r="AB689" s="132"/>
      <c r="AC689" s="132"/>
      <c r="AD689" s="132"/>
    </row>
    <row r="690" spans="1:30" x14ac:dyDescent="0.2">
      <c r="A690" s="281" t="s">
        <v>139</v>
      </c>
      <c r="B690" s="282"/>
      <c r="C690" s="282"/>
      <c r="D690" s="282"/>
      <c r="E690" s="282"/>
      <c r="F690" s="283"/>
      <c r="G690" s="131"/>
      <c r="H690" s="130"/>
      <c r="I690" s="130"/>
      <c r="J690" s="130"/>
      <c r="K690" s="130"/>
      <c r="L690" s="130"/>
      <c r="M690" s="129"/>
      <c r="N690" s="129"/>
      <c r="O690" s="129"/>
      <c r="P690" s="129"/>
      <c r="Q690" s="129"/>
      <c r="R690" s="132"/>
      <c r="S690" s="132"/>
      <c r="T690" s="132"/>
      <c r="U690" s="132"/>
      <c r="V690" s="132"/>
      <c r="W690" s="132"/>
      <c r="X690" s="132"/>
      <c r="Y690" s="132"/>
      <c r="Z690" s="132"/>
      <c r="AA690" s="132"/>
      <c r="AB690" s="132"/>
      <c r="AC690" s="132"/>
      <c r="AD690" s="132"/>
    </row>
    <row r="691" spans="1:30" x14ac:dyDescent="0.2">
      <c r="A691" s="281" t="s">
        <v>140</v>
      </c>
      <c r="B691" s="282"/>
      <c r="C691" s="282"/>
      <c r="D691" s="282"/>
      <c r="E691" s="282"/>
      <c r="F691" s="283"/>
      <c r="G691" s="131"/>
      <c r="H691" s="130"/>
      <c r="I691" s="130"/>
      <c r="J691" s="130"/>
      <c r="K691" s="130"/>
      <c r="L691" s="130"/>
      <c r="M691" s="129"/>
      <c r="N691" s="129"/>
      <c r="O691" s="129"/>
      <c r="P691" s="129"/>
      <c r="Q691" s="129"/>
      <c r="R691" s="132"/>
      <c r="S691" s="132"/>
      <c r="T691" s="132"/>
      <c r="U691" s="132"/>
      <c r="V691" s="132"/>
      <c r="W691" s="132"/>
      <c r="X691" s="132"/>
      <c r="Y691" s="132"/>
      <c r="Z691" s="132"/>
      <c r="AA691" s="132"/>
      <c r="AB691" s="132"/>
      <c r="AC691" s="132"/>
      <c r="AD691" s="132"/>
    </row>
    <row r="692" spans="1:30" x14ac:dyDescent="0.2">
      <c r="A692" s="281" t="s">
        <v>141</v>
      </c>
      <c r="B692" s="282"/>
      <c r="C692" s="282"/>
      <c r="D692" s="282"/>
      <c r="E692" s="282"/>
      <c r="F692" s="283"/>
      <c r="G692" s="131"/>
      <c r="H692" s="130"/>
      <c r="I692" s="130"/>
      <c r="J692" s="130"/>
      <c r="K692" s="130"/>
      <c r="L692" s="130"/>
      <c r="M692" s="129"/>
      <c r="N692" s="129"/>
      <c r="O692" s="129"/>
      <c r="P692" s="129"/>
      <c r="Q692" s="129"/>
      <c r="R692" s="132"/>
      <c r="S692" s="132"/>
      <c r="T692" s="132"/>
      <c r="U692" s="132"/>
      <c r="V692" s="132"/>
      <c r="W692" s="132"/>
      <c r="X692" s="132"/>
      <c r="Y692" s="132"/>
      <c r="Z692" s="132"/>
      <c r="AA692" s="132"/>
      <c r="AB692" s="132"/>
      <c r="AC692" s="132"/>
      <c r="AD692" s="132"/>
    </row>
    <row r="693" spans="1:30" x14ac:dyDescent="0.2">
      <c r="A693" s="281" t="s">
        <v>142</v>
      </c>
      <c r="B693" s="282"/>
      <c r="C693" s="282"/>
      <c r="D693" s="282"/>
      <c r="E693" s="282"/>
      <c r="F693" s="283"/>
      <c r="G693" s="131"/>
      <c r="H693" s="130"/>
      <c r="I693" s="130"/>
      <c r="J693" s="130"/>
      <c r="K693" s="130"/>
      <c r="L693" s="130"/>
      <c r="M693" s="129"/>
      <c r="N693" s="129"/>
      <c r="O693" s="129"/>
      <c r="P693" s="129"/>
      <c r="Q693" s="129"/>
      <c r="R693" s="132"/>
      <c r="S693" s="132"/>
      <c r="T693" s="132"/>
      <c r="U693" s="132"/>
      <c r="V693" s="132"/>
      <c r="W693" s="132"/>
      <c r="X693" s="132"/>
      <c r="Y693" s="132"/>
      <c r="Z693" s="132"/>
      <c r="AA693" s="132"/>
      <c r="AB693" s="132"/>
      <c r="AC693" s="132"/>
      <c r="AD693" s="132"/>
    </row>
    <row r="694" spans="1:30" x14ac:dyDescent="0.2">
      <c r="A694" s="281" t="s">
        <v>143</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144</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145</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146</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147</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148</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149</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150</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151</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152</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153</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154</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x14ac:dyDescent="0.2">
      <c r="A706" s="281" t="s">
        <v>155</v>
      </c>
      <c r="B706" s="282"/>
      <c r="C706" s="282"/>
      <c r="D706" s="282"/>
      <c r="E706" s="282"/>
      <c r="F706" s="283"/>
      <c r="G706" s="131"/>
      <c r="H706" s="130"/>
      <c r="I706" s="130"/>
      <c r="J706" s="130"/>
      <c r="K706" s="130"/>
      <c r="L706" s="130"/>
      <c r="M706" s="129"/>
      <c r="N706" s="129"/>
      <c r="O706" s="129"/>
      <c r="P706" s="129"/>
      <c r="Q706" s="129"/>
      <c r="R706" s="127"/>
      <c r="S706" s="127"/>
      <c r="T706" s="127"/>
      <c r="U706" s="127"/>
      <c r="V706" s="127"/>
      <c r="W706" s="127"/>
      <c r="X706" s="127"/>
      <c r="Y706" s="127"/>
      <c r="Z706" s="127"/>
      <c r="AA706" s="127"/>
      <c r="AB706" s="127"/>
      <c r="AC706" s="127"/>
      <c r="AD706" s="127"/>
    </row>
    <row r="707" spans="1:30" x14ac:dyDescent="0.2">
      <c r="A707" s="281" t="s">
        <v>156</v>
      </c>
      <c r="B707" s="282"/>
      <c r="C707" s="282"/>
      <c r="D707" s="282"/>
      <c r="E707" s="282"/>
      <c r="F707" s="283"/>
      <c r="G707" s="131"/>
      <c r="H707" s="130"/>
      <c r="I707" s="130"/>
      <c r="J707" s="130"/>
      <c r="K707" s="130"/>
      <c r="L707" s="130"/>
      <c r="M707" s="129"/>
      <c r="N707" s="129"/>
      <c r="O707" s="129"/>
      <c r="P707" s="129"/>
      <c r="Q707" s="129"/>
      <c r="R707" s="127"/>
      <c r="S707" s="127"/>
      <c r="T707" s="127"/>
      <c r="U707" s="127"/>
      <c r="V707" s="127"/>
      <c r="W707" s="127"/>
      <c r="X707" s="127"/>
      <c r="Y707" s="127"/>
      <c r="Z707" s="127"/>
      <c r="AA707" s="127"/>
      <c r="AB707" s="127"/>
      <c r="AC707" s="127"/>
      <c r="AD707" s="127"/>
    </row>
    <row r="708" spans="1:30" x14ac:dyDescent="0.2">
      <c r="A708" s="281" t="s">
        <v>157</v>
      </c>
      <c r="B708" s="282"/>
      <c r="C708" s="282"/>
      <c r="D708" s="282"/>
      <c r="E708" s="282"/>
      <c r="F708" s="283"/>
      <c r="G708" s="131"/>
      <c r="H708" s="130"/>
      <c r="I708" s="130"/>
      <c r="J708" s="130"/>
      <c r="K708" s="130"/>
      <c r="L708" s="130"/>
      <c r="M708" s="129"/>
      <c r="N708" s="129"/>
      <c r="O708" s="129"/>
      <c r="P708" s="129"/>
      <c r="Q708" s="129"/>
      <c r="R708" s="127"/>
      <c r="S708" s="127"/>
      <c r="T708" s="127"/>
      <c r="U708" s="127"/>
      <c r="V708" s="127"/>
      <c r="W708" s="127"/>
      <c r="X708" s="127"/>
      <c r="Y708" s="127"/>
      <c r="Z708" s="127"/>
      <c r="AA708" s="127"/>
      <c r="AB708" s="127"/>
      <c r="AC708" s="127"/>
      <c r="AD708" s="127"/>
    </row>
    <row r="709" spans="1:30" x14ac:dyDescent="0.2">
      <c r="A709" s="281" t="s">
        <v>158</v>
      </c>
      <c r="B709" s="282"/>
      <c r="C709" s="282"/>
      <c r="D709" s="282"/>
      <c r="E709" s="282"/>
      <c r="F709" s="283"/>
      <c r="G709" s="131"/>
      <c r="H709" s="130"/>
      <c r="I709" s="130"/>
      <c r="J709" s="130"/>
      <c r="K709" s="130"/>
      <c r="L709" s="130"/>
      <c r="M709" s="129"/>
      <c r="N709" s="129"/>
      <c r="O709" s="129"/>
      <c r="P709" s="129"/>
      <c r="Q709" s="129"/>
      <c r="R709" s="127"/>
      <c r="S709" s="127"/>
      <c r="T709" s="127"/>
      <c r="U709" s="127"/>
      <c r="V709" s="127"/>
      <c r="W709" s="127"/>
      <c r="X709" s="127"/>
      <c r="Y709" s="127"/>
      <c r="Z709" s="127"/>
      <c r="AA709" s="127"/>
      <c r="AB709" s="127"/>
      <c r="AC709" s="127"/>
      <c r="AD709" s="127"/>
    </row>
    <row r="710" spans="1:30" x14ac:dyDescent="0.2">
      <c r="A710" s="281" t="s">
        <v>159</v>
      </c>
      <c r="B710" s="282"/>
      <c r="C710" s="282"/>
      <c r="D710" s="282"/>
      <c r="E710" s="282"/>
      <c r="F710" s="283"/>
      <c r="G710" s="131"/>
      <c r="H710" s="130"/>
      <c r="I710" s="130"/>
      <c r="J710" s="130"/>
      <c r="K710" s="130"/>
      <c r="L710" s="130"/>
      <c r="M710" s="129"/>
      <c r="N710" s="129"/>
      <c r="O710" s="129"/>
      <c r="P710" s="129"/>
      <c r="Q710" s="129"/>
      <c r="R710" s="127"/>
      <c r="S710" s="127"/>
      <c r="T710" s="127"/>
      <c r="U710" s="127"/>
      <c r="V710" s="127"/>
      <c r="W710" s="127"/>
      <c r="X710" s="127"/>
      <c r="Y710" s="127"/>
      <c r="Z710" s="127"/>
      <c r="AA710" s="127"/>
      <c r="AB710" s="127"/>
      <c r="AC710" s="127"/>
      <c r="AD710" s="127"/>
    </row>
    <row r="711" spans="1:30" x14ac:dyDescent="0.2">
      <c r="A711" s="281" t="s">
        <v>160</v>
      </c>
      <c r="B711" s="282"/>
      <c r="C711" s="282"/>
      <c r="D711" s="282"/>
      <c r="E711" s="282"/>
      <c r="F711" s="283"/>
      <c r="G711" s="131"/>
      <c r="H711" s="130"/>
      <c r="I711" s="130"/>
      <c r="J711" s="130"/>
      <c r="K711" s="130"/>
      <c r="L711" s="130"/>
      <c r="M711" s="129"/>
      <c r="N711" s="129"/>
      <c r="O711" s="129"/>
      <c r="P711" s="129"/>
      <c r="Q711" s="129"/>
      <c r="R711" s="127"/>
      <c r="S711" s="127"/>
      <c r="T711" s="127"/>
      <c r="U711" s="127"/>
      <c r="V711" s="127"/>
      <c r="W711" s="127"/>
      <c r="X711" s="127"/>
      <c r="Y711" s="127"/>
      <c r="Z711" s="127"/>
      <c r="AA711" s="127"/>
      <c r="AB711" s="127"/>
      <c r="AC711" s="127"/>
      <c r="AD711" s="127"/>
    </row>
    <row r="712" spans="1:30" ht="14.25" x14ac:dyDescent="0.2">
      <c r="A712" s="281" t="s">
        <v>161</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162</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163</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164</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165</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166</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167</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168</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169</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170</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171</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172</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173</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174</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281" t="s">
        <v>175</v>
      </c>
      <c r="B726" s="282"/>
      <c r="C726" s="282"/>
      <c r="D726" s="282"/>
      <c r="E726" s="282"/>
      <c r="F726" s="283"/>
      <c r="G726" s="128"/>
      <c r="H726" s="128"/>
      <c r="I726" s="128"/>
      <c r="J726" s="128"/>
      <c r="K726" s="128"/>
      <c r="L726" s="128"/>
      <c r="M726" s="128"/>
      <c r="N726" s="128"/>
      <c r="O726" s="128"/>
      <c r="P726" s="128"/>
      <c r="Q726" s="128"/>
      <c r="R726" s="127"/>
      <c r="S726" s="127"/>
      <c r="T726" s="127"/>
      <c r="U726" s="127"/>
      <c r="V726" s="127"/>
      <c r="W726" s="127"/>
      <c r="X726" s="127"/>
      <c r="Y726" s="127"/>
      <c r="Z726" s="127"/>
      <c r="AA726" s="127"/>
      <c r="AB726" s="127"/>
      <c r="AC726" s="127"/>
      <c r="AD726" s="127"/>
    </row>
    <row r="727" spans="1:30" ht="14.25" x14ac:dyDescent="0.2">
      <c r="A727" s="281" t="s">
        <v>176</v>
      </c>
      <c r="B727" s="282"/>
      <c r="C727" s="282"/>
      <c r="D727" s="282"/>
      <c r="E727" s="282"/>
      <c r="F727" s="283"/>
      <c r="G727" s="128"/>
      <c r="H727" s="128"/>
      <c r="I727" s="128"/>
      <c r="J727" s="128"/>
      <c r="K727" s="128"/>
      <c r="L727" s="128"/>
      <c r="M727" s="128"/>
      <c r="N727" s="128"/>
      <c r="O727" s="128"/>
      <c r="P727" s="128"/>
      <c r="Q727" s="128"/>
      <c r="R727" s="127"/>
      <c r="S727" s="127"/>
      <c r="T727" s="127"/>
      <c r="U727" s="127"/>
      <c r="V727" s="127"/>
      <c r="W727" s="127"/>
      <c r="X727" s="127"/>
      <c r="Y727" s="127"/>
      <c r="Z727" s="127"/>
      <c r="AA727" s="127"/>
      <c r="AB727" s="127"/>
      <c r="AC727" s="127"/>
      <c r="AD727" s="127"/>
    </row>
    <row r="728" spans="1:30" ht="14.25" x14ac:dyDescent="0.2">
      <c r="A728" s="281" t="s">
        <v>177</v>
      </c>
      <c r="B728" s="282"/>
      <c r="C728" s="282"/>
      <c r="D728" s="282"/>
      <c r="E728" s="282"/>
      <c r="F728" s="283"/>
      <c r="G728" s="128"/>
      <c r="H728" s="128"/>
      <c r="I728" s="128"/>
      <c r="J728" s="128"/>
      <c r="K728" s="128"/>
      <c r="L728" s="128"/>
      <c r="M728" s="128"/>
      <c r="N728" s="128"/>
      <c r="O728" s="128"/>
      <c r="P728" s="128"/>
      <c r="Q728" s="128"/>
      <c r="R728" s="127"/>
      <c r="S728" s="127"/>
      <c r="T728" s="127"/>
      <c r="U728" s="127"/>
      <c r="V728" s="127"/>
      <c r="W728" s="127"/>
      <c r="X728" s="127"/>
      <c r="Y728" s="127"/>
      <c r="Z728" s="127"/>
      <c r="AA728" s="127"/>
      <c r="AB728" s="127"/>
      <c r="AC728" s="127"/>
      <c r="AD728" s="127"/>
    </row>
    <row r="729" spans="1:30" ht="14.25" x14ac:dyDescent="0.2">
      <c r="A729" s="281" t="s">
        <v>178</v>
      </c>
      <c r="B729" s="282"/>
      <c r="C729" s="282"/>
      <c r="D729" s="282"/>
      <c r="E729" s="282"/>
      <c r="F729" s="283"/>
      <c r="G729" s="128"/>
      <c r="H729" s="128"/>
      <c r="I729" s="128"/>
      <c r="J729" s="128"/>
      <c r="K729" s="128"/>
      <c r="L729" s="128"/>
      <c r="M729" s="128"/>
      <c r="N729" s="128"/>
      <c r="O729" s="128"/>
      <c r="P729" s="128"/>
      <c r="Q729" s="128"/>
      <c r="R729" s="127"/>
      <c r="S729" s="127"/>
      <c r="T729" s="127"/>
      <c r="U729" s="127"/>
      <c r="V729" s="127"/>
      <c r="W729" s="127"/>
      <c r="X729" s="127"/>
      <c r="Y729" s="127"/>
      <c r="Z729" s="127"/>
      <c r="AA729" s="127"/>
      <c r="AB729" s="127"/>
      <c r="AC729" s="127"/>
      <c r="AD729" s="127"/>
    </row>
    <row r="730" spans="1:30" ht="14.25" x14ac:dyDescent="0.2">
      <c r="A730" s="281" t="s">
        <v>179</v>
      </c>
      <c r="B730" s="282"/>
      <c r="C730" s="282"/>
      <c r="D730" s="282"/>
      <c r="E730" s="282"/>
      <c r="F730" s="283"/>
      <c r="G730" s="128"/>
      <c r="H730" s="128"/>
      <c r="I730" s="128"/>
      <c r="J730" s="128"/>
      <c r="K730" s="128"/>
      <c r="L730" s="128"/>
      <c r="M730" s="128"/>
      <c r="N730" s="128"/>
      <c r="O730" s="128"/>
      <c r="P730" s="128"/>
      <c r="Q730" s="128"/>
      <c r="R730" s="127"/>
      <c r="S730" s="127"/>
      <c r="T730" s="127"/>
      <c r="U730" s="127"/>
      <c r="V730" s="127"/>
      <c r="W730" s="127"/>
      <c r="X730" s="127"/>
      <c r="Y730" s="127"/>
      <c r="Z730" s="127"/>
      <c r="AA730" s="127"/>
      <c r="AB730" s="127"/>
      <c r="AC730" s="127"/>
      <c r="AD730" s="127"/>
    </row>
    <row r="731" spans="1:30" ht="14.25" x14ac:dyDescent="0.2">
      <c r="A731" s="281" t="s">
        <v>180</v>
      </c>
      <c r="B731" s="282"/>
      <c r="C731" s="282"/>
      <c r="D731" s="282"/>
      <c r="E731" s="282"/>
      <c r="F731" s="283"/>
      <c r="G731" s="128"/>
      <c r="H731" s="128"/>
      <c r="I731" s="128"/>
      <c r="J731" s="128"/>
      <c r="K731" s="128"/>
      <c r="L731" s="128"/>
      <c r="M731" s="128"/>
      <c r="N731" s="128"/>
      <c r="O731" s="128"/>
      <c r="P731" s="128"/>
      <c r="Q731" s="128"/>
      <c r="R731" s="127"/>
      <c r="S731" s="127"/>
      <c r="T731" s="127"/>
      <c r="U731" s="127"/>
      <c r="V731" s="127"/>
      <c r="W731" s="127"/>
      <c r="X731" s="127"/>
      <c r="Y731" s="127"/>
      <c r="Z731" s="127"/>
      <c r="AA731" s="127"/>
      <c r="AB731" s="127"/>
      <c r="AC731" s="127"/>
      <c r="AD731" s="127"/>
    </row>
    <row r="732" spans="1:30" ht="14.25" x14ac:dyDescent="0.2">
      <c r="A732" s="126"/>
      <c r="B732" s="126"/>
      <c r="C732" s="126"/>
      <c r="D732" s="126"/>
      <c r="E732" s="126"/>
      <c r="F732" s="126"/>
      <c r="G732" s="126"/>
      <c r="H732" s="126"/>
      <c r="I732" s="126"/>
      <c r="J732" s="126"/>
      <c r="K732" s="126"/>
      <c r="L732" s="126"/>
      <c r="M732" s="126"/>
      <c r="N732" s="126"/>
      <c r="O732" s="126"/>
      <c r="P732" s="126"/>
      <c r="Q732" s="126"/>
    </row>
    <row r="733" spans="1:30" ht="14.25" x14ac:dyDescent="0.2">
      <c r="A733" s="126"/>
      <c r="B733" s="126"/>
      <c r="C733" s="126"/>
      <c r="D733" s="126"/>
      <c r="E733" s="126"/>
      <c r="F733" s="126"/>
      <c r="G733" s="126"/>
      <c r="H733" s="126"/>
      <c r="I733" s="126"/>
      <c r="J733" s="126"/>
      <c r="K733" s="126"/>
      <c r="L733" s="126"/>
      <c r="M733" s="126"/>
      <c r="N733" s="126"/>
      <c r="O733" s="126"/>
      <c r="P733" s="126"/>
      <c r="Q733" s="126"/>
    </row>
    <row r="734" spans="1:30" ht="14.25" x14ac:dyDescent="0.2">
      <c r="A734" s="126"/>
      <c r="B734" s="126"/>
      <c r="C734" s="126"/>
      <c r="D734" s="126"/>
      <c r="E734" s="126"/>
      <c r="F734" s="126"/>
      <c r="G734" s="126"/>
      <c r="H734" s="126"/>
      <c r="I734" s="126"/>
      <c r="J734" s="126"/>
      <c r="K734" s="126"/>
      <c r="L734" s="126"/>
      <c r="M734" s="126"/>
      <c r="N734" s="126"/>
      <c r="O734" s="126"/>
      <c r="P734" s="126"/>
      <c r="Q734" s="126"/>
    </row>
    <row r="735" spans="1:30" ht="14.25" x14ac:dyDescent="0.2">
      <c r="A735" s="126"/>
      <c r="B735" s="126"/>
      <c r="C735" s="126"/>
      <c r="D735" s="126"/>
      <c r="E735" s="126"/>
      <c r="F735" s="126"/>
      <c r="G735" s="126"/>
      <c r="H735" s="126"/>
      <c r="I735" s="126"/>
      <c r="J735" s="126"/>
      <c r="K735" s="126"/>
      <c r="L735" s="126"/>
      <c r="M735" s="126"/>
      <c r="N735" s="126"/>
      <c r="O735" s="126"/>
      <c r="P735" s="126"/>
      <c r="Q735" s="126"/>
    </row>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row r="1546" ht="14.25" x14ac:dyDescent="0.2"/>
    <row r="1547" ht="14.25" x14ac:dyDescent="0.2"/>
    <row r="1548" ht="14.25" x14ac:dyDescent="0.2"/>
    <row r="1549" ht="14.25" x14ac:dyDescent="0.2"/>
    <row r="1550" ht="14.25" x14ac:dyDescent="0.2"/>
    <row r="1551" ht="14.25" x14ac:dyDescent="0.2"/>
  </sheetData>
  <mergeCells count="83">
    <mergeCell ref="A696:F696"/>
    <mergeCell ref="A697:F697"/>
    <mergeCell ref="A689:F689"/>
    <mergeCell ref="A690:F690"/>
    <mergeCell ref="A691:F691"/>
    <mergeCell ref="A692:F692"/>
    <mergeCell ref="A693:F693"/>
    <mergeCell ref="A695:F695"/>
    <mergeCell ref="A685:F685"/>
    <mergeCell ref="A686:F686"/>
    <mergeCell ref="A687:F687"/>
    <mergeCell ref="A688:F688"/>
    <mergeCell ref="A694:F694"/>
    <mergeCell ref="A684:F684"/>
    <mergeCell ref="A673:F673"/>
    <mergeCell ref="A674:F674"/>
    <mergeCell ref="A675:F675"/>
    <mergeCell ref="A676:F676"/>
    <mergeCell ref="A677:F677"/>
    <mergeCell ref="A678:F678"/>
    <mergeCell ref="A679:F679"/>
    <mergeCell ref="A680:F680"/>
    <mergeCell ref="A681:F681"/>
    <mergeCell ref="A682:F682"/>
    <mergeCell ref="A683:F683"/>
    <mergeCell ref="A672:F672"/>
    <mergeCell ref="A661:F661"/>
    <mergeCell ref="A662:F662"/>
    <mergeCell ref="A663:F663"/>
    <mergeCell ref="A664:F664"/>
    <mergeCell ref="A665:F665"/>
    <mergeCell ref="A666:F666"/>
    <mergeCell ref="A667:F667"/>
    <mergeCell ref="A668:F668"/>
    <mergeCell ref="A669:F669"/>
    <mergeCell ref="A670:F670"/>
    <mergeCell ref="A671:F671"/>
    <mergeCell ref="A660:F660"/>
    <mergeCell ref="A1:J1"/>
    <mergeCell ref="A2:J2"/>
    <mergeCell ref="A3:J3"/>
    <mergeCell ref="B4:J4"/>
    <mergeCell ref="A5:J5"/>
    <mergeCell ref="A83:I83"/>
    <mergeCell ref="A134:I134"/>
    <mergeCell ref="A656:F656"/>
    <mergeCell ref="A657:F657"/>
    <mergeCell ref="A658:F658"/>
    <mergeCell ref="A659:F659"/>
    <mergeCell ref="A729:F729"/>
    <mergeCell ref="A730:F730"/>
    <mergeCell ref="A731:F731"/>
    <mergeCell ref="A719:F719"/>
    <mergeCell ref="A720:F720"/>
    <mergeCell ref="A721:F721"/>
    <mergeCell ref="A722:F722"/>
    <mergeCell ref="A723:F723"/>
    <mergeCell ref="A724:F724"/>
    <mergeCell ref="A725:F725"/>
    <mergeCell ref="A728:F728"/>
    <mergeCell ref="A716:F716"/>
    <mergeCell ref="A717:F717"/>
    <mergeCell ref="A718:F718"/>
    <mergeCell ref="A726:F726"/>
    <mergeCell ref="A727:F727"/>
    <mergeCell ref="A715:F715"/>
    <mergeCell ref="A704:F704"/>
    <mergeCell ref="A705:F705"/>
    <mergeCell ref="A706:F706"/>
    <mergeCell ref="A707:F707"/>
    <mergeCell ref="A708:F708"/>
    <mergeCell ref="A709:F709"/>
    <mergeCell ref="A710:F710"/>
    <mergeCell ref="A711:F711"/>
    <mergeCell ref="A712:F712"/>
    <mergeCell ref="A713:F713"/>
    <mergeCell ref="A714:F714"/>
    <mergeCell ref="A703:F703"/>
    <mergeCell ref="A698:F698"/>
    <mergeCell ref="A699:F699"/>
    <mergeCell ref="A700:F700"/>
    <mergeCell ref="A701:F701"/>
    <mergeCell ref="A702:F702"/>
  </mergeCells>
  <dataValidations count="4">
    <dataValidation type="list" allowBlank="1" sqref="B136:B643">
      <formula1>"FGS-1,FGS-2,FGS-3,FGA-1,FGA-2,FGA-3"</formula1>
    </dataValidation>
    <dataValidation type="list" allowBlank="1" sqref="D136:D643 D85:D125 D7:D68">
      <formula1>"AGP,CLH,CLT,COM,CTD,CTI,DES,DISP,ELE,ESG,EST,EXM,EXQ,EXR,FRQ,REV,VAGO"</formula1>
    </dataValidation>
    <dataValidation type="list" allowBlank="1" sqref="B85:B125">
      <formula1>"FDA,FDA-1,FDA-2,FDA-3,FDA-4"</formula1>
    </dataValidation>
    <dataValidation type="list" allowBlank="1" sqref="B7:B68">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462"/>
  <sheetViews>
    <sheetView zoomScale="89" zoomScaleNormal="89" workbookViewId="0">
      <selection activeCell="A2" sqref="A2:J2"/>
    </sheetView>
  </sheetViews>
  <sheetFormatPr defaultColWidth="12.625" defaultRowHeight="15" customHeight="1" x14ac:dyDescent="0.2"/>
  <cols>
    <col min="1" max="1" width="71" style="258" customWidth="1"/>
    <col min="2" max="2" width="12" style="258" customWidth="1"/>
    <col min="3" max="3" width="17.375" style="258" customWidth="1"/>
    <col min="4" max="4" width="14.5" style="258" customWidth="1"/>
    <col min="5" max="5" width="9.875" style="258" customWidth="1"/>
    <col min="6" max="6" width="52.875" style="258" customWidth="1"/>
    <col min="7" max="7" width="19.875" style="258" customWidth="1"/>
    <col min="8" max="8" width="18.25" style="258" customWidth="1"/>
    <col min="9" max="9" width="17.875" style="258" customWidth="1"/>
    <col min="10" max="10" width="15" style="258" customWidth="1"/>
    <col min="11" max="16" width="8" style="258" customWidth="1"/>
    <col min="17" max="17" width="43.875" style="258" customWidth="1"/>
    <col min="18" max="30" width="8" style="258" customWidth="1"/>
    <col min="31" max="16384" width="12.625" style="258"/>
  </cols>
  <sheetData>
    <row r="1" spans="1:30" ht="21" x14ac:dyDescent="0.35">
      <c r="A1" s="300" t="s">
        <v>1134</v>
      </c>
      <c r="B1" s="301"/>
      <c r="C1" s="301"/>
      <c r="D1" s="301"/>
      <c r="E1" s="301"/>
      <c r="F1" s="301"/>
      <c r="G1" s="301"/>
      <c r="H1" s="301"/>
      <c r="I1" s="301"/>
      <c r="J1" s="301"/>
      <c r="K1" s="217"/>
      <c r="L1" s="217"/>
      <c r="M1" s="217"/>
      <c r="N1" s="217"/>
      <c r="O1" s="217"/>
      <c r="P1" s="217"/>
      <c r="Q1" s="217"/>
      <c r="R1" s="217"/>
      <c r="S1" s="217"/>
      <c r="T1" s="217"/>
      <c r="U1" s="217"/>
      <c r="V1" s="217"/>
      <c r="W1" s="217"/>
      <c r="X1" s="217"/>
      <c r="Y1" s="217"/>
      <c r="Z1" s="217"/>
      <c r="AA1" s="217"/>
    </row>
    <row r="2" spans="1:30" ht="21" x14ac:dyDescent="0.35">
      <c r="A2" s="302" t="s">
        <v>1133</v>
      </c>
      <c r="B2" s="303"/>
      <c r="C2" s="303"/>
      <c r="D2" s="303"/>
      <c r="E2" s="303"/>
      <c r="F2" s="303"/>
      <c r="G2" s="303"/>
      <c r="H2" s="303"/>
      <c r="I2" s="303"/>
      <c r="J2" s="303"/>
      <c r="K2" s="217"/>
      <c r="L2" s="217"/>
      <c r="M2" s="217"/>
      <c r="N2" s="217"/>
      <c r="O2" s="217"/>
      <c r="P2" s="217"/>
      <c r="Q2" s="217"/>
      <c r="R2" s="217"/>
      <c r="S2" s="217"/>
      <c r="T2" s="217"/>
      <c r="U2" s="217"/>
      <c r="V2" s="217"/>
      <c r="W2" s="217"/>
      <c r="X2" s="217"/>
      <c r="Y2" s="217"/>
      <c r="Z2" s="217"/>
      <c r="AA2" s="217"/>
    </row>
    <row r="3" spans="1:30" ht="21" x14ac:dyDescent="0.3">
      <c r="A3" s="302" t="s">
        <v>1132</v>
      </c>
      <c r="B3" s="303"/>
      <c r="C3" s="303"/>
      <c r="D3" s="303"/>
      <c r="E3" s="303"/>
      <c r="F3" s="303"/>
      <c r="G3" s="303"/>
      <c r="H3" s="303"/>
      <c r="I3" s="303"/>
      <c r="J3" s="303"/>
      <c r="K3" s="216"/>
      <c r="L3" s="216"/>
      <c r="M3" s="216"/>
      <c r="N3" s="216"/>
      <c r="O3" s="216"/>
      <c r="P3" s="216"/>
      <c r="Q3" s="216"/>
      <c r="R3" s="216"/>
      <c r="S3" s="216"/>
      <c r="T3" s="216"/>
      <c r="U3" s="216"/>
      <c r="V3" s="216"/>
      <c r="W3" s="216"/>
      <c r="X3" s="216"/>
      <c r="Y3" s="216"/>
      <c r="Z3" s="215"/>
      <c r="AA3" s="215"/>
    </row>
    <row r="4" spans="1:30" x14ac:dyDescent="0.2">
      <c r="A4" s="284" t="s">
        <v>3</v>
      </c>
      <c r="B4" s="282"/>
      <c r="C4" s="282"/>
      <c r="D4" s="282"/>
      <c r="E4" s="282"/>
      <c r="F4" s="282"/>
      <c r="G4" s="282"/>
      <c r="H4" s="282"/>
      <c r="I4" s="282"/>
      <c r="J4" s="283"/>
      <c r="K4" s="133"/>
      <c r="L4" s="213"/>
      <c r="M4" s="212"/>
      <c r="N4" s="212"/>
      <c r="O4" s="212"/>
      <c r="P4" s="212"/>
      <c r="Q4" s="212"/>
    </row>
    <row r="5" spans="1:30" s="131" customFormat="1" ht="15.75" x14ac:dyDescent="0.2">
      <c r="A5" s="264" t="s">
        <v>1131</v>
      </c>
      <c r="B5" s="263"/>
      <c r="C5" s="263"/>
      <c r="D5" s="263"/>
      <c r="E5" s="263"/>
      <c r="F5" s="263"/>
      <c r="G5" s="263"/>
      <c r="H5" s="263"/>
      <c r="I5" s="263"/>
      <c r="J5" s="263"/>
    </row>
    <row r="6" spans="1:30" x14ac:dyDescent="0.2">
      <c r="A6" s="196" t="s">
        <v>4</v>
      </c>
      <c r="B6" s="196" t="s">
        <v>1127</v>
      </c>
      <c r="C6" s="196" t="s">
        <v>1126</v>
      </c>
      <c r="D6" s="196" t="s">
        <v>1125</v>
      </c>
      <c r="E6" s="196" t="s">
        <v>1130</v>
      </c>
      <c r="F6" s="196" t="s">
        <v>1123</v>
      </c>
      <c r="G6" s="196" t="s">
        <v>1129</v>
      </c>
      <c r="H6" s="196" t="s">
        <v>1122</v>
      </c>
      <c r="I6" s="196" t="s">
        <v>1121</v>
      </c>
      <c r="J6" s="196" t="s">
        <v>1128</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12261.2</v>
      </c>
      <c r="I7" s="150">
        <v>0</v>
      </c>
      <c r="J7" s="140">
        <f t="shared" ref="J7:J38" si="0">SUM(G7:I7)</f>
        <v>12261.2</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2312.25</v>
      </c>
      <c r="I8" s="208">
        <v>9249.0300000000007</v>
      </c>
      <c r="J8" s="140">
        <f t="shared" si="0"/>
        <v>11561.28</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2312.25</v>
      </c>
      <c r="I9" s="208">
        <v>9249.0300000000007</v>
      </c>
      <c r="J9" s="140">
        <f t="shared" si="0"/>
        <v>11561.28</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26</v>
      </c>
      <c r="C10" s="153" t="s">
        <v>283</v>
      </c>
      <c r="D10" s="153" t="s">
        <v>184</v>
      </c>
      <c r="E10" s="152">
        <v>1</v>
      </c>
      <c r="F10" s="158" t="s">
        <v>276</v>
      </c>
      <c r="G10" s="150"/>
      <c r="H10" s="119">
        <v>2312.25</v>
      </c>
      <c r="I10" s="208">
        <v>9249.0300000000007</v>
      </c>
      <c r="J10" s="140">
        <f t="shared" si="0"/>
        <v>11561.28</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211</v>
      </c>
      <c r="B11" s="153" t="s">
        <v>28</v>
      </c>
      <c r="C11" s="153" t="s">
        <v>283</v>
      </c>
      <c r="D11" s="153" t="s">
        <v>184</v>
      </c>
      <c r="E11" s="152">
        <v>1</v>
      </c>
      <c r="F11" s="151" t="s">
        <v>263</v>
      </c>
      <c r="G11" s="150"/>
      <c r="H11" s="119">
        <v>1695.65</v>
      </c>
      <c r="I11" s="119">
        <v>6782.61</v>
      </c>
      <c r="J11" s="140">
        <f t="shared" si="0"/>
        <v>8478.26</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223</v>
      </c>
      <c r="B12" s="153" t="s">
        <v>28</v>
      </c>
      <c r="C12" s="153" t="s">
        <v>284</v>
      </c>
      <c r="D12" s="153" t="s">
        <v>280</v>
      </c>
      <c r="E12" s="152">
        <v>1</v>
      </c>
      <c r="F12" s="151" t="s">
        <v>351</v>
      </c>
      <c r="G12" s="150"/>
      <c r="H12" s="119">
        <v>1695.65</v>
      </c>
      <c r="I12" s="119">
        <v>6782.61</v>
      </c>
      <c r="J12" s="140">
        <f t="shared" si="0"/>
        <v>8478.26</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222</v>
      </c>
      <c r="B13" s="153" t="s">
        <v>28</v>
      </c>
      <c r="C13" s="153" t="s">
        <v>285</v>
      </c>
      <c r="D13" s="153" t="s">
        <v>184</v>
      </c>
      <c r="E13" s="152">
        <v>1</v>
      </c>
      <c r="F13" s="151" t="s">
        <v>274</v>
      </c>
      <c r="G13" s="150"/>
      <c r="H13" s="119">
        <v>1695.65</v>
      </c>
      <c r="I13" s="119">
        <v>6782.61</v>
      </c>
      <c r="J13" s="140">
        <f t="shared" si="0"/>
        <v>8478.26</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221</v>
      </c>
      <c r="B14" s="153" t="s">
        <v>28</v>
      </c>
      <c r="C14" s="153" t="s">
        <v>437</v>
      </c>
      <c r="D14" s="153" t="s">
        <v>184</v>
      </c>
      <c r="E14" s="152">
        <v>1</v>
      </c>
      <c r="F14" s="151" t="s">
        <v>273</v>
      </c>
      <c r="G14" s="150"/>
      <c r="H14" s="119">
        <v>1695.65</v>
      </c>
      <c r="I14" s="119">
        <v>6782.61</v>
      </c>
      <c r="J14" s="140">
        <f t="shared" si="0"/>
        <v>8478.26</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192" t="s">
        <v>220</v>
      </c>
      <c r="B15" s="153" t="s">
        <v>28</v>
      </c>
      <c r="C15" s="153" t="s">
        <v>286</v>
      </c>
      <c r="D15" s="153" t="s">
        <v>279</v>
      </c>
      <c r="E15" s="152">
        <v>1</v>
      </c>
      <c r="F15" s="151" t="s">
        <v>272</v>
      </c>
      <c r="G15" s="150"/>
      <c r="H15" s="119">
        <v>1695.65</v>
      </c>
      <c r="I15" s="119">
        <v>6782.61</v>
      </c>
      <c r="J15" s="140">
        <f t="shared" si="0"/>
        <v>8478.26</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219</v>
      </c>
      <c r="B16" s="153" t="s">
        <v>30</v>
      </c>
      <c r="C16" s="153" t="s">
        <v>286</v>
      </c>
      <c r="D16" s="153" t="s">
        <v>184</v>
      </c>
      <c r="E16" s="152">
        <v>1</v>
      </c>
      <c r="F16" s="201" t="s">
        <v>271</v>
      </c>
      <c r="G16" s="150"/>
      <c r="H16" s="119">
        <v>1425.9</v>
      </c>
      <c r="I16" s="119">
        <v>5703.56</v>
      </c>
      <c r="J16" s="140">
        <f t="shared" si="0"/>
        <v>7129.4600000000009</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218</v>
      </c>
      <c r="B17" s="153" t="s">
        <v>30</v>
      </c>
      <c r="C17" s="153" t="s">
        <v>286</v>
      </c>
      <c r="D17" s="153" t="s">
        <v>279</v>
      </c>
      <c r="E17" s="152">
        <v>1</v>
      </c>
      <c r="F17" s="201" t="s">
        <v>270</v>
      </c>
      <c r="G17" s="150"/>
      <c r="H17" s="119">
        <v>1425.9</v>
      </c>
      <c r="I17" s="119">
        <v>5703.56</v>
      </c>
      <c r="J17" s="140">
        <f t="shared" si="0"/>
        <v>7129.4600000000009</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217</v>
      </c>
      <c r="B18" s="153" t="s">
        <v>30</v>
      </c>
      <c r="C18" s="153" t="s">
        <v>286</v>
      </c>
      <c r="D18" s="153" t="s">
        <v>279</v>
      </c>
      <c r="E18" s="152">
        <v>1</v>
      </c>
      <c r="F18" s="201" t="s">
        <v>269</v>
      </c>
      <c r="G18" s="150"/>
      <c r="H18" s="119">
        <v>1425.9</v>
      </c>
      <c r="I18" s="119">
        <v>5703.56</v>
      </c>
      <c r="J18" s="140">
        <f t="shared" si="0"/>
        <v>7129.4600000000009</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1" t="s">
        <v>216</v>
      </c>
      <c r="B19" s="153" t="s">
        <v>30</v>
      </c>
      <c r="C19" s="153" t="s">
        <v>286</v>
      </c>
      <c r="D19" s="153" t="s">
        <v>279</v>
      </c>
      <c r="E19" s="152">
        <v>1</v>
      </c>
      <c r="F19" s="201" t="s">
        <v>268</v>
      </c>
      <c r="G19" s="150"/>
      <c r="H19" s="119">
        <v>1425.9</v>
      </c>
      <c r="I19" s="119">
        <v>5703.56</v>
      </c>
      <c r="J19" s="140">
        <f t="shared" si="0"/>
        <v>7129.4600000000009</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7" t="s">
        <v>215</v>
      </c>
      <c r="B20" s="153" t="s">
        <v>30</v>
      </c>
      <c r="C20" s="153" t="s">
        <v>287</v>
      </c>
      <c r="D20" s="153" t="s">
        <v>279</v>
      </c>
      <c r="E20" s="152">
        <v>1</v>
      </c>
      <c r="F20" s="206" t="s">
        <v>267</v>
      </c>
      <c r="G20" s="150"/>
      <c r="H20" s="119">
        <v>1425.9</v>
      </c>
      <c r="I20" s="119">
        <v>5703.56</v>
      </c>
      <c r="J20" s="140">
        <f t="shared" si="0"/>
        <v>7129.4600000000009</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214</v>
      </c>
      <c r="B21" s="153" t="s">
        <v>30</v>
      </c>
      <c r="C21" s="153" t="s">
        <v>288</v>
      </c>
      <c r="D21" s="153" t="s">
        <v>279</v>
      </c>
      <c r="E21" s="152">
        <v>1</v>
      </c>
      <c r="F21" s="158" t="s">
        <v>266</v>
      </c>
      <c r="G21" s="150"/>
      <c r="H21" s="119">
        <v>1425.9</v>
      </c>
      <c r="I21" s="119">
        <v>5703.56</v>
      </c>
      <c r="J21" s="140">
        <f t="shared" si="0"/>
        <v>7129.4600000000009</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201" t="s">
        <v>213</v>
      </c>
      <c r="B22" s="153" t="s">
        <v>30</v>
      </c>
      <c r="C22" s="153" t="s">
        <v>281</v>
      </c>
      <c r="D22" s="153" t="s">
        <v>280</v>
      </c>
      <c r="E22" s="152">
        <v>1</v>
      </c>
      <c r="F22" s="151" t="s">
        <v>265</v>
      </c>
      <c r="G22" s="150"/>
      <c r="H22" s="119">
        <v>1425.9</v>
      </c>
      <c r="I22" s="119">
        <v>5703.56</v>
      </c>
      <c r="J22" s="140">
        <f t="shared" si="0"/>
        <v>7129.4600000000009</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58" t="s">
        <v>212</v>
      </c>
      <c r="B23" s="153" t="s">
        <v>30</v>
      </c>
      <c r="C23" s="153" t="s">
        <v>282</v>
      </c>
      <c r="D23" s="153" t="s">
        <v>279</v>
      </c>
      <c r="E23" s="152">
        <v>1</v>
      </c>
      <c r="F23" s="158" t="s">
        <v>264</v>
      </c>
      <c r="G23" s="150"/>
      <c r="H23" s="119">
        <v>1425.9</v>
      </c>
      <c r="I23" s="119">
        <v>5703.56</v>
      </c>
      <c r="J23" s="140">
        <f t="shared" si="0"/>
        <v>7129.4600000000009</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1040</v>
      </c>
      <c r="B24" s="153" t="s">
        <v>32</v>
      </c>
      <c r="C24" s="153" t="s">
        <v>1036</v>
      </c>
      <c r="D24" s="153" t="s">
        <v>280</v>
      </c>
      <c r="E24" s="152">
        <v>1</v>
      </c>
      <c r="F24" s="252" t="s">
        <v>235</v>
      </c>
      <c r="G24" s="150"/>
      <c r="H24" s="119">
        <v>1310.28</v>
      </c>
      <c r="I24" s="119">
        <v>4518.1978400000007</v>
      </c>
      <c r="J24" s="140">
        <f t="shared" si="0"/>
        <v>5828.4778400000005</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92" t="s">
        <v>210</v>
      </c>
      <c r="B25" s="153" t="s">
        <v>32</v>
      </c>
      <c r="C25" s="153" t="s">
        <v>284</v>
      </c>
      <c r="D25" s="153" t="s">
        <v>280</v>
      </c>
      <c r="E25" s="152">
        <v>1</v>
      </c>
      <c r="F25" s="158" t="s">
        <v>262</v>
      </c>
      <c r="G25" s="150"/>
      <c r="H25" s="119">
        <v>1310.28</v>
      </c>
      <c r="I25" s="119">
        <v>4518.1978400000007</v>
      </c>
      <c r="J25" s="140">
        <f t="shared" si="0"/>
        <v>5828.4778400000005</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209</v>
      </c>
      <c r="B26" s="153" t="s">
        <v>32</v>
      </c>
      <c r="C26" s="153" t="s">
        <v>286</v>
      </c>
      <c r="D26" s="153" t="s">
        <v>279</v>
      </c>
      <c r="E26" s="152">
        <v>1</v>
      </c>
      <c r="F26" s="158" t="s">
        <v>261</v>
      </c>
      <c r="G26" s="150"/>
      <c r="H26" s="119">
        <v>1310.28</v>
      </c>
      <c r="I26" s="119">
        <v>4518.1978400000007</v>
      </c>
      <c r="J26" s="140">
        <f t="shared" si="0"/>
        <v>5828.4778400000005</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208</v>
      </c>
      <c r="B27" s="153" t="s">
        <v>32</v>
      </c>
      <c r="C27" s="153" t="s">
        <v>289</v>
      </c>
      <c r="D27" s="153" t="s">
        <v>279</v>
      </c>
      <c r="E27" s="152">
        <v>1</v>
      </c>
      <c r="F27" s="151" t="s">
        <v>260</v>
      </c>
      <c r="G27" s="150"/>
      <c r="H27" s="119">
        <v>1310.28</v>
      </c>
      <c r="I27" s="119">
        <v>4518.1978400000007</v>
      </c>
      <c r="J27" s="140">
        <f t="shared" si="0"/>
        <v>5828.4778400000005</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207</v>
      </c>
      <c r="B28" s="153" t="s">
        <v>34</v>
      </c>
      <c r="C28" s="153" t="s">
        <v>290</v>
      </c>
      <c r="D28" s="153" t="s">
        <v>279</v>
      </c>
      <c r="E28" s="152">
        <v>1</v>
      </c>
      <c r="F28" s="158" t="s">
        <v>259</v>
      </c>
      <c r="G28" s="150"/>
      <c r="H28" s="119">
        <v>1079.06</v>
      </c>
      <c r="I28" s="119">
        <v>4316.21</v>
      </c>
      <c r="J28" s="140">
        <f t="shared" si="0"/>
        <v>5395.27</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206</v>
      </c>
      <c r="B29" s="153" t="s">
        <v>34</v>
      </c>
      <c r="C29" s="153" t="s">
        <v>291</v>
      </c>
      <c r="D29" s="153" t="s">
        <v>279</v>
      </c>
      <c r="E29" s="152">
        <v>1</v>
      </c>
      <c r="F29" s="158" t="s">
        <v>258</v>
      </c>
      <c r="G29" s="150"/>
      <c r="H29" s="119">
        <v>1079.06</v>
      </c>
      <c r="I29" s="119">
        <v>4316.21</v>
      </c>
      <c r="J29" s="140">
        <f t="shared" si="0"/>
        <v>5395.27</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205</v>
      </c>
      <c r="B30" s="153" t="s">
        <v>34</v>
      </c>
      <c r="C30" s="153" t="s">
        <v>292</v>
      </c>
      <c r="D30" s="153" t="s">
        <v>279</v>
      </c>
      <c r="E30" s="152">
        <v>1</v>
      </c>
      <c r="F30" s="151" t="s">
        <v>257</v>
      </c>
      <c r="G30" s="150"/>
      <c r="H30" s="119">
        <v>1079.06</v>
      </c>
      <c r="I30" s="119">
        <v>4316.21</v>
      </c>
      <c r="J30" s="140">
        <f t="shared" si="0"/>
        <v>5395.27</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158" t="s">
        <v>204</v>
      </c>
      <c r="B31" s="153" t="s">
        <v>34</v>
      </c>
      <c r="C31" s="153" t="s">
        <v>285</v>
      </c>
      <c r="D31" s="153" t="s">
        <v>279</v>
      </c>
      <c r="E31" s="152">
        <v>1</v>
      </c>
      <c r="F31" s="151" t="s">
        <v>256</v>
      </c>
      <c r="G31" s="150"/>
      <c r="H31" s="119">
        <v>1079.06</v>
      </c>
      <c r="I31" s="119">
        <v>4316.21</v>
      </c>
      <c r="J31" s="140">
        <f t="shared" si="0"/>
        <v>5395.27</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201" t="s">
        <v>203</v>
      </c>
      <c r="B32" s="153" t="s">
        <v>34</v>
      </c>
      <c r="C32" s="153" t="s">
        <v>286</v>
      </c>
      <c r="D32" s="153" t="s">
        <v>279</v>
      </c>
      <c r="E32" s="152">
        <v>1</v>
      </c>
      <c r="F32" s="205" t="s">
        <v>255</v>
      </c>
      <c r="G32" s="150"/>
      <c r="H32" s="119">
        <v>1079.06</v>
      </c>
      <c r="I32" s="119">
        <v>4316.21</v>
      </c>
      <c r="J32" s="140">
        <f t="shared" si="0"/>
        <v>5395.27</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202</v>
      </c>
      <c r="B33" s="153" t="s">
        <v>34</v>
      </c>
      <c r="C33" s="153" t="s">
        <v>282</v>
      </c>
      <c r="D33" s="153" t="s">
        <v>279</v>
      </c>
      <c r="E33" s="152">
        <v>1</v>
      </c>
      <c r="F33" s="151" t="s">
        <v>254</v>
      </c>
      <c r="G33" s="150"/>
      <c r="H33" s="119">
        <v>1079.06</v>
      </c>
      <c r="I33" s="119">
        <v>4316.21</v>
      </c>
      <c r="J33" s="140">
        <f t="shared" si="0"/>
        <v>5395.27</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201</v>
      </c>
      <c r="B34" s="153" t="s">
        <v>34</v>
      </c>
      <c r="C34" s="153" t="s">
        <v>285</v>
      </c>
      <c r="D34" s="153" t="s">
        <v>279</v>
      </c>
      <c r="E34" s="152">
        <v>1</v>
      </c>
      <c r="F34" s="151" t="s">
        <v>253</v>
      </c>
      <c r="G34" s="150"/>
      <c r="H34" s="119">
        <v>1079.06</v>
      </c>
      <c r="I34" s="119">
        <v>4316.21</v>
      </c>
      <c r="J34" s="140">
        <f t="shared" si="0"/>
        <v>5395.27</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200</v>
      </c>
      <c r="B35" s="153" t="s">
        <v>34</v>
      </c>
      <c r="C35" s="153" t="s">
        <v>293</v>
      </c>
      <c r="D35" s="153" t="s">
        <v>279</v>
      </c>
      <c r="E35" s="152">
        <v>1</v>
      </c>
      <c r="F35" s="151" t="s">
        <v>252</v>
      </c>
      <c r="G35" s="150"/>
      <c r="H35" s="119">
        <v>1079.06</v>
      </c>
      <c r="I35" s="119">
        <v>4316.21</v>
      </c>
      <c r="J35" s="140">
        <f t="shared" si="0"/>
        <v>5395.27</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1039</v>
      </c>
      <c r="B36" s="153" t="s">
        <v>34</v>
      </c>
      <c r="C36" s="153" t="s">
        <v>295</v>
      </c>
      <c r="D36" s="153" t="s">
        <v>279</v>
      </c>
      <c r="E36" s="152">
        <v>1</v>
      </c>
      <c r="F36" s="151" t="s">
        <v>249</v>
      </c>
      <c r="G36" s="150"/>
      <c r="H36" s="119">
        <v>1079.06</v>
      </c>
      <c r="I36" s="119">
        <v>4316.21</v>
      </c>
      <c r="J36" s="140">
        <f t="shared" si="0"/>
        <v>5395.27</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199</v>
      </c>
      <c r="B37" s="153" t="s">
        <v>36</v>
      </c>
      <c r="C37" s="153" t="s">
        <v>288</v>
      </c>
      <c r="D37" s="153" t="s">
        <v>280</v>
      </c>
      <c r="E37" s="152">
        <v>1</v>
      </c>
      <c r="F37" s="151" t="s">
        <v>251</v>
      </c>
      <c r="G37" s="150"/>
      <c r="H37" s="119">
        <v>936.46</v>
      </c>
      <c r="I37" s="119">
        <v>3745.85</v>
      </c>
      <c r="J37" s="140">
        <f t="shared" si="0"/>
        <v>4682.3099999999995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198</v>
      </c>
      <c r="B38" s="153" t="s">
        <v>36</v>
      </c>
      <c r="C38" s="153" t="s">
        <v>294</v>
      </c>
      <c r="D38" s="153" t="s">
        <v>279</v>
      </c>
      <c r="E38" s="152">
        <v>1</v>
      </c>
      <c r="F38" s="151" t="s">
        <v>250</v>
      </c>
      <c r="G38" s="150"/>
      <c r="H38" s="119">
        <v>936.46</v>
      </c>
      <c r="I38" s="119">
        <v>3745.85</v>
      </c>
      <c r="J38" s="140">
        <f t="shared" si="0"/>
        <v>4682.3099999999995</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196</v>
      </c>
      <c r="B39" s="153" t="s">
        <v>36</v>
      </c>
      <c r="C39" s="153" t="s">
        <v>295</v>
      </c>
      <c r="D39" s="153" t="s">
        <v>279</v>
      </c>
      <c r="E39" s="152">
        <v>1</v>
      </c>
      <c r="F39" s="151" t="s">
        <v>248</v>
      </c>
      <c r="G39" s="150"/>
      <c r="H39" s="119">
        <v>936.46</v>
      </c>
      <c r="I39" s="119">
        <v>3745.85</v>
      </c>
      <c r="J39" s="140">
        <f t="shared" ref="J39:J68" si="1">SUM(G39:I39)</f>
        <v>4682.3099999999995</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329</v>
      </c>
      <c r="B40" s="153" t="s">
        <v>38</v>
      </c>
      <c r="C40" s="153" t="s">
        <v>1038</v>
      </c>
      <c r="D40" s="153" t="s">
        <v>280</v>
      </c>
      <c r="E40" s="152">
        <v>1</v>
      </c>
      <c r="F40" s="151" t="s">
        <v>240</v>
      </c>
      <c r="G40" s="150"/>
      <c r="H40" s="119">
        <v>770.75</v>
      </c>
      <c r="I40" s="119">
        <v>3083.01</v>
      </c>
      <c r="J40" s="140">
        <f t="shared" si="1"/>
        <v>3853.76</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329</v>
      </c>
      <c r="B41" s="153" t="s">
        <v>38</v>
      </c>
      <c r="C41" s="153" t="s">
        <v>285</v>
      </c>
      <c r="D41" s="153" t="s">
        <v>279</v>
      </c>
      <c r="E41" s="152">
        <v>1</v>
      </c>
      <c r="F41" s="151" t="s">
        <v>247</v>
      </c>
      <c r="G41" s="150"/>
      <c r="H41" s="119">
        <v>770.75</v>
      </c>
      <c r="I41" s="119">
        <v>3083.01</v>
      </c>
      <c r="J41" s="140">
        <f t="shared" si="1"/>
        <v>3853.76</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329</v>
      </c>
      <c r="B42" s="153" t="s">
        <v>38</v>
      </c>
      <c r="C42" s="153" t="s">
        <v>285</v>
      </c>
      <c r="D42" s="153" t="s">
        <v>279</v>
      </c>
      <c r="E42" s="152">
        <v>1</v>
      </c>
      <c r="F42" s="151" t="s">
        <v>246</v>
      </c>
      <c r="G42" s="150"/>
      <c r="H42" s="119">
        <v>770.75</v>
      </c>
      <c r="I42" s="119">
        <v>3083.01</v>
      </c>
      <c r="J42" s="140">
        <f t="shared" si="1"/>
        <v>3853.76</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329</v>
      </c>
      <c r="B43" s="153" t="s">
        <v>38</v>
      </c>
      <c r="C43" s="153" t="s">
        <v>285</v>
      </c>
      <c r="D43" s="153" t="s">
        <v>279</v>
      </c>
      <c r="E43" s="152">
        <v>1</v>
      </c>
      <c r="F43" s="151" t="s">
        <v>245</v>
      </c>
      <c r="G43" s="150"/>
      <c r="H43" s="119">
        <v>770.75</v>
      </c>
      <c r="I43" s="119">
        <v>3083.01</v>
      </c>
      <c r="J43" s="140">
        <f t="shared" si="1"/>
        <v>3853.76</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194</v>
      </c>
      <c r="B44" s="153" t="s">
        <v>38</v>
      </c>
      <c r="C44" s="153" t="s">
        <v>282</v>
      </c>
      <c r="D44" s="153" t="s">
        <v>280</v>
      </c>
      <c r="E44" s="152">
        <v>1</v>
      </c>
      <c r="F44" s="151" t="s">
        <v>959</v>
      </c>
      <c r="G44" s="150"/>
      <c r="H44" s="119">
        <v>770.75</v>
      </c>
      <c r="I44" s="119">
        <v>3083.01</v>
      </c>
      <c r="J44" s="140">
        <f t="shared" si="1"/>
        <v>3853.76</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193</v>
      </c>
      <c r="B45" s="153" t="s">
        <v>40</v>
      </c>
      <c r="C45" s="153" t="s">
        <v>288</v>
      </c>
      <c r="D45" s="153" t="s">
        <v>279</v>
      </c>
      <c r="E45" s="152">
        <v>1</v>
      </c>
      <c r="F45" s="151" t="s">
        <v>244</v>
      </c>
      <c r="G45" s="150"/>
      <c r="H45" s="119">
        <v>500.99</v>
      </c>
      <c r="I45" s="119">
        <v>2003.96</v>
      </c>
      <c r="J45" s="140">
        <f t="shared" si="1"/>
        <v>2504.9499999999998</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285</v>
      </c>
      <c r="D46" s="153" t="s">
        <v>279</v>
      </c>
      <c r="E46" s="152">
        <v>1</v>
      </c>
      <c r="F46" s="151" t="s">
        <v>243</v>
      </c>
      <c r="G46" s="150"/>
      <c r="H46" s="119">
        <v>500.99</v>
      </c>
      <c r="I46" s="119">
        <v>2003.96</v>
      </c>
      <c r="J46" s="140">
        <f t="shared" si="1"/>
        <v>2504.9499999999998</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296</v>
      </c>
      <c r="D47" s="153" t="s">
        <v>279</v>
      </c>
      <c r="E47" s="152">
        <v>1</v>
      </c>
      <c r="F47" s="151" t="s">
        <v>242</v>
      </c>
      <c r="G47" s="150"/>
      <c r="H47" s="119">
        <v>500.99</v>
      </c>
      <c r="I47" s="119">
        <v>2003.96</v>
      </c>
      <c r="J47" s="140">
        <f t="shared" si="1"/>
        <v>2504.9499999999998</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282</v>
      </c>
      <c r="D48" s="153" t="s">
        <v>279</v>
      </c>
      <c r="E48" s="152">
        <v>1</v>
      </c>
      <c r="F48" s="151" t="s">
        <v>241</v>
      </c>
      <c r="G48" s="150"/>
      <c r="H48" s="119">
        <v>500.99</v>
      </c>
      <c r="I48" s="119">
        <v>2003.96</v>
      </c>
      <c r="J48" s="140">
        <f t="shared" si="1"/>
        <v>2504.9499999999998</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t="s">
        <v>286</v>
      </c>
      <c r="D49" s="153" t="s">
        <v>279</v>
      </c>
      <c r="E49" s="152">
        <v>1</v>
      </c>
      <c r="F49" s="182" t="s">
        <v>1056</v>
      </c>
      <c r="G49" s="150"/>
      <c r="H49" s="119">
        <v>500.99</v>
      </c>
      <c r="I49" s="119">
        <v>2003.96</v>
      </c>
      <c r="J49" s="140">
        <f t="shared" si="1"/>
        <v>2504.9499999999998</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279</v>
      </c>
      <c r="E50" s="152">
        <v>1</v>
      </c>
      <c r="F50" s="151" t="s">
        <v>239</v>
      </c>
      <c r="G50" s="150"/>
      <c r="H50" s="119">
        <v>500.99</v>
      </c>
      <c r="I50" s="119">
        <v>2003.96</v>
      </c>
      <c r="J50" s="140">
        <f t="shared" si="1"/>
        <v>2504.9499999999998</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1" t="s">
        <v>238</v>
      </c>
      <c r="G51" s="150"/>
      <c r="H51" s="119">
        <v>500.99</v>
      </c>
      <c r="I51" s="119">
        <v>2003.96</v>
      </c>
      <c r="J51" s="140">
        <f t="shared" si="1"/>
        <v>2504.9499999999998</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183</v>
      </c>
      <c r="D52" s="153" t="s">
        <v>280</v>
      </c>
      <c r="E52" s="152">
        <v>1</v>
      </c>
      <c r="F52" s="158" t="s">
        <v>237</v>
      </c>
      <c r="G52" s="150"/>
      <c r="H52" s="119">
        <v>500.99</v>
      </c>
      <c r="I52" s="119">
        <v>2003.96</v>
      </c>
      <c r="J52" s="140">
        <f t="shared" si="1"/>
        <v>2504.9499999999998</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192</v>
      </c>
      <c r="B53" s="153" t="s">
        <v>40</v>
      </c>
      <c r="C53" s="153" t="s">
        <v>183</v>
      </c>
      <c r="D53" s="153" t="s">
        <v>279</v>
      </c>
      <c r="E53" s="152">
        <v>1</v>
      </c>
      <c r="F53" s="158" t="s">
        <v>236</v>
      </c>
      <c r="G53" s="150"/>
      <c r="H53" s="119">
        <v>500.99</v>
      </c>
      <c r="I53" s="119">
        <v>2003.96</v>
      </c>
      <c r="J53" s="140">
        <f t="shared" si="1"/>
        <v>2504.9499999999998</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192</v>
      </c>
      <c r="B54" s="153" t="s">
        <v>40</v>
      </c>
      <c r="C54" s="153" t="s">
        <v>296</v>
      </c>
      <c r="D54" s="153" t="s">
        <v>279</v>
      </c>
      <c r="E54" s="152">
        <v>1</v>
      </c>
      <c r="F54" s="158" t="s">
        <v>1019</v>
      </c>
      <c r="G54" s="150"/>
      <c r="H54" s="119">
        <v>500.99</v>
      </c>
      <c r="I54" s="119">
        <v>2003.96</v>
      </c>
      <c r="J54" s="140">
        <f t="shared" si="1"/>
        <v>2504.9499999999998</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192</v>
      </c>
      <c r="B55" s="153" t="s">
        <v>40</v>
      </c>
      <c r="C55" s="153" t="s">
        <v>1036</v>
      </c>
      <c r="D55" s="153" t="s">
        <v>280</v>
      </c>
      <c r="E55" s="152">
        <v>1</v>
      </c>
      <c r="F55" s="205" t="s">
        <v>1035</v>
      </c>
      <c r="G55" s="150"/>
      <c r="H55" s="119">
        <v>500.99</v>
      </c>
      <c r="I55" s="119">
        <v>2003.96</v>
      </c>
      <c r="J55" s="140">
        <f t="shared" si="1"/>
        <v>2504.9499999999998</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298</v>
      </c>
      <c r="D56" s="153" t="s">
        <v>280</v>
      </c>
      <c r="E56" s="152">
        <v>1</v>
      </c>
      <c r="F56" s="151" t="s">
        <v>234</v>
      </c>
      <c r="G56" s="150"/>
      <c r="H56" s="119">
        <v>500.99</v>
      </c>
      <c r="I56" s="119">
        <v>2003.96</v>
      </c>
      <c r="J56" s="140">
        <f t="shared" si="1"/>
        <v>2504.9499999999998</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296</v>
      </c>
      <c r="D57" s="153" t="s">
        <v>279</v>
      </c>
      <c r="E57" s="152">
        <v>1</v>
      </c>
      <c r="F57" s="158" t="s">
        <v>233</v>
      </c>
      <c r="G57" s="150"/>
      <c r="H57" s="119">
        <v>500.99</v>
      </c>
      <c r="I57" s="119">
        <v>2003.96</v>
      </c>
      <c r="J57" s="140">
        <f t="shared" si="1"/>
        <v>2504.9499999999998</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282</v>
      </c>
      <c r="D58" s="153" t="s">
        <v>279</v>
      </c>
      <c r="E58" s="152">
        <v>1</v>
      </c>
      <c r="F58" s="151" t="s">
        <v>232</v>
      </c>
      <c r="G58" s="150"/>
      <c r="H58" s="119">
        <v>500.99</v>
      </c>
      <c r="I58" s="119">
        <v>2003.96</v>
      </c>
      <c r="J58" s="140">
        <f t="shared" si="1"/>
        <v>2504.9499999999998</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299</v>
      </c>
      <c r="D59" s="153" t="s">
        <v>279</v>
      </c>
      <c r="E59" s="152">
        <v>1</v>
      </c>
      <c r="F59" s="151" t="s">
        <v>951</v>
      </c>
      <c r="G59" s="150"/>
      <c r="H59" s="119">
        <v>500.99</v>
      </c>
      <c r="I59" s="119">
        <v>2003.96</v>
      </c>
      <c r="J59" s="140">
        <f t="shared" si="1"/>
        <v>2504.9499999999998</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190</v>
      </c>
      <c r="B60" s="153" t="s">
        <v>40</v>
      </c>
      <c r="C60" s="153" t="s">
        <v>291</v>
      </c>
      <c r="D60" s="153" t="s">
        <v>279</v>
      </c>
      <c r="E60" s="152">
        <v>1</v>
      </c>
      <c r="F60" s="151" t="s">
        <v>936</v>
      </c>
      <c r="G60" s="150"/>
      <c r="H60" s="119">
        <v>500.99</v>
      </c>
      <c r="I60" s="119">
        <v>2003.96</v>
      </c>
      <c r="J60" s="140">
        <f t="shared" si="1"/>
        <v>2504.9499999999998</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190</v>
      </c>
      <c r="B61" s="153" t="s">
        <v>40</v>
      </c>
      <c r="C61" s="153" t="s">
        <v>183</v>
      </c>
      <c r="D61" s="153" t="s">
        <v>280</v>
      </c>
      <c r="E61" s="152">
        <v>1</v>
      </c>
      <c r="F61" s="163" t="s">
        <v>976</v>
      </c>
      <c r="G61" s="150"/>
      <c r="H61" s="119">
        <v>500.99</v>
      </c>
      <c r="I61" s="119">
        <v>2003.96</v>
      </c>
      <c r="J61" s="140">
        <f t="shared" si="1"/>
        <v>2504.9499999999998</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189</v>
      </c>
      <c r="B62" s="153" t="s">
        <v>40</v>
      </c>
      <c r="C62" s="153" t="s">
        <v>300</v>
      </c>
      <c r="D62" s="153" t="s">
        <v>280</v>
      </c>
      <c r="E62" s="152">
        <v>1</v>
      </c>
      <c r="F62" s="151" t="s">
        <v>1055</v>
      </c>
      <c r="G62" s="150"/>
      <c r="H62" s="119">
        <v>500.99</v>
      </c>
      <c r="I62" s="119">
        <v>2003.96</v>
      </c>
      <c r="J62" s="140">
        <f t="shared" si="1"/>
        <v>2504.9499999999998</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188</v>
      </c>
      <c r="B63" s="153" t="s">
        <v>40</v>
      </c>
      <c r="C63" s="153" t="s">
        <v>301</v>
      </c>
      <c r="D63" s="153" t="s">
        <v>280</v>
      </c>
      <c r="E63" s="152">
        <v>1</v>
      </c>
      <c r="F63" s="151" t="s">
        <v>229</v>
      </c>
      <c r="G63" s="150"/>
      <c r="H63" s="119">
        <v>500.99</v>
      </c>
      <c r="I63" s="119">
        <v>2003.96</v>
      </c>
      <c r="J63" s="140">
        <f t="shared" si="1"/>
        <v>2504.9499999999998</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183</v>
      </c>
      <c r="D64" s="153" t="s">
        <v>279</v>
      </c>
      <c r="E64" s="152">
        <v>1</v>
      </c>
      <c r="F64" s="151" t="s">
        <v>228</v>
      </c>
      <c r="G64" s="150"/>
      <c r="H64" s="119">
        <v>269.76</v>
      </c>
      <c r="I64" s="119">
        <v>1079.06</v>
      </c>
      <c r="J64" s="140">
        <f t="shared" si="1"/>
        <v>1348.82</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288</v>
      </c>
      <c r="D65" s="153" t="s">
        <v>279</v>
      </c>
      <c r="E65" s="152">
        <v>1</v>
      </c>
      <c r="F65" s="151" t="s">
        <v>227</v>
      </c>
      <c r="G65" s="150"/>
      <c r="H65" s="119">
        <v>269.76</v>
      </c>
      <c r="I65" s="119">
        <v>1079.06</v>
      </c>
      <c r="J65" s="140">
        <f t="shared" si="1"/>
        <v>1348.82</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955</v>
      </c>
      <c r="G66" s="150"/>
      <c r="H66" s="119">
        <v>269.76</v>
      </c>
      <c r="I66" s="119">
        <v>1079.06</v>
      </c>
      <c r="J66" s="140">
        <f t="shared" si="1"/>
        <v>1348.82</v>
      </c>
      <c r="K66" s="131"/>
      <c r="L66" s="131"/>
      <c r="M66" s="131"/>
      <c r="N66" s="131"/>
      <c r="O66" s="131"/>
      <c r="P66" s="131"/>
      <c r="Q66" s="131"/>
      <c r="R66" s="149"/>
      <c r="S66" s="149"/>
      <c r="T66" s="149"/>
      <c r="U66" s="149"/>
      <c r="V66" s="149"/>
      <c r="W66" s="149"/>
      <c r="X66" s="149"/>
      <c r="Y66" s="149"/>
      <c r="Z66" s="149"/>
      <c r="AA66" s="149"/>
      <c r="AB66" s="149"/>
      <c r="AC66" s="149"/>
      <c r="AD66" s="149"/>
    </row>
    <row r="67" spans="1:30" x14ac:dyDescent="0.2">
      <c r="A67" s="192" t="s">
        <v>187</v>
      </c>
      <c r="B67" s="153" t="s">
        <v>44</v>
      </c>
      <c r="C67" s="153" t="s">
        <v>293</v>
      </c>
      <c r="D67" s="153" t="s">
        <v>279</v>
      </c>
      <c r="E67" s="152">
        <v>1</v>
      </c>
      <c r="F67" s="151" t="s">
        <v>226</v>
      </c>
      <c r="G67" s="150"/>
      <c r="H67" s="119">
        <v>269.76</v>
      </c>
      <c r="I67" s="119">
        <v>1079.06</v>
      </c>
      <c r="J67" s="140">
        <f t="shared" si="1"/>
        <v>1348.82</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92" t="s">
        <v>187</v>
      </c>
      <c r="B68" s="153" t="s">
        <v>44</v>
      </c>
      <c r="C68" s="153" t="s">
        <v>286</v>
      </c>
      <c r="D68" s="153" t="s">
        <v>279</v>
      </c>
      <c r="E68" s="152">
        <v>1</v>
      </c>
      <c r="F68" s="151" t="s">
        <v>972</v>
      </c>
      <c r="G68" s="150"/>
      <c r="H68" s="119">
        <v>269.76</v>
      </c>
      <c r="I68" s="119">
        <v>1079.06</v>
      </c>
      <c r="J68" s="140">
        <f t="shared" si="1"/>
        <v>1348.82</v>
      </c>
      <c r="K68" s="131"/>
      <c r="L68" s="131"/>
      <c r="M68" s="131"/>
      <c r="N68" s="131"/>
      <c r="O68" s="131"/>
      <c r="P68" s="131"/>
      <c r="Q68" s="131"/>
      <c r="R68" s="149"/>
      <c r="S68" s="149"/>
      <c r="T68" s="149"/>
      <c r="U68" s="149"/>
      <c r="V68" s="149"/>
      <c r="W68" s="149"/>
      <c r="X68" s="149"/>
      <c r="Y68" s="149"/>
      <c r="Z68" s="149"/>
      <c r="AA68" s="149"/>
      <c r="AB68" s="149"/>
      <c r="AC68" s="149"/>
      <c r="AD68" s="149"/>
    </row>
    <row r="69" spans="1:30" ht="45.75" customHeight="1" x14ac:dyDescent="0.2">
      <c r="A69" s="130"/>
      <c r="B69" s="130"/>
      <c r="C69" s="130"/>
      <c r="D69" s="130"/>
      <c r="E69" s="130"/>
      <c r="F69" s="130"/>
      <c r="G69" s="130"/>
      <c r="H69" s="131"/>
      <c r="I69" s="131"/>
      <c r="J69" s="198"/>
      <c r="K69" s="130"/>
      <c r="L69" s="130"/>
      <c r="M69" s="130"/>
      <c r="N69" s="130"/>
      <c r="O69" s="130"/>
      <c r="P69" s="130"/>
      <c r="Q69" s="130"/>
    </row>
    <row r="70" spans="1:30" x14ac:dyDescent="0.2">
      <c r="A70" s="284" t="s">
        <v>46</v>
      </c>
      <c r="B70" s="285"/>
      <c r="C70" s="285"/>
      <c r="D70" s="285"/>
      <c r="E70" s="285"/>
      <c r="F70" s="285"/>
      <c r="G70" s="285"/>
      <c r="H70" s="285"/>
      <c r="I70" s="286"/>
      <c r="J70" s="130"/>
      <c r="K70" s="133"/>
      <c r="L70" s="130"/>
      <c r="M70" s="130"/>
      <c r="N70" s="130"/>
      <c r="O70" s="130"/>
      <c r="P70" s="130"/>
      <c r="Q70" s="130"/>
    </row>
    <row r="71" spans="1:30" x14ac:dyDescent="0.2">
      <c r="A71" s="196" t="s">
        <v>47</v>
      </c>
      <c r="B71" s="196" t="s">
        <v>1127</v>
      </c>
      <c r="C71" s="196" t="s">
        <v>1126</v>
      </c>
      <c r="D71" s="196" t="s">
        <v>1125</v>
      </c>
      <c r="E71" s="196" t="s">
        <v>1124</v>
      </c>
      <c r="F71" s="196" t="s">
        <v>1123</v>
      </c>
      <c r="G71" s="196" t="s">
        <v>1122</v>
      </c>
      <c r="H71" s="196" t="s">
        <v>1121</v>
      </c>
      <c r="I71" s="196" t="s">
        <v>55</v>
      </c>
      <c r="J71" s="129"/>
      <c r="K71" s="133"/>
      <c r="L71" s="129"/>
      <c r="M71" s="129"/>
      <c r="N71" s="129"/>
      <c r="O71" s="129"/>
      <c r="P71" s="129"/>
      <c r="Q71" s="129"/>
      <c r="R71" s="132"/>
      <c r="S71" s="132"/>
      <c r="T71" s="132"/>
      <c r="U71" s="132"/>
      <c r="V71" s="132"/>
      <c r="W71" s="132"/>
      <c r="X71" s="132"/>
      <c r="Y71" s="132"/>
      <c r="Z71" s="132"/>
      <c r="AA71" s="132"/>
      <c r="AB71" s="132"/>
      <c r="AC71" s="132"/>
      <c r="AD71" s="132"/>
    </row>
    <row r="72" spans="1:30" x14ac:dyDescent="0.2">
      <c r="A72" s="158" t="s">
        <v>302</v>
      </c>
      <c r="B72" s="199" t="s">
        <v>65</v>
      </c>
      <c r="C72" s="153" t="s">
        <v>296</v>
      </c>
      <c r="D72" s="153" t="s">
        <v>280</v>
      </c>
      <c r="E72" s="152">
        <v>1</v>
      </c>
      <c r="F72" s="151" t="s">
        <v>336</v>
      </c>
      <c r="G72" s="150"/>
      <c r="H72" s="118">
        <v>6782.61</v>
      </c>
      <c r="I72" s="140">
        <f t="shared" ref="I72:I112" si="2">SUM(G72:H72)</f>
        <v>6782.61</v>
      </c>
      <c r="J72" s="130"/>
      <c r="K72" s="131"/>
      <c r="L72" s="131"/>
      <c r="M72" s="131"/>
      <c r="N72" s="131"/>
      <c r="O72" s="131"/>
      <c r="P72" s="131"/>
      <c r="Q72" s="131"/>
      <c r="R72" s="149"/>
      <c r="S72" s="149"/>
      <c r="T72" s="149"/>
      <c r="U72" s="149"/>
      <c r="V72" s="149"/>
      <c r="W72" s="149"/>
      <c r="X72" s="149"/>
      <c r="Y72" s="149"/>
      <c r="Z72" s="149"/>
      <c r="AA72" s="149"/>
      <c r="AB72" s="149"/>
      <c r="AC72" s="149"/>
      <c r="AD72" s="149"/>
    </row>
    <row r="73" spans="1:30" x14ac:dyDescent="0.2">
      <c r="A73" s="192" t="s">
        <v>303</v>
      </c>
      <c r="B73" s="199" t="s">
        <v>65</v>
      </c>
      <c r="C73" s="153" t="s">
        <v>369</v>
      </c>
      <c r="D73" s="153" t="s">
        <v>280</v>
      </c>
      <c r="E73" s="152">
        <v>1</v>
      </c>
      <c r="F73" s="151" t="s">
        <v>950</v>
      </c>
      <c r="G73" s="150"/>
      <c r="H73" s="118">
        <v>6782.61</v>
      </c>
      <c r="I73" s="140">
        <f t="shared" si="2"/>
        <v>6782.61</v>
      </c>
      <c r="J73" s="130"/>
      <c r="K73" s="131"/>
      <c r="L73" s="131"/>
      <c r="M73" s="131"/>
      <c r="N73" s="131"/>
      <c r="O73" s="131"/>
      <c r="P73" s="131"/>
      <c r="Q73" s="131"/>
      <c r="R73" s="149"/>
      <c r="S73" s="149"/>
      <c r="T73" s="149"/>
      <c r="U73" s="149"/>
      <c r="V73" s="149"/>
      <c r="W73" s="149"/>
      <c r="X73" s="149"/>
      <c r="Y73" s="149"/>
      <c r="Z73" s="149"/>
      <c r="AA73" s="149"/>
      <c r="AB73" s="149"/>
      <c r="AC73" s="149"/>
      <c r="AD73" s="149"/>
    </row>
    <row r="74" spans="1:30" x14ac:dyDescent="0.2">
      <c r="A74" s="192" t="s">
        <v>304</v>
      </c>
      <c r="B74" s="199" t="s">
        <v>65</v>
      </c>
      <c r="C74" s="153" t="s">
        <v>183</v>
      </c>
      <c r="D74" s="153" t="s">
        <v>280</v>
      </c>
      <c r="E74" s="152">
        <v>1</v>
      </c>
      <c r="F74" s="151" t="s">
        <v>337</v>
      </c>
      <c r="G74" s="150"/>
      <c r="H74" s="118">
        <v>6782.61</v>
      </c>
      <c r="I74" s="140">
        <f t="shared" si="2"/>
        <v>6782.61</v>
      </c>
      <c r="J74" s="130"/>
      <c r="K74" s="131"/>
      <c r="L74" s="131"/>
      <c r="M74" s="131"/>
      <c r="N74" s="131"/>
      <c r="O74" s="131"/>
      <c r="P74" s="131"/>
      <c r="Q74" s="131"/>
      <c r="R74" s="149"/>
      <c r="S74" s="149"/>
      <c r="T74" s="149"/>
      <c r="U74" s="149"/>
      <c r="V74" s="149"/>
      <c r="W74" s="149"/>
      <c r="X74" s="149"/>
      <c r="Y74" s="149"/>
      <c r="Z74" s="149"/>
      <c r="AA74" s="149"/>
      <c r="AB74" s="149"/>
      <c r="AC74" s="149"/>
      <c r="AD74" s="149"/>
    </row>
    <row r="75" spans="1:30" x14ac:dyDescent="0.2">
      <c r="A75" s="192" t="s">
        <v>305</v>
      </c>
      <c r="B75" s="199" t="s">
        <v>65</v>
      </c>
      <c r="C75" s="153" t="s">
        <v>295</v>
      </c>
      <c r="D75" s="153" t="s">
        <v>280</v>
      </c>
      <c r="E75" s="152">
        <v>1</v>
      </c>
      <c r="F75" s="151" t="s">
        <v>338</v>
      </c>
      <c r="G75" s="150"/>
      <c r="H75" s="118">
        <v>6782.61</v>
      </c>
      <c r="I75" s="140">
        <f t="shared" si="2"/>
        <v>6782.61</v>
      </c>
      <c r="J75" s="130"/>
      <c r="K75" s="131"/>
      <c r="L75" s="131"/>
      <c r="M75" s="131"/>
      <c r="N75" s="131"/>
      <c r="O75" s="131"/>
      <c r="P75" s="131"/>
      <c r="Q75" s="131"/>
      <c r="R75" s="149"/>
      <c r="S75" s="149"/>
      <c r="T75" s="149"/>
      <c r="U75" s="149"/>
      <c r="V75" s="149"/>
      <c r="W75" s="149"/>
      <c r="X75" s="149"/>
      <c r="Y75" s="149"/>
      <c r="Z75" s="149"/>
      <c r="AA75" s="149"/>
      <c r="AB75" s="149"/>
      <c r="AC75" s="149"/>
      <c r="AD75" s="149"/>
    </row>
    <row r="76" spans="1:30" x14ac:dyDescent="0.2">
      <c r="A76" s="192" t="s">
        <v>306</v>
      </c>
      <c r="B76" s="199" t="s">
        <v>65</v>
      </c>
      <c r="C76" s="153" t="s">
        <v>370</v>
      </c>
      <c r="D76" s="153" t="s">
        <v>280</v>
      </c>
      <c r="E76" s="152">
        <v>1</v>
      </c>
      <c r="F76" s="151" t="s">
        <v>339</v>
      </c>
      <c r="G76" s="150"/>
      <c r="H76" s="118">
        <v>6782.61</v>
      </c>
      <c r="I76" s="140">
        <f t="shared" si="2"/>
        <v>6782.61</v>
      </c>
      <c r="J76" s="130"/>
      <c r="K76" s="131"/>
      <c r="L76" s="131"/>
      <c r="M76" s="131"/>
      <c r="N76" s="131"/>
      <c r="O76" s="131"/>
      <c r="P76" s="131"/>
      <c r="Q76" s="131"/>
      <c r="R76" s="149"/>
      <c r="S76" s="149"/>
      <c r="T76" s="149"/>
      <c r="U76" s="149"/>
      <c r="V76" s="149"/>
      <c r="W76" s="149"/>
      <c r="X76" s="149"/>
      <c r="Y76" s="149"/>
      <c r="Z76" s="149"/>
      <c r="AA76" s="149"/>
      <c r="AB76" s="149"/>
      <c r="AC76" s="149"/>
      <c r="AD76" s="149"/>
    </row>
    <row r="77" spans="1:30" x14ac:dyDescent="0.2">
      <c r="A77" s="192" t="s">
        <v>307</v>
      </c>
      <c r="B77" s="199" t="s">
        <v>67</v>
      </c>
      <c r="C77" s="153" t="s">
        <v>371</v>
      </c>
      <c r="D77" s="153" t="s">
        <v>184</v>
      </c>
      <c r="E77" s="152">
        <v>1</v>
      </c>
      <c r="F77" s="151" t="s">
        <v>1049</v>
      </c>
      <c r="G77" s="150"/>
      <c r="H77" s="150">
        <v>5703.56</v>
      </c>
      <c r="I77" s="140">
        <f t="shared" si="2"/>
        <v>5703.56</v>
      </c>
      <c r="J77" s="130"/>
      <c r="K77" s="131"/>
      <c r="L77" s="131"/>
      <c r="M77" s="131"/>
      <c r="N77" s="131"/>
      <c r="O77" s="131"/>
      <c r="P77" s="131"/>
      <c r="Q77" s="131"/>
      <c r="R77" s="149"/>
      <c r="S77" s="149"/>
      <c r="T77" s="149"/>
      <c r="U77" s="149"/>
      <c r="V77" s="149"/>
      <c r="W77" s="149"/>
      <c r="X77" s="149"/>
      <c r="Y77" s="149"/>
      <c r="Z77" s="149"/>
      <c r="AA77" s="149"/>
      <c r="AB77" s="149"/>
      <c r="AC77" s="149"/>
      <c r="AD77" s="149"/>
    </row>
    <row r="78" spans="1:30" x14ac:dyDescent="0.2">
      <c r="A78" s="158" t="s">
        <v>308</v>
      </c>
      <c r="B78" s="199" t="s">
        <v>67</v>
      </c>
      <c r="C78" s="153" t="s">
        <v>372</v>
      </c>
      <c r="D78" s="153" t="s">
        <v>280</v>
      </c>
      <c r="E78" s="152">
        <v>1</v>
      </c>
      <c r="F78" s="158" t="s">
        <v>341</v>
      </c>
      <c r="G78" s="150"/>
      <c r="H78" s="150">
        <v>5703.56</v>
      </c>
      <c r="I78" s="140">
        <f t="shared" si="2"/>
        <v>5703.56</v>
      </c>
      <c r="J78" s="130"/>
      <c r="K78" s="131"/>
      <c r="L78" s="131"/>
      <c r="M78" s="131"/>
      <c r="N78" s="131"/>
      <c r="O78" s="131"/>
      <c r="P78" s="131"/>
      <c r="Q78" s="131"/>
      <c r="R78" s="149"/>
      <c r="S78" s="149"/>
      <c r="T78" s="149"/>
      <c r="U78" s="149"/>
      <c r="V78" s="149"/>
      <c r="W78" s="149"/>
      <c r="X78" s="149"/>
      <c r="Y78" s="149"/>
      <c r="Z78" s="149"/>
      <c r="AA78" s="149"/>
      <c r="AB78" s="149"/>
      <c r="AC78" s="149"/>
      <c r="AD78" s="149"/>
    </row>
    <row r="79" spans="1:30" x14ac:dyDescent="0.2">
      <c r="A79" s="158" t="s">
        <v>1034</v>
      </c>
      <c r="B79" s="199" t="s">
        <v>67</v>
      </c>
      <c r="C79" s="153" t="s">
        <v>369</v>
      </c>
      <c r="D79" s="153" t="s">
        <v>280</v>
      </c>
      <c r="E79" s="152">
        <v>1</v>
      </c>
      <c r="F79" s="158" t="s">
        <v>954</v>
      </c>
      <c r="G79" s="150"/>
      <c r="H79" s="150">
        <v>5703.56</v>
      </c>
      <c r="I79" s="140">
        <f t="shared" si="2"/>
        <v>5703.56</v>
      </c>
      <c r="J79" s="130"/>
      <c r="K79" s="131"/>
      <c r="L79" s="131"/>
      <c r="M79" s="131"/>
      <c r="N79" s="131"/>
      <c r="O79" s="131"/>
      <c r="P79" s="131"/>
      <c r="Q79" s="131"/>
      <c r="R79" s="149"/>
      <c r="S79" s="149"/>
      <c r="T79" s="149"/>
      <c r="U79" s="149"/>
      <c r="V79" s="149"/>
      <c r="W79" s="149"/>
      <c r="X79" s="149"/>
      <c r="Y79" s="149"/>
      <c r="Z79" s="149"/>
      <c r="AA79" s="149"/>
      <c r="AB79" s="149"/>
      <c r="AC79" s="149"/>
      <c r="AD79" s="149"/>
    </row>
    <row r="80" spans="1:30" x14ac:dyDescent="0.2">
      <c r="A80" s="192" t="s">
        <v>309</v>
      </c>
      <c r="B80" s="199" t="s">
        <v>69</v>
      </c>
      <c r="C80" s="153" t="s">
        <v>282</v>
      </c>
      <c r="D80" s="153" t="s">
        <v>280</v>
      </c>
      <c r="E80" s="152">
        <v>1</v>
      </c>
      <c r="F80" s="151" t="s">
        <v>342</v>
      </c>
      <c r="G80" s="150"/>
      <c r="H80" s="150">
        <v>5241.1099999999997</v>
      </c>
      <c r="I80" s="140">
        <f t="shared" si="2"/>
        <v>5241.1099999999997</v>
      </c>
      <c r="J80" s="130"/>
      <c r="K80" s="131"/>
      <c r="L80" s="131"/>
      <c r="M80" s="131"/>
      <c r="N80" s="131"/>
      <c r="O80" s="131"/>
      <c r="P80" s="131"/>
      <c r="Q80" s="131"/>
      <c r="R80" s="149"/>
      <c r="S80" s="149"/>
      <c r="T80" s="149"/>
      <c r="U80" s="149"/>
      <c r="V80" s="149"/>
      <c r="W80" s="149"/>
      <c r="X80" s="149"/>
      <c r="Y80" s="149"/>
      <c r="Z80" s="149"/>
      <c r="AA80" s="149"/>
      <c r="AB80" s="149"/>
      <c r="AC80" s="149"/>
      <c r="AD80" s="149"/>
    </row>
    <row r="81" spans="1:30" x14ac:dyDescent="0.2">
      <c r="A81" s="192" t="s">
        <v>310</v>
      </c>
      <c r="B81" s="199" t="s">
        <v>69</v>
      </c>
      <c r="C81" s="153" t="s">
        <v>286</v>
      </c>
      <c r="D81" s="153" t="s">
        <v>280</v>
      </c>
      <c r="E81" s="152">
        <v>1</v>
      </c>
      <c r="F81" s="164" t="s">
        <v>343</v>
      </c>
      <c r="G81" s="150"/>
      <c r="H81" s="150">
        <v>5241.1099999999997</v>
      </c>
      <c r="I81" s="140">
        <f t="shared" si="2"/>
        <v>5241.1099999999997</v>
      </c>
      <c r="J81" s="130"/>
      <c r="K81" s="131"/>
      <c r="L81" s="131"/>
      <c r="M81" s="131"/>
      <c r="N81" s="131"/>
      <c r="O81" s="131"/>
      <c r="P81" s="131"/>
      <c r="Q81" s="131"/>
      <c r="R81" s="149"/>
      <c r="S81" s="149"/>
      <c r="T81" s="149"/>
      <c r="U81" s="149"/>
      <c r="V81" s="149"/>
      <c r="W81" s="149"/>
      <c r="X81" s="149"/>
      <c r="Y81" s="149"/>
      <c r="Z81" s="149"/>
      <c r="AA81" s="149"/>
      <c r="AB81" s="149"/>
      <c r="AC81" s="149"/>
      <c r="AD81" s="149"/>
    </row>
    <row r="82" spans="1:30" x14ac:dyDescent="0.2">
      <c r="A82" s="192" t="s">
        <v>311</v>
      </c>
      <c r="B82" s="199" t="s">
        <v>69</v>
      </c>
      <c r="C82" s="153" t="s">
        <v>370</v>
      </c>
      <c r="D82" s="153" t="s">
        <v>280</v>
      </c>
      <c r="E82" s="152">
        <v>1</v>
      </c>
      <c r="F82" s="151" t="s">
        <v>344</v>
      </c>
      <c r="G82" s="150"/>
      <c r="H82" s="150">
        <v>5241.1099999999997</v>
      </c>
      <c r="I82" s="140">
        <f t="shared" si="2"/>
        <v>5241.1099999999997</v>
      </c>
      <c r="J82" s="130"/>
      <c r="K82" s="131"/>
      <c r="L82" s="131"/>
      <c r="M82" s="131"/>
      <c r="N82" s="131"/>
      <c r="O82" s="131"/>
      <c r="P82" s="131"/>
      <c r="Q82" s="131"/>
      <c r="R82" s="149"/>
      <c r="S82" s="149"/>
      <c r="T82" s="149"/>
      <c r="U82" s="149"/>
      <c r="V82" s="149"/>
      <c r="W82" s="149"/>
      <c r="X82" s="149"/>
      <c r="Y82" s="149"/>
      <c r="Z82" s="149"/>
      <c r="AA82" s="149"/>
      <c r="AB82" s="149"/>
      <c r="AC82" s="149"/>
      <c r="AD82" s="149"/>
    </row>
    <row r="83" spans="1:30" x14ac:dyDescent="0.2">
      <c r="A83" s="192" t="s">
        <v>312</v>
      </c>
      <c r="B83" s="199" t="s">
        <v>69</v>
      </c>
      <c r="C83" s="153" t="s">
        <v>299</v>
      </c>
      <c r="D83" s="153" t="s">
        <v>280</v>
      </c>
      <c r="E83" s="152">
        <v>1</v>
      </c>
      <c r="F83" s="151" t="s">
        <v>345</v>
      </c>
      <c r="G83" s="150"/>
      <c r="H83" s="150">
        <v>5241.1099999999997</v>
      </c>
      <c r="I83" s="140">
        <f t="shared" si="2"/>
        <v>5241.1099999999997</v>
      </c>
      <c r="J83" s="130"/>
      <c r="K83" s="131"/>
      <c r="L83" s="131"/>
      <c r="M83" s="131"/>
      <c r="N83" s="131"/>
      <c r="O83" s="131"/>
      <c r="P83" s="131"/>
      <c r="Q83" s="131"/>
      <c r="R83" s="149"/>
      <c r="S83" s="149"/>
      <c r="T83" s="149"/>
      <c r="U83" s="149"/>
      <c r="V83" s="149"/>
      <c r="W83" s="149"/>
      <c r="X83" s="149"/>
      <c r="Y83" s="149"/>
      <c r="Z83" s="149"/>
      <c r="AA83" s="149"/>
      <c r="AB83" s="149"/>
      <c r="AC83" s="149"/>
      <c r="AD83" s="149"/>
    </row>
    <row r="84" spans="1:30" x14ac:dyDescent="0.2">
      <c r="A84" s="192" t="s">
        <v>313</v>
      </c>
      <c r="B84" s="199" t="s">
        <v>69</v>
      </c>
      <c r="C84" s="153" t="s">
        <v>373</v>
      </c>
      <c r="D84" s="153" t="s">
        <v>184</v>
      </c>
      <c r="E84" s="152">
        <v>1</v>
      </c>
      <c r="F84" s="158" t="s">
        <v>346</v>
      </c>
      <c r="G84" s="150"/>
      <c r="H84" s="150">
        <v>5241.1099999999997</v>
      </c>
      <c r="I84" s="140">
        <f t="shared" si="2"/>
        <v>5241.1099999999997</v>
      </c>
      <c r="J84" s="130"/>
      <c r="K84" s="131"/>
      <c r="L84" s="131"/>
      <c r="M84" s="131"/>
      <c r="N84" s="131"/>
      <c r="O84" s="131"/>
      <c r="P84" s="131"/>
      <c r="Q84" s="131"/>
      <c r="R84" s="149"/>
      <c r="S84" s="149"/>
      <c r="T84" s="149"/>
      <c r="U84" s="149"/>
      <c r="V84" s="149"/>
      <c r="W84" s="149"/>
      <c r="X84" s="149"/>
      <c r="Y84" s="149"/>
      <c r="Z84" s="149"/>
      <c r="AA84" s="149"/>
      <c r="AB84" s="149"/>
      <c r="AC84" s="149"/>
      <c r="AD84" s="149"/>
    </row>
    <row r="85" spans="1:30" x14ac:dyDescent="0.2">
      <c r="A85" s="192" t="s">
        <v>314</v>
      </c>
      <c r="B85" s="199" t="s">
        <v>69</v>
      </c>
      <c r="C85" s="153" t="s">
        <v>295</v>
      </c>
      <c r="D85" s="153" t="s">
        <v>280</v>
      </c>
      <c r="E85" s="152">
        <v>1</v>
      </c>
      <c r="F85" s="202" t="s">
        <v>347</v>
      </c>
      <c r="G85" s="150"/>
      <c r="H85" s="150">
        <v>5241.1099999999997</v>
      </c>
      <c r="I85" s="140">
        <f t="shared" si="2"/>
        <v>5241.1099999999997</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315</v>
      </c>
      <c r="B86" s="199" t="s">
        <v>69</v>
      </c>
      <c r="C86" s="153" t="s">
        <v>374</v>
      </c>
      <c r="D86" s="153" t="s">
        <v>280</v>
      </c>
      <c r="E86" s="152">
        <v>1</v>
      </c>
      <c r="F86" s="151" t="s">
        <v>348</v>
      </c>
      <c r="G86" s="150"/>
      <c r="H86" s="150">
        <v>5241.1099999999997</v>
      </c>
      <c r="I86" s="140">
        <f t="shared" si="2"/>
        <v>5241.1099999999997</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316</v>
      </c>
      <c r="B87" s="199" t="s">
        <v>69</v>
      </c>
      <c r="C87" s="153" t="s">
        <v>376</v>
      </c>
      <c r="D87" s="153" t="s">
        <v>280</v>
      </c>
      <c r="E87" s="152">
        <v>1</v>
      </c>
      <c r="F87" s="151" t="s">
        <v>956</v>
      </c>
      <c r="G87" s="150"/>
      <c r="H87" s="150">
        <v>5241.1099999999997</v>
      </c>
      <c r="I87" s="140">
        <f t="shared" si="2"/>
        <v>5241.1099999999997</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317</v>
      </c>
      <c r="B88" s="199" t="s">
        <v>69</v>
      </c>
      <c r="C88" s="153" t="s">
        <v>375</v>
      </c>
      <c r="D88" s="153" t="s">
        <v>280</v>
      </c>
      <c r="E88" s="152">
        <v>1</v>
      </c>
      <c r="F88" s="151" t="s">
        <v>925</v>
      </c>
      <c r="G88" s="150"/>
      <c r="H88" s="150">
        <v>5241.1099999999997</v>
      </c>
      <c r="I88" s="140">
        <f t="shared" si="2"/>
        <v>5241.1099999999997</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92" t="s">
        <v>318</v>
      </c>
      <c r="B89" s="199" t="s">
        <v>69</v>
      </c>
      <c r="C89" s="153" t="s">
        <v>377</v>
      </c>
      <c r="D89" s="153" t="s">
        <v>280</v>
      </c>
      <c r="E89" s="152">
        <v>1</v>
      </c>
      <c r="F89" s="151" t="s">
        <v>349</v>
      </c>
      <c r="G89" s="150"/>
      <c r="H89" s="150">
        <v>5241.1099999999997</v>
      </c>
      <c r="I89" s="140">
        <f t="shared" si="2"/>
        <v>5241.1099999999997</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967</v>
      </c>
      <c r="B90" s="199" t="s">
        <v>69</v>
      </c>
      <c r="C90" s="153" t="s">
        <v>295</v>
      </c>
      <c r="D90" s="153" t="s">
        <v>280</v>
      </c>
      <c r="E90" s="152">
        <v>1</v>
      </c>
      <c r="F90" s="151" t="s">
        <v>355</v>
      </c>
      <c r="G90" s="150"/>
      <c r="H90" s="150">
        <v>5241.1099999999997</v>
      </c>
      <c r="I90" s="140">
        <f t="shared" si="2"/>
        <v>5241.1099999999997</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92" t="s">
        <v>309</v>
      </c>
      <c r="B91" s="199" t="s">
        <v>69</v>
      </c>
      <c r="C91" s="153" t="s">
        <v>296</v>
      </c>
      <c r="D91" s="153" t="s">
        <v>280</v>
      </c>
      <c r="E91" s="152">
        <v>1</v>
      </c>
      <c r="F91" s="151" t="s">
        <v>534</v>
      </c>
      <c r="G91" s="150"/>
      <c r="H91" s="150">
        <v>5241.1099999999997</v>
      </c>
      <c r="I91" s="140">
        <f t="shared" si="2"/>
        <v>5241.1099999999997</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92" t="s">
        <v>1033</v>
      </c>
      <c r="B92" s="199" t="s">
        <v>71</v>
      </c>
      <c r="C92" s="153" t="s">
        <v>297</v>
      </c>
      <c r="D92" s="153" t="s">
        <v>368</v>
      </c>
      <c r="E92" s="152">
        <v>1</v>
      </c>
      <c r="F92" s="151" t="s">
        <v>1120</v>
      </c>
      <c r="G92" s="150"/>
      <c r="H92" s="150">
        <v>4316.21</v>
      </c>
      <c r="I92" s="140">
        <f t="shared" si="2"/>
        <v>4316.21</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58" t="s">
        <v>320</v>
      </c>
      <c r="B93" s="199" t="s">
        <v>71</v>
      </c>
      <c r="C93" s="153" t="s">
        <v>301</v>
      </c>
      <c r="D93" s="153" t="s">
        <v>280</v>
      </c>
      <c r="E93" s="152">
        <v>1</v>
      </c>
      <c r="F93" s="158" t="s">
        <v>352</v>
      </c>
      <c r="G93" s="150"/>
      <c r="H93" s="150">
        <v>4316.21</v>
      </c>
      <c r="I93" s="140">
        <f t="shared" si="2"/>
        <v>4316.21</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201" t="s">
        <v>321</v>
      </c>
      <c r="B94" s="199" t="s">
        <v>71</v>
      </c>
      <c r="C94" s="153" t="s">
        <v>371</v>
      </c>
      <c r="D94" s="153" t="s">
        <v>280</v>
      </c>
      <c r="E94" s="152">
        <v>1</v>
      </c>
      <c r="F94" s="158" t="s">
        <v>353</v>
      </c>
      <c r="G94" s="150"/>
      <c r="H94" s="150">
        <v>4316.21</v>
      </c>
      <c r="I94" s="140">
        <f t="shared" si="2"/>
        <v>4316.21</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322</v>
      </c>
      <c r="B95" s="199" t="s">
        <v>71</v>
      </c>
      <c r="C95" s="153" t="s">
        <v>378</v>
      </c>
      <c r="D95" s="153" t="s">
        <v>280</v>
      </c>
      <c r="E95" s="152">
        <v>1</v>
      </c>
      <c r="F95" s="151" t="s">
        <v>1092</v>
      </c>
      <c r="G95" s="150"/>
      <c r="H95" s="150">
        <v>4316.21</v>
      </c>
      <c r="I95" s="140">
        <f t="shared" si="2"/>
        <v>4316.21</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323</v>
      </c>
      <c r="B96" s="199" t="s">
        <v>71</v>
      </c>
      <c r="C96" s="153" t="s">
        <v>295</v>
      </c>
      <c r="D96" s="153" t="s">
        <v>280</v>
      </c>
      <c r="E96" s="152">
        <v>1</v>
      </c>
      <c r="F96" s="157" t="s">
        <v>231</v>
      </c>
      <c r="G96" s="150"/>
      <c r="H96" s="150">
        <v>4316.21</v>
      </c>
      <c r="I96" s="140">
        <f t="shared" si="2"/>
        <v>4316.21</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324</v>
      </c>
      <c r="B97" s="199" t="s">
        <v>71</v>
      </c>
      <c r="C97" s="153" t="s">
        <v>379</v>
      </c>
      <c r="D97" s="153" t="s">
        <v>280</v>
      </c>
      <c r="E97" s="152">
        <v>1</v>
      </c>
      <c r="F97" s="151" t="s">
        <v>356</v>
      </c>
      <c r="G97" s="150"/>
      <c r="H97" s="150">
        <v>4316.21</v>
      </c>
      <c r="I97" s="140">
        <f t="shared" si="2"/>
        <v>4316.21</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325</v>
      </c>
      <c r="B98" s="199" t="s">
        <v>71</v>
      </c>
      <c r="C98" s="153" t="s">
        <v>281</v>
      </c>
      <c r="D98" s="153" t="s">
        <v>280</v>
      </c>
      <c r="E98" s="152">
        <v>1</v>
      </c>
      <c r="F98" s="151" t="s">
        <v>927</v>
      </c>
      <c r="G98" s="150"/>
      <c r="H98" s="150">
        <v>4316.21</v>
      </c>
      <c r="I98" s="140">
        <f t="shared" si="2"/>
        <v>4316.21</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326</v>
      </c>
      <c r="B99" s="199" t="s">
        <v>71</v>
      </c>
      <c r="C99" s="153" t="s">
        <v>380</v>
      </c>
      <c r="D99" s="153" t="s">
        <v>280</v>
      </c>
      <c r="E99" s="152">
        <v>1</v>
      </c>
      <c r="F99" s="159" t="s">
        <v>358</v>
      </c>
      <c r="G99" s="150"/>
      <c r="H99" s="150">
        <v>4316.21</v>
      </c>
      <c r="I99" s="140">
        <f t="shared" si="2"/>
        <v>4316.21</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327</v>
      </c>
      <c r="B100" s="199" t="s">
        <v>73</v>
      </c>
      <c r="C100" s="153" t="s">
        <v>283</v>
      </c>
      <c r="D100" s="153" t="s">
        <v>280</v>
      </c>
      <c r="E100" s="152">
        <v>1</v>
      </c>
      <c r="F100" s="151" t="s">
        <v>359</v>
      </c>
      <c r="G100" s="150"/>
      <c r="H100" s="150">
        <v>3083.01</v>
      </c>
      <c r="I100" s="140">
        <f t="shared" si="2"/>
        <v>3083.01</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328</v>
      </c>
      <c r="B101" s="199" t="s">
        <v>73</v>
      </c>
      <c r="C101" s="153" t="s">
        <v>283</v>
      </c>
      <c r="D101" s="153" t="s">
        <v>280</v>
      </c>
      <c r="E101" s="152">
        <v>1</v>
      </c>
      <c r="F101" s="151" t="s">
        <v>360</v>
      </c>
      <c r="G101" s="150"/>
      <c r="H101" s="150">
        <v>3083.01</v>
      </c>
      <c r="I101" s="140">
        <f t="shared" si="2"/>
        <v>3083.01</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196</v>
      </c>
      <c r="B102" s="199" t="s">
        <v>73</v>
      </c>
      <c r="C102" s="153" t="s">
        <v>283</v>
      </c>
      <c r="D102" s="153" t="s">
        <v>280</v>
      </c>
      <c r="E102" s="152">
        <v>1</v>
      </c>
      <c r="F102" s="159" t="s">
        <v>361</v>
      </c>
      <c r="G102" s="150"/>
      <c r="H102" s="150">
        <v>3083.01</v>
      </c>
      <c r="I102" s="140">
        <f t="shared" si="2"/>
        <v>3083.01</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92" t="s">
        <v>329</v>
      </c>
      <c r="B103" s="199" t="s">
        <v>73</v>
      </c>
      <c r="C103" s="153" t="s">
        <v>373</v>
      </c>
      <c r="D103" s="153" t="s">
        <v>280</v>
      </c>
      <c r="E103" s="152">
        <v>1</v>
      </c>
      <c r="F103" s="151" t="s">
        <v>398</v>
      </c>
      <c r="G103" s="150"/>
      <c r="H103" s="150">
        <v>3083.01</v>
      </c>
      <c r="I103" s="140">
        <f t="shared" si="2"/>
        <v>3083.01</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192" t="s">
        <v>330</v>
      </c>
      <c r="B104" s="199" t="s">
        <v>73</v>
      </c>
      <c r="C104" s="153" t="s">
        <v>183</v>
      </c>
      <c r="D104" s="153" t="s">
        <v>280</v>
      </c>
      <c r="E104" s="152">
        <v>1</v>
      </c>
      <c r="F104" s="151" t="s">
        <v>362</v>
      </c>
      <c r="G104" s="150"/>
      <c r="H104" s="150">
        <v>3083.01</v>
      </c>
      <c r="I104" s="140">
        <f t="shared" si="2"/>
        <v>3083.01</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331</v>
      </c>
      <c r="B105" s="199" t="s">
        <v>73</v>
      </c>
      <c r="C105" s="153" t="s">
        <v>376</v>
      </c>
      <c r="D105" s="153" t="s">
        <v>280</v>
      </c>
      <c r="E105" s="152">
        <v>1</v>
      </c>
      <c r="F105" s="151" t="s">
        <v>363</v>
      </c>
      <c r="G105" s="150"/>
      <c r="H105" s="150">
        <v>3083.01</v>
      </c>
      <c r="I105" s="140">
        <f t="shared" si="2"/>
        <v>3083.01</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92" t="s">
        <v>332</v>
      </c>
      <c r="B106" s="199" t="s">
        <v>73</v>
      </c>
      <c r="C106" s="153" t="s">
        <v>375</v>
      </c>
      <c r="D106" s="153" t="s">
        <v>280</v>
      </c>
      <c r="E106" s="152">
        <v>1</v>
      </c>
      <c r="F106" s="151" t="s">
        <v>364</v>
      </c>
      <c r="G106" s="150"/>
      <c r="H106" s="150">
        <v>3083.01</v>
      </c>
      <c r="I106" s="140">
        <f t="shared" si="2"/>
        <v>3083.01</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192" t="s">
        <v>333</v>
      </c>
      <c r="B107" s="199" t="s">
        <v>73</v>
      </c>
      <c r="C107" s="153" t="s">
        <v>377</v>
      </c>
      <c r="D107" s="153" t="s">
        <v>280</v>
      </c>
      <c r="E107" s="152">
        <v>1</v>
      </c>
      <c r="F107" s="151" t="s">
        <v>365</v>
      </c>
      <c r="G107" s="150"/>
      <c r="H107" s="150">
        <v>3083.01</v>
      </c>
      <c r="I107" s="140">
        <f t="shared" si="2"/>
        <v>3083.01</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334</v>
      </c>
      <c r="B108" s="199" t="s">
        <v>73</v>
      </c>
      <c r="C108" s="153" t="s">
        <v>379</v>
      </c>
      <c r="D108" s="153" t="s">
        <v>280</v>
      </c>
      <c r="E108" s="152">
        <v>1</v>
      </c>
      <c r="F108" s="158" t="s">
        <v>366</v>
      </c>
      <c r="G108" s="150"/>
      <c r="H108" s="150">
        <v>3083.01</v>
      </c>
      <c r="I108" s="140">
        <f t="shared" si="2"/>
        <v>3083.01</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0" t="s">
        <v>335</v>
      </c>
      <c r="B109" s="199" t="s">
        <v>73</v>
      </c>
      <c r="C109" s="153" t="s">
        <v>282</v>
      </c>
      <c r="D109" s="153" t="s">
        <v>280</v>
      </c>
      <c r="E109" s="152">
        <v>1</v>
      </c>
      <c r="F109" s="151" t="s">
        <v>367</v>
      </c>
      <c r="G109" s="150"/>
      <c r="H109" s="150">
        <v>3083.01</v>
      </c>
      <c r="I109" s="140">
        <f t="shared" si="2"/>
        <v>3083.01</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200" t="s">
        <v>988</v>
      </c>
      <c r="B110" s="199" t="s">
        <v>73</v>
      </c>
      <c r="C110" s="153" t="s">
        <v>371</v>
      </c>
      <c r="D110" s="153" t="s">
        <v>280</v>
      </c>
      <c r="E110" s="262">
        <v>1</v>
      </c>
      <c r="F110" s="151" t="s">
        <v>987</v>
      </c>
      <c r="G110" s="189"/>
      <c r="H110" s="150">
        <v>3083.01</v>
      </c>
      <c r="I110" s="140">
        <f t="shared" si="2"/>
        <v>3083.01</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200" t="s">
        <v>1032</v>
      </c>
      <c r="B111" s="199" t="s">
        <v>73</v>
      </c>
      <c r="C111" s="153" t="s">
        <v>369</v>
      </c>
      <c r="D111" s="153" t="s">
        <v>280</v>
      </c>
      <c r="E111" s="262">
        <v>1</v>
      </c>
      <c r="F111" s="190" t="s">
        <v>1031</v>
      </c>
      <c r="G111" s="189"/>
      <c r="H111" s="150">
        <v>3083.01</v>
      </c>
      <c r="I111" s="140">
        <f t="shared" si="2"/>
        <v>3083.01</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200" t="s">
        <v>1030</v>
      </c>
      <c r="B112" s="199" t="s">
        <v>73</v>
      </c>
      <c r="C112" s="153" t="s">
        <v>369</v>
      </c>
      <c r="D112" s="153" t="s">
        <v>280</v>
      </c>
      <c r="E112" s="262">
        <v>1</v>
      </c>
      <c r="F112" s="190" t="s">
        <v>1029</v>
      </c>
      <c r="G112" s="189"/>
      <c r="H112" s="150">
        <v>3083.01</v>
      </c>
      <c r="I112" s="140">
        <f t="shared" si="2"/>
        <v>3083.01</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ht="45" customHeight="1" x14ac:dyDescent="0.2">
      <c r="A113" s="198"/>
      <c r="B113" s="198"/>
      <c r="C113" s="198"/>
      <c r="D113" s="198"/>
      <c r="E113" s="198"/>
      <c r="F113" s="198"/>
      <c r="G113" s="198"/>
      <c r="H113" s="198"/>
      <c r="I113" s="133"/>
      <c r="J113" s="131"/>
      <c r="K113" s="133"/>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297" t="s">
        <v>75</v>
      </c>
      <c r="B114" s="298"/>
      <c r="C114" s="298"/>
      <c r="D114" s="298"/>
      <c r="E114" s="298"/>
      <c r="F114" s="298"/>
      <c r="G114" s="298"/>
      <c r="H114" s="298"/>
      <c r="I114" s="299"/>
      <c r="J114" s="131"/>
      <c r="K114" s="133"/>
      <c r="L114" s="131"/>
      <c r="M114" s="131"/>
      <c r="N114" s="131"/>
      <c r="O114" s="131"/>
      <c r="P114" s="131"/>
      <c r="Q114" s="131"/>
      <c r="R114" s="149"/>
      <c r="S114" s="149"/>
      <c r="T114" s="149"/>
      <c r="U114" s="149"/>
      <c r="V114" s="149"/>
      <c r="W114" s="149"/>
      <c r="X114" s="149"/>
      <c r="Y114" s="149"/>
      <c r="Z114" s="149"/>
      <c r="AA114" s="149"/>
      <c r="AB114" s="149"/>
      <c r="AC114" s="149"/>
      <c r="AD114" s="149"/>
    </row>
    <row r="115" spans="1:30" ht="25.5" x14ac:dyDescent="0.2">
      <c r="A115" s="251" t="s">
        <v>76</v>
      </c>
      <c r="B115" s="250" t="s">
        <v>77</v>
      </c>
      <c r="C115" s="250" t="s">
        <v>78</v>
      </c>
      <c r="D115" s="250" t="s">
        <v>79</v>
      </c>
      <c r="E115" s="250" t="s">
        <v>80</v>
      </c>
      <c r="F115" s="250" t="s">
        <v>81</v>
      </c>
      <c r="G115" s="250" t="s">
        <v>82</v>
      </c>
      <c r="H115" s="250" t="s">
        <v>83</v>
      </c>
      <c r="I115" s="250" t="s">
        <v>1119</v>
      </c>
      <c r="J115" s="133"/>
      <c r="K115" s="133"/>
      <c r="L115" s="133"/>
      <c r="M115" s="133"/>
      <c r="N115" s="133"/>
      <c r="O115" s="133"/>
      <c r="P115" s="133"/>
      <c r="Q115" s="133"/>
      <c r="R115" s="132"/>
      <c r="S115" s="132"/>
      <c r="T115" s="132"/>
      <c r="U115" s="132"/>
      <c r="V115" s="132"/>
      <c r="W115" s="132"/>
      <c r="X115" s="132"/>
      <c r="Y115" s="132"/>
      <c r="Z115" s="132"/>
      <c r="AA115" s="132"/>
      <c r="AB115" s="132"/>
      <c r="AC115" s="132"/>
      <c r="AD115" s="132"/>
    </row>
    <row r="116" spans="1:30" x14ac:dyDescent="0.2">
      <c r="A116" s="155" t="s">
        <v>381</v>
      </c>
      <c r="B116" s="244" t="s">
        <v>94</v>
      </c>
      <c r="C116" s="244" t="s">
        <v>281</v>
      </c>
      <c r="D116" s="243" t="s">
        <v>280</v>
      </c>
      <c r="E116" s="242">
        <v>1</v>
      </c>
      <c r="F116" s="156" t="s">
        <v>389</v>
      </c>
      <c r="G116" s="241">
        <v>0</v>
      </c>
      <c r="H116" s="241">
        <v>1392.8</v>
      </c>
      <c r="I116" s="234">
        <f t="shared" ref="I116:I179" si="3">SUM(G116:H116)</f>
        <v>1392.8</v>
      </c>
      <c r="J116" s="131"/>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55" t="s">
        <v>381</v>
      </c>
      <c r="B117" s="244" t="s">
        <v>94</v>
      </c>
      <c r="C117" s="244" t="s">
        <v>281</v>
      </c>
      <c r="D117" s="243" t="s">
        <v>280</v>
      </c>
      <c r="E117" s="242">
        <v>1</v>
      </c>
      <c r="F117" s="158" t="s">
        <v>438</v>
      </c>
      <c r="G117" s="241"/>
      <c r="H117" s="241">
        <v>1392.8</v>
      </c>
      <c r="I117" s="234">
        <f t="shared" si="3"/>
        <v>1392.8</v>
      </c>
      <c r="J117" s="131"/>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55" t="s">
        <v>381</v>
      </c>
      <c r="B118" s="244" t="s">
        <v>94</v>
      </c>
      <c r="C118" s="244" t="s">
        <v>281</v>
      </c>
      <c r="D118" s="243" t="s">
        <v>280</v>
      </c>
      <c r="E118" s="242">
        <v>1</v>
      </c>
      <c r="F118" s="195" t="s">
        <v>390</v>
      </c>
      <c r="G118" s="241"/>
      <c r="H118" s="241">
        <v>1392.8</v>
      </c>
      <c r="I118" s="234">
        <f t="shared" si="3"/>
        <v>1392.8</v>
      </c>
      <c r="J118" s="131"/>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55" t="s">
        <v>381</v>
      </c>
      <c r="B119" s="244" t="s">
        <v>94</v>
      </c>
      <c r="C119" s="244" t="s">
        <v>281</v>
      </c>
      <c r="D119" s="243" t="s">
        <v>280</v>
      </c>
      <c r="E119" s="242">
        <v>1</v>
      </c>
      <c r="F119" s="156" t="s">
        <v>974</v>
      </c>
      <c r="G119" s="241"/>
      <c r="H119" s="241">
        <v>1392.8</v>
      </c>
      <c r="I119" s="234">
        <f t="shared" si="3"/>
        <v>1392.8</v>
      </c>
      <c r="J119" s="131"/>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155" t="s">
        <v>381</v>
      </c>
      <c r="B120" s="244" t="s">
        <v>94</v>
      </c>
      <c r="C120" s="244" t="s">
        <v>281</v>
      </c>
      <c r="D120" s="243" t="s">
        <v>280</v>
      </c>
      <c r="E120" s="242">
        <v>1</v>
      </c>
      <c r="F120" s="158" t="s">
        <v>817</v>
      </c>
      <c r="G120" s="241"/>
      <c r="H120" s="241">
        <v>1392.8</v>
      </c>
      <c r="I120" s="234">
        <f t="shared" si="3"/>
        <v>1392.8</v>
      </c>
      <c r="J120" s="131"/>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x14ac:dyDescent="0.2">
      <c r="A121" s="162" t="s">
        <v>382</v>
      </c>
      <c r="B121" s="244" t="s">
        <v>94</v>
      </c>
      <c r="C121" s="244" t="s">
        <v>281</v>
      </c>
      <c r="D121" s="243" t="s">
        <v>280</v>
      </c>
      <c r="E121" s="242">
        <v>1</v>
      </c>
      <c r="F121" s="158" t="s">
        <v>391</v>
      </c>
      <c r="G121" s="241"/>
      <c r="H121" s="241">
        <v>1392.8</v>
      </c>
      <c r="I121" s="234">
        <f t="shared" si="3"/>
        <v>1392.8</v>
      </c>
      <c r="J121" s="131"/>
      <c r="K121" s="131"/>
      <c r="L121" s="131"/>
      <c r="M121" s="131"/>
      <c r="N121" s="131"/>
      <c r="O121" s="131"/>
      <c r="P121" s="131"/>
      <c r="Q121" s="131"/>
      <c r="R121" s="149"/>
      <c r="S121" s="149"/>
      <c r="T121" s="149"/>
      <c r="U121" s="149"/>
      <c r="V121" s="149"/>
      <c r="W121" s="149"/>
      <c r="X121" s="149"/>
      <c r="Y121" s="149"/>
      <c r="Z121" s="149"/>
      <c r="AA121" s="149"/>
      <c r="AB121" s="149"/>
      <c r="AC121" s="149"/>
      <c r="AD121" s="149"/>
    </row>
    <row r="122" spans="1:30" x14ac:dyDescent="0.2">
      <c r="A122" s="155" t="s">
        <v>383</v>
      </c>
      <c r="B122" s="244" t="s">
        <v>388</v>
      </c>
      <c r="C122" s="244" t="s">
        <v>281</v>
      </c>
      <c r="D122" s="243" t="s">
        <v>184</v>
      </c>
      <c r="E122" s="242">
        <v>1</v>
      </c>
      <c r="F122" s="193" t="s">
        <v>392</v>
      </c>
      <c r="G122" s="241"/>
      <c r="H122" s="241">
        <v>849.76</v>
      </c>
      <c r="I122" s="234">
        <f t="shared" si="3"/>
        <v>849.76</v>
      </c>
      <c r="J122" s="131"/>
      <c r="K122" s="131"/>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155" t="s">
        <v>383</v>
      </c>
      <c r="B123" s="244" t="s">
        <v>388</v>
      </c>
      <c r="C123" s="244" t="s">
        <v>281</v>
      </c>
      <c r="D123" s="243" t="s">
        <v>280</v>
      </c>
      <c r="E123" s="242">
        <v>1</v>
      </c>
      <c r="F123" s="158" t="s">
        <v>393</v>
      </c>
      <c r="G123" s="241"/>
      <c r="H123" s="241">
        <v>849.76</v>
      </c>
      <c r="I123" s="234">
        <f t="shared" si="3"/>
        <v>849.76</v>
      </c>
      <c r="J123" s="131"/>
      <c r="K123" s="131"/>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155" t="s">
        <v>383</v>
      </c>
      <c r="B124" s="244" t="s">
        <v>388</v>
      </c>
      <c r="C124" s="244" t="s">
        <v>281</v>
      </c>
      <c r="D124" s="243" t="s">
        <v>280</v>
      </c>
      <c r="E124" s="242">
        <v>1</v>
      </c>
      <c r="F124" s="193" t="s">
        <v>394</v>
      </c>
      <c r="G124" s="241"/>
      <c r="H124" s="241">
        <v>849.76</v>
      </c>
      <c r="I124" s="234">
        <f t="shared" si="3"/>
        <v>849.76</v>
      </c>
      <c r="J124" s="131"/>
      <c r="K124" s="131"/>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155" t="s">
        <v>383</v>
      </c>
      <c r="B125" s="244" t="s">
        <v>388</v>
      </c>
      <c r="C125" s="244" t="s">
        <v>281</v>
      </c>
      <c r="D125" s="243" t="s">
        <v>280</v>
      </c>
      <c r="E125" s="242">
        <v>1</v>
      </c>
      <c r="F125" s="158" t="s">
        <v>395</v>
      </c>
      <c r="G125" s="241"/>
      <c r="H125" s="241">
        <v>849.76</v>
      </c>
      <c r="I125" s="234">
        <f t="shared" si="3"/>
        <v>849.76</v>
      </c>
      <c r="J125" s="131"/>
      <c r="K125" s="131"/>
      <c r="L125" s="131"/>
      <c r="M125" s="131"/>
      <c r="N125" s="131"/>
      <c r="O125" s="131"/>
      <c r="P125" s="131"/>
      <c r="Q125" s="131"/>
      <c r="R125" s="149"/>
      <c r="S125" s="149"/>
      <c r="T125" s="149"/>
      <c r="U125" s="149"/>
      <c r="V125" s="149"/>
      <c r="W125" s="149"/>
      <c r="X125" s="149"/>
      <c r="Y125" s="149"/>
      <c r="Z125" s="149"/>
      <c r="AA125" s="149"/>
      <c r="AB125" s="149"/>
      <c r="AC125" s="149"/>
      <c r="AD125" s="149"/>
    </row>
    <row r="126" spans="1:30" x14ac:dyDescent="0.2">
      <c r="A126" s="155" t="s">
        <v>384</v>
      </c>
      <c r="B126" s="244" t="s">
        <v>98</v>
      </c>
      <c r="C126" s="244" t="s">
        <v>281</v>
      </c>
      <c r="D126" s="243" t="s">
        <v>280</v>
      </c>
      <c r="E126" s="242">
        <v>1</v>
      </c>
      <c r="F126" s="175" t="s">
        <v>396</v>
      </c>
      <c r="G126" s="241"/>
      <c r="H126" s="241">
        <v>566.5</v>
      </c>
      <c r="I126" s="234">
        <f t="shared" si="3"/>
        <v>566.5</v>
      </c>
      <c r="J126" s="131"/>
      <c r="K126" s="131"/>
      <c r="L126" s="131"/>
      <c r="M126" s="131"/>
      <c r="N126" s="131"/>
      <c r="O126" s="131"/>
      <c r="P126" s="131"/>
      <c r="Q126" s="131"/>
      <c r="R126" s="149"/>
      <c r="S126" s="149"/>
      <c r="T126" s="149"/>
      <c r="U126" s="149"/>
      <c r="V126" s="149"/>
      <c r="W126" s="149"/>
      <c r="X126" s="149"/>
      <c r="Y126" s="149"/>
      <c r="Z126" s="149"/>
      <c r="AA126" s="149"/>
      <c r="AB126" s="149"/>
      <c r="AC126" s="149"/>
      <c r="AD126" s="149"/>
    </row>
    <row r="127" spans="1:30" x14ac:dyDescent="0.2">
      <c r="A127" s="155" t="s">
        <v>384</v>
      </c>
      <c r="B127" s="244" t="s">
        <v>98</v>
      </c>
      <c r="C127" s="244" t="s">
        <v>281</v>
      </c>
      <c r="D127" s="243" t="s">
        <v>280</v>
      </c>
      <c r="E127" s="242">
        <v>1</v>
      </c>
      <c r="F127" s="158" t="s">
        <v>357</v>
      </c>
      <c r="G127" s="241"/>
      <c r="H127" s="241">
        <v>566.5</v>
      </c>
      <c r="I127" s="234">
        <f t="shared" si="3"/>
        <v>566.5</v>
      </c>
      <c r="J127" s="131"/>
      <c r="K127" s="131"/>
      <c r="L127" s="131"/>
      <c r="M127" s="131"/>
      <c r="N127" s="131"/>
      <c r="O127" s="131"/>
      <c r="P127" s="131"/>
      <c r="Q127" s="131"/>
      <c r="R127" s="149"/>
      <c r="S127" s="149"/>
      <c r="T127" s="149"/>
      <c r="U127" s="149"/>
      <c r="V127" s="149"/>
      <c r="W127" s="149"/>
      <c r="X127" s="149"/>
      <c r="Y127" s="149"/>
      <c r="Z127" s="149"/>
      <c r="AA127" s="149"/>
      <c r="AB127" s="149"/>
      <c r="AC127" s="149"/>
      <c r="AD127" s="149"/>
    </row>
    <row r="128" spans="1:30" x14ac:dyDescent="0.2">
      <c r="A128" s="155" t="s">
        <v>384</v>
      </c>
      <c r="B128" s="244" t="s">
        <v>98</v>
      </c>
      <c r="C128" s="244" t="s">
        <v>281</v>
      </c>
      <c r="D128" s="243" t="s">
        <v>280</v>
      </c>
      <c r="E128" s="242">
        <v>1</v>
      </c>
      <c r="F128" s="156" t="s">
        <v>397</v>
      </c>
      <c r="G128" s="241"/>
      <c r="H128" s="241">
        <v>566.5</v>
      </c>
      <c r="I128" s="234">
        <f t="shared" si="3"/>
        <v>566.5</v>
      </c>
      <c r="J128" s="131"/>
      <c r="K128" s="131"/>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155" t="s">
        <v>384</v>
      </c>
      <c r="B129" s="244" t="s">
        <v>98</v>
      </c>
      <c r="C129" s="244" t="s">
        <v>281</v>
      </c>
      <c r="D129" s="243" t="s">
        <v>368</v>
      </c>
      <c r="E129" s="242">
        <v>1</v>
      </c>
      <c r="F129" s="158" t="s">
        <v>357</v>
      </c>
      <c r="G129" s="241"/>
      <c r="H129" s="241">
        <v>566.5</v>
      </c>
      <c r="I129" s="234">
        <f t="shared" si="3"/>
        <v>566.5</v>
      </c>
      <c r="J129" s="131"/>
      <c r="K129" s="131"/>
      <c r="L129" s="131"/>
      <c r="M129" s="131"/>
      <c r="N129" s="131"/>
      <c r="O129" s="131"/>
      <c r="P129" s="131"/>
      <c r="Q129" s="131"/>
      <c r="R129" s="149"/>
      <c r="S129" s="149"/>
      <c r="T129" s="149"/>
      <c r="U129" s="149"/>
      <c r="V129" s="149"/>
      <c r="W129" s="149"/>
      <c r="X129" s="149"/>
      <c r="Y129" s="149"/>
      <c r="Z129" s="149"/>
      <c r="AA129" s="149"/>
      <c r="AB129" s="149"/>
      <c r="AC129" s="149"/>
      <c r="AD129" s="149"/>
    </row>
    <row r="130" spans="1:30" x14ac:dyDescent="0.2">
      <c r="A130" s="155" t="s">
        <v>384</v>
      </c>
      <c r="B130" s="244" t="s">
        <v>98</v>
      </c>
      <c r="C130" s="244" t="s">
        <v>281</v>
      </c>
      <c r="D130" s="243" t="s">
        <v>280</v>
      </c>
      <c r="E130" s="242">
        <v>1</v>
      </c>
      <c r="F130" s="158" t="s">
        <v>939</v>
      </c>
      <c r="G130" s="241"/>
      <c r="H130" s="241">
        <v>566.5</v>
      </c>
      <c r="I130" s="234">
        <f t="shared" si="3"/>
        <v>566.5</v>
      </c>
      <c r="J130" s="131"/>
      <c r="K130" s="131"/>
      <c r="L130" s="131"/>
      <c r="M130" s="131"/>
      <c r="N130" s="131"/>
      <c r="O130" s="131"/>
      <c r="P130" s="131"/>
      <c r="Q130" s="131"/>
      <c r="R130" s="149"/>
      <c r="S130" s="149"/>
      <c r="T130" s="149"/>
      <c r="U130" s="149"/>
      <c r="V130" s="149"/>
      <c r="W130" s="149"/>
      <c r="X130" s="149"/>
      <c r="Y130" s="149"/>
      <c r="Z130" s="149"/>
      <c r="AA130" s="149"/>
      <c r="AB130" s="149"/>
      <c r="AC130" s="149"/>
      <c r="AD130" s="149"/>
    </row>
    <row r="131" spans="1:30" x14ac:dyDescent="0.2">
      <c r="A131" s="155" t="s">
        <v>384</v>
      </c>
      <c r="B131" s="244" t="s">
        <v>98</v>
      </c>
      <c r="C131" s="244" t="s">
        <v>281</v>
      </c>
      <c r="D131" s="243" t="s">
        <v>368</v>
      </c>
      <c r="E131" s="242">
        <v>1</v>
      </c>
      <c r="F131" s="158" t="s">
        <v>357</v>
      </c>
      <c r="G131" s="241"/>
      <c r="H131" s="241">
        <v>566.5</v>
      </c>
      <c r="I131" s="234">
        <f t="shared" si="3"/>
        <v>566.5</v>
      </c>
      <c r="J131" s="131"/>
      <c r="K131" s="131"/>
      <c r="L131" s="131"/>
      <c r="M131" s="131"/>
      <c r="N131" s="131"/>
      <c r="O131" s="131"/>
      <c r="P131" s="131"/>
      <c r="Q131" s="131"/>
      <c r="R131" s="149"/>
      <c r="S131" s="149"/>
      <c r="T131" s="149"/>
      <c r="U131" s="149"/>
      <c r="V131" s="149"/>
      <c r="W131" s="149"/>
      <c r="X131" s="149"/>
      <c r="Y131" s="149"/>
      <c r="Z131" s="149"/>
      <c r="AA131" s="149"/>
      <c r="AB131" s="149"/>
      <c r="AC131" s="149"/>
      <c r="AD131" s="149"/>
    </row>
    <row r="132" spans="1:30" x14ac:dyDescent="0.2">
      <c r="A132" s="155" t="s">
        <v>384</v>
      </c>
      <c r="B132" s="244" t="s">
        <v>98</v>
      </c>
      <c r="C132" s="244" t="s">
        <v>281</v>
      </c>
      <c r="D132" s="243" t="s">
        <v>280</v>
      </c>
      <c r="E132" s="242">
        <v>1</v>
      </c>
      <c r="F132" s="193" t="s">
        <v>399</v>
      </c>
      <c r="G132" s="241"/>
      <c r="H132" s="241">
        <v>566.5</v>
      </c>
      <c r="I132" s="234">
        <f t="shared" si="3"/>
        <v>566.5</v>
      </c>
      <c r="J132" s="131"/>
      <c r="K132" s="131"/>
      <c r="L132" s="131"/>
      <c r="M132" s="131"/>
      <c r="N132" s="131"/>
      <c r="O132" s="131"/>
      <c r="P132" s="131"/>
      <c r="Q132" s="131"/>
      <c r="R132" s="149"/>
      <c r="S132" s="149"/>
      <c r="T132" s="149"/>
      <c r="U132" s="149"/>
      <c r="V132" s="149"/>
      <c r="W132" s="149"/>
      <c r="X132" s="149"/>
      <c r="Y132" s="149"/>
      <c r="Z132" s="149"/>
      <c r="AA132" s="149"/>
      <c r="AB132" s="149"/>
      <c r="AC132" s="149"/>
      <c r="AD132" s="149"/>
    </row>
    <row r="133" spans="1:30" x14ac:dyDescent="0.2">
      <c r="A133" s="155" t="s">
        <v>384</v>
      </c>
      <c r="B133" s="244" t="s">
        <v>98</v>
      </c>
      <c r="C133" s="244" t="s">
        <v>281</v>
      </c>
      <c r="D133" s="243" t="s">
        <v>280</v>
      </c>
      <c r="E133" s="242">
        <v>1</v>
      </c>
      <c r="F133" s="194" t="s">
        <v>400</v>
      </c>
      <c r="G133" s="241"/>
      <c r="H133" s="241">
        <v>566.5</v>
      </c>
      <c r="I133" s="234">
        <f t="shared" si="3"/>
        <v>566.5</v>
      </c>
      <c r="J133" s="131"/>
      <c r="K133" s="131"/>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155" t="s">
        <v>385</v>
      </c>
      <c r="B134" s="244" t="s">
        <v>104</v>
      </c>
      <c r="C134" s="244" t="s">
        <v>281</v>
      </c>
      <c r="D134" s="243" t="s">
        <v>280</v>
      </c>
      <c r="E134" s="242">
        <v>1</v>
      </c>
      <c r="F134" s="158" t="s">
        <v>401</v>
      </c>
      <c r="G134" s="241"/>
      <c r="H134" s="241">
        <v>364.17</v>
      </c>
      <c r="I134" s="234">
        <f t="shared" si="3"/>
        <v>364.17</v>
      </c>
      <c r="J134" s="131"/>
      <c r="K134" s="131"/>
      <c r="L134" s="131"/>
      <c r="M134" s="131"/>
      <c r="N134" s="131"/>
      <c r="O134" s="131"/>
      <c r="P134" s="131"/>
      <c r="Q134" s="131"/>
      <c r="R134" s="149"/>
      <c r="S134" s="149"/>
      <c r="T134" s="149"/>
      <c r="U134" s="149"/>
      <c r="V134" s="149"/>
      <c r="W134" s="149"/>
      <c r="X134" s="149"/>
      <c r="Y134" s="149"/>
      <c r="Z134" s="149"/>
      <c r="AA134" s="149"/>
      <c r="AB134" s="149"/>
      <c r="AC134" s="149"/>
      <c r="AD134" s="149"/>
    </row>
    <row r="135" spans="1:30" x14ac:dyDescent="0.2">
      <c r="A135" s="155" t="s">
        <v>386</v>
      </c>
      <c r="B135" s="244" t="s">
        <v>102</v>
      </c>
      <c r="C135" s="244" t="s">
        <v>281</v>
      </c>
      <c r="D135" s="243" t="s">
        <v>368</v>
      </c>
      <c r="E135" s="242">
        <v>1</v>
      </c>
      <c r="F135" s="158" t="s">
        <v>357</v>
      </c>
      <c r="G135" s="241"/>
      <c r="H135" s="241">
        <v>465.35</v>
      </c>
      <c r="I135" s="234">
        <f t="shared" si="3"/>
        <v>465.35</v>
      </c>
      <c r="J135" s="131"/>
      <c r="K135" s="131"/>
      <c r="L135" s="131"/>
      <c r="M135" s="131"/>
      <c r="N135" s="131"/>
      <c r="O135" s="131"/>
      <c r="P135" s="131"/>
      <c r="Q135" s="131"/>
      <c r="R135" s="149"/>
      <c r="S135" s="149"/>
      <c r="T135" s="149"/>
      <c r="U135" s="149"/>
      <c r="V135" s="149"/>
      <c r="W135" s="149"/>
      <c r="X135" s="149"/>
      <c r="Y135" s="149"/>
      <c r="Z135" s="149"/>
      <c r="AA135" s="149"/>
      <c r="AB135" s="149"/>
      <c r="AC135" s="149"/>
      <c r="AD135" s="149"/>
    </row>
    <row r="136" spans="1:30" x14ac:dyDescent="0.2">
      <c r="A136" s="155" t="s">
        <v>402</v>
      </c>
      <c r="B136" s="244" t="s">
        <v>94</v>
      </c>
      <c r="C136" s="244" t="s">
        <v>183</v>
      </c>
      <c r="D136" s="243" t="s">
        <v>280</v>
      </c>
      <c r="E136" s="242">
        <v>1</v>
      </c>
      <c r="F136" s="158" t="s">
        <v>405</v>
      </c>
      <c r="G136" s="241"/>
      <c r="H136" s="241">
        <v>1392.8</v>
      </c>
      <c r="I136" s="234">
        <f t="shared" si="3"/>
        <v>1392.8</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62" t="s">
        <v>403</v>
      </c>
      <c r="B137" s="244" t="s">
        <v>94</v>
      </c>
      <c r="C137" s="244" t="s">
        <v>183</v>
      </c>
      <c r="D137" s="243" t="s">
        <v>280</v>
      </c>
      <c r="E137" s="242">
        <v>1</v>
      </c>
      <c r="F137" s="158" t="s">
        <v>406</v>
      </c>
      <c r="G137" s="241"/>
      <c r="H137" s="241">
        <v>1392.8</v>
      </c>
      <c r="I137" s="234">
        <f t="shared" si="3"/>
        <v>1392.8</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383</v>
      </c>
      <c r="B138" s="244" t="s">
        <v>388</v>
      </c>
      <c r="C138" s="244" t="s">
        <v>183</v>
      </c>
      <c r="D138" s="243" t="s">
        <v>280</v>
      </c>
      <c r="E138" s="242">
        <v>1</v>
      </c>
      <c r="F138" s="193" t="s">
        <v>407</v>
      </c>
      <c r="G138" s="241"/>
      <c r="H138" s="241">
        <v>849.76</v>
      </c>
      <c r="I138" s="234">
        <f t="shared" si="3"/>
        <v>849.76</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383</v>
      </c>
      <c r="B139" s="244" t="s">
        <v>388</v>
      </c>
      <c r="C139" s="244" t="s">
        <v>183</v>
      </c>
      <c r="D139" s="243" t="s">
        <v>280</v>
      </c>
      <c r="E139" s="242">
        <v>1</v>
      </c>
      <c r="F139" s="158" t="s">
        <v>432</v>
      </c>
      <c r="G139" s="241"/>
      <c r="H139" s="241">
        <v>849.76</v>
      </c>
      <c r="I139" s="234">
        <f t="shared" si="3"/>
        <v>849.76</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92" t="s">
        <v>384</v>
      </c>
      <c r="B140" s="244" t="s">
        <v>98</v>
      </c>
      <c r="C140" s="244" t="s">
        <v>183</v>
      </c>
      <c r="D140" s="243" t="s">
        <v>280</v>
      </c>
      <c r="E140" s="242">
        <v>1</v>
      </c>
      <c r="F140" s="158" t="s">
        <v>409</v>
      </c>
      <c r="G140" s="241"/>
      <c r="H140" s="241">
        <v>566.5</v>
      </c>
      <c r="I140" s="234">
        <f t="shared" si="3"/>
        <v>566.5</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55" t="s">
        <v>404</v>
      </c>
      <c r="B141" s="244" t="s">
        <v>387</v>
      </c>
      <c r="C141" s="244" t="s">
        <v>183</v>
      </c>
      <c r="D141" s="243" t="s">
        <v>280</v>
      </c>
      <c r="E141" s="242">
        <v>1</v>
      </c>
      <c r="F141" s="158" t="s">
        <v>413</v>
      </c>
      <c r="G141" s="241"/>
      <c r="H141" s="241">
        <v>505.81</v>
      </c>
      <c r="I141" s="234">
        <f t="shared" si="3"/>
        <v>505.81</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404</v>
      </c>
      <c r="B142" s="244" t="s">
        <v>387</v>
      </c>
      <c r="C142" s="244" t="s">
        <v>183</v>
      </c>
      <c r="D142" s="243" t="s">
        <v>280</v>
      </c>
      <c r="E142" s="242">
        <v>1</v>
      </c>
      <c r="F142" s="158" t="s">
        <v>410</v>
      </c>
      <c r="G142" s="241"/>
      <c r="H142" s="241">
        <v>505.81</v>
      </c>
      <c r="I142" s="234">
        <f t="shared" si="3"/>
        <v>505.81</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65" t="s">
        <v>386</v>
      </c>
      <c r="B143" s="244" t="s">
        <v>102</v>
      </c>
      <c r="C143" s="244" t="s">
        <v>183</v>
      </c>
      <c r="D143" s="243" t="s">
        <v>280</v>
      </c>
      <c r="E143" s="242">
        <v>1</v>
      </c>
      <c r="F143" s="158" t="s">
        <v>411</v>
      </c>
      <c r="G143" s="241"/>
      <c r="H143" s="241">
        <v>465.35</v>
      </c>
      <c r="I143" s="234">
        <f t="shared" si="3"/>
        <v>465.35</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65" t="s">
        <v>386</v>
      </c>
      <c r="B144" s="244" t="s">
        <v>102</v>
      </c>
      <c r="C144" s="244" t="s">
        <v>183</v>
      </c>
      <c r="D144" s="243" t="s">
        <v>280</v>
      </c>
      <c r="E144" s="242">
        <v>1</v>
      </c>
      <c r="F144" s="158" t="s">
        <v>412</v>
      </c>
      <c r="G144" s="241"/>
      <c r="H144" s="241">
        <v>465.35</v>
      </c>
      <c r="I144" s="234">
        <f t="shared" si="3"/>
        <v>465.35</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65" t="s">
        <v>386</v>
      </c>
      <c r="B145" s="244" t="s">
        <v>102</v>
      </c>
      <c r="C145" s="244" t="s">
        <v>183</v>
      </c>
      <c r="D145" s="243" t="s">
        <v>280</v>
      </c>
      <c r="E145" s="242">
        <v>1</v>
      </c>
      <c r="F145" s="158" t="s">
        <v>1017</v>
      </c>
      <c r="G145" s="241"/>
      <c r="H145" s="241">
        <v>465.35</v>
      </c>
      <c r="I145" s="234">
        <f t="shared" si="3"/>
        <v>465.35</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65" t="s">
        <v>386</v>
      </c>
      <c r="B146" s="244" t="s">
        <v>102</v>
      </c>
      <c r="C146" s="244" t="s">
        <v>183</v>
      </c>
      <c r="D146" s="243" t="s">
        <v>280</v>
      </c>
      <c r="E146" s="242">
        <v>1</v>
      </c>
      <c r="F146" s="158" t="s">
        <v>414</v>
      </c>
      <c r="G146" s="241"/>
      <c r="H146" s="241">
        <v>465.35</v>
      </c>
      <c r="I146" s="234">
        <f t="shared" si="3"/>
        <v>465.35</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65" t="s">
        <v>386</v>
      </c>
      <c r="B147" s="244" t="s">
        <v>102</v>
      </c>
      <c r="C147" s="244" t="s">
        <v>183</v>
      </c>
      <c r="D147" s="243" t="s">
        <v>280</v>
      </c>
      <c r="E147" s="242">
        <v>1</v>
      </c>
      <c r="F147" s="158" t="s">
        <v>415</v>
      </c>
      <c r="G147" s="241"/>
      <c r="H147" s="241">
        <v>465.35</v>
      </c>
      <c r="I147" s="234">
        <f t="shared" si="3"/>
        <v>465.35</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65" t="s">
        <v>386</v>
      </c>
      <c r="B148" s="244" t="s">
        <v>102</v>
      </c>
      <c r="C148" s="244" t="s">
        <v>183</v>
      </c>
      <c r="D148" s="243" t="s">
        <v>280</v>
      </c>
      <c r="E148" s="242">
        <v>1</v>
      </c>
      <c r="F148" s="158" t="s">
        <v>416</v>
      </c>
      <c r="G148" s="241"/>
      <c r="H148" s="241">
        <v>465.35</v>
      </c>
      <c r="I148" s="234">
        <f t="shared" si="3"/>
        <v>465.35</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65" t="s">
        <v>386</v>
      </c>
      <c r="B149" s="244" t="s">
        <v>102</v>
      </c>
      <c r="C149" s="244" t="s">
        <v>183</v>
      </c>
      <c r="D149" s="243" t="s">
        <v>280</v>
      </c>
      <c r="E149" s="242">
        <v>1</v>
      </c>
      <c r="F149" s="158" t="s">
        <v>417</v>
      </c>
      <c r="G149" s="241"/>
      <c r="H149" s="241">
        <v>465.35</v>
      </c>
      <c r="I149" s="234">
        <f t="shared" si="3"/>
        <v>465.35</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65" t="s">
        <v>386</v>
      </c>
      <c r="B150" s="244" t="s">
        <v>102</v>
      </c>
      <c r="C150" s="244" t="s">
        <v>183</v>
      </c>
      <c r="D150" s="243" t="s">
        <v>280</v>
      </c>
      <c r="E150" s="242">
        <v>1</v>
      </c>
      <c r="F150" s="175" t="s">
        <v>418</v>
      </c>
      <c r="G150" s="241"/>
      <c r="H150" s="241">
        <v>465.35</v>
      </c>
      <c r="I150" s="234">
        <f t="shared" si="3"/>
        <v>465.35</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65" t="s">
        <v>386</v>
      </c>
      <c r="B151" s="244" t="s">
        <v>102</v>
      </c>
      <c r="C151" s="244" t="s">
        <v>183</v>
      </c>
      <c r="D151" s="243" t="s">
        <v>280</v>
      </c>
      <c r="E151" s="242">
        <v>1</v>
      </c>
      <c r="F151" s="158" t="s">
        <v>1118</v>
      </c>
      <c r="G151" s="241"/>
      <c r="H151" s="241">
        <v>465.35</v>
      </c>
      <c r="I151" s="234">
        <f t="shared" si="3"/>
        <v>465.35</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65" t="s">
        <v>386</v>
      </c>
      <c r="B152" s="244" t="s">
        <v>102</v>
      </c>
      <c r="C152" s="244" t="s">
        <v>183</v>
      </c>
      <c r="D152" s="243" t="s">
        <v>280</v>
      </c>
      <c r="E152" s="242">
        <v>1</v>
      </c>
      <c r="F152" s="191" t="s">
        <v>1018</v>
      </c>
      <c r="G152" s="241"/>
      <c r="H152" s="241">
        <v>465.35</v>
      </c>
      <c r="I152" s="234">
        <f t="shared" si="3"/>
        <v>465.35</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65" t="s">
        <v>386</v>
      </c>
      <c r="B153" s="244" t="s">
        <v>102</v>
      </c>
      <c r="C153" s="244" t="s">
        <v>183</v>
      </c>
      <c r="D153" s="243" t="s">
        <v>280</v>
      </c>
      <c r="E153" s="242">
        <v>1</v>
      </c>
      <c r="F153" s="158" t="s">
        <v>421</v>
      </c>
      <c r="G153" s="241"/>
      <c r="H153" s="241">
        <v>465.35</v>
      </c>
      <c r="I153" s="234">
        <f t="shared" si="3"/>
        <v>465.35</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65" t="s">
        <v>386</v>
      </c>
      <c r="B154" s="244" t="s">
        <v>102</v>
      </c>
      <c r="C154" s="244" t="s">
        <v>183</v>
      </c>
      <c r="D154" s="243" t="s">
        <v>280</v>
      </c>
      <c r="E154" s="242">
        <v>1</v>
      </c>
      <c r="F154" s="158" t="s">
        <v>422</v>
      </c>
      <c r="G154" s="241"/>
      <c r="H154" s="241">
        <v>465.35</v>
      </c>
      <c r="I154" s="234">
        <f t="shared" si="3"/>
        <v>465.35</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65" t="s">
        <v>386</v>
      </c>
      <c r="B155" s="244" t="s">
        <v>102</v>
      </c>
      <c r="C155" s="244" t="s">
        <v>183</v>
      </c>
      <c r="D155" s="243" t="s">
        <v>280</v>
      </c>
      <c r="E155" s="242">
        <v>1</v>
      </c>
      <c r="F155" s="158" t="s">
        <v>423</v>
      </c>
      <c r="G155" s="241"/>
      <c r="H155" s="241">
        <v>465.35</v>
      </c>
      <c r="I155" s="234">
        <f t="shared" si="3"/>
        <v>465.35</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65" t="s">
        <v>386</v>
      </c>
      <c r="B156" s="244" t="s">
        <v>102</v>
      </c>
      <c r="C156" s="244" t="s">
        <v>183</v>
      </c>
      <c r="D156" s="243" t="s">
        <v>280</v>
      </c>
      <c r="E156" s="242">
        <v>1</v>
      </c>
      <c r="F156" s="151" t="s">
        <v>424</v>
      </c>
      <c r="G156" s="241"/>
      <c r="H156" s="241">
        <v>465.35</v>
      </c>
      <c r="I156" s="234">
        <f t="shared" si="3"/>
        <v>465.35</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65" t="s">
        <v>386</v>
      </c>
      <c r="B157" s="244" t="s">
        <v>102</v>
      </c>
      <c r="C157" s="244" t="s">
        <v>183</v>
      </c>
      <c r="D157" s="243" t="s">
        <v>280</v>
      </c>
      <c r="E157" s="242">
        <v>1</v>
      </c>
      <c r="F157" s="158" t="s">
        <v>425</v>
      </c>
      <c r="G157" s="241"/>
      <c r="H157" s="241">
        <v>465.35</v>
      </c>
      <c r="I157" s="234">
        <f t="shared" si="3"/>
        <v>465.35</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65" t="s">
        <v>386</v>
      </c>
      <c r="B158" s="244" t="s">
        <v>102</v>
      </c>
      <c r="C158" s="244" t="s">
        <v>183</v>
      </c>
      <c r="D158" s="243" t="s">
        <v>280</v>
      </c>
      <c r="E158" s="242">
        <v>1</v>
      </c>
      <c r="F158" s="205" t="s">
        <v>426</v>
      </c>
      <c r="G158" s="241"/>
      <c r="H158" s="241">
        <v>465.35</v>
      </c>
      <c r="I158" s="234">
        <f t="shared" si="3"/>
        <v>465.35</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65" t="s">
        <v>386</v>
      </c>
      <c r="B159" s="244" t="s">
        <v>102</v>
      </c>
      <c r="C159" s="244" t="s">
        <v>183</v>
      </c>
      <c r="D159" s="243" t="s">
        <v>280</v>
      </c>
      <c r="E159" s="242">
        <v>1</v>
      </c>
      <c r="F159" s="158" t="s">
        <v>427</v>
      </c>
      <c r="G159" s="241"/>
      <c r="H159" s="241">
        <v>465.35</v>
      </c>
      <c r="I159" s="234">
        <f t="shared" si="3"/>
        <v>465.35</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65" t="s">
        <v>386</v>
      </c>
      <c r="B160" s="244" t="s">
        <v>102</v>
      </c>
      <c r="C160" s="244" t="s">
        <v>183</v>
      </c>
      <c r="D160" s="243" t="s">
        <v>280</v>
      </c>
      <c r="E160" s="242">
        <v>1</v>
      </c>
      <c r="F160" s="156" t="s">
        <v>986</v>
      </c>
      <c r="G160" s="241"/>
      <c r="H160" s="241">
        <v>465.35</v>
      </c>
      <c r="I160" s="234">
        <f t="shared" si="3"/>
        <v>465.35</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65" t="s">
        <v>386</v>
      </c>
      <c r="B161" s="244" t="s">
        <v>102</v>
      </c>
      <c r="C161" s="244" t="s">
        <v>183</v>
      </c>
      <c r="D161" s="243" t="s">
        <v>280</v>
      </c>
      <c r="E161" s="242">
        <v>1</v>
      </c>
      <c r="F161" s="158" t="s">
        <v>428</v>
      </c>
      <c r="G161" s="241"/>
      <c r="H161" s="241">
        <v>465.35</v>
      </c>
      <c r="I161" s="234">
        <f t="shared" si="3"/>
        <v>465.35</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65" t="s">
        <v>386</v>
      </c>
      <c r="B162" s="244" t="s">
        <v>102</v>
      </c>
      <c r="C162" s="244" t="s">
        <v>183</v>
      </c>
      <c r="D162" s="243" t="s">
        <v>280</v>
      </c>
      <c r="E162" s="242">
        <v>1</v>
      </c>
      <c r="F162" s="158" t="s">
        <v>429</v>
      </c>
      <c r="G162" s="241"/>
      <c r="H162" s="241">
        <v>465.35</v>
      </c>
      <c r="I162" s="234">
        <f t="shared" si="3"/>
        <v>465.35</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55" t="s">
        <v>385</v>
      </c>
      <c r="B163" s="244" t="s">
        <v>104</v>
      </c>
      <c r="C163" s="244" t="s">
        <v>183</v>
      </c>
      <c r="D163" s="243" t="s">
        <v>280</v>
      </c>
      <c r="E163" s="242">
        <v>1</v>
      </c>
      <c r="F163" s="158" t="s">
        <v>430</v>
      </c>
      <c r="G163" s="241"/>
      <c r="H163" s="241">
        <v>364.17</v>
      </c>
      <c r="I163" s="234">
        <f t="shared" si="3"/>
        <v>364.17</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55" t="s">
        <v>385</v>
      </c>
      <c r="B164" s="244" t="s">
        <v>104</v>
      </c>
      <c r="C164" s="244" t="s">
        <v>183</v>
      </c>
      <c r="D164" s="243" t="s">
        <v>280</v>
      </c>
      <c r="E164" s="242">
        <v>1</v>
      </c>
      <c r="F164" s="158" t="s">
        <v>1117</v>
      </c>
      <c r="G164" s="241"/>
      <c r="H164" s="241">
        <v>364.17</v>
      </c>
      <c r="I164" s="234">
        <f t="shared" si="3"/>
        <v>364.17</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55" t="s">
        <v>385</v>
      </c>
      <c r="B165" s="244" t="s">
        <v>104</v>
      </c>
      <c r="C165" s="244" t="s">
        <v>183</v>
      </c>
      <c r="D165" s="243" t="s">
        <v>280</v>
      </c>
      <c r="E165" s="242">
        <v>1</v>
      </c>
      <c r="F165" s="158" t="s">
        <v>439</v>
      </c>
      <c r="G165" s="241"/>
      <c r="H165" s="241">
        <v>364.17</v>
      </c>
      <c r="I165" s="234">
        <f t="shared" si="3"/>
        <v>364.17</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90" t="s">
        <v>385</v>
      </c>
      <c r="B166" s="244" t="s">
        <v>104</v>
      </c>
      <c r="C166" s="244" t="s">
        <v>183</v>
      </c>
      <c r="D166" s="243" t="s">
        <v>280</v>
      </c>
      <c r="E166" s="242">
        <v>1</v>
      </c>
      <c r="F166" s="205" t="s">
        <v>1083</v>
      </c>
      <c r="G166" s="241"/>
      <c r="H166" s="241">
        <v>364.17</v>
      </c>
      <c r="I166" s="234">
        <f t="shared" si="3"/>
        <v>364.17</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2" t="s">
        <v>382</v>
      </c>
      <c r="B167" s="244" t="s">
        <v>94</v>
      </c>
      <c r="C167" s="244" t="s">
        <v>297</v>
      </c>
      <c r="D167" s="243" t="s">
        <v>280</v>
      </c>
      <c r="E167" s="242">
        <v>1</v>
      </c>
      <c r="F167" s="151" t="s">
        <v>440</v>
      </c>
      <c r="G167" s="249"/>
      <c r="H167" s="241">
        <v>1392.8</v>
      </c>
      <c r="I167" s="234">
        <f t="shared" si="3"/>
        <v>1392.8</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55" t="s">
        <v>404</v>
      </c>
      <c r="B168" s="244" t="s">
        <v>387</v>
      </c>
      <c r="C168" s="244" t="s">
        <v>297</v>
      </c>
      <c r="D168" s="243" t="s">
        <v>280</v>
      </c>
      <c r="E168" s="242">
        <v>1</v>
      </c>
      <c r="F168" s="188" t="s">
        <v>934</v>
      </c>
      <c r="G168" s="241"/>
      <c r="H168" s="241">
        <v>505.81</v>
      </c>
      <c r="I168" s="234">
        <f t="shared" si="3"/>
        <v>505.81</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55" t="s">
        <v>385</v>
      </c>
      <c r="B169" s="244" t="s">
        <v>104</v>
      </c>
      <c r="C169" s="244" t="s">
        <v>297</v>
      </c>
      <c r="D169" s="243" t="s">
        <v>280</v>
      </c>
      <c r="E169" s="242">
        <v>1</v>
      </c>
      <c r="F169" s="158" t="s">
        <v>1028</v>
      </c>
      <c r="G169" s="241"/>
      <c r="H169" s="241">
        <v>364.17</v>
      </c>
      <c r="I169" s="234">
        <f t="shared" si="3"/>
        <v>364.17</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55" t="s">
        <v>433</v>
      </c>
      <c r="B170" s="244" t="s">
        <v>94</v>
      </c>
      <c r="C170" s="244" t="s">
        <v>434</v>
      </c>
      <c r="D170" s="243" t="s">
        <v>280</v>
      </c>
      <c r="E170" s="242">
        <v>1</v>
      </c>
      <c r="F170" s="157" t="s">
        <v>435</v>
      </c>
      <c r="G170" s="241"/>
      <c r="H170" s="241">
        <v>1392.8</v>
      </c>
      <c r="I170" s="234">
        <f t="shared" si="3"/>
        <v>1392.8</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55" t="s">
        <v>383</v>
      </c>
      <c r="B171" s="244" t="s">
        <v>388</v>
      </c>
      <c r="C171" s="244" t="s">
        <v>434</v>
      </c>
      <c r="D171" s="243" t="s">
        <v>280</v>
      </c>
      <c r="E171" s="242">
        <v>1</v>
      </c>
      <c r="F171" s="158" t="s">
        <v>436</v>
      </c>
      <c r="G171" s="241"/>
      <c r="H171" s="241">
        <v>849.76</v>
      </c>
      <c r="I171" s="234">
        <f t="shared" si="3"/>
        <v>849.76</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55" t="s">
        <v>441</v>
      </c>
      <c r="B172" s="244" t="s">
        <v>94</v>
      </c>
      <c r="C172" s="174" t="s">
        <v>443</v>
      </c>
      <c r="D172" s="243" t="s">
        <v>280</v>
      </c>
      <c r="E172" s="242">
        <v>1</v>
      </c>
      <c r="F172" s="156" t="s">
        <v>444</v>
      </c>
      <c r="G172" s="241"/>
      <c r="H172" s="241">
        <v>1392.8</v>
      </c>
      <c r="I172" s="234">
        <f t="shared" si="3"/>
        <v>1392.8</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55" t="s">
        <v>383</v>
      </c>
      <c r="B173" s="244" t="s">
        <v>388</v>
      </c>
      <c r="C173" s="174" t="s">
        <v>443</v>
      </c>
      <c r="D173" s="243" t="s">
        <v>280</v>
      </c>
      <c r="E173" s="242">
        <v>1</v>
      </c>
      <c r="F173" s="158" t="s">
        <v>448</v>
      </c>
      <c r="G173" s="241"/>
      <c r="H173" s="241">
        <v>849.76</v>
      </c>
      <c r="I173" s="234">
        <f t="shared" si="3"/>
        <v>849.76</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55" t="s">
        <v>386</v>
      </c>
      <c r="B174" s="244" t="s">
        <v>102</v>
      </c>
      <c r="C174" s="174" t="s">
        <v>443</v>
      </c>
      <c r="D174" s="243" t="s">
        <v>280</v>
      </c>
      <c r="E174" s="242">
        <v>1</v>
      </c>
      <c r="F174" s="164" t="s">
        <v>446</v>
      </c>
      <c r="G174" s="241"/>
      <c r="H174" s="241">
        <v>465.35</v>
      </c>
      <c r="I174" s="234">
        <f t="shared" si="3"/>
        <v>465.35</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55" t="s">
        <v>442</v>
      </c>
      <c r="B175" s="244" t="s">
        <v>94</v>
      </c>
      <c r="C175" s="174" t="s">
        <v>443</v>
      </c>
      <c r="D175" s="243" t="s">
        <v>368</v>
      </c>
      <c r="E175" s="242">
        <v>1</v>
      </c>
      <c r="F175" s="158" t="s">
        <v>357</v>
      </c>
      <c r="G175" s="241"/>
      <c r="H175" s="241">
        <v>1392.8</v>
      </c>
      <c r="I175" s="234">
        <f t="shared" si="3"/>
        <v>1392.8</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55" t="s">
        <v>404</v>
      </c>
      <c r="B176" s="244" t="s">
        <v>387</v>
      </c>
      <c r="C176" s="184" t="s">
        <v>443</v>
      </c>
      <c r="D176" s="243" t="s">
        <v>280</v>
      </c>
      <c r="E176" s="242">
        <v>1</v>
      </c>
      <c r="F176" s="158" t="s">
        <v>1027</v>
      </c>
      <c r="G176" s="241"/>
      <c r="H176" s="241">
        <v>505.81</v>
      </c>
      <c r="I176" s="234">
        <f t="shared" si="3"/>
        <v>505.81</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55" t="s">
        <v>404</v>
      </c>
      <c r="B177" s="244" t="s">
        <v>387</v>
      </c>
      <c r="C177" s="174" t="s">
        <v>451</v>
      </c>
      <c r="D177" s="243" t="s">
        <v>280</v>
      </c>
      <c r="E177" s="242">
        <v>1</v>
      </c>
      <c r="F177" s="158" t="s">
        <v>452</v>
      </c>
      <c r="G177" s="241"/>
      <c r="H177" s="241">
        <v>505.81</v>
      </c>
      <c r="I177" s="234">
        <f t="shared" si="3"/>
        <v>505.81</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55" t="s">
        <v>383</v>
      </c>
      <c r="B178" s="244" t="s">
        <v>388</v>
      </c>
      <c r="C178" s="174" t="s">
        <v>451</v>
      </c>
      <c r="D178" s="243" t="s">
        <v>280</v>
      </c>
      <c r="E178" s="242">
        <v>1</v>
      </c>
      <c r="F178" s="185" t="s">
        <v>453</v>
      </c>
      <c r="G178" s="241"/>
      <c r="H178" s="241">
        <v>849.76</v>
      </c>
      <c r="I178" s="234">
        <f t="shared" si="3"/>
        <v>849.76</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55" t="s">
        <v>383</v>
      </c>
      <c r="B179" s="244" t="s">
        <v>388</v>
      </c>
      <c r="C179" s="174" t="s">
        <v>451</v>
      </c>
      <c r="D179" s="243" t="s">
        <v>280</v>
      </c>
      <c r="E179" s="242">
        <v>1</v>
      </c>
      <c r="F179" s="185" t="s">
        <v>454</v>
      </c>
      <c r="G179" s="241"/>
      <c r="H179" s="241">
        <v>849.76</v>
      </c>
      <c r="I179" s="234">
        <f t="shared" si="3"/>
        <v>849.76</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55" t="s">
        <v>383</v>
      </c>
      <c r="B180" s="244" t="s">
        <v>388</v>
      </c>
      <c r="C180" s="174" t="s">
        <v>451</v>
      </c>
      <c r="D180" s="243" t="s">
        <v>280</v>
      </c>
      <c r="E180" s="242">
        <v>1</v>
      </c>
      <c r="F180" s="185" t="s">
        <v>964</v>
      </c>
      <c r="G180" s="241"/>
      <c r="H180" s="241">
        <v>849.76</v>
      </c>
      <c r="I180" s="234">
        <f t="shared" ref="I180:I243" si="4">SUM(G180:H180)</f>
        <v>849.76</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55" t="s">
        <v>404</v>
      </c>
      <c r="B181" s="244" t="s">
        <v>387</v>
      </c>
      <c r="C181" s="174" t="s">
        <v>451</v>
      </c>
      <c r="D181" s="243" t="s">
        <v>280</v>
      </c>
      <c r="E181" s="242">
        <v>1</v>
      </c>
      <c r="F181" s="185" t="s">
        <v>455</v>
      </c>
      <c r="G181" s="241"/>
      <c r="H181" s="241">
        <v>505.81</v>
      </c>
      <c r="I181" s="234">
        <f t="shared" si="4"/>
        <v>505.81</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55" t="s">
        <v>404</v>
      </c>
      <c r="B182" s="244" t="s">
        <v>387</v>
      </c>
      <c r="C182" s="174" t="s">
        <v>451</v>
      </c>
      <c r="D182" s="243" t="s">
        <v>280</v>
      </c>
      <c r="E182" s="242">
        <v>1</v>
      </c>
      <c r="F182" s="185" t="s">
        <v>1082</v>
      </c>
      <c r="G182" s="241"/>
      <c r="H182" s="241">
        <v>505.81</v>
      </c>
      <c r="I182" s="234">
        <f t="shared" si="4"/>
        <v>505.81</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449</v>
      </c>
      <c r="B183" s="244" t="s">
        <v>94</v>
      </c>
      <c r="C183" s="174" t="s">
        <v>451</v>
      </c>
      <c r="D183" s="243" t="s">
        <v>280</v>
      </c>
      <c r="E183" s="242">
        <v>1</v>
      </c>
      <c r="F183" s="158" t="s">
        <v>963</v>
      </c>
      <c r="G183" s="241"/>
      <c r="H183" s="241">
        <v>1392.8</v>
      </c>
      <c r="I183" s="234">
        <f t="shared" si="4"/>
        <v>1392.8</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383</v>
      </c>
      <c r="B184" s="244" t="s">
        <v>388</v>
      </c>
      <c r="C184" s="174" t="s">
        <v>451</v>
      </c>
      <c r="D184" s="243" t="s">
        <v>280</v>
      </c>
      <c r="E184" s="242">
        <v>1</v>
      </c>
      <c r="F184" s="185" t="s">
        <v>456</v>
      </c>
      <c r="G184" s="241"/>
      <c r="H184" s="241">
        <v>849.76</v>
      </c>
      <c r="I184" s="234">
        <f t="shared" si="4"/>
        <v>849.76</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404</v>
      </c>
      <c r="B185" s="244" t="s">
        <v>387</v>
      </c>
      <c r="C185" s="174" t="s">
        <v>451</v>
      </c>
      <c r="D185" s="243" t="s">
        <v>280</v>
      </c>
      <c r="E185" s="242">
        <v>1</v>
      </c>
      <c r="F185" s="185" t="s">
        <v>457</v>
      </c>
      <c r="G185" s="241"/>
      <c r="H185" s="241">
        <v>505.81</v>
      </c>
      <c r="I185" s="234">
        <f t="shared" si="4"/>
        <v>505.81</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55" t="s">
        <v>404</v>
      </c>
      <c r="B186" s="244" t="s">
        <v>387</v>
      </c>
      <c r="C186" s="174" t="s">
        <v>451</v>
      </c>
      <c r="D186" s="243" t="s">
        <v>280</v>
      </c>
      <c r="E186" s="242">
        <v>1</v>
      </c>
      <c r="F186" s="158" t="s">
        <v>1016</v>
      </c>
      <c r="G186" s="241"/>
      <c r="H186" s="241">
        <v>505.81</v>
      </c>
      <c r="I186" s="234">
        <f t="shared" si="4"/>
        <v>505.81</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55" t="s">
        <v>386</v>
      </c>
      <c r="B187" s="244" t="s">
        <v>102</v>
      </c>
      <c r="C187" s="174" t="s">
        <v>451</v>
      </c>
      <c r="D187" s="243" t="s">
        <v>280</v>
      </c>
      <c r="E187" s="242">
        <v>1</v>
      </c>
      <c r="F187" s="186" t="s">
        <v>952</v>
      </c>
      <c r="G187" s="241"/>
      <c r="H187" s="241">
        <v>465.35</v>
      </c>
      <c r="I187" s="234">
        <f t="shared" si="4"/>
        <v>465.35</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450</v>
      </c>
      <c r="B188" s="244" t="s">
        <v>94</v>
      </c>
      <c r="C188" s="174" t="s">
        <v>451</v>
      </c>
      <c r="D188" s="243" t="s">
        <v>280</v>
      </c>
      <c r="E188" s="242">
        <v>1</v>
      </c>
      <c r="F188" s="158" t="s">
        <v>459</v>
      </c>
      <c r="G188" s="241"/>
      <c r="H188" s="241">
        <v>1392.8</v>
      </c>
      <c r="I188" s="234">
        <f t="shared" si="4"/>
        <v>1392.8</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383</v>
      </c>
      <c r="B189" s="244" t="s">
        <v>388</v>
      </c>
      <c r="C189" s="174" t="s">
        <v>451</v>
      </c>
      <c r="D189" s="243" t="s">
        <v>280</v>
      </c>
      <c r="E189" s="242">
        <v>1</v>
      </c>
      <c r="F189" s="186" t="s">
        <v>460</v>
      </c>
      <c r="G189" s="241"/>
      <c r="H189" s="241">
        <v>849.76</v>
      </c>
      <c r="I189" s="234">
        <f t="shared" si="4"/>
        <v>849.76</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404</v>
      </c>
      <c r="B190" s="244" t="s">
        <v>387</v>
      </c>
      <c r="C190" s="174" t="s">
        <v>451</v>
      </c>
      <c r="D190" s="243" t="s">
        <v>280</v>
      </c>
      <c r="E190" s="242">
        <v>1</v>
      </c>
      <c r="F190" s="186" t="s">
        <v>461</v>
      </c>
      <c r="G190" s="241"/>
      <c r="H190" s="241">
        <v>505.81</v>
      </c>
      <c r="I190" s="234">
        <f t="shared" si="4"/>
        <v>505.81</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386</v>
      </c>
      <c r="B191" s="244" t="s">
        <v>102</v>
      </c>
      <c r="C191" s="174" t="s">
        <v>451</v>
      </c>
      <c r="D191" s="243" t="s">
        <v>280</v>
      </c>
      <c r="E191" s="242">
        <v>1</v>
      </c>
      <c r="F191" s="158" t="s">
        <v>462</v>
      </c>
      <c r="G191" s="241"/>
      <c r="H191" s="241">
        <v>465.35</v>
      </c>
      <c r="I191" s="234">
        <f t="shared" si="4"/>
        <v>465.35</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386</v>
      </c>
      <c r="B192" s="244" t="s">
        <v>102</v>
      </c>
      <c r="C192" s="174" t="s">
        <v>451</v>
      </c>
      <c r="D192" s="243" t="s">
        <v>280</v>
      </c>
      <c r="E192" s="242">
        <v>1</v>
      </c>
      <c r="F192" s="185" t="s">
        <v>463</v>
      </c>
      <c r="G192" s="241"/>
      <c r="H192" s="241">
        <v>465.35</v>
      </c>
      <c r="I192" s="234">
        <f t="shared" si="4"/>
        <v>465.35</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386</v>
      </c>
      <c r="B193" s="244" t="s">
        <v>102</v>
      </c>
      <c r="C193" s="174" t="s">
        <v>451</v>
      </c>
      <c r="D193" s="243" t="s">
        <v>280</v>
      </c>
      <c r="E193" s="242">
        <v>1</v>
      </c>
      <c r="F193" s="185" t="s">
        <v>464</v>
      </c>
      <c r="G193" s="241"/>
      <c r="H193" s="241">
        <v>465.35</v>
      </c>
      <c r="I193" s="234">
        <f t="shared" si="4"/>
        <v>465.35</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404</v>
      </c>
      <c r="B194" s="244" t="s">
        <v>387</v>
      </c>
      <c r="C194" s="174" t="s">
        <v>298</v>
      </c>
      <c r="D194" s="243" t="s">
        <v>280</v>
      </c>
      <c r="E194" s="242">
        <v>1</v>
      </c>
      <c r="F194" s="158" t="s">
        <v>467</v>
      </c>
      <c r="G194" s="241"/>
      <c r="H194" s="241">
        <v>505.81</v>
      </c>
      <c r="I194" s="234">
        <f t="shared" si="4"/>
        <v>505.81</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465</v>
      </c>
      <c r="B195" s="244" t="s">
        <v>94</v>
      </c>
      <c r="C195" s="174" t="s">
        <v>298</v>
      </c>
      <c r="D195" s="243" t="s">
        <v>280</v>
      </c>
      <c r="E195" s="242">
        <v>1</v>
      </c>
      <c r="F195" s="151" t="s">
        <v>468</v>
      </c>
      <c r="G195" s="241"/>
      <c r="H195" s="241">
        <v>1392.8</v>
      </c>
      <c r="I195" s="234">
        <f t="shared" si="4"/>
        <v>1392.8</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65" t="s">
        <v>383</v>
      </c>
      <c r="B196" s="244" t="s">
        <v>388</v>
      </c>
      <c r="C196" s="184" t="s">
        <v>298</v>
      </c>
      <c r="D196" s="243" t="s">
        <v>280</v>
      </c>
      <c r="E196" s="242">
        <v>1</v>
      </c>
      <c r="F196" s="158" t="s">
        <v>469</v>
      </c>
      <c r="G196" s="241"/>
      <c r="H196" s="241">
        <v>849.76</v>
      </c>
      <c r="I196" s="234">
        <f t="shared" si="4"/>
        <v>849.76</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383</v>
      </c>
      <c r="B197" s="244" t="s">
        <v>388</v>
      </c>
      <c r="C197" s="174" t="s">
        <v>298</v>
      </c>
      <c r="D197" s="243" t="s">
        <v>280</v>
      </c>
      <c r="E197" s="242">
        <v>1</v>
      </c>
      <c r="F197" s="151" t="s">
        <v>470</v>
      </c>
      <c r="G197" s="241"/>
      <c r="H197" s="241">
        <v>849.76</v>
      </c>
      <c r="I197" s="234">
        <f t="shared" si="4"/>
        <v>849.76</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404</v>
      </c>
      <c r="B198" s="244" t="s">
        <v>387</v>
      </c>
      <c r="C198" s="174" t="s">
        <v>298</v>
      </c>
      <c r="D198" s="243" t="s">
        <v>280</v>
      </c>
      <c r="E198" s="242">
        <v>1</v>
      </c>
      <c r="F198" s="151" t="s">
        <v>471</v>
      </c>
      <c r="G198" s="241"/>
      <c r="H198" s="241">
        <v>505.81</v>
      </c>
      <c r="I198" s="234">
        <f t="shared" si="4"/>
        <v>505.81</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386</v>
      </c>
      <c r="B199" s="244" t="s">
        <v>102</v>
      </c>
      <c r="C199" s="174" t="s">
        <v>298</v>
      </c>
      <c r="D199" s="243" t="s">
        <v>280</v>
      </c>
      <c r="E199" s="242">
        <v>1</v>
      </c>
      <c r="F199" s="158" t="s">
        <v>472</v>
      </c>
      <c r="G199" s="241"/>
      <c r="H199" s="241">
        <v>465.35</v>
      </c>
      <c r="I199" s="234">
        <f t="shared" si="4"/>
        <v>465.35</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466</v>
      </c>
      <c r="B200" s="244" t="s">
        <v>94</v>
      </c>
      <c r="C200" s="174" t="s">
        <v>298</v>
      </c>
      <c r="D200" s="243" t="s">
        <v>280</v>
      </c>
      <c r="E200" s="242">
        <v>1</v>
      </c>
      <c r="F200" s="157" t="s">
        <v>761</v>
      </c>
      <c r="G200" s="241"/>
      <c r="H200" s="241">
        <v>1392.8</v>
      </c>
      <c r="I200" s="234">
        <f t="shared" si="4"/>
        <v>1392.8</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383</v>
      </c>
      <c r="B201" s="244" t="s">
        <v>388</v>
      </c>
      <c r="C201" s="174" t="s">
        <v>298</v>
      </c>
      <c r="D201" s="243" t="s">
        <v>280</v>
      </c>
      <c r="E201" s="242">
        <v>1</v>
      </c>
      <c r="F201" s="183" t="s">
        <v>473</v>
      </c>
      <c r="G201" s="241"/>
      <c r="H201" s="241">
        <v>849.76</v>
      </c>
      <c r="I201" s="234">
        <f t="shared" si="4"/>
        <v>849.76</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383</v>
      </c>
      <c r="B202" s="244" t="s">
        <v>388</v>
      </c>
      <c r="C202" s="174" t="s">
        <v>298</v>
      </c>
      <c r="D202" s="243" t="s">
        <v>280</v>
      </c>
      <c r="E202" s="242">
        <v>1</v>
      </c>
      <c r="F202" s="151" t="s">
        <v>1015</v>
      </c>
      <c r="G202" s="241"/>
      <c r="H202" s="241">
        <v>849.76</v>
      </c>
      <c r="I202" s="234">
        <f t="shared" si="4"/>
        <v>849.76</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404</v>
      </c>
      <c r="B203" s="244" t="s">
        <v>387</v>
      </c>
      <c r="C203" s="174" t="s">
        <v>298</v>
      </c>
      <c r="D203" s="243" t="s">
        <v>280</v>
      </c>
      <c r="E203" s="242">
        <v>1</v>
      </c>
      <c r="F203" s="151" t="s">
        <v>357</v>
      </c>
      <c r="G203" s="241"/>
      <c r="H203" s="241">
        <v>505.81</v>
      </c>
      <c r="I203" s="234">
        <f t="shared" si="4"/>
        <v>505.81</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386</v>
      </c>
      <c r="B204" s="244" t="s">
        <v>102</v>
      </c>
      <c r="C204" s="174" t="s">
        <v>298</v>
      </c>
      <c r="D204" s="243" t="s">
        <v>280</v>
      </c>
      <c r="E204" s="242">
        <v>1</v>
      </c>
      <c r="F204" s="151" t="s">
        <v>475</v>
      </c>
      <c r="G204" s="241"/>
      <c r="H204" s="241">
        <v>465.35</v>
      </c>
      <c r="I204" s="234">
        <f t="shared" si="4"/>
        <v>465.35</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248" t="s">
        <v>387</v>
      </c>
      <c r="C205" s="174" t="s">
        <v>299</v>
      </c>
      <c r="D205" s="247" t="s">
        <v>280</v>
      </c>
      <c r="E205" s="242">
        <v>1</v>
      </c>
      <c r="F205" s="158" t="s">
        <v>1071</v>
      </c>
      <c r="G205" s="241"/>
      <c r="H205" s="241">
        <v>505.81</v>
      </c>
      <c r="I205" s="234">
        <f t="shared" si="4"/>
        <v>505.81</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476</v>
      </c>
      <c r="B206" s="248" t="s">
        <v>94</v>
      </c>
      <c r="C206" s="174" t="s">
        <v>299</v>
      </c>
      <c r="D206" s="247" t="s">
        <v>280</v>
      </c>
      <c r="E206" s="242">
        <v>1</v>
      </c>
      <c r="F206" s="151" t="s">
        <v>938</v>
      </c>
      <c r="G206" s="241"/>
      <c r="H206" s="241">
        <v>1392.8</v>
      </c>
      <c r="I206" s="234">
        <f t="shared" si="4"/>
        <v>1392.8</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383</v>
      </c>
      <c r="B207" s="248" t="s">
        <v>388</v>
      </c>
      <c r="C207" s="174" t="s">
        <v>299</v>
      </c>
      <c r="D207" s="247" t="s">
        <v>280</v>
      </c>
      <c r="E207" s="242">
        <v>1</v>
      </c>
      <c r="F207" s="151" t="s">
        <v>481</v>
      </c>
      <c r="G207" s="241"/>
      <c r="H207" s="241">
        <v>849.76</v>
      </c>
      <c r="I207" s="234">
        <f t="shared" si="4"/>
        <v>849.76</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383</v>
      </c>
      <c r="B208" s="248" t="s">
        <v>388</v>
      </c>
      <c r="C208" s="174" t="s">
        <v>299</v>
      </c>
      <c r="D208" s="247" t="s">
        <v>280</v>
      </c>
      <c r="E208" s="242">
        <v>1</v>
      </c>
      <c r="F208" s="158" t="s">
        <v>482</v>
      </c>
      <c r="G208" s="241"/>
      <c r="H208" s="241">
        <v>849.76</v>
      </c>
      <c r="I208" s="234">
        <f t="shared" si="4"/>
        <v>849.76</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383</v>
      </c>
      <c r="B209" s="248" t="s">
        <v>388</v>
      </c>
      <c r="C209" s="174" t="s">
        <v>299</v>
      </c>
      <c r="D209" s="247" t="s">
        <v>280</v>
      </c>
      <c r="E209" s="242">
        <v>1</v>
      </c>
      <c r="F209" s="158" t="s">
        <v>1091</v>
      </c>
      <c r="G209" s="241"/>
      <c r="H209" s="241">
        <v>849.76</v>
      </c>
      <c r="I209" s="234">
        <f t="shared" si="4"/>
        <v>849.76</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404</v>
      </c>
      <c r="B210" s="248" t="s">
        <v>387</v>
      </c>
      <c r="C210" s="174" t="s">
        <v>299</v>
      </c>
      <c r="D210" s="247" t="s">
        <v>184</v>
      </c>
      <c r="E210" s="242">
        <v>1</v>
      </c>
      <c r="F210" s="151" t="s">
        <v>484</v>
      </c>
      <c r="G210" s="241"/>
      <c r="H210" s="241">
        <v>505.81</v>
      </c>
      <c r="I210" s="234">
        <f t="shared" si="4"/>
        <v>505.81</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55" t="s">
        <v>404</v>
      </c>
      <c r="B211" s="248" t="s">
        <v>387</v>
      </c>
      <c r="C211" s="174" t="s">
        <v>299</v>
      </c>
      <c r="D211" s="247" t="s">
        <v>184</v>
      </c>
      <c r="E211" s="242">
        <v>1</v>
      </c>
      <c r="F211" s="151" t="s">
        <v>485</v>
      </c>
      <c r="G211" s="241"/>
      <c r="H211" s="241">
        <v>505.81</v>
      </c>
      <c r="I211" s="234">
        <f t="shared" si="4"/>
        <v>505.81</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477</v>
      </c>
      <c r="B212" s="248" t="s">
        <v>94</v>
      </c>
      <c r="C212" s="174" t="s">
        <v>299</v>
      </c>
      <c r="D212" s="247" t="s">
        <v>280</v>
      </c>
      <c r="E212" s="242">
        <v>1</v>
      </c>
      <c r="F212" s="158" t="s">
        <v>486</v>
      </c>
      <c r="G212" s="241"/>
      <c r="H212" s="241">
        <v>1392.8</v>
      </c>
      <c r="I212" s="234">
        <f t="shared" si="4"/>
        <v>1392.8</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383</v>
      </c>
      <c r="B213" s="248" t="s">
        <v>388</v>
      </c>
      <c r="C213" s="174" t="s">
        <v>299</v>
      </c>
      <c r="D213" s="247" t="s">
        <v>280</v>
      </c>
      <c r="E213" s="242">
        <v>1</v>
      </c>
      <c r="F213" s="160" t="s">
        <v>487</v>
      </c>
      <c r="G213" s="241"/>
      <c r="H213" s="241">
        <v>849.76</v>
      </c>
      <c r="I213" s="234">
        <f t="shared" si="4"/>
        <v>849.76</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383</v>
      </c>
      <c r="B214" s="248" t="s">
        <v>388</v>
      </c>
      <c r="C214" s="174" t="s">
        <v>299</v>
      </c>
      <c r="D214" s="247" t="s">
        <v>280</v>
      </c>
      <c r="E214" s="242">
        <v>1</v>
      </c>
      <c r="F214" s="151" t="s">
        <v>488</v>
      </c>
      <c r="G214" s="241"/>
      <c r="H214" s="241">
        <v>849.76</v>
      </c>
      <c r="I214" s="234">
        <f t="shared" si="4"/>
        <v>849.76</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404</v>
      </c>
      <c r="B215" s="248" t="s">
        <v>387</v>
      </c>
      <c r="C215" s="174" t="s">
        <v>299</v>
      </c>
      <c r="D215" s="247" t="s">
        <v>280</v>
      </c>
      <c r="E215" s="242">
        <v>1</v>
      </c>
      <c r="F215" s="151" t="s">
        <v>483</v>
      </c>
      <c r="G215" s="241"/>
      <c r="H215" s="241">
        <v>505.81</v>
      </c>
      <c r="I215" s="234">
        <f t="shared" si="4"/>
        <v>505.81</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55" t="s">
        <v>478</v>
      </c>
      <c r="B216" s="248" t="s">
        <v>94</v>
      </c>
      <c r="C216" s="174" t="s">
        <v>299</v>
      </c>
      <c r="D216" s="247" t="s">
        <v>184</v>
      </c>
      <c r="E216" s="242">
        <v>1</v>
      </c>
      <c r="F216" s="151" t="s">
        <v>490</v>
      </c>
      <c r="G216" s="241"/>
      <c r="H216" s="241">
        <v>1392.8</v>
      </c>
      <c r="I216" s="234">
        <f t="shared" si="4"/>
        <v>1392.8</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248" t="s">
        <v>388</v>
      </c>
      <c r="C217" s="174" t="s">
        <v>299</v>
      </c>
      <c r="D217" s="247" t="s">
        <v>280</v>
      </c>
      <c r="E217" s="242">
        <v>1</v>
      </c>
      <c r="F217" s="151" t="s">
        <v>491</v>
      </c>
      <c r="G217" s="241"/>
      <c r="H217" s="241">
        <v>849.76</v>
      </c>
      <c r="I217" s="234">
        <f t="shared" si="4"/>
        <v>849.76</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248" t="s">
        <v>387</v>
      </c>
      <c r="C218" s="174" t="s">
        <v>299</v>
      </c>
      <c r="D218" s="247" t="s">
        <v>280</v>
      </c>
      <c r="E218" s="242">
        <v>1</v>
      </c>
      <c r="F218" s="158" t="s">
        <v>997</v>
      </c>
      <c r="G218" s="241"/>
      <c r="H218" s="241">
        <v>505.81</v>
      </c>
      <c r="I218" s="234">
        <f t="shared" si="4"/>
        <v>505.81</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404</v>
      </c>
      <c r="B219" s="244" t="s">
        <v>387</v>
      </c>
      <c r="C219" s="246" t="s">
        <v>291</v>
      </c>
      <c r="D219" s="243" t="s">
        <v>280</v>
      </c>
      <c r="E219" s="242">
        <v>1</v>
      </c>
      <c r="F219" s="175" t="s">
        <v>492</v>
      </c>
      <c r="G219" s="241"/>
      <c r="H219" s="241">
        <v>505.81</v>
      </c>
      <c r="I219" s="234">
        <f t="shared" si="4"/>
        <v>505.81</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386</v>
      </c>
      <c r="B220" s="244" t="s">
        <v>102</v>
      </c>
      <c r="C220" s="243" t="s">
        <v>291</v>
      </c>
      <c r="D220" s="243" t="s">
        <v>280</v>
      </c>
      <c r="E220" s="242">
        <v>1</v>
      </c>
      <c r="F220" s="158" t="s">
        <v>493</v>
      </c>
      <c r="G220" s="241"/>
      <c r="H220" s="241">
        <v>465.35</v>
      </c>
      <c r="I220" s="234">
        <f t="shared" si="4"/>
        <v>465.35</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383</v>
      </c>
      <c r="B221" s="244" t="s">
        <v>388</v>
      </c>
      <c r="C221" s="243" t="s">
        <v>292</v>
      </c>
      <c r="D221" s="243" t="s">
        <v>280</v>
      </c>
      <c r="E221" s="242">
        <v>1</v>
      </c>
      <c r="F221" s="164" t="s">
        <v>1070</v>
      </c>
      <c r="G221" s="241"/>
      <c r="H221" s="241">
        <v>849.76</v>
      </c>
      <c r="I221" s="234">
        <f t="shared" si="4"/>
        <v>849.76</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384</v>
      </c>
      <c r="B222" s="244" t="s">
        <v>98</v>
      </c>
      <c r="C222" s="243" t="s">
        <v>292</v>
      </c>
      <c r="D222" s="243" t="s">
        <v>280</v>
      </c>
      <c r="E222" s="242">
        <v>1</v>
      </c>
      <c r="F222" s="169" t="s">
        <v>495</v>
      </c>
      <c r="G222" s="241"/>
      <c r="H222" s="241">
        <v>566.5</v>
      </c>
      <c r="I222" s="234">
        <f t="shared" si="4"/>
        <v>566.5</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404</v>
      </c>
      <c r="B223" s="244" t="s">
        <v>387</v>
      </c>
      <c r="C223" s="243" t="s">
        <v>292</v>
      </c>
      <c r="D223" s="243" t="s">
        <v>280</v>
      </c>
      <c r="E223" s="242">
        <v>1</v>
      </c>
      <c r="F223" s="164" t="s">
        <v>496</v>
      </c>
      <c r="G223" s="241"/>
      <c r="H223" s="241">
        <v>505.81</v>
      </c>
      <c r="I223" s="234">
        <f t="shared" si="4"/>
        <v>505.81</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386</v>
      </c>
      <c r="B224" s="244" t="s">
        <v>102</v>
      </c>
      <c r="C224" s="243" t="s">
        <v>292</v>
      </c>
      <c r="D224" s="243" t="s">
        <v>280</v>
      </c>
      <c r="E224" s="242">
        <v>1</v>
      </c>
      <c r="F224" s="158" t="s">
        <v>953</v>
      </c>
      <c r="G224" s="241"/>
      <c r="H224" s="241">
        <v>465.35</v>
      </c>
      <c r="I224" s="234">
        <f t="shared" si="4"/>
        <v>465.35</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497</v>
      </c>
      <c r="B225" s="244" t="s">
        <v>94</v>
      </c>
      <c r="C225" s="243" t="s">
        <v>285</v>
      </c>
      <c r="D225" s="243" t="s">
        <v>280</v>
      </c>
      <c r="E225" s="242">
        <v>1</v>
      </c>
      <c r="F225" s="151" t="s">
        <v>498</v>
      </c>
      <c r="G225" s="241"/>
      <c r="H225" s="241">
        <v>1392.8</v>
      </c>
      <c r="I225" s="234">
        <f t="shared" si="4"/>
        <v>1392.8</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383</v>
      </c>
      <c r="B226" s="244" t="s">
        <v>388</v>
      </c>
      <c r="C226" s="243" t="s">
        <v>285</v>
      </c>
      <c r="D226" s="243" t="s">
        <v>280</v>
      </c>
      <c r="E226" s="242">
        <v>1</v>
      </c>
      <c r="F226" s="178" t="s">
        <v>499</v>
      </c>
      <c r="G226" s="241"/>
      <c r="H226" s="241">
        <v>849.76</v>
      </c>
      <c r="I226" s="234">
        <f t="shared" si="4"/>
        <v>849.76</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500</v>
      </c>
      <c r="B227" s="244" t="s">
        <v>94</v>
      </c>
      <c r="C227" s="243" t="s">
        <v>501</v>
      </c>
      <c r="D227" s="243" t="s">
        <v>280</v>
      </c>
      <c r="E227" s="242">
        <v>1</v>
      </c>
      <c r="F227" s="158" t="s">
        <v>502</v>
      </c>
      <c r="G227" s="241"/>
      <c r="H227" s="241">
        <v>1392.8</v>
      </c>
      <c r="I227" s="234">
        <f t="shared" si="4"/>
        <v>1392.8</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244" t="s">
        <v>388</v>
      </c>
      <c r="C228" s="243" t="s">
        <v>501</v>
      </c>
      <c r="D228" s="243" t="s">
        <v>280</v>
      </c>
      <c r="E228" s="242">
        <v>1</v>
      </c>
      <c r="F228" s="158" t="s">
        <v>942</v>
      </c>
      <c r="G228" s="241"/>
      <c r="H228" s="241">
        <v>849.76</v>
      </c>
      <c r="I228" s="234">
        <f t="shared" si="4"/>
        <v>849.76</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503</v>
      </c>
      <c r="B229" s="244" t="s">
        <v>94</v>
      </c>
      <c r="C229" s="243" t="s">
        <v>296</v>
      </c>
      <c r="D229" s="243" t="s">
        <v>280</v>
      </c>
      <c r="E229" s="242">
        <v>1</v>
      </c>
      <c r="F229" s="158" t="s">
        <v>504</v>
      </c>
      <c r="G229" s="241"/>
      <c r="H229" s="241">
        <v>1392.8</v>
      </c>
      <c r="I229" s="234">
        <f t="shared" si="4"/>
        <v>1392.8</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65" t="s">
        <v>383</v>
      </c>
      <c r="B230" s="244" t="s">
        <v>388</v>
      </c>
      <c r="C230" s="243" t="s">
        <v>296</v>
      </c>
      <c r="D230" s="243" t="s">
        <v>280</v>
      </c>
      <c r="E230" s="242">
        <v>1</v>
      </c>
      <c r="F230" s="177" t="s">
        <v>996</v>
      </c>
      <c r="G230" s="241"/>
      <c r="H230" s="241">
        <v>849.76</v>
      </c>
      <c r="I230" s="234">
        <f t="shared" si="4"/>
        <v>849.76</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384</v>
      </c>
      <c r="B231" s="244" t="s">
        <v>98</v>
      </c>
      <c r="C231" s="243" t="s">
        <v>296</v>
      </c>
      <c r="D231" s="243" t="s">
        <v>280</v>
      </c>
      <c r="E231" s="242">
        <v>1</v>
      </c>
      <c r="F231" s="157" t="s">
        <v>506</v>
      </c>
      <c r="G231" s="241"/>
      <c r="H231" s="241">
        <v>566.5</v>
      </c>
      <c r="I231" s="234">
        <f t="shared" si="4"/>
        <v>566.5</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404</v>
      </c>
      <c r="B232" s="244" t="s">
        <v>387</v>
      </c>
      <c r="C232" s="243" t="s">
        <v>296</v>
      </c>
      <c r="D232" s="243" t="s">
        <v>280</v>
      </c>
      <c r="E232" s="242">
        <v>1</v>
      </c>
      <c r="F232" s="158" t="s">
        <v>507</v>
      </c>
      <c r="G232" s="241"/>
      <c r="H232" s="241">
        <v>505.81</v>
      </c>
      <c r="I232" s="234">
        <f t="shared" si="4"/>
        <v>505.81</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386</v>
      </c>
      <c r="B233" s="244" t="s">
        <v>102</v>
      </c>
      <c r="C233" s="243" t="s">
        <v>296</v>
      </c>
      <c r="D233" s="243" t="s">
        <v>280</v>
      </c>
      <c r="E233" s="242">
        <v>1</v>
      </c>
      <c r="F233" s="158" t="s">
        <v>508</v>
      </c>
      <c r="G233" s="241"/>
      <c r="H233" s="241">
        <v>465.35</v>
      </c>
      <c r="I233" s="234">
        <f t="shared" si="4"/>
        <v>465.35</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386</v>
      </c>
      <c r="B234" s="244" t="s">
        <v>102</v>
      </c>
      <c r="C234" s="243" t="s">
        <v>296</v>
      </c>
      <c r="D234" s="243" t="s">
        <v>280</v>
      </c>
      <c r="E234" s="242">
        <v>1</v>
      </c>
      <c r="F234" s="158" t="s">
        <v>509</v>
      </c>
      <c r="G234" s="241"/>
      <c r="H234" s="241">
        <v>465.35</v>
      </c>
      <c r="I234" s="234">
        <f t="shared" si="4"/>
        <v>465.35</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65" t="s">
        <v>383</v>
      </c>
      <c r="B235" s="244" t="s">
        <v>388</v>
      </c>
      <c r="C235" s="243" t="s">
        <v>289</v>
      </c>
      <c r="D235" s="243" t="s">
        <v>280</v>
      </c>
      <c r="E235" s="242">
        <v>1</v>
      </c>
      <c r="F235" s="151" t="s">
        <v>511</v>
      </c>
      <c r="G235" s="241"/>
      <c r="H235" s="241">
        <v>849.76</v>
      </c>
      <c r="I235" s="234">
        <f t="shared" si="4"/>
        <v>849.76</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383</v>
      </c>
      <c r="B236" s="244" t="s">
        <v>388</v>
      </c>
      <c r="C236" s="243" t="s">
        <v>289</v>
      </c>
      <c r="D236" s="243" t="s">
        <v>280</v>
      </c>
      <c r="E236" s="242">
        <v>1</v>
      </c>
      <c r="F236" s="157" t="s">
        <v>512</v>
      </c>
      <c r="G236" s="241"/>
      <c r="H236" s="241">
        <v>849.76</v>
      </c>
      <c r="I236" s="234">
        <f t="shared" si="4"/>
        <v>849.76</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404</v>
      </c>
      <c r="B237" s="244" t="s">
        <v>387</v>
      </c>
      <c r="C237" s="243" t="s">
        <v>289</v>
      </c>
      <c r="D237" s="243" t="s">
        <v>280</v>
      </c>
      <c r="E237" s="242">
        <v>1</v>
      </c>
      <c r="F237" s="157" t="s">
        <v>513</v>
      </c>
      <c r="G237" s="241"/>
      <c r="H237" s="241">
        <v>505.81</v>
      </c>
      <c r="I237" s="234">
        <f t="shared" si="4"/>
        <v>505.81</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65" t="s">
        <v>510</v>
      </c>
      <c r="B238" s="244" t="s">
        <v>94</v>
      </c>
      <c r="C238" s="243" t="s">
        <v>289</v>
      </c>
      <c r="D238" s="243" t="s">
        <v>280</v>
      </c>
      <c r="E238" s="242">
        <v>1</v>
      </c>
      <c r="F238" s="158" t="s">
        <v>505</v>
      </c>
      <c r="G238" s="241"/>
      <c r="H238" s="241">
        <v>1392.8</v>
      </c>
      <c r="I238" s="234">
        <f t="shared" si="4"/>
        <v>1392.8</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383</v>
      </c>
      <c r="B239" s="244" t="s">
        <v>388</v>
      </c>
      <c r="C239" s="243" t="s">
        <v>289</v>
      </c>
      <c r="D239" s="243" t="s">
        <v>280</v>
      </c>
      <c r="E239" s="242">
        <v>1</v>
      </c>
      <c r="F239" s="158" t="s">
        <v>1081</v>
      </c>
      <c r="G239" s="241"/>
      <c r="H239" s="241">
        <v>849.76</v>
      </c>
      <c r="I239" s="234">
        <f t="shared" si="4"/>
        <v>849.76</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383</v>
      </c>
      <c r="B240" s="244" t="s">
        <v>388</v>
      </c>
      <c r="C240" s="243" t="s">
        <v>289</v>
      </c>
      <c r="D240" s="243" t="s">
        <v>280</v>
      </c>
      <c r="E240" s="242">
        <v>1</v>
      </c>
      <c r="F240" s="158" t="s">
        <v>516</v>
      </c>
      <c r="G240" s="241"/>
      <c r="H240" s="241">
        <v>849.76</v>
      </c>
      <c r="I240" s="234">
        <f t="shared" si="4"/>
        <v>849.76</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65" t="s">
        <v>404</v>
      </c>
      <c r="B241" s="244" t="s">
        <v>387</v>
      </c>
      <c r="C241" s="243" t="s">
        <v>289</v>
      </c>
      <c r="D241" s="243" t="s">
        <v>280</v>
      </c>
      <c r="E241" s="242">
        <v>1</v>
      </c>
      <c r="F241" s="151" t="s">
        <v>517</v>
      </c>
      <c r="G241" s="241"/>
      <c r="H241" s="241">
        <v>505.81</v>
      </c>
      <c r="I241" s="234">
        <f t="shared" si="4"/>
        <v>505.81</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65" t="s">
        <v>404</v>
      </c>
      <c r="B242" s="244" t="s">
        <v>387</v>
      </c>
      <c r="C242" s="243" t="s">
        <v>289</v>
      </c>
      <c r="D242" s="243" t="s">
        <v>280</v>
      </c>
      <c r="E242" s="242">
        <v>1</v>
      </c>
      <c r="F242" s="151" t="s">
        <v>965</v>
      </c>
      <c r="G242" s="241"/>
      <c r="H242" s="241">
        <v>505.81</v>
      </c>
      <c r="I242" s="234">
        <f t="shared" si="4"/>
        <v>505.81</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404</v>
      </c>
      <c r="B243" s="244" t="s">
        <v>387</v>
      </c>
      <c r="C243" s="243" t="s">
        <v>290</v>
      </c>
      <c r="D243" s="243" t="s">
        <v>368</v>
      </c>
      <c r="E243" s="242">
        <v>1</v>
      </c>
      <c r="F243" s="158" t="s">
        <v>1021</v>
      </c>
      <c r="G243" s="241"/>
      <c r="H243" s="241">
        <v>505.81</v>
      </c>
      <c r="I243" s="234">
        <f t="shared" si="4"/>
        <v>505.81</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518</v>
      </c>
      <c r="B244" s="244" t="s">
        <v>94</v>
      </c>
      <c r="C244" s="243" t="s">
        <v>290</v>
      </c>
      <c r="D244" s="243" t="s">
        <v>280</v>
      </c>
      <c r="E244" s="242">
        <v>1</v>
      </c>
      <c r="F244" s="158" t="s">
        <v>1014</v>
      </c>
      <c r="G244" s="241"/>
      <c r="H244" s="241">
        <v>1392.8</v>
      </c>
      <c r="I244" s="234">
        <f t="shared" ref="I244:I307" si="5">SUM(G244:H244)</f>
        <v>1392.8</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55" t="s">
        <v>383</v>
      </c>
      <c r="B245" s="244" t="s">
        <v>388</v>
      </c>
      <c r="C245" s="243" t="s">
        <v>290</v>
      </c>
      <c r="D245" s="243" t="s">
        <v>280</v>
      </c>
      <c r="E245" s="242">
        <v>1</v>
      </c>
      <c r="F245" s="158" t="s">
        <v>520</v>
      </c>
      <c r="G245" s="241"/>
      <c r="H245" s="241">
        <v>849.76</v>
      </c>
      <c r="I245" s="234">
        <f t="shared" si="5"/>
        <v>849.76</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65" t="s">
        <v>384</v>
      </c>
      <c r="B246" s="244" t="s">
        <v>98</v>
      </c>
      <c r="C246" s="243" t="s">
        <v>290</v>
      </c>
      <c r="D246" s="243" t="s">
        <v>280</v>
      </c>
      <c r="E246" s="242">
        <v>1</v>
      </c>
      <c r="F246" s="151" t="s">
        <v>521</v>
      </c>
      <c r="G246" s="241"/>
      <c r="H246" s="241">
        <v>566.5</v>
      </c>
      <c r="I246" s="234">
        <f t="shared" si="5"/>
        <v>566.5</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404</v>
      </c>
      <c r="B247" s="244" t="s">
        <v>387</v>
      </c>
      <c r="C247" s="243" t="s">
        <v>290</v>
      </c>
      <c r="D247" s="243" t="s">
        <v>280</v>
      </c>
      <c r="E247" s="242">
        <v>1</v>
      </c>
      <c r="F247" s="158" t="s">
        <v>522</v>
      </c>
      <c r="G247" s="241"/>
      <c r="H247" s="241">
        <v>505.81</v>
      </c>
      <c r="I247" s="234">
        <f t="shared" si="5"/>
        <v>505.81</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386</v>
      </c>
      <c r="B248" s="244" t="s">
        <v>102</v>
      </c>
      <c r="C248" s="243" t="s">
        <v>290</v>
      </c>
      <c r="D248" s="243" t="s">
        <v>280</v>
      </c>
      <c r="E248" s="242">
        <v>1</v>
      </c>
      <c r="F248" s="158" t="s">
        <v>930</v>
      </c>
      <c r="G248" s="241"/>
      <c r="H248" s="241">
        <v>465.35</v>
      </c>
      <c r="I248" s="234">
        <f t="shared" si="5"/>
        <v>465.35</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404</v>
      </c>
      <c r="B249" s="244" t="s">
        <v>387</v>
      </c>
      <c r="C249" s="243" t="s">
        <v>301</v>
      </c>
      <c r="D249" s="243" t="s">
        <v>280</v>
      </c>
      <c r="E249" s="242">
        <v>1</v>
      </c>
      <c r="F249" s="158" t="s">
        <v>525</v>
      </c>
      <c r="G249" s="241"/>
      <c r="H249" s="241">
        <v>505.81</v>
      </c>
      <c r="I249" s="234">
        <f t="shared" si="5"/>
        <v>505.81</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55" t="s">
        <v>523</v>
      </c>
      <c r="B250" s="244" t="s">
        <v>94</v>
      </c>
      <c r="C250" s="243" t="s">
        <v>301</v>
      </c>
      <c r="D250" s="243" t="s">
        <v>280</v>
      </c>
      <c r="E250" s="242">
        <v>1</v>
      </c>
      <c r="F250" s="158" t="s">
        <v>546</v>
      </c>
      <c r="G250" s="241"/>
      <c r="H250" s="241">
        <v>1392.8</v>
      </c>
      <c r="I250" s="234">
        <f t="shared" si="5"/>
        <v>1392.8</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383</v>
      </c>
      <c r="B251" s="244" t="s">
        <v>388</v>
      </c>
      <c r="C251" s="243" t="s">
        <v>301</v>
      </c>
      <c r="D251" s="243" t="s">
        <v>280</v>
      </c>
      <c r="E251" s="242">
        <v>1</v>
      </c>
      <c r="F251" s="158" t="s">
        <v>526</v>
      </c>
      <c r="G251" s="241"/>
      <c r="H251" s="241">
        <v>849.76</v>
      </c>
      <c r="I251" s="234">
        <f t="shared" si="5"/>
        <v>849.76</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524</v>
      </c>
      <c r="B252" s="244" t="s">
        <v>94</v>
      </c>
      <c r="C252" s="243" t="s">
        <v>301</v>
      </c>
      <c r="D252" s="243" t="s">
        <v>280</v>
      </c>
      <c r="E252" s="242">
        <v>1</v>
      </c>
      <c r="F252" s="158" t="s">
        <v>527</v>
      </c>
      <c r="G252" s="241"/>
      <c r="H252" s="241">
        <v>1392.8</v>
      </c>
      <c r="I252" s="234">
        <f t="shared" si="5"/>
        <v>1392.8</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55" t="s">
        <v>383</v>
      </c>
      <c r="B253" s="244" t="s">
        <v>388</v>
      </c>
      <c r="C253" s="243" t="s">
        <v>301</v>
      </c>
      <c r="D253" s="243" t="s">
        <v>280</v>
      </c>
      <c r="E253" s="242">
        <v>1</v>
      </c>
      <c r="F253" s="157" t="s">
        <v>528</v>
      </c>
      <c r="G253" s="241"/>
      <c r="H253" s="241">
        <v>849.76</v>
      </c>
      <c r="I253" s="234">
        <f t="shared" si="5"/>
        <v>849.76</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404</v>
      </c>
      <c r="B254" s="244" t="s">
        <v>387</v>
      </c>
      <c r="C254" s="243" t="s">
        <v>301</v>
      </c>
      <c r="D254" s="243" t="s">
        <v>368</v>
      </c>
      <c r="E254" s="242">
        <v>1</v>
      </c>
      <c r="F254" s="161" t="s">
        <v>1021</v>
      </c>
      <c r="G254" s="241"/>
      <c r="H254" s="241">
        <v>505.81</v>
      </c>
      <c r="I254" s="234">
        <f t="shared" si="5"/>
        <v>505.81</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55" t="s">
        <v>404</v>
      </c>
      <c r="B255" s="244" t="s">
        <v>387</v>
      </c>
      <c r="C255" s="243" t="s">
        <v>301</v>
      </c>
      <c r="D255" s="243" t="s">
        <v>280</v>
      </c>
      <c r="E255" s="242">
        <v>1</v>
      </c>
      <c r="F255" s="158" t="s">
        <v>530</v>
      </c>
      <c r="G255" s="241"/>
      <c r="H255" s="241">
        <v>505.81</v>
      </c>
      <c r="I255" s="234">
        <f t="shared" si="5"/>
        <v>505.81</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55" t="s">
        <v>531</v>
      </c>
      <c r="B256" s="244" t="s">
        <v>94</v>
      </c>
      <c r="C256" s="243" t="s">
        <v>539</v>
      </c>
      <c r="D256" s="243" t="s">
        <v>280</v>
      </c>
      <c r="E256" s="242">
        <v>1</v>
      </c>
      <c r="F256" s="161" t="s">
        <v>529</v>
      </c>
      <c r="G256" s="241"/>
      <c r="H256" s="241">
        <v>1392.8</v>
      </c>
      <c r="I256" s="234">
        <f t="shared" si="5"/>
        <v>1392.8</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55" t="s">
        <v>383</v>
      </c>
      <c r="B257" s="244" t="s">
        <v>388</v>
      </c>
      <c r="C257" s="243" t="s">
        <v>539</v>
      </c>
      <c r="D257" s="243" t="s">
        <v>280</v>
      </c>
      <c r="E257" s="242">
        <v>1</v>
      </c>
      <c r="F257" s="158" t="s">
        <v>535</v>
      </c>
      <c r="G257" s="241"/>
      <c r="H257" s="241">
        <v>849.76</v>
      </c>
      <c r="I257" s="234">
        <f t="shared" si="5"/>
        <v>849.76</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55" t="s">
        <v>532</v>
      </c>
      <c r="B258" s="244" t="s">
        <v>94</v>
      </c>
      <c r="C258" s="243" t="s">
        <v>539</v>
      </c>
      <c r="D258" s="243" t="s">
        <v>280</v>
      </c>
      <c r="E258" s="242">
        <v>1</v>
      </c>
      <c r="F258" s="157" t="s">
        <v>536</v>
      </c>
      <c r="G258" s="241"/>
      <c r="H258" s="241">
        <v>1392.8</v>
      </c>
      <c r="I258" s="234">
        <f t="shared" si="5"/>
        <v>1392.8</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65" t="s">
        <v>533</v>
      </c>
      <c r="B259" s="244" t="s">
        <v>94</v>
      </c>
      <c r="C259" s="243" t="s">
        <v>539</v>
      </c>
      <c r="D259" s="243" t="s">
        <v>280</v>
      </c>
      <c r="E259" s="242">
        <v>1</v>
      </c>
      <c r="F259" s="158" t="s">
        <v>537</v>
      </c>
      <c r="G259" s="241"/>
      <c r="H259" s="241">
        <v>1392.8</v>
      </c>
      <c r="I259" s="234">
        <f t="shared" si="5"/>
        <v>1392.8</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244" t="s">
        <v>388</v>
      </c>
      <c r="C260" s="243" t="s">
        <v>539</v>
      </c>
      <c r="D260" s="243" t="s">
        <v>280</v>
      </c>
      <c r="E260" s="242">
        <v>1</v>
      </c>
      <c r="F260" s="158" t="s">
        <v>538</v>
      </c>
      <c r="G260" s="241"/>
      <c r="H260" s="241">
        <v>849.76</v>
      </c>
      <c r="I260" s="234">
        <f t="shared" si="5"/>
        <v>849.76</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55" t="s">
        <v>531</v>
      </c>
      <c r="B261" s="244" t="s">
        <v>94</v>
      </c>
      <c r="C261" s="243" t="s">
        <v>542</v>
      </c>
      <c r="D261" s="243" t="s">
        <v>280</v>
      </c>
      <c r="E261" s="242">
        <v>1</v>
      </c>
      <c r="F261" s="157" t="s">
        <v>543</v>
      </c>
      <c r="G261" s="241"/>
      <c r="H261" s="241">
        <v>1392.8</v>
      </c>
      <c r="I261" s="234">
        <f t="shared" si="5"/>
        <v>1392.8</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65" t="s">
        <v>383</v>
      </c>
      <c r="B262" s="244" t="s">
        <v>388</v>
      </c>
      <c r="C262" s="243" t="s">
        <v>542</v>
      </c>
      <c r="D262" s="243" t="s">
        <v>280</v>
      </c>
      <c r="E262" s="242">
        <v>1</v>
      </c>
      <c r="F262" s="158" t="s">
        <v>544</v>
      </c>
      <c r="G262" s="241"/>
      <c r="H262" s="241">
        <v>849.76</v>
      </c>
      <c r="I262" s="234">
        <f t="shared" si="5"/>
        <v>849.76</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540</v>
      </c>
      <c r="B263" s="244" t="s">
        <v>94</v>
      </c>
      <c r="C263" s="243" t="s">
        <v>542</v>
      </c>
      <c r="D263" s="243" t="s">
        <v>280</v>
      </c>
      <c r="E263" s="242">
        <v>1</v>
      </c>
      <c r="F263" s="157" t="s">
        <v>545</v>
      </c>
      <c r="G263" s="241"/>
      <c r="H263" s="241">
        <v>1392.8</v>
      </c>
      <c r="I263" s="234">
        <f t="shared" si="5"/>
        <v>1392.8</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383</v>
      </c>
      <c r="B264" s="244" t="s">
        <v>388</v>
      </c>
      <c r="C264" s="243" t="s">
        <v>542</v>
      </c>
      <c r="D264" s="243" t="s">
        <v>280</v>
      </c>
      <c r="E264" s="242">
        <v>1</v>
      </c>
      <c r="F264" s="157" t="s">
        <v>515</v>
      </c>
      <c r="G264" s="241"/>
      <c r="H264" s="241">
        <v>849.76</v>
      </c>
      <c r="I264" s="234">
        <f t="shared" si="5"/>
        <v>849.76</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541</v>
      </c>
      <c r="B265" s="244" t="s">
        <v>94</v>
      </c>
      <c r="C265" s="243" t="s">
        <v>542</v>
      </c>
      <c r="D265" s="243" t="s">
        <v>368</v>
      </c>
      <c r="E265" s="242">
        <v>1</v>
      </c>
      <c r="F265" s="158" t="s">
        <v>357</v>
      </c>
      <c r="G265" s="241"/>
      <c r="H265" s="241">
        <v>1392.8</v>
      </c>
      <c r="I265" s="234">
        <f t="shared" si="5"/>
        <v>1392.8</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55" t="s">
        <v>383</v>
      </c>
      <c r="B266" s="244" t="s">
        <v>388</v>
      </c>
      <c r="C266" s="243" t="s">
        <v>542</v>
      </c>
      <c r="D266" s="243" t="s">
        <v>280</v>
      </c>
      <c r="E266" s="242">
        <v>1</v>
      </c>
      <c r="F266" s="157" t="s">
        <v>547</v>
      </c>
      <c r="G266" s="241"/>
      <c r="H266" s="241">
        <v>849.76</v>
      </c>
      <c r="I266" s="234">
        <f t="shared" si="5"/>
        <v>849.76</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548</v>
      </c>
      <c r="B267" s="244" t="s">
        <v>94</v>
      </c>
      <c r="C267" s="243" t="s">
        <v>380</v>
      </c>
      <c r="D267" s="243" t="s">
        <v>280</v>
      </c>
      <c r="E267" s="242">
        <v>1</v>
      </c>
      <c r="F267" s="151" t="s">
        <v>551</v>
      </c>
      <c r="G267" s="241"/>
      <c r="H267" s="241">
        <v>1392.8</v>
      </c>
      <c r="I267" s="234">
        <f t="shared" si="5"/>
        <v>1392.8</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383</v>
      </c>
      <c r="B268" s="244" t="s">
        <v>388</v>
      </c>
      <c r="C268" s="243" t="s">
        <v>380</v>
      </c>
      <c r="D268" s="243" t="s">
        <v>280</v>
      </c>
      <c r="E268" s="242">
        <v>1</v>
      </c>
      <c r="F268" s="157" t="s">
        <v>552</v>
      </c>
      <c r="G268" s="241"/>
      <c r="H268" s="241">
        <v>849.76</v>
      </c>
      <c r="I268" s="234">
        <f t="shared" si="5"/>
        <v>849.76</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549</v>
      </c>
      <c r="B269" s="244" t="s">
        <v>94</v>
      </c>
      <c r="C269" s="243" t="s">
        <v>380</v>
      </c>
      <c r="D269" s="243" t="s">
        <v>280</v>
      </c>
      <c r="E269" s="242">
        <v>1</v>
      </c>
      <c r="F269" s="157" t="s">
        <v>553</v>
      </c>
      <c r="G269" s="241"/>
      <c r="H269" s="241">
        <v>1392.8</v>
      </c>
      <c r="I269" s="234">
        <f t="shared" si="5"/>
        <v>1392.8</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383</v>
      </c>
      <c r="B270" s="244" t="s">
        <v>388</v>
      </c>
      <c r="C270" s="243" t="s">
        <v>380</v>
      </c>
      <c r="D270" s="243" t="s">
        <v>280</v>
      </c>
      <c r="E270" s="242">
        <v>1</v>
      </c>
      <c r="F270" s="151" t="s">
        <v>1013</v>
      </c>
      <c r="G270" s="241"/>
      <c r="H270" s="241">
        <v>849.76</v>
      </c>
      <c r="I270" s="234">
        <f t="shared" si="5"/>
        <v>849.76</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550</v>
      </c>
      <c r="B271" s="244" t="s">
        <v>94</v>
      </c>
      <c r="C271" s="243" t="s">
        <v>380</v>
      </c>
      <c r="D271" s="243" t="s">
        <v>280</v>
      </c>
      <c r="E271" s="242">
        <v>1</v>
      </c>
      <c r="F271" s="157" t="s">
        <v>555</v>
      </c>
      <c r="G271" s="241"/>
      <c r="H271" s="241">
        <v>1392.8</v>
      </c>
      <c r="I271" s="234">
        <f t="shared" si="5"/>
        <v>1392.8</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383</v>
      </c>
      <c r="B272" s="244" t="s">
        <v>388</v>
      </c>
      <c r="C272" s="243" t="s">
        <v>380</v>
      </c>
      <c r="D272" s="243" t="s">
        <v>280</v>
      </c>
      <c r="E272" s="242">
        <v>1</v>
      </c>
      <c r="F272" s="151" t="s">
        <v>556</v>
      </c>
      <c r="G272" s="241"/>
      <c r="H272" s="241">
        <v>849.76</v>
      </c>
      <c r="I272" s="234">
        <f t="shared" si="5"/>
        <v>849.76</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548</v>
      </c>
      <c r="B273" s="244" t="s">
        <v>94</v>
      </c>
      <c r="C273" s="174" t="s">
        <v>581</v>
      </c>
      <c r="D273" s="243" t="s">
        <v>280</v>
      </c>
      <c r="E273" s="242">
        <v>1</v>
      </c>
      <c r="F273" s="168" t="s">
        <v>928</v>
      </c>
      <c r="G273" s="241"/>
      <c r="H273" s="241">
        <v>1392.8</v>
      </c>
      <c r="I273" s="234">
        <f t="shared" si="5"/>
        <v>1392.8</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55" t="s">
        <v>383</v>
      </c>
      <c r="B274" s="244" t="s">
        <v>388</v>
      </c>
      <c r="C274" s="174" t="s">
        <v>581</v>
      </c>
      <c r="D274" s="243" t="s">
        <v>280</v>
      </c>
      <c r="E274" s="242">
        <v>1</v>
      </c>
      <c r="F274" s="156" t="s">
        <v>1080</v>
      </c>
      <c r="G274" s="241"/>
      <c r="H274" s="241">
        <v>849.76</v>
      </c>
      <c r="I274" s="234">
        <f t="shared" si="5"/>
        <v>849.76</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549</v>
      </c>
      <c r="B275" s="244" t="s">
        <v>94</v>
      </c>
      <c r="C275" s="174" t="s">
        <v>581</v>
      </c>
      <c r="D275" s="243" t="s">
        <v>280</v>
      </c>
      <c r="E275" s="242">
        <v>1</v>
      </c>
      <c r="F275" s="157" t="s">
        <v>1079</v>
      </c>
      <c r="G275" s="241"/>
      <c r="H275" s="241">
        <v>1392.8</v>
      </c>
      <c r="I275" s="234">
        <f t="shared" si="5"/>
        <v>1392.8</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383</v>
      </c>
      <c r="B276" s="244" t="s">
        <v>388</v>
      </c>
      <c r="C276" s="174" t="s">
        <v>581</v>
      </c>
      <c r="D276" s="243" t="s">
        <v>280</v>
      </c>
      <c r="E276" s="242">
        <v>1</v>
      </c>
      <c r="F276" s="168" t="s">
        <v>1068</v>
      </c>
      <c r="G276" s="241"/>
      <c r="H276" s="241">
        <v>849.76</v>
      </c>
      <c r="I276" s="234">
        <f t="shared" si="5"/>
        <v>849.76</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55" t="s">
        <v>550</v>
      </c>
      <c r="B277" s="244" t="s">
        <v>94</v>
      </c>
      <c r="C277" s="174" t="s">
        <v>581</v>
      </c>
      <c r="D277" s="243" t="s">
        <v>280</v>
      </c>
      <c r="E277" s="242">
        <v>1</v>
      </c>
      <c r="F277" s="157" t="s">
        <v>561</v>
      </c>
      <c r="G277" s="241"/>
      <c r="H277" s="241">
        <v>1392.8</v>
      </c>
      <c r="I277" s="234">
        <f t="shared" si="5"/>
        <v>1392.8</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383</v>
      </c>
      <c r="B278" s="244" t="s">
        <v>388</v>
      </c>
      <c r="C278" s="174" t="s">
        <v>581</v>
      </c>
      <c r="D278" s="243" t="s">
        <v>280</v>
      </c>
      <c r="E278" s="242">
        <v>1</v>
      </c>
      <c r="F278" s="176" t="s">
        <v>562</v>
      </c>
      <c r="G278" s="241"/>
      <c r="H278" s="241">
        <v>849.76</v>
      </c>
      <c r="I278" s="234">
        <f t="shared" si="5"/>
        <v>849.76</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55" t="s">
        <v>548</v>
      </c>
      <c r="B279" s="244" t="s">
        <v>94</v>
      </c>
      <c r="C279" s="174" t="s">
        <v>582</v>
      </c>
      <c r="D279" s="243" t="s">
        <v>280</v>
      </c>
      <c r="E279" s="242">
        <v>1</v>
      </c>
      <c r="F279" s="157" t="s">
        <v>1067</v>
      </c>
      <c r="G279" s="241"/>
      <c r="H279" s="241">
        <v>1392.8</v>
      </c>
      <c r="I279" s="234">
        <f t="shared" si="5"/>
        <v>1392.8</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383</v>
      </c>
      <c r="B280" s="244" t="s">
        <v>388</v>
      </c>
      <c r="C280" s="174" t="s">
        <v>582</v>
      </c>
      <c r="D280" s="243" t="s">
        <v>280</v>
      </c>
      <c r="E280" s="242">
        <v>1</v>
      </c>
      <c r="F280" s="156" t="s">
        <v>564</v>
      </c>
      <c r="G280" s="241"/>
      <c r="H280" s="241">
        <v>849.76</v>
      </c>
      <c r="I280" s="234">
        <f t="shared" si="5"/>
        <v>849.76</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549</v>
      </c>
      <c r="B281" s="244" t="s">
        <v>94</v>
      </c>
      <c r="C281" s="174" t="s">
        <v>582</v>
      </c>
      <c r="D281" s="243" t="s">
        <v>280</v>
      </c>
      <c r="E281" s="242">
        <v>1</v>
      </c>
      <c r="F281" s="156" t="s">
        <v>1090</v>
      </c>
      <c r="G281" s="241"/>
      <c r="H281" s="241">
        <v>1392.8</v>
      </c>
      <c r="I281" s="234">
        <f t="shared" si="5"/>
        <v>1392.8</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55" t="s">
        <v>383</v>
      </c>
      <c r="B282" s="244" t="s">
        <v>388</v>
      </c>
      <c r="C282" s="174" t="s">
        <v>582</v>
      </c>
      <c r="D282" s="243" t="s">
        <v>280</v>
      </c>
      <c r="E282" s="242">
        <v>1</v>
      </c>
      <c r="F282" s="156" t="s">
        <v>995</v>
      </c>
      <c r="G282" s="241"/>
      <c r="H282" s="241">
        <v>849.76</v>
      </c>
      <c r="I282" s="234">
        <f t="shared" si="5"/>
        <v>849.76</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550</v>
      </c>
      <c r="B283" s="244" t="s">
        <v>94</v>
      </c>
      <c r="C283" s="174" t="s">
        <v>582</v>
      </c>
      <c r="D283" s="243" t="s">
        <v>280</v>
      </c>
      <c r="E283" s="242">
        <v>1</v>
      </c>
      <c r="F283" s="157" t="s">
        <v>567</v>
      </c>
      <c r="G283" s="241"/>
      <c r="H283" s="241">
        <v>1392.8</v>
      </c>
      <c r="I283" s="234">
        <f t="shared" si="5"/>
        <v>1392.8</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383</v>
      </c>
      <c r="B284" s="244" t="s">
        <v>388</v>
      </c>
      <c r="C284" s="174" t="s">
        <v>582</v>
      </c>
      <c r="D284" s="243" t="s">
        <v>280</v>
      </c>
      <c r="E284" s="242">
        <v>1</v>
      </c>
      <c r="F284" s="156" t="s">
        <v>568</v>
      </c>
      <c r="G284" s="241"/>
      <c r="H284" s="241">
        <v>849.76</v>
      </c>
      <c r="I284" s="234">
        <f t="shared" si="5"/>
        <v>849.76</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548</v>
      </c>
      <c r="B285" s="244" t="s">
        <v>94</v>
      </c>
      <c r="C285" s="174" t="s">
        <v>583</v>
      </c>
      <c r="D285" s="243" t="s">
        <v>280</v>
      </c>
      <c r="E285" s="242">
        <v>1</v>
      </c>
      <c r="F285" s="157" t="s">
        <v>994</v>
      </c>
      <c r="G285" s="241"/>
      <c r="H285" s="241">
        <v>1392.8</v>
      </c>
      <c r="I285" s="234">
        <f t="shared" si="5"/>
        <v>1392.8</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383</v>
      </c>
      <c r="B286" s="244" t="s">
        <v>388</v>
      </c>
      <c r="C286" s="174" t="s">
        <v>583</v>
      </c>
      <c r="D286" s="243" t="s">
        <v>280</v>
      </c>
      <c r="E286" s="242">
        <v>1</v>
      </c>
      <c r="F286" s="157" t="s">
        <v>570</v>
      </c>
      <c r="G286" s="241"/>
      <c r="H286" s="241">
        <v>849.76</v>
      </c>
      <c r="I286" s="234">
        <f t="shared" si="5"/>
        <v>849.76</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549</v>
      </c>
      <c r="B287" s="244" t="s">
        <v>94</v>
      </c>
      <c r="C287" s="174" t="s">
        <v>583</v>
      </c>
      <c r="D287" s="243" t="s">
        <v>280</v>
      </c>
      <c r="E287" s="242">
        <v>1</v>
      </c>
      <c r="F287" s="157" t="s">
        <v>571</v>
      </c>
      <c r="G287" s="241"/>
      <c r="H287" s="241">
        <v>1392.8</v>
      </c>
      <c r="I287" s="234">
        <f t="shared" si="5"/>
        <v>1392.8</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383</v>
      </c>
      <c r="B288" s="244" t="s">
        <v>388</v>
      </c>
      <c r="C288" s="174" t="s">
        <v>583</v>
      </c>
      <c r="D288" s="243" t="s">
        <v>280</v>
      </c>
      <c r="E288" s="242">
        <v>1</v>
      </c>
      <c r="F288" s="157" t="s">
        <v>1066</v>
      </c>
      <c r="G288" s="241"/>
      <c r="H288" s="241">
        <v>849.76</v>
      </c>
      <c r="I288" s="234">
        <f t="shared" si="5"/>
        <v>849.76</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550</v>
      </c>
      <c r="B289" s="244" t="s">
        <v>94</v>
      </c>
      <c r="C289" s="174" t="s">
        <v>583</v>
      </c>
      <c r="D289" s="243" t="s">
        <v>280</v>
      </c>
      <c r="E289" s="242">
        <v>1</v>
      </c>
      <c r="F289" s="157" t="s">
        <v>573</v>
      </c>
      <c r="G289" s="241"/>
      <c r="H289" s="241">
        <v>1392.8</v>
      </c>
      <c r="I289" s="234">
        <f t="shared" si="5"/>
        <v>1392.8</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383</v>
      </c>
      <c r="B290" s="244" t="s">
        <v>388</v>
      </c>
      <c r="C290" s="174" t="s">
        <v>583</v>
      </c>
      <c r="D290" s="243" t="s">
        <v>280</v>
      </c>
      <c r="E290" s="242">
        <v>1</v>
      </c>
      <c r="F290" s="158" t="s">
        <v>1065</v>
      </c>
      <c r="G290" s="241"/>
      <c r="H290" s="241">
        <v>849.76</v>
      </c>
      <c r="I290" s="234">
        <f t="shared" si="5"/>
        <v>849.76</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557</v>
      </c>
      <c r="B291" s="244" t="s">
        <v>94</v>
      </c>
      <c r="C291" s="174" t="s">
        <v>369</v>
      </c>
      <c r="D291" s="243" t="s">
        <v>280</v>
      </c>
      <c r="E291" s="242">
        <v>1</v>
      </c>
      <c r="F291" s="157" t="s">
        <v>576</v>
      </c>
      <c r="G291" s="241"/>
      <c r="H291" s="241">
        <v>1392.8</v>
      </c>
      <c r="I291" s="234">
        <f t="shared" si="5"/>
        <v>1392.8</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382</v>
      </c>
      <c r="B292" s="244" t="s">
        <v>94</v>
      </c>
      <c r="C292" s="174" t="s">
        <v>369</v>
      </c>
      <c r="D292" s="243" t="s">
        <v>280</v>
      </c>
      <c r="E292" s="261">
        <v>1</v>
      </c>
      <c r="F292" s="260" t="s">
        <v>1116</v>
      </c>
      <c r="G292" s="249"/>
      <c r="H292" s="241">
        <v>1392.8</v>
      </c>
      <c r="I292" s="234">
        <f t="shared" si="5"/>
        <v>1392.8</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382</v>
      </c>
      <c r="B293" s="244" t="s">
        <v>94</v>
      </c>
      <c r="C293" s="174" t="s">
        <v>369</v>
      </c>
      <c r="D293" s="243" t="s">
        <v>280</v>
      </c>
      <c r="E293" s="261">
        <v>1</v>
      </c>
      <c r="F293" s="260" t="s">
        <v>1115</v>
      </c>
      <c r="G293" s="249"/>
      <c r="H293" s="241">
        <v>1392.8</v>
      </c>
      <c r="I293" s="234">
        <f t="shared" si="5"/>
        <v>1392.8</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382</v>
      </c>
      <c r="B294" s="244" t="s">
        <v>94</v>
      </c>
      <c r="C294" s="174" t="s">
        <v>369</v>
      </c>
      <c r="D294" s="243" t="s">
        <v>280</v>
      </c>
      <c r="E294" s="261">
        <v>1</v>
      </c>
      <c r="F294" s="260" t="s">
        <v>610</v>
      </c>
      <c r="G294" s="249"/>
      <c r="H294" s="241">
        <v>1392.8</v>
      </c>
      <c r="I294" s="234">
        <f t="shared" si="5"/>
        <v>1392.8</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382</v>
      </c>
      <c r="B295" s="244" t="s">
        <v>94</v>
      </c>
      <c r="C295" s="174" t="s">
        <v>369</v>
      </c>
      <c r="D295" s="243" t="s">
        <v>280</v>
      </c>
      <c r="E295" s="261">
        <v>1</v>
      </c>
      <c r="F295" s="260" t="s">
        <v>1114</v>
      </c>
      <c r="G295" s="249"/>
      <c r="H295" s="241">
        <v>1392.8</v>
      </c>
      <c r="I295" s="234">
        <f t="shared" si="5"/>
        <v>1392.8</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382</v>
      </c>
      <c r="B296" s="244" t="s">
        <v>94</v>
      </c>
      <c r="C296" s="174" t="s">
        <v>369</v>
      </c>
      <c r="D296" s="243" t="s">
        <v>280</v>
      </c>
      <c r="E296" s="261">
        <v>1</v>
      </c>
      <c r="F296" s="260" t="s">
        <v>1113</v>
      </c>
      <c r="G296" s="249"/>
      <c r="H296" s="241">
        <v>1392.8</v>
      </c>
      <c r="I296" s="234">
        <f t="shared" si="5"/>
        <v>1392.8</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382</v>
      </c>
      <c r="B297" s="244" t="s">
        <v>94</v>
      </c>
      <c r="C297" s="174" t="s">
        <v>369</v>
      </c>
      <c r="D297" s="243" t="s">
        <v>280</v>
      </c>
      <c r="E297" s="261">
        <v>1</v>
      </c>
      <c r="F297" s="260" t="s">
        <v>1112</v>
      </c>
      <c r="G297" s="249"/>
      <c r="H297" s="241">
        <v>1392.8</v>
      </c>
      <c r="I297" s="234">
        <f t="shared" si="5"/>
        <v>1392.8</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382</v>
      </c>
      <c r="B298" s="244" t="s">
        <v>94</v>
      </c>
      <c r="C298" s="174" t="s">
        <v>369</v>
      </c>
      <c r="D298" s="243" t="s">
        <v>280</v>
      </c>
      <c r="E298" s="261">
        <v>1</v>
      </c>
      <c r="F298" s="260" t="s">
        <v>1111</v>
      </c>
      <c r="G298" s="249"/>
      <c r="H298" s="241">
        <v>1392.8</v>
      </c>
      <c r="I298" s="234">
        <f t="shared" si="5"/>
        <v>1392.8</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382</v>
      </c>
      <c r="B299" s="244" t="s">
        <v>94</v>
      </c>
      <c r="C299" s="174" t="s">
        <v>369</v>
      </c>
      <c r="D299" s="243" t="s">
        <v>280</v>
      </c>
      <c r="E299" s="261">
        <v>1</v>
      </c>
      <c r="F299" s="260" t="s">
        <v>1110</v>
      </c>
      <c r="G299" s="249"/>
      <c r="H299" s="241">
        <v>1392.8</v>
      </c>
      <c r="I299" s="234">
        <f t="shared" si="5"/>
        <v>1392.8</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382</v>
      </c>
      <c r="B300" s="244" t="s">
        <v>94</v>
      </c>
      <c r="C300" s="174" t="s">
        <v>369</v>
      </c>
      <c r="D300" s="243" t="s">
        <v>280</v>
      </c>
      <c r="E300" s="261">
        <v>1</v>
      </c>
      <c r="F300" s="260" t="s">
        <v>1109</v>
      </c>
      <c r="G300" s="249"/>
      <c r="H300" s="241">
        <v>1392.8</v>
      </c>
      <c r="I300" s="234">
        <f t="shared" si="5"/>
        <v>1392.8</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382</v>
      </c>
      <c r="B301" s="244" t="s">
        <v>94</v>
      </c>
      <c r="C301" s="174" t="s">
        <v>369</v>
      </c>
      <c r="D301" s="243" t="s">
        <v>280</v>
      </c>
      <c r="E301" s="261">
        <v>1</v>
      </c>
      <c r="F301" s="260" t="s">
        <v>578</v>
      </c>
      <c r="G301" s="249"/>
      <c r="H301" s="241">
        <v>1392.8</v>
      </c>
      <c r="I301" s="234">
        <f t="shared" si="5"/>
        <v>1392.8</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383</v>
      </c>
      <c r="B302" s="244" t="s">
        <v>388</v>
      </c>
      <c r="C302" s="174" t="s">
        <v>369</v>
      </c>
      <c r="D302" s="243" t="s">
        <v>280</v>
      </c>
      <c r="E302" s="242">
        <v>1</v>
      </c>
      <c r="F302" s="157" t="s">
        <v>574</v>
      </c>
      <c r="G302" s="241"/>
      <c r="H302" s="241">
        <v>849.76</v>
      </c>
      <c r="I302" s="234">
        <f t="shared" si="5"/>
        <v>849.76</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383</v>
      </c>
      <c r="B303" s="244" t="s">
        <v>388</v>
      </c>
      <c r="C303" s="174" t="s">
        <v>369</v>
      </c>
      <c r="D303" s="243" t="s">
        <v>280</v>
      </c>
      <c r="E303" s="242">
        <v>1</v>
      </c>
      <c r="F303" s="157" t="s">
        <v>575</v>
      </c>
      <c r="G303" s="241"/>
      <c r="H303" s="241">
        <v>849.76</v>
      </c>
      <c r="I303" s="234">
        <f t="shared" si="5"/>
        <v>849.76</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383</v>
      </c>
      <c r="B304" s="244" t="s">
        <v>388</v>
      </c>
      <c r="C304" s="174" t="s">
        <v>369</v>
      </c>
      <c r="D304" s="243" t="s">
        <v>280</v>
      </c>
      <c r="E304" s="242">
        <v>1</v>
      </c>
      <c r="F304" s="182" t="s">
        <v>1046</v>
      </c>
      <c r="G304" s="241"/>
      <c r="H304" s="241">
        <v>849.76</v>
      </c>
      <c r="I304" s="234">
        <f t="shared" si="5"/>
        <v>849.76</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384</v>
      </c>
      <c r="B305" s="244" t="s">
        <v>98</v>
      </c>
      <c r="C305" s="174" t="s">
        <v>369</v>
      </c>
      <c r="D305" s="243" t="s">
        <v>280</v>
      </c>
      <c r="E305" s="242">
        <v>1</v>
      </c>
      <c r="F305" s="164" t="s">
        <v>1054</v>
      </c>
      <c r="G305" s="241"/>
      <c r="H305" s="241">
        <v>566.5</v>
      </c>
      <c r="I305" s="234">
        <f t="shared" si="5"/>
        <v>566.5</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404</v>
      </c>
      <c r="B306" s="244" t="s">
        <v>387</v>
      </c>
      <c r="C306" s="174" t="s">
        <v>369</v>
      </c>
      <c r="D306" s="243" t="s">
        <v>280</v>
      </c>
      <c r="E306" s="242">
        <v>1</v>
      </c>
      <c r="F306" s="157" t="s">
        <v>1012</v>
      </c>
      <c r="G306" s="241"/>
      <c r="H306" s="241">
        <v>505.81</v>
      </c>
      <c r="I306" s="234">
        <f t="shared" si="5"/>
        <v>505.81</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404</v>
      </c>
      <c r="B307" s="244" t="s">
        <v>387</v>
      </c>
      <c r="C307" s="174" t="s">
        <v>369</v>
      </c>
      <c r="D307" s="243" t="s">
        <v>280</v>
      </c>
      <c r="E307" s="261">
        <v>1</v>
      </c>
      <c r="F307" s="260" t="s">
        <v>1108</v>
      </c>
      <c r="G307" s="249"/>
      <c r="H307" s="241">
        <v>505.81</v>
      </c>
      <c r="I307" s="234">
        <f t="shared" si="5"/>
        <v>505.81</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404</v>
      </c>
      <c r="B308" s="244" t="s">
        <v>387</v>
      </c>
      <c r="C308" s="174" t="s">
        <v>369</v>
      </c>
      <c r="D308" s="243" t="s">
        <v>280</v>
      </c>
      <c r="E308" s="261">
        <v>1</v>
      </c>
      <c r="F308" s="260" t="s">
        <v>1107</v>
      </c>
      <c r="G308" s="249"/>
      <c r="H308" s="241">
        <v>505.81</v>
      </c>
      <c r="I308" s="234">
        <f t="shared" ref="I308:I371" si="6">SUM(G308:H308)</f>
        <v>505.81</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404</v>
      </c>
      <c r="B309" s="244" t="s">
        <v>387</v>
      </c>
      <c r="C309" s="174" t="s">
        <v>369</v>
      </c>
      <c r="D309" s="243" t="s">
        <v>280</v>
      </c>
      <c r="E309" s="261">
        <v>1</v>
      </c>
      <c r="F309" s="260" t="s">
        <v>1106</v>
      </c>
      <c r="G309" s="249"/>
      <c r="H309" s="241">
        <v>505.81</v>
      </c>
      <c r="I309" s="234">
        <f t="shared" si="6"/>
        <v>505.81</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404</v>
      </c>
      <c r="B310" s="244" t="s">
        <v>387</v>
      </c>
      <c r="C310" s="174" t="s">
        <v>369</v>
      </c>
      <c r="D310" s="243" t="s">
        <v>280</v>
      </c>
      <c r="E310" s="261">
        <v>1</v>
      </c>
      <c r="F310" s="260" t="s">
        <v>1105</v>
      </c>
      <c r="G310" s="249"/>
      <c r="H310" s="241">
        <v>505.81</v>
      </c>
      <c r="I310" s="234">
        <f t="shared" si="6"/>
        <v>505.81</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404</v>
      </c>
      <c r="B311" s="244" t="s">
        <v>387</v>
      </c>
      <c r="C311" s="174" t="s">
        <v>369</v>
      </c>
      <c r="D311" s="243" t="s">
        <v>280</v>
      </c>
      <c r="E311" s="261">
        <v>1</v>
      </c>
      <c r="F311" s="260" t="s">
        <v>1104</v>
      </c>
      <c r="G311" s="249"/>
      <c r="H311" s="241">
        <v>505.81</v>
      </c>
      <c r="I311" s="234">
        <f t="shared" si="6"/>
        <v>505.81</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404</v>
      </c>
      <c r="B312" s="244" t="s">
        <v>387</v>
      </c>
      <c r="C312" s="174" t="s">
        <v>369</v>
      </c>
      <c r="D312" s="243" t="s">
        <v>280</v>
      </c>
      <c r="E312" s="261">
        <v>1</v>
      </c>
      <c r="F312" s="260" t="s">
        <v>1103</v>
      </c>
      <c r="G312" s="249"/>
      <c r="H312" s="241">
        <v>505.81</v>
      </c>
      <c r="I312" s="234">
        <f t="shared" si="6"/>
        <v>505.81</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404</v>
      </c>
      <c r="B313" s="244" t="s">
        <v>387</v>
      </c>
      <c r="C313" s="174" t="s">
        <v>369</v>
      </c>
      <c r="D313" s="243" t="s">
        <v>280</v>
      </c>
      <c r="E313" s="261">
        <v>1</v>
      </c>
      <c r="F313" s="260" t="s">
        <v>1102</v>
      </c>
      <c r="G313" s="249"/>
      <c r="H313" s="241">
        <v>505.81</v>
      </c>
      <c r="I313" s="234">
        <f t="shared" si="6"/>
        <v>505.81</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404</v>
      </c>
      <c r="B314" s="244" t="s">
        <v>387</v>
      </c>
      <c r="C314" s="174" t="s">
        <v>369</v>
      </c>
      <c r="D314" s="243" t="s">
        <v>280</v>
      </c>
      <c r="E314" s="261">
        <v>1</v>
      </c>
      <c r="F314" s="260" t="s">
        <v>1101</v>
      </c>
      <c r="G314" s="249"/>
      <c r="H314" s="241">
        <v>505.81</v>
      </c>
      <c r="I314" s="234">
        <f t="shared" si="6"/>
        <v>505.81</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404</v>
      </c>
      <c r="B315" s="244" t="s">
        <v>387</v>
      </c>
      <c r="C315" s="174" t="s">
        <v>369</v>
      </c>
      <c r="D315" s="243" t="s">
        <v>280</v>
      </c>
      <c r="E315" s="261">
        <v>1</v>
      </c>
      <c r="F315" s="260" t="s">
        <v>1100</v>
      </c>
      <c r="G315" s="249"/>
      <c r="H315" s="241">
        <v>505.81</v>
      </c>
      <c r="I315" s="234">
        <f t="shared" si="6"/>
        <v>505.81</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404</v>
      </c>
      <c r="B316" s="244" t="s">
        <v>387</v>
      </c>
      <c r="C316" s="174" t="s">
        <v>369</v>
      </c>
      <c r="D316" s="243" t="s">
        <v>280</v>
      </c>
      <c r="E316" s="261">
        <v>1</v>
      </c>
      <c r="F316" s="260" t="s">
        <v>1099</v>
      </c>
      <c r="G316" s="249"/>
      <c r="H316" s="241">
        <v>505.81</v>
      </c>
      <c r="I316" s="234">
        <f t="shared" si="6"/>
        <v>505.81</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404</v>
      </c>
      <c r="B317" s="244" t="s">
        <v>387</v>
      </c>
      <c r="C317" s="174" t="s">
        <v>369</v>
      </c>
      <c r="D317" s="243" t="s">
        <v>280</v>
      </c>
      <c r="E317" s="261">
        <v>1</v>
      </c>
      <c r="F317" s="260" t="s">
        <v>1098</v>
      </c>
      <c r="G317" s="249"/>
      <c r="H317" s="241">
        <v>505.81</v>
      </c>
      <c r="I317" s="234">
        <f t="shared" si="6"/>
        <v>505.81</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386</v>
      </c>
      <c r="B318" s="244" t="s">
        <v>102</v>
      </c>
      <c r="C318" s="174" t="s">
        <v>369</v>
      </c>
      <c r="D318" s="243" t="s">
        <v>280</v>
      </c>
      <c r="E318" s="242">
        <v>1</v>
      </c>
      <c r="F318" s="157" t="s">
        <v>579</v>
      </c>
      <c r="G318" s="241"/>
      <c r="H318" s="241">
        <v>465.35</v>
      </c>
      <c r="I318" s="234">
        <f t="shared" si="6"/>
        <v>465.35</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386</v>
      </c>
      <c r="B319" s="244" t="s">
        <v>102</v>
      </c>
      <c r="C319" s="174" t="s">
        <v>369</v>
      </c>
      <c r="D319" s="243" t="s">
        <v>280</v>
      </c>
      <c r="E319" s="242">
        <v>1</v>
      </c>
      <c r="F319" s="157" t="s">
        <v>580</v>
      </c>
      <c r="G319" s="241"/>
      <c r="H319" s="241">
        <v>465.35</v>
      </c>
      <c r="I319" s="234">
        <f t="shared" si="6"/>
        <v>465.35</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383</v>
      </c>
      <c r="B320" s="244" t="s">
        <v>388</v>
      </c>
      <c r="C320" s="243" t="s">
        <v>376</v>
      </c>
      <c r="D320" s="243" t="s">
        <v>280</v>
      </c>
      <c r="E320" s="242">
        <v>1</v>
      </c>
      <c r="F320" s="157" t="s">
        <v>586</v>
      </c>
      <c r="G320" s="241"/>
      <c r="H320" s="241">
        <v>849.76</v>
      </c>
      <c r="I320" s="234">
        <f t="shared" si="6"/>
        <v>849.76</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383</v>
      </c>
      <c r="B321" s="244" t="s">
        <v>388</v>
      </c>
      <c r="C321" s="243" t="s">
        <v>376</v>
      </c>
      <c r="D321" s="243" t="s">
        <v>280</v>
      </c>
      <c r="E321" s="242">
        <v>1</v>
      </c>
      <c r="F321" s="157" t="s">
        <v>587</v>
      </c>
      <c r="G321" s="241"/>
      <c r="H321" s="241">
        <v>849.76</v>
      </c>
      <c r="I321" s="234">
        <f t="shared" si="6"/>
        <v>849.76</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383</v>
      </c>
      <c r="B322" s="244" t="s">
        <v>388</v>
      </c>
      <c r="C322" s="243" t="s">
        <v>376</v>
      </c>
      <c r="D322" s="243" t="s">
        <v>280</v>
      </c>
      <c r="E322" s="242">
        <v>1</v>
      </c>
      <c r="F322" s="157" t="s">
        <v>1011</v>
      </c>
      <c r="G322" s="241"/>
      <c r="H322" s="241">
        <v>849.76</v>
      </c>
      <c r="I322" s="234">
        <f t="shared" si="6"/>
        <v>849.76</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384</v>
      </c>
      <c r="B323" s="244" t="s">
        <v>98</v>
      </c>
      <c r="C323" s="243" t="s">
        <v>376</v>
      </c>
      <c r="D323" s="243" t="s">
        <v>280</v>
      </c>
      <c r="E323" s="242">
        <v>1</v>
      </c>
      <c r="F323" s="157" t="s">
        <v>589</v>
      </c>
      <c r="G323" s="241"/>
      <c r="H323" s="241">
        <v>566.5</v>
      </c>
      <c r="I323" s="234">
        <f t="shared" si="6"/>
        <v>566.5</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384</v>
      </c>
      <c r="B324" s="244" t="s">
        <v>98</v>
      </c>
      <c r="C324" s="243" t="s">
        <v>376</v>
      </c>
      <c r="D324" s="243" t="s">
        <v>280</v>
      </c>
      <c r="E324" s="242">
        <v>1</v>
      </c>
      <c r="F324" s="157" t="s">
        <v>590</v>
      </c>
      <c r="G324" s="241"/>
      <c r="H324" s="241">
        <v>566.5</v>
      </c>
      <c r="I324" s="234">
        <f t="shared" si="6"/>
        <v>566.5</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384</v>
      </c>
      <c r="B325" s="244" t="s">
        <v>98</v>
      </c>
      <c r="C325" s="243" t="s">
        <v>376</v>
      </c>
      <c r="D325" s="243" t="s">
        <v>280</v>
      </c>
      <c r="E325" s="242">
        <v>1</v>
      </c>
      <c r="F325" s="157" t="s">
        <v>1045</v>
      </c>
      <c r="G325" s="241"/>
      <c r="H325" s="241">
        <v>566.5</v>
      </c>
      <c r="I325" s="234">
        <f t="shared" si="6"/>
        <v>566.5</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384</v>
      </c>
      <c r="B326" s="244" t="s">
        <v>98</v>
      </c>
      <c r="C326" s="243" t="s">
        <v>376</v>
      </c>
      <c r="D326" s="243" t="s">
        <v>280</v>
      </c>
      <c r="E326" s="242">
        <v>1</v>
      </c>
      <c r="F326" s="157" t="s">
        <v>1097</v>
      </c>
      <c r="G326" s="241"/>
      <c r="H326" s="241">
        <v>566.5</v>
      </c>
      <c r="I326" s="234">
        <f t="shared" si="6"/>
        <v>566.5</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384</v>
      </c>
      <c r="B327" s="244" t="s">
        <v>98</v>
      </c>
      <c r="C327" s="243" t="s">
        <v>376</v>
      </c>
      <c r="D327" s="243" t="s">
        <v>280</v>
      </c>
      <c r="E327" s="242">
        <v>1</v>
      </c>
      <c r="F327" s="157" t="s">
        <v>592</v>
      </c>
      <c r="G327" s="241"/>
      <c r="H327" s="241">
        <v>566.5</v>
      </c>
      <c r="I327" s="234">
        <f t="shared" si="6"/>
        <v>566.5</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404</v>
      </c>
      <c r="B328" s="244" t="s">
        <v>387</v>
      </c>
      <c r="C328" s="243" t="s">
        <v>376</v>
      </c>
      <c r="D328" s="243" t="s">
        <v>280</v>
      </c>
      <c r="E328" s="242">
        <v>1</v>
      </c>
      <c r="F328" s="157" t="s">
        <v>593</v>
      </c>
      <c r="G328" s="241"/>
      <c r="H328" s="241">
        <v>505.81</v>
      </c>
      <c r="I328" s="234">
        <f t="shared" si="6"/>
        <v>505.81</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404</v>
      </c>
      <c r="B329" s="244" t="s">
        <v>387</v>
      </c>
      <c r="C329" s="243" t="s">
        <v>376</v>
      </c>
      <c r="D329" s="243" t="s">
        <v>280</v>
      </c>
      <c r="E329" s="242">
        <v>1</v>
      </c>
      <c r="F329" s="157" t="s">
        <v>594</v>
      </c>
      <c r="G329" s="241"/>
      <c r="H329" s="241">
        <v>505.81</v>
      </c>
      <c r="I329" s="234">
        <f t="shared" si="6"/>
        <v>505.81</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404</v>
      </c>
      <c r="B330" s="244" t="s">
        <v>387</v>
      </c>
      <c r="C330" s="243" t="s">
        <v>376</v>
      </c>
      <c r="D330" s="243" t="s">
        <v>280</v>
      </c>
      <c r="E330" s="242">
        <v>1</v>
      </c>
      <c r="F330" s="157" t="s">
        <v>595</v>
      </c>
      <c r="G330" s="241"/>
      <c r="H330" s="241">
        <v>505.81</v>
      </c>
      <c r="I330" s="234">
        <f t="shared" si="6"/>
        <v>505.81</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404</v>
      </c>
      <c r="B331" s="244" t="s">
        <v>387</v>
      </c>
      <c r="C331" s="243" t="s">
        <v>376</v>
      </c>
      <c r="D331" s="243" t="s">
        <v>280</v>
      </c>
      <c r="E331" s="242">
        <v>1</v>
      </c>
      <c r="F331" s="157" t="s">
        <v>961</v>
      </c>
      <c r="G331" s="241"/>
      <c r="H331" s="241">
        <v>505.81</v>
      </c>
      <c r="I331" s="234">
        <f t="shared" si="6"/>
        <v>505.81</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404</v>
      </c>
      <c r="B332" s="244" t="s">
        <v>387</v>
      </c>
      <c r="C332" s="243" t="s">
        <v>376</v>
      </c>
      <c r="D332" s="243" t="s">
        <v>280</v>
      </c>
      <c r="E332" s="242">
        <v>1</v>
      </c>
      <c r="F332" s="157" t="s">
        <v>596</v>
      </c>
      <c r="G332" s="241"/>
      <c r="H332" s="241">
        <v>505.81</v>
      </c>
      <c r="I332" s="234">
        <f t="shared" si="6"/>
        <v>505.81</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244" t="s">
        <v>102</v>
      </c>
      <c r="C333" s="243" t="s">
        <v>376</v>
      </c>
      <c r="D333" s="243" t="s">
        <v>280</v>
      </c>
      <c r="E333" s="242">
        <v>1</v>
      </c>
      <c r="F333" s="157" t="s">
        <v>597</v>
      </c>
      <c r="G333" s="241"/>
      <c r="H333" s="241">
        <v>465.35</v>
      </c>
      <c r="I333" s="234">
        <f t="shared" si="6"/>
        <v>465.35</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386</v>
      </c>
      <c r="B334" s="244" t="s">
        <v>102</v>
      </c>
      <c r="C334" s="243" t="s">
        <v>376</v>
      </c>
      <c r="D334" s="243" t="s">
        <v>280</v>
      </c>
      <c r="E334" s="242">
        <v>1</v>
      </c>
      <c r="F334" s="157" t="s">
        <v>1025</v>
      </c>
      <c r="G334" s="241"/>
      <c r="H334" s="241">
        <v>465.35</v>
      </c>
      <c r="I334" s="234">
        <f t="shared" si="6"/>
        <v>465.35</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386</v>
      </c>
      <c r="B335" s="244" t="s">
        <v>102</v>
      </c>
      <c r="C335" s="243" t="s">
        <v>376</v>
      </c>
      <c r="D335" s="243" t="s">
        <v>280</v>
      </c>
      <c r="E335" s="242">
        <v>1</v>
      </c>
      <c r="F335" s="157" t="s">
        <v>599</v>
      </c>
      <c r="G335" s="241"/>
      <c r="H335" s="241">
        <v>465.35</v>
      </c>
      <c r="I335" s="234">
        <f t="shared" si="6"/>
        <v>465.35</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386</v>
      </c>
      <c r="B336" s="244" t="s">
        <v>102</v>
      </c>
      <c r="C336" s="243" t="s">
        <v>376</v>
      </c>
      <c r="D336" s="243" t="s">
        <v>280</v>
      </c>
      <c r="E336" s="242">
        <v>1</v>
      </c>
      <c r="F336" s="156" t="s">
        <v>1010</v>
      </c>
      <c r="G336" s="241"/>
      <c r="H336" s="241">
        <v>465.35</v>
      </c>
      <c r="I336" s="234">
        <f t="shared" si="6"/>
        <v>465.35</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386</v>
      </c>
      <c r="B337" s="244" t="s">
        <v>102</v>
      </c>
      <c r="C337" s="243" t="s">
        <v>376</v>
      </c>
      <c r="D337" s="243" t="s">
        <v>280</v>
      </c>
      <c r="E337" s="242">
        <v>1</v>
      </c>
      <c r="F337" s="157" t="s">
        <v>1009</v>
      </c>
      <c r="G337" s="241"/>
      <c r="H337" s="241">
        <v>465.35</v>
      </c>
      <c r="I337" s="234">
        <f t="shared" si="6"/>
        <v>465.35</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386</v>
      </c>
      <c r="B338" s="244" t="s">
        <v>102</v>
      </c>
      <c r="C338" s="243" t="s">
        <v>376</v>
      </c>
      <c r="D338" s="243" t="s">
        <v>280</v>
      </c>
      <c r="E338" s="242">
        <v>1</v>
      </c>
      <c r="F338" s="157" t="s">
        <v>602</v>
      </c>
      <c r="G338" s="241"/>
      <c r="H338" s="241">
        <v>465.35</v>
      </c>
      <c r="I338" s="234">
        <f t="shared" si="6"/>
        <v>465.35</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386</v>
      </c>
      <c r="B339" s="244" t="s">
        <v>102</v>
      </c>
      <c r="C339" s="243" t="s">
        <v>376</v>
      </c>
      <c r="D339" s="243" t="s">
        <v>280</v>
      </c>
      <c r="E339" s="242">
        <v>1</v>
      </c>
      <c r="F339" s="157" t="s">
        <v>603</v>
      </c>
      <c r="G339" s="241"/>
      <c r="H339" s="241">
        <v>465.35</v>
      </c>
      <c r="I339" s="234">
        <f t="shared" si="6"/>
        <v>465.35</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385</v>
      </c>
      <c r="B340" s="244" t="s">
        <v>104</v>
      </c>
      <c r="C340" s="243" t="s">
        <v>376</v>
      </c>
      <c r="D340" s="243" t="s">
        <v>280</v>
      </c>
      <c r="E340" s="242">
        <v>1</v>
      </c>
      <c r="F340" s="157" t="s">
        <v>604</v>
      </c>
      <c r="G340" s="241"/>
      <c r="H340" s="241">
        <v>364.17</v>
      </c>
      <c r="I340" s="234">
        <f t="shared" si="6"/>
        <v>364.17</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385</v>
      </c>
      <c r="B341" s="244" t="s">
        <v>104</v>
      </c>
      <c r="C341" s="243" t="s">
        <v>376</v>
      </c>
      <c r="D341" s="243" t="s">
        <v>280</v>
      </c>
      <c r="E341" s="242">
        <v>1</v>
      </c>
      <c r="F341" s="157" t="s">
        <v>605</v>
      </c>
      <c r="G341" s="241"/>
      <c r="H341" s="241">
        <v>364.17</v>
      </c>
      <c r="I341" s="234">
        <f t="shared" si="6"/>
        <v>364.17</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385</v>
      </c>
      <c r="B342" s="244" t="s">
        <v>104</v>
      </c>
      <c r="C342" s="243" t="s">
        <v>376</v>
      </c>
      <c r="D342" s="243" t="s">
        <v>280</v>
      </c>
      <c r="E342" s="242">
        <v>1</v>
      </c>
      <c r="F342" s="157" t="s">
        <v>1008</v>
      </c>
      <c r="G342" s="241"/>
      <c r="H342" s="241">
        <v>364.17</v>
      </c>
      <c r="I342" s="234">
        <f t="shared" si="6"/>
        <v>364.17</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385</v>
      </c>
      <c r="B343" s="244" t="s">
        <v>104</v>
      </c>
      <c r="C343" s="243" t="s">
        <v>376</v>
      </c>
      <c r="D343" s="243" t="s">
        <v>280</v>
      </c>
      <c r="E343" s="242">
        <v>1</v>
      </c>
      <c r="F343" s="157" t="s">
        <v>607</v>
      </c>
      <c r="G343" s="241"/>
      <c r="H343" s="241">
        <v>364.17</v>
      </c>
      <c r="I343" s="234">
        <f t="shared" si="6"/>
        <v>364.17</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385</v>
      </c>
      <c r="B344" s="244" t="s">
        <v>104</v>
      </c>
      <c r="C344" s="243" t="s">
        <v>376</v>
      </c>
      <c r="D344" s="243" t="s">
        <v>280</v>
      </c>
      <c r="E344" s="242">
        <v>1</v>
      </c>
      <c r="F344" s="157" t="s">
        <v>608</v>
      </c>
      <c r="G344" s="241"/>
      <c r="H344" s="241">
        <v>364.17</v>
      </c>
      <c r="I344" s="234">
        <f t="shared" si="6"/>
        <v>364.17</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584</v>
      </c>
      <c r="B345" s="244" t="s">
        <v>94</v>
      </c>
      <c r="C345" s="243" t="s">
        <v>376</v>
      </c>
      <c r="D345" s="243" t="s">
        <v>280</v>
      </c>
      <c r="E345" s="242">
        <v>1</v>
      </c>
      <c r="F345" s="157" t="s">
        <v>609</v>
      </c>
      <c r="G345" s="241"/>
      <c r="H345" s="241">
        <v>1392.8</v>
      </c>
      <c r="I345" s="234">
        <f t="shared" si="6"/>
        <v>1392.8</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384</v>
      </c>
      <c r="B346" s="244" t="s">
        <v>98</v>
      </c>
      <c r="C346" s="243" t="s">
        <v>376</v>
      </c>
      <c r="D346" s="243" t="s">
        <v>280</v>
      </c>
      <c r="E346" s="242">
        <v>1</v>
      </c>
      <c r="F346" s="157" t="s">
        <v>1003</v>
      </c>
      <c r="G346" s="241"/>
      <c r="H346" s="241">
        <v>566.5</v>
      </c>
      <c r="I346" s="234">
        <f t="shared" si="6"/>
        <v>566.5</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384</v>
      </c>
      <c r="B347" s="244" t="s">
        <v>98</v>
      </c>
      <c r="C347" s="243" t="s">
        <v>376</v>
      </c>
      <c r="D347" s="243" t="s">
        <v>280</v>
      </c>
      <c r="E347" s="242">
        <v>1</v>
      </c>
      <c r="F347" s="157" t="s">
        <v>611</v>
      </c>
      <c r="G347" s="241"/>
      <c r="H347" s="241">
        <v>566.5</v>
      </c>
      <c r="I347" s="234">
        <f t="shared" si="6"/>
        <v>566.5</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404</v>
      </c>
      <c r="B348" s="244" t="s">
        <v>387</v>
      </c>
      <c r="C348" s="243" t="s">
        <v>376</v>
      </c>
      <c r="D348" s="243" t="s">
        <v>280</v>
      </c>
      <c r="E348" s="242">
        <v>1</v>
      </c>
      <c r="F348" s="157" t="s">
        <v>612</v>
      </c>
      <c r="G348" s="241"/>
      <c r="H348" s="241">
        <v>505.81</v>
      </c>
      <c r="I348" s="234">
        <f t="shared" si="6"/>
        <v>505.81</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404</v>
      </c>
      <c r="B349" s="244" t="s">
        <v>387</v>
      </c>
      <c r="C349" s="243" t="s">
        <v>376</v>
      </c>
      <c r="D349" s="243" t="s">
        <v>280</v>
      </c>
      <c r="E349" s="242">
        <v>1</v>
      </c>
      <c r="F349" s="157" t="s">
        <v>1096</v>
      </c>
      <c r="G349" s="241"/>
      <c r="H349" s="241">
        <v>505.81</v>
      </c>
      <c r="I349" s="234">
        <f t="shared" si="6"/>
        <v>505.81</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404</v>
      </c>
      <c r="B350" s="244" t="s">
        <v>387</v>
      </c>
      <c r="C350" s="243" t="s">
        <v>376</v>
      </c>
      <c r="D350" s="243" t="s">
        <v>280</v>
      </c>
      <c r="E350" s="242">
        <v>1</v>
      </c>
      <c r="F350" s="157" t="s">
        <v>614</v>
      </c>
      <c r="G350" s="241"/>
      <c r="H350" s="241">
        <v>505.81</v>
      </c>
      <c r="I350" s="234">
        <f t="shared" si="6"/>
        <v>505.81</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404</v>
      </c>
      <c r="B351" s="244" t="s">
        <v>387</v>
      </c>
      <c r="C351" s="243" t="s">
        <v>376</v>
      </c>
      <c r="D351" s="243" t="s">
        <v>280</v>
      </c>
      <c r="E351" s="242">
        <v>1</v>
      </c>
      <c r="F351" s="157" t="s">
        <v>615</v>
      </c>
      <c r="G351" s="241"/>
      <c r="H351" s="241">
        <v>505.81</v>
      </c>
      <c r="I351" s="234">
        <f t="shared" si="6"/>
        <v>505.81</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386</v>
      </c>
      <c r="B352" s="244" t="s">
        <v>102</v>
      </c>
      <c r="C352" s="243" t="s">
        <v>376</v>
      </c>
      <c r="D352" s="243" t="s">
        <v>280</v>
      </c>
      <c r="E352" s="242">
        <v>1</v>
      </c>
      <c r="F352" s="157" t="s">
        <v>1006</v>
      </c>
      <c r="G352" s="241"/>
      <c r="H352" s="241">
        <v>465.35</v>
      </c>
      <c r="I352" s="234">
        <f t="shared" si="6"/>
        <v>465.35</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385</v>
      </c>
      <c r="B353" s="244" t="s">
        <v>104</v>
      </c>
      <c r="C353" s="243" t="s">
        <v>376</v>
      </c>
      <c r="D353" s="243" t="s">
        <v>280</v>
      </c>
      <c r="E353" s="242">
        <v>1</v>
      </c>
      <c r="F353" s="156" t="s">
        <v>617</v>
      </c>
      <c r="G353" s="241"/>
      <c r="H353" s="241">
        <v>364.17</v>
      </c>
      <c r="I353" s="234">
        <f t="shared" si="6"/>
        <v>364.17</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585</v>
      </c>
      <c r="B354" s="244" t="s">
        <v>94</v>
      </c>
      <c r="C354" s="243" t="s">
        <v>376</v>
      </c>
      <c r="D354" s="243" t="s">
        <v>280</v>
      </c>
      <c r="E354" s="242">
        <v>1</v>
      </c>
      <c r="F354" s="157" t="s">
        <v>618</v>
      </c>
      <c r="G354" s="241"/>
      <c r="H354" s="241">
        <v>1392.8</v>
      </c>
      <c r="I354" s="234">
        <f t="shared" si="6"/>
        <v>1392.8</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383</v>
      </c>
      <c r="B355" s="244" t="s">
        <v>388</v>
      </c>
      <c r="C355" s="243" t="s">
        <v>376</v>
      </c>
      <c r="D355" s="243" t="s">
        <v>280</v>
      </c>
      <c r="E355" s="242">
        <v>1</v>
      </c>
      <c r="F355" s="151" t="s">
        <v>629</v>
      </c>
      <c r="G355" s="241"/>
      <c r="H355" s="241">
        <v>849.76</v>
      </c>
      <c r="I355" s="234">
        <f t="shared" si="6"/>
        <v>849.76</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244" t="s">
        <v>98</v>
      </c>
      <c r="C356" s="243" t="s">
        <v>376</v>
      </c>
      <c r="D356" s="243" t="s">
        <v>280</v>
      </c>
      <c r="E356" s="242">
        <v>1</v>
      </c>
      <c r="F356" s="156" t="s">
        <v>631</v>
      </c>
      <c r="G356" s="241"/>
      <c r="H356" s="241">
        <v>566.5</v>
      </c>
      <c r="I356" s="234">
        <f t="shared" si="6"/>
        <v>566.5</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244" t="s">
        <v>98</v>
      </c>
      <c r="C357" s="243" t="s">
        <v>376</v>
      </c>
      <c r="D357" s="243" t="s">
        <v>280</v>
      </c>
      <c r="E357" s="242">
        <v>1</v>
      </c>
      <c r="F357" s="157" t="s">
        <v>620</v>
      </c>
      <c r="G357" s="241"/>
      <c r="H357" s="241">
        <v>566.5</v>
      </c>
      <c r="I357" s="234">
        <f t="shared" si="6"/>
        <v>566.5</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384</v>
      </c>
      <c r="B358" s="244" t="s">
        <v>98</v>
      </c>
      <c r="C358" s="243" t="s">
        <v>376</v>
      </c>
      <c r="D358" s="243" t="s">
        <v>280</v>
      </c>
      <c r="E358" s="242">
        <v>1</v>
      </c>
      <c r="F358" s="157" t="s">
        <v>621</v>
      </c>
      <c r="G358" s="241"/>
      <c r="H358" s="241">
        <v>566.5</v>
      </c>
      <c r="I358" s="234">
        <f t="shared" si="6"/>
        <v>566.5</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384</v>
      </c>
      <c r="B359" s="244" t="s">
        <v>98</v>
      </c>
      <c r="C359" s="243" t="s">
        <v>376</v>
      </c>
      <c r="D359" s="243" t="s">
        <v>280</v>
      </c>
      <c r="E359" s="242">
        <v>1</v>
      </c>
      <c r="F359" s="156" t="s">
        <v>627</v>
      </c>
      <c r="G359" s="241"/>
      <c r="H359" s="241">
        <v>566.5</v>
      </c>
      <c r="I359" s="234">
        <f t="shared" si="6"/>
        <v>566.5</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384</v>
      </c>
      <c r="B360" s="244" t="s">
        <v>98</v>
      </c>
      <c r="C360" s="243" t="s">
        <v>376</v>
      </c>
      <c r="D360" s="243" t="s">
        <v>280</v>
      </c>
      <c r="E360" s="242">
        <v>1</v>
      </c>
      <c r="F360" s="157" t="s">
        <v>623</v>
      </c>
      <c r="G360" s="241"/>
      <c r="H360" s="241">
        <v>566.5</v>
      </c>
      <c r="I360" s="234">
        <f t="shared" si="6"/>
        <v>566.5</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384</v>
      </c>
      <c r="B361" s="244" t="s">
        <v>98</v>
      </c>
      <c r="C361" s="243" t="s">
        <v>376</v>
      </c>
      <c r="D361" s="243" t="s">
        <v>280</v>
      </c>
      <c r="E361" s="242">
        <v>1</v>
      </c>
      <c r="F361" s="157" t="s">
        <v>624</v>
      </c>
      <c r="G361" s="241"/>
      <c r="H361" s="241">
        <v>566.5</v>
      </c>
      <c r="I361" s="234">
        <f t="shared" si="6"/>
        <v>566.5</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384</v>
      </c>
      <c r="B362" s="244" t="s">
        <v>98</v>
      </c>
      <c r="C362" s="243" t="s">
        <v>376</v>
      </c>
      <c r="D362" s="243" t="s">
        <v>280</v>
      </c>
      <c r="E362" s="242">
        <v>1</v>
      </c>
      <c r="F362" s="157" t="s">
        <v>625</v>
      </c>
      <c r="G362" s="241"/>
      <c r="H362" s="241">
        <v>566.5</v>
      </c>
      <c r="I362" s="234">
        <f t="shared" si="6"/>
        <v>566.5</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384</v>
      </c>
      <c r="B363" s="244" t="s">
        <v>98</v>
      </c>
      <c r="C363" s="243" t="s">
        <v>376</v>
      </c>
      <c r="D363" s="243" t="s">
        <v>280</v>
      </c>
      <c r="E363" s="242">
        <v>1</v>
      </c>
      <c r="F363" s="157" t="s">
        <v>626</v>
      </c>
      <c r="G363" s="241"/>
      <c r="H363" s="241">
        <v>566.5</v>
      </c>
      <c r="I363" s="234">
        <f t="shared" si="6"/>
        <v>566.5</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244" t="s">
        <v>387</v>
      </c>
      <c r="C364" s="243" t="s">
        <v>376</v>
      </c>
      <c r="D364" s="243" t="s">
        <v>280</v>
      </c>
      <c r="E364" s="242">
        <v>1</v>
      </c>
      <c r="F364" s="157" t="s">
        <v>1005</v>
      </c>
      <c r="G364" s="241"/>
      <c r="H364" s="241">
        <v>505.81</v>
      </c>
      <c r="I364" s="234">
        <f t="shared" si="6"/>
        <v>505.81</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244" t="s">
        <v>387</v>
      </c>
      <c r="C365" s="243" t="s">
        <v>376</v>
      </c>
      <c r="D365" s="243" t="s">
        <v>280</v>
      </c>
      <c r="E365" s="242">
        <v>1</v>
      </c>
      <c r="F365" s="156" t="s">
        <v>628</v>
      </c>
      <c r="G365" s="241"/>
      <c r="H365" s="241">
        <v>505.81</v>
      </c>
      <c r="I365" s="234">
        <f t="shared" si="6"/>
        <v>505.81</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404</v>
      </c>
      <c r="B366" s="244" t="s">
        <v>387</v>
      </c>
      <c r="C366" s="243" t="s">
        <v>376</v>
      </c>
      <c r="D366" s="243" t="s">
        <v>280</v>
      </c>
      <c r="E366" s="242">
        <v>1</v>
      </c>
      <c r="F366" s="157" t="s">
        <v>960</v>
      </c>
      <c r="G366" s="241"/>
      <c r="H366" s="241">
        <v>505.81</v>
      </c>
      <c r="I366" s="234">
        <f t="shared" si="6"/>
        <v>505.81</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404</v>
      </c>
      <c r="B367" s="244" t="s">
        <v>387</v>
      </c>
      <c r="C367" s="243" t="s">
        <v>376</v>
      </c>
      <c r="D367" s="243" t="s">
        <v>280</v>
      </c>
      <c r="E367" s="242">
        <v>1</v>
      </c>
      <c r="F367" s="157" t="s">
        <v>630</v>
      </c>
      <c r="G367" s="241"/>
      <c r="H367" s="241">
        <v>505.81</v>
      </c>
      <c r="I367" s="234">
        <f t="shared" si="6"/>
        <v>505.81</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404</v>
      </c>
      <c r="B368" s="244" t="s">
        <v>387</v>
      </c>
      <c r="C368" s="243" t="s">
        <v>376</v>
      </c>
      <c r="D368" s="243" t="s">
        <v>280</v>
      </c>
      <c r="E368" s="242">
        <v>1</v>
      </c>
      <c r="F368" s="157" t="s">
        <v>1004</v>
      </c>
      <c r="G368" s="241"/>
      <c r="H368" s="241">
        <v>505.81</v>
      </c>
      <c r="I368" s="234">
        <f t="shared" si="6"/>
        <v>505.81</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404</v>
      </c>
      <c r="B369" s="244" t="s">
        <v>387</v>
      </c>
      <c r="C369" s="243" t="s">
        <v>376</v>
      </c>
      <c r="D369" s="243" t="s">
        <v>280</v>
      </c>
      <c r="E369" s="242">
        <v>1</v>
      </c>
      <c r="F369" s="156" t="s">
        <v>632</v>
      </c>
      <c r="G369" s="241"/>
      <c r="H369" s="241">
        <v>505.81</v>
      </c>
      <c r="I369" s="234">
        <f t="shared" si="6"/>
        <v>505.81</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404</v>
      </c>
      <c r="B370" s="244" t="s">
        <v>387</v>
      </c>
      <c r="C370" s="243" t="s">
        <v>376</v>
      </c>
      <c r="D370" s="243" t="s">
        <v>280</v>
      </c>
      <c r="E370" s="242">
        <v>1</v>
      </c>
      <c r="F370" s="157" t="s">
        <v>1095</v>
      </c>
      <c r="G370" s="241"/>
      <c r="H370" s="241">
        <v>505.81</v>
      </c>
      <c r="I370" s="234">
        <f t="shared" si="6"/>
        <v>505.81</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404</v>
      </c>
      <c r="B371" s="244" t="s">
        <v>387</v>
      </c>
      <c r="C371" s="243" t="s">
        <v>376</v>
      </c>
      <c r="D371" s="243" t="s">
        <v>280</v>
      </c>
      <c r="E371" s="242">
        <v>1</v>
      </c>
      <c r="F371" s="157" t="s">
        <v>634</v>
      </c>
      <c r="G371" s="241"/>
      <c r="H371" s="241">
        <v>505.81</v>
      </c>
      <c r="I371" s="234">
        <f t="shared" si="6"/>
        <v>505.81</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244" t="s">
        <v>102</v>
      </c>
      <c r="C372" s="243" t="s">
        <v>376</v>
      </c>
      <c r="D372" s="243" t="s">
        <v>280</v>
      </c>
      <c r="E372" s="242">
        <v>1</v>
      </c>
      <c r="F372" s="157" t="s">
        <v>635</v>
      </c>
      <c r="G372" s="241"/>
      <c r="H372" s="241">
        <v>465.35</v>
      </c>
      <c r="I372" s="234">
        <f t="shared" ref="I372:I435" si="7">SUM(G372:H372)</f>
        <v>465.35</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386</v>
      </c>
      <c r="B373" s="244" t="s">
        <v>102</v>
      </c>
      <c r="C373" s="243" t="s">
        <v>376</v>
      </c>
      <c r="D373" s="243" t="s">
        <v>280</v>
      </c>
      <c r="E373" s="242">
        <v>1</v>
      </c>
      <c r="F373" s="157" t="s">
        <v>1089</v>
      </c>
      <c r="G373" s="241"/>
      <c r="H373" s="241">
        <v>465.35</v>
      </c>
      <c r="I373" s="234">
        <f t="shared" si="7"/>
        <v>465.35</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386</v>
      </c>
      <c r="B374" s="244" t="s">
        <v>102</v>
      </c>
      <c r="C374" s="243" t="s">
        <v>376</v>
      </c>
      <c r="D374" s="243" t="s">
        <v>280</v>
      </c>
      <c r="E374" s="242">
        <v>1</v>
      </c>
      <c r="F374" s="157" t="s">
        <v>637</v>
      </c>
      <c r="G374" s="241"/>
      <c r="H374" s="241">
        <v>465.35</v>
      </c>
      <c r="I374" s="234">
        <f t="shared" si="7"/>
        <v>465.35</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386</v>
      </c>
      <c r="B375" s="244" t="s">
        <v>102</v>
      </c>
      <c r="C375" s="243" t="s">
        <v>376</v>
      </c>
      <c r="D375" s="243" t="s">
        <v>280</v>
      </c>
      <c r="E375" s="242">
        <v>1</v>
      </c>
      <c r="F375" s="157" t="s">
        <v>638</v>
      </c>
      <c r="G375" s="241"/>
      <c r="H375" s="241">
        <v>465.35</v>
      </c>
      <c r="I375" s="234">
        <f t="shared" si="7"/>
        <v>465.35</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386</v>
      </c>
      <c r="B376" s="244" t="s">
        <v>102</v>
      </c>
      <c r="C376" s="243" t="s">
        <v>376</v>
      </c>
      <c r="D376" s="243" t="s">
        <v>280</v>
      </c>
      <c r="E376" s="242">
        <v>1</v>
      </c>
      <c r="F376" s="157" t="s">
        <v>639</v>
      </c>
      <c r="G376" s="241"/>
      <c r="H376" s="241">
        <v>465.35</v>
      </c>
      <c r="I376" s="234">
        <f t="shared" si="7"/>
        <v>465.35</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386</v>
      </c>
      <c r="B377" s="244" t="s">
        <v>102</v>
      </c>
      <c r="C377" s="243" t="s">
        <v>376</v>
      </c>
      <c r="D377" s="243" t="s">
        <v>280</v>
      </c>
      <c r="E377" s="242">
        <v>1</v>
      </c>
      <c r="F377" s="151" t="s">
        <v>640</v>
      </c>
      <c r="G377" s="241"/>
      <c r="H377" s="241">
        <v>465.35</v>
      </c>
      <c r="I377" s="234">
        <f t="shared" si="7"/>
        <v>465.35</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386</v>
      </c>
      <c r="B378" s="244" t="s">
        <v>102</v>
      </c>
      <c r="C378" s="243" t="s">
        <v>376</v>
      </c>
      <c r="D378" s="243" t="s">
        <v>280</v>
      </c>
      <c r="E378" s="242">
        <v>1</v>
      </c>
      <c r="F378" s="157" t="s">
        <v>641</v>
      </c>
      <c r="G378" s="241"/>
      <c r="H378" s="241">
        <v>465.35</v>
      </c>
      <c r="I378" s="234">
        <f t="shared" si="7"/>
        <v>465.35</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385</v>
      </c>
      <c r="B379" s="244" t="s">
        <v>104</v>
      </c>
      <c r="C379" s="243" t="s">
        <v>376</v>
      </c>
      <c r="D379" s="243" t="s">
        <v>280</v>
      </c>
      <c r="E379" s="242">
        <v>1</v>
      </c>
      <c r="F379" s="157" t="s">
        <v>642</v>
      </c>
      <c r="G379" s="241"/>
      <c r="H379" s="241">
        <v>364.17</v>
      </c>
      <c r="I379" s="234">
        <f t="shared" si="7"/>
        <v>364.17</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383</v>
      </c>
      <c r="B380" s="244" t="s">
        <v>388</v>
      </c>
      <c r="C380" s="243" t="s">
        <v>645</v>
      </c>
      <c r="D380" s="243" t="s">
        <v>280</v>
      </c>
      <c r="E380" s="242">
        <v>1</v>
      </c>
      <c r="F380" s="157" t="s">
        <v>929</v>
      </c>
      <c r="G380" s="241"/>
      <c r="H380" s="241">
        <v>849.76</v>
      </c>
      <c r="I380" s="234">
        <f t="shared" si="7"/>
        <v>849.76</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383</v>
      </c>
      <c r="B381" s="244" t="s">
        <v>388</v>
      </c>
      <c r="C381" s="243" t="s">
        <v>645</v>
      </c>
      <c r="D381" s="243" t="s">
        <v>280</v>
      </c>
      <c r="E381" s="242">
        <v>1</v>
      </c>
      <c r="F381" s="157" t="s">
        <v>646</v>
      </c>
      <c r="G381" s="241"/>
      <c r="H381" s="241">
        <v>849.76</v>
      </c>
      <c r="I381" s="234">
        <f t="shared" si="7"/>
        <v>849.76</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383</v>
      </c>
      <c r="B382" s="244" t="s">
        <v>388</v>
      </c>
      <c r="C382" s="243" t="s">
        <v>645</v>
      </c>
      <c r="D382" s="243" t="s">
        <v>280</v>
      </c>
      <c r="E382" s="242">
        <v>1</v>
      </c>
      <c r="F382" s="157" t="s">
        <v>647</v>
      </c>
      <c r="G382" s="241"/>
      <c r="H382" s="241">
        <v>849.76</v>
      </c>
      <c r="I382" s="234">
        <f t="shared" si="7"/>
        <v>849.76</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383</v>
      </c>
      <c r="B383" s="244" t="s">
        <v>388</v>
      </c>
      <c r="C383" s="243" t="s">
        <v>645</v>
      </c>
      <c r="D383" s="243" t="s">
        <v>280</v>
      </c>
      <c r="E383" s="242">
        <v>1</v>
      </c>
      <c r="F383" s="157" t="s">
        <v>648</v>
      </c>
      <c r="G383" s="241"/>
      <c r="H383" s="241">
        <v>849.76</v>
      </c>
      <c r="I383" s="234">
        <f t="shared" si="7"/>
        <v>849.76</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244" t="s">
        <v>98</v>
      </c>
      <c r="C384" s="243" t="s">
        <v>645</v>
      </c>
      <c r="D384" s="243" t="s">
        <v>280</v>
      </c>
      <c r="E384" s="242">
        <v>1</v>
      </c>
      <c r="F384" s="157" t="s">
        <v>649</v>
      </c>
      <c r="G384" s="241"/>
      <c r="H384" s="241">
        <v>566.5</v>
      </c>
      <c r="I384" s="234">
        <f t="shared" si="7"/>
        <v>566.5</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384</v>
      </c>
      <c r="B385" s="244" t="s">
        <v>98</v>
      </c>
      <c r="C385" s="243" t="s">
        <v>645</v>
      </c>
      <c r="D385" s="243" t="s">
        <v>280</v>
      </c>
      <c r="E385" s="242">
        <v>1</v>
      </c>
      <c r="F385" s="157" t="s">
        <v>650</v>
      </c>
      <c r="G385" s="241"/>
      <c r="H385" s="241">
        <v>566.5</v>
      </c>
      <c r="I385" s="234">
        <f t="shared" si="7"/>
        <v>566.5</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384</v>
      </c>
      <c r="B386" s="244" t="s">
        <v>98</v>
      </c>
      <c r="C386" s="243" t="s">
        <v>645</v>
      </c>
      <c r="D386" s="243" t="s">
        <v>280</v>
      </c>
      <c r="E386" s="242">
        <v>1</v>
      </c>
      <c r="F386" s="157" t="s">
        <v>651</v>
      </c>
      <c r="G386" s="241"/>
      <c r="H386" s="241">
        <v>566.5</v>
      </c>
      <c r="I386" s="234">
        <f t="shared" si="7"/>
        <v>566.5</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384</v>
      </c>
      <c r="B387" s="244" t="s">
        <v>98</v>
      </c>
      <c r="C387" s="243" t="s">
        <v>645</v>
      </c>
      <c r="D387" s="243" t="s">
        <v>280</v>
      </c>
      <c r="E387" s="242">
        <v>1</v>
      </c>
      <c r="F387" s="157" t="s">
        <v>652</v>
      </c>
      <c r="G387" s="241"/>
      <c r="H387" s="241">
        <v>566.5</v>
      </c>
      <c r="I387" s="234">
        <f t="shared" si="7"/>
        <v>566.5</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384</v>
      </c>
      <c r="B388" s="244" t="s">
        <v>98</v>
      </c>
      <c r="C388" s="243" t="s">
        <v>645</v>
      </c>
      <c r="D388" s="243" t="s">
        <v>280</v>
      </c>
      <c r="E388" s="242">
        <v>1</v>
      </c>
      <c r="F388" s="157" t="s">
        <v>653</v>
      </c>
      <c r="G388" s="241"/>
      <c r="H388" s="241">
        <v>566.5</v>
      </c>
      <c r="I388" s="234">
        <f t="shared" si="7"/>
        <v>566.5</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384</v>
      </c>
      <c r="B389" s="244" t="s">
        <v>98</v>
      </c>
      <c r="C389" s="243" t="s">
        <v>645</v>
      </c>
      <c r="D389" s="243" t="s">
        <v>280</v>
      </c>
      <c r="E389" s="242">
        <v>1</v>
      </c>
      <c r="F389" s="157" t="s">
        <v>661</v>
      </c>
      <c r="G389" s="241"/>
      <c r="H389" s="241">
        <v>566.5</v>
      </c>
      <c r="I389" s="234">
        <f t="shared" si="7"/>
        <v>566.5</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384</v>
      </c>
      <c r="B390" s="244" t="s">
        <v>98</v>
      </c>
      <c r="C390" s="243" t="s">
        <v>645</v>
      </c>
      <c r="D390" s="243" t="s">
        <v>280</v>
      </c>
      <c r="E390" s="242">
        <v>1</v>
      </c>
      <c r="F390" s="157" t="s">
        <v>654</v>
      </c>
      <c r="G390" s="241"/>
      <c r="H390" s="241">
        <v>566.5</v>
      </c>
      <c r="I390" s="234">
        <f t="shared" si="7"/>
        <v>566.5</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404</v>
      </c>
      <c r="B391" s="244" t="s">
        <v>387</v>
      </c>
      <c r="C391" s="243" t="s">
        <v>645</v>
      </c>
      <c r="D391" s="243" t="s">
        <v>280</v>
      </c>
      <c r="E391" s="242">
        <v>1</v>
      </c>
      <c r="F391" s="157" t="s">
        <v>655</v>
      </c>
      <c r="G391" s="241"/>
      <c r="H391" s="241">
        <v>505.81</v>
      </c>
      <c r="I391" s="234">
        <f t="shared" si="7"/>
        <v>505.81</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404</v>
      </c>
      <c r="B392" s="244" t="s">
        <v>387</v>
      </c>
      <c r="C392" s="243" t="s">
        <v>645</v>
      </c>
      <c r="D392" s="243" t="s">
        <v>280</v>
      </c>
      <c r="E392" s="242">
        <v>1</v>
      </c>
      <c r="F392" s="157" t="s">
        <v>656</v>
      </c>
      <c r="G392" s="241"/>
      <c r="H392" s="241">
        <v>505.81</v>
      </c>
      <c r="I392" s="234">
        <f t="shared" si="7"/>
        <v>505.81</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404</v>
      </c>
      <c r="B393" s="244" t="s">
        <v>387</v>
      </c>
      <c r="C393" s="243" t="s">
        <v>645</v>
      </c>
      <c r="D393" s="243" t="s">
        <v>280</v>
      </c>
      <c r="E393" s="242">
        <v>1</v>
      </c>
      <c r="F393" s="157" t="s">
        <v>657</v>
      </c>
      <c r="G393" s="241"/>
      <c r="H393" s="241">
        <v>505.81</v>
      </c>
      <c r="I393" s="234">
        <f t="shared" si="7"/>
        <v>505.81</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404</v>
      </c>
      <c r="B394" s="244" t="s">
        <v>387</v>
      </c>
      <c r="C394" s="243" t="s">
        <v>645</v>
      </c>
      <c r="D394" s="243" t="s">
        <v>280</v>
      </c>
      <c r="E394" s="242">
        <v>1</v>
      </c>
      <c r="F394" s="157" t="s">
        <v>658</v>
      </c>
      <c r="G394" s="241"/>
      <c r="H394" s="241">
        <v>505.81</v>
      </c>
      <c r="I394" s="234">
        <f t="shared" si="7"/>
        <v>505.81</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404</v>
      </c>
      <c r="B395" s="244" t="s">
        <v>387</v>
      </c>
      <c r="C395" s="243" t="s">
        <v>645</v>
      </c>
      <c r="D395" s="243" t="s">
        <v>280</v>
      </c>
      <c r="E395" s="242">
        <v>1</v>
      </c>
      <c r="F395" s="156" t="s">
        <v>659</v>
      </c>
      <c r="G395" s="241"/>
      <c r="H395" s="241">
        <v>505.81</v>
      </c>
      <c r="I395" s="234">
        <f t="shared" si="7"/>
        <v>505.81</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386</v>
      </c>
      <c r="B396" s="244" t="s">
        <v>102</v>
      </c>
      <c r="C396" s="243" t="s">
        <v>645</v>
      </c>
      <c r="D396" s="243" t="s">
        <v>280</v>
      </c>
      <c r="E396" s="242">
        <v>1</v>
      </c>
      <c r="F396" s="157" t="s">
        <v>660</v>
      </c>
      <c r="G396" s="241"/>
      <c r="H396" s="241">
        <v>465.35</v>
      </c>
      <c r="I396" s="234">
        <f t="shared" si="7"/>
        <v>465.35</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643</v>
      </c>
      <c r="B397" s="244" t="s">
        <v>94</v>
      </c>
      <c r="C397" s="243" t="s">
        <v>645</v>
      </c>
      <c r="D397" s="243" t="s">
        <v>280</v>
      </c>
      <c r="E397" s="242">
        <v>1</v>
      </c>
      <c r="F397" s="157" t="s">
        <v>975</v>
      </c>
      <c r="G397" s="241"/>
      <c r="H397" s="241">
        <v>1392.8</v>
      </c>
      <c r="I397" s="234">
        <f t="shared" si="7"/>
        <v>1392.8</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244" t="s">
        <v>388</v>
      </c>
      <c r="C398" s="243" t="s">
        <v>645</v>
      </c>
      <c r="D398" s="243" t="s">
        <v>280</v>
      </c>
      <c r="E398" s="242">
        <v>1</v>
      </c>
      <c r="F398" s="157" t="s">
        <v>662</v>
      </c>
      <c r="G398" s="241"/>
      <c r="H398" s="241">
        <v>849.76</v>
      </c>
      <c r="I398" s="234">
        <f t="shared" si="7"/>
        <v>849.76</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383</v>
      </c>
      <c r="B399" s="244" t="s">
        <v>388</v>
      </c>
      <c r="C399" s="243" t="s">
        <v>645</v>
      </c>
      <c r="D399" s="243" t="s">
        <v>280</v>
      </c>
      <c r="E399" s="242">
        <v>1</v>
      </c>
      <c r="F399" s="157" t="s">
        <v>663</v>
      </c>
      <c r="G399" s="241"/>
      <c r="H399" s="241">
        <v>849.76</v>
      </c>
      <c r="I399" s="234">
        <f t="shared" si="7"/>
        <v>849.76</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244" t="s">
        <v>98</v>
      </c>
      <c r="C400" s="243" t="s">
        <v>645</v>
      </c>
      <c r="D400" s="243" t="s">
        <v>280</v>
      </c>
      <c r="E400" s="242">
        <v>1</v>
      </c>
      <c r="F400" s="157" t="s">
        <v>664</v>
      </c>
      <c r="G400" s="241"/>
      <c r="H400" s="241">
        <v>566.5</v>
      </c>
      <c r="I400" s="234">
        <f t="shared" si="7"/>
        <v>566.5</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244" t="s">
        <v>98</v>
      </c>
      <c r="C401" s="243" t="s">
        <v>645</v>
      </c>
      <c r="D401" s="243" t="s">
        <v>280</v>
      </c>
      <c r="E401" s="242">
        <v>1</v>
      </c>
      <c r="F401" s="157" t="s">
        <v>665</v>
      </c>
      <c r="G401" s="241"/>
      <c r="H401" s="241">
        <v>566.5</v>
      </c>
      <c r="I401" s="234">
        <f t="shared" si="7"/>
        <v>566.5</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384</v>
      </c>
      <c r="B402" s="244" t="s">
        <v>98</v>
      </c>
      <c r="C402" s="243" t="s">
        <v>645</v>
      </c>
      <c r="D402" s="243" t="s">
        <v>280</v>
      </c>
      <c r="E402" s="242">
        <v>1</v>
      </c>
      <c r="F402" s="157" t="s">
        <v>666</v>
      </c>
      <c r="G402" s="241"/>
      <c r="H402" s="241">
        <v>566.5</v>
      </c>
      <c r="I402" s="234">
        <f t="shared" si="7"/>
        <v>566.5</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644</v>
      </c>
      <c r="B403" s="244" t="s">
        <v>94</v>
      </c>
      <c r="C403" s="243" t="s">
        <v>645</v>
      </c>
      <c r="D403" s="243" t="s">
        <v>280</v>
      </c>
      <c r="E403" s="242">
        <v>1</v>
      </c>
      <c r="F403" s="157" t="s">
        <v>667</v>
      </c>
      <c r="G403" s="241"/>
      <c r="H403" s="241">
        <v>1392.8</v>
      </c>
      <c r="I403" s="234">
        <f t="shared" si="7"/>
        <v>1392.8</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244" t="s">
        <v>388</v>
      </c>
      <c r="C404" s="243" t="s">
        <v>645</v>
      </c>
      <c r="D404" s="243" t="s">
        <v>280</v>
      </c>
      <c r="E404" s="242">
        <v>1</v>
      </c>
      <c r="F404" s="157" t="s">
        <v>1053</v>
      </c>
      <c r="G404" s="241"/>
      <c r="H404" s="241">
        <v>849.76</v>
      </c>
      <c r="I404" s="234">
        <f t="shared" si="7"/>
        <v>849.76</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383</v>
      </c>
      <c r="B405" s="244" t="s">
        <v>388</v>
      </c>
      <c r="C405" s="243" t="s">
        <v>645</v>
      </c>
      <c r="D405" s="243" t="s">
        <v>280</v>
      </c>
      <c r="E405" s="242">
        <v>1</v>
      </c>
      <c r="F405" s="157" t="s">
        <v>669</v>
      </c>
      <c r="G405" s="241"/>
      <c r="H405" s="241">
        <v>849.76</v>
      </c>
      <c r="I405" s="234">
        <f t="shared" si="7"/>
        <v>849.76</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384</v>
      </c>
      <c r="B406" s="244" t="s">
        <v>98</v>
      </c>
      <c r="C406" s="243" t="s">
        <v>645</v>
      </c>
      <c r="D406" s="243" t="s">
        <v>280</v>
      </c>
      <c r="E406" s="242">
        <v>1</v>
      </c>
      <c r="F406" s="156" t="s">
        <v>670</v>
      </c>
      <c r="G406" s="241"/>
      <c r="H406" s="241">
        <v>566.5</v>
      </c>
      <c r="I406" s="234">
        <f t="shared" si="7"/>
        <v>566.5</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244" t="s">
        <v>98</v>
      </c>
      <c r="C407" s="243" t="s">
        <v>645</v>
      </c>
      <c r="D407" s="243" t="s">
        <v>280</v>
      </c>
      <c r="E407" s="242">
        <v>1</v>
      </c>
      <c r="F407" s="156" t="s">
        <v>671</v>
      </c>
      <c r="G407" s="241"/>
      <c r="H407" s="241">
        <v>566.5</v>
      </c>
      <c r="I407" s="234">
        <f t="shared" si="7"/>
        <v>566.5</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244" t="s">
        <v>98</v>
      </c>
      <c r="C408" s="243" t="s">
        <v>645</v>
      </c>
      <c r="D408" s="243" t="s">
        <v>280</v>
      </c>
      <c r="E408" s="242">
        <v>1</v>
      </c>
      <c r="F408" s="157" t="s">
        <v>672</v>
      </c>
      <c r="G408" s="241"/>
      <c r="H408" s="241">
        <v>566.5</v>
      </c>
      <c r="I408" s="234">
        <f t="shared" si="7"/>
        <v>566.5</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384</v>
      </c>
      <c r="B409" s="244" t="s">
        <v>98</v>
      </c>
      <c r="C409" s="243" t="s">
        <v>645</v>
      </c>
      <c r="D409" s="243" t="s">
        <v>280</v>
      </c>
      <c r="E409" s="242">
        <v>1</v>
      </c>
      <c r="F409" s="157" t="s">
        <v>962</v>
      </c>
      <c r="G409" s="241"/>
      <c r="H409" s="241">
        <v>566.5</v>
      </c>
      <c r="I409" s="234">
        <f t="shared" si="7"/>
        <v>566.5</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383</v>
      </c>
      <c r="B410" s="244" t="s">
        <v>388</v>
      </c>
      <c r="C410" s="243" t="s">
        <v>377</v>
      </c>
      <c r="D410" s="243" t="s">
        <v>280</v>
      </c>
      <c r="E410" s="242">
        <v>1</v>
      </c>
      <c r="F410" s="157" t="s">
        <v>1002</v>
      </c>
      <c r="G410" s="241"/>
      <c r="H410" s="241">
        <v>849.76</v>
      </c>
      <c r="I410" s="234">
        <f t="shared" si="7"/>
        <v>849.76</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383</v>
      </c>
      <c r="B411" s="244" t="s">
        <v>388</v>
      </c>
      <c r="C411" s="243" t="s">
        <v>377</v>
      </c>
      <c r="D411" s="243" t="s">
        <v>280</v>
      </c>
      <c r="E411" s="242">
        <v>1</v>
      </c>
      <c r="F411" s="157" t="s">
        <v>676</v>
      </c>
      <c r="G411" s="241"/>
      <c r="H411" s="241">
        <v>849.76</v>
      </c>
      <c r="I411" s="234">
        <f t="shared" si="7"/>
        <v>849.76</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383</v>
      </c>
      <c r="B412" s="244" t="s">
        <v>388</v>
      </c>
      <c r="C412" s="243" t="s">
        <v>377</v>
      </c>
      <c r="D412" s="243" t="s">
        <v>280</v>
      </c>
      <c r="E412" s="242">
        <v>1</v>
      </c>
      <c r="F412" s="157" t="s">
        <v>677</v>
      </c>
      <c r="G412" s="241"/>
      <c r="H412" s="241">
        <v>849.76</v>
      </c>
      <c r="I412" s="234">
        <f t="shared" si="7"/>
        <v>849.76</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384</v>
      </c>
      <c r="B413" s="244" t="s">
        <v>98</v>
      </c>
      <c r="C413" s="243" t="s">
        <v>377</v>
      </c>
      <c r="D413" s="243" t="s">
        <v>280</v>
      </c>
      <c r="E413" s="242">
        <v>1</v>
      </c>
      <c r="F413" s="157" t="s">
        <v>678</v>
      </c>
      <c r="G413" s="241"/>
      <c r="H413" s="241">
        <v>566.5</v>
      </c>
      <c r="I413" s="234">
        <f t="shared" si="7"/>
        <v>566.5</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384</v>
      </c>
      <c r="B414" s="244" t="s">
        <v>98</v>
      </c>
      <c r="C414" s="243" t="s">
        <v>377</v>
      </c>
      <c r="D414" s="243" t="s">
        <v>280</v>
      </c>
      <c r="E414" s="242">
        <v>1</v>
      </c>
      <c r="F414" s="157" t="s">
        <v>679</v>
      </c>
      <c r="G414" s="241"/>
      <c r="H414" s="241">
        <v>566.5</v>
      </c>
      <c r="I414" s="234">
        <f t="shared" si="7"/>
        <v>566.5</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384</v>
      </c>
      <c r="B415" s="244" t="s">
        <v>98</v>
      </c>
      <c r="C415" s="243" t="s">
        <v>377</v>
      </c>
      <c r="D415" s="243" t="s">
        <v>280</v>
      </c>
      <c r="E415" s="242">
        <v>1</v>
      </c>
      <c r="F415" s="157" t="s">
        <v>931</v>
      </c>
      <c r="G415" s="241"/>
      <c r="H415" s="241">
        <v>566.5</v>
      </c>
      <c r="I415" s="234">
        <f t="shared" si="7"/>
        <v>566.5</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384</v>
      </c>
      <c r="B416" s="244" t="s">
        <v>98</v>
      </c>
      <c r="C416" s="243" t="s">
        <v>377</v>
      </c>
      <c r="D416" s="243" t="s">
        <v>280</v>
      </c>
      <c r="E416" s="242">
        <v>1</v>
      </c>
      <c r="F416" s="157" t="s">
        <v>680</v>
      </c>
      <c r="G416" s="241"/>
      <c r="H416" s="241">
        <v>566.5</v>
      </c>
      <c r="I416" s="234">
        <f t="shared" si="7"/>
        <v>566.5</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384</v>
      </c>
      <c r="B417" s="244" t="s">
        <v>98</v>
      </c>
      <c r="C417" s="243" t="s">
        <v>377</v>
      </c>
      <c r="D417" s="243" t="s">
        <v>280</v>
      </c>
      <c r="E417" s="242">
        <v>1</v>
      </c>
      <c r="F417" s="157" t="s">
        <v>681</v>
      </c>
      <c r="G417" s="241"/>
      <c r="H417" s="241">
        <v>566.5</v>
      </c>
      <c r="I417" s="234">
        <f t="shared" si="7"/>
        <v>566.5</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384</v>
      </c>
      <c r="B418" s="244" t="s">
        <v>98</v>
      </c>
      <c r="C418" s="243" t="s">
        <v>377</v>
      </c>
      <c r="D418" s="243" t="s">
        <v>280</v>
      </c>
      <c r="E418" s="242">
        <v>1</v>
      </c>
      <c r="F418" s="157" t="s">
        <v>682</v>
      </c>
      <c r="G418" s="241"/>
      <c r="H418" s="241">
        <v>566.5</v>
      </c>
      <c r="I418" s="234">
        <f t="shared" si="7"/>
        <v>566.5</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404</v>
      </c>
      <c r="B419" s="244" t="s">
        <v>387</v>
      </c>
      <c r="C419" s="243" t="s">
        <v>377</v>
      </c>
      <c r="D419" s="243" t="s">
        <v>280</v>
      </c>
      <c r="E419" s="242">
        <v>1</v>
      </c>
      <c r="F419" s="157" t="s">
        <v>683</v>
      </c>
      <c r="G419" s="241"/>
      <c r="H419" s="241">
        <v>505.81</v>
      </c>
      <c r="I419" s="234">
        <f t="shared" si="7"/>
        <v>505.81</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404</v>
      </c>
      <c r="B420" s="244" t="s">
        <v>387</v>
      </c>
      <c r="C420" s="243" t="s">
        <v>377</v>
      </c>
      <c r="D420" s="243" t="s">
        <v>280</v>
      </c>
      <c r="E420" s="242">
        <v>1</v>
      </c>
      <c r="F420" s="156" t="s">
        <v>684</v>
      </c>
      <c r="G420" s="241"/>
      <c r="H420" s="241">
        <v>505.81</v>
      </c>
      <c r="I420" s="234">
        <f t="shared" si="7"/>
        <v>505.81</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404</v>
      </c>
      <c r="B421" s="244" t="s">
        <v>387</v>
      </c>
      <c r="C421" s="243" t="s">
        <v>377</v>
      </c>
      <c r="D421" s="243" t="s">
        <v>280</v>
      </c>
      <c r="E421" s="242">
        <v>1</v>
      </c>
      <c r="F421" s="156" t="s">
        <v>685</v>
      </c>
      <c r="G421" s="241"/>
      <c r="H421" s="241">
        <v>505.81</v>
      </c>
      <c r="I421" s="234">
        <f t="shared" si="7"/>
        <v>505.81</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404</v>
      </c>
      <c r="B422" s="244" t="s">
        <v>387</v>
      </c>
      <c r="C422" s="243" t="s">
        <v>377</v>
      </c>
      <c r="D422" s="243" t="s">
        <v>280</v>
      </c>
      <c r="E422" s="242">
        <v>1</v>
      </c>
      <c r="F422" s="157" t="s">
        <v>686</v>
      </c>
      <c r="G422" s="241"/>
      <c r="H422" s="241">
        <v>505.81</v>
      </c>
      <c r="I422" s="234">
        <f t="shared" si="7"/>
        <v>505.81</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404</v>
      </c>
      <c r="B423" s="244" t="s">
        <v>387</v>
      </c>
      <c r="C423" s="243" t="s">
        <v>377</v>
      </c>
      <c r="D423" s="243" t="s">
        <v>280</v>
      </c>
      <c r="E423" s="242">
        <v>1</v>
      </c>
      <c r="F423" s="157" t="s">
        <v>687</v>
      </c>
      <c r="G423" s="241"/>
      <c r="H423" s="241">
        <v>505.81</v>
      </c>
      <c r="I423" s="234">
        <f t="shared" si="7"/>
        <v>505.81</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404</v>
      </c>
      <c r="B424" s="244" t="s">
        <v>387</v>
      </c>
      <c r="C424" s="243" t="s">
        <v>377</v>
      </c>
      <c r="D424" s="243" t="s">
        <v>280</v>
      </c>
      <c r="E424" s="242">
        <v>1</v>
      </c>
      <c r="F424" s="158" t="s">
        <v>688</v>
      </c>
      <c r="G424" s="241"/>
      <c r="H424" s="241">
        <v>505.81</v>
      </c>
      <c r="I424" s="234">
        <f t="shared" si="7"/>
        <v>505.81</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386</v>
      </c>
      <c r="B425" s="244" t="s">
        <v>102</v>
      </c>
      <c r="C425" s="243" t="s">
        <v>377</v>
      </c>
      <c r="D425" s="243" t="s">
        <v>280</v>
      </c>
      <c r="E425" s="242">
        <v>1</v>
      </c>
      <c r="F425" s="157" t="s">
        <v>689</v>
      </c>
      <c r="G425" s="241"/>
      <c r="H425" s="241">
        <v>465.35</v>
      </c>
      <c r="I425" s="234">
        <f t="shared" si="7"/>
        <v>465.35</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386</v>
      </c>
      <c r="B426" s="244" t="s">
        <v>102</v>
      </c>
      <c r="C426" s="243" t="s">
        <v>377</v>
      </c>
      <c r="D426" s="243" t="s">
        <v>280</v>
      </c>
      <c r="E426" s="242">
        <v>1</v>
      </c>
      <c r="F426" s="156" t="s">
        <v>357</v>
      </c>
      <c r="G426" s="241"/>
      <c r="H426" s="241">
        <v>465.35</v>
      </c>
      <c r="I426" s="234">
        <f t="shared" si="7"/>
        <v>465.35</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386</v>
      </c>
      <c r="B427" s="244" t="s">
        <v>102</v>
      </c>
      <c r="C427" s="243" t="s">
        <v>377</v>
      </c>
      <c r="D427" s="243" t="s">
        <v>280</v>
      </c>
      <c r="E427" s="242">
        <v>1</v>
      </c>
      <c r="F427" s="158" t="s">
        <v>691</v>
      </c>
      <c r="G427" s="241"/>
      <c r="H427" s="241">
        <v>465.35</v>
      </c>
      <c r="I427" s="234">
        <f t="shared" si="7"/>
        <v>465.35</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386</v>
      </c>
      <c r="B428" s="244" t="s">
        <v>102</v>
      </c>
      <c r="C428" s="243" t="s">
        <v>377</v>
      </c>
      <c r="D428" s="243" t="s">
        <v>280</v>
      </c>
      <c r="E428" s="242">
        <v>1</v>
      </c>
      <c r="F428" s="157" t="s">
        <v>692</v>
      </c>
      <c r="G428" s="241"/>
      <c r="H428" s="241">
        <v>465.35</v>
      </c>
      <c r="I428" s="234">
        <f t="shared" si="7"/>
        <v>465.35</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673</v>
      </c>
      <c r="B429" s="244" t="s">
        <v>94</v>
      </c>
      <c r="C429" s="243" t="s">
        <v>377</v>
      </c>
      <c r="D429" s="243" t="s">
        <v>280</v>
      </c>
      <c r="E429" s="242">
        <v>1</v>
      </c>
      <c r="F429" s="157" t="s">
        <v>984</v>
      </c>
      <c r="G429" s="241"/>
      <c r="H429" s="241">
        <v>1392.8</v>
      </c>
      <c r="I429" s="234">
        <f t="shared" si="7"/>
        <v>1392.8</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383</v>
      </c>
      <c r="B430" s="244" t="s">
        <v>388</v>
      </c>
      <c r="C430" s="243" t="s">
        <v>377</v>
      </c>
      <c r="D430" s="243" t="s">
        <v>280</v>
      </c>
      <c r="E430" s="242">
        <v>1</v>
      </c>
      <c r="F430" s="157" t="s">
        <v>693</v>
      </c>
      <c r="G430" s="241"/>
      <c r="H430" s="241">
        <v>849.76</v>
      </c>
      <c r="I430" s="234">
        <f t="shared" si="7"/>
        <v>849.76</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384</v>
      </c>
      <c r="B431" s="244" t="s">
        <v>98</v>
      </c>
      <c r="C431" s="243" t="s">
        <v>377</v>
      </c>
      <c r="D431" s="243" t="s">
        <v>280</v>
      </c>
      <c r="E431" s="242">
        <v>1</v>
      </c>
      <c r="F431" s="151" t="s">
        <v>694</v>
      </c>
      <c r="G431" s="241"/>
      <c r="H431" s="241">
        <v>566.5</v>
      </c>
      <c r="I431" s="234">
        <f t="shared" si="7"/>
        <v>566.5</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384</v>
      </c>
      <c r="B432" s="244" t="s">
        <v>98</v>
      </c>
      <c r="C432" s="243" t="s">
        <v>377</v>
      </c>
      <c r="D432" s="243" t="s">
        <v>280</v>
      </c>
      <c r="E432" s="242">
        <v>1</v>
      </c>
      <c r="F432" s="157" t="s">
        <v>695</v>
      </c>
      <c r="G432" s="241"/>
      <c r="H432" s="241">
        <v>566.5</v>
      </c>
      <c r="I432" s="234">
        <f t="shared" si="7"/>
        <v>566.5</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384</v>
      </c>
      <c r="B433" s="244" t="s">
        <v>98</v>
      </c>
      <c r="C433" s="243" t="s">
        <v>377</v>
      </c>
      <c r="D433" s="243" t="s">
        <v>280</v>
      </c>
      <c r="E433" s="242">
        <v>1</v>
      </c>
      <c r="F433" s="157" t="s">
        <v>714</v>
      </c>
      <c r="G433" s="241"/>
      <c r="H433" s="241">
        <v>566.5</v>
      </c>
      <c r="I433" s="234">
        <f t="shared" si="7"/>
        <v>566.5</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384</v>
      </c>
      <c r="B434" s="244" t="s">
        <v>98</v>
      </c>
      <c r="C434" s="243" t="s">
        <v>377</v>
      </c>
      <c r="D434" s="243" t="s">
        <v>280</v>
      </c>
      <c r="E434" s="242">
        <v>1</v>
      </c>
      <c r="F434" s="157" t="s">
        <v>697</v>
      </c>
      <c r="G434" s="241"/>
      <c r="H434" s="241">
        <v>566.5</v>
      </c>
      <c r="I434" s="234">
        <f t="shared" si="7"/>
        <v>566.5</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244" t="s">
        <v>387</v>
      </c>
      <c r="C435" s="243" t="s">
        <v>377</v>
      </c>
      <c r="D435" s="243" t="s">
        <v>280</v>
      </c>
      <c r="E435" s="242">
        <v>1</v>
      </c>
      <c r="F435" s="157" t="s">
        <v>698</v>
      </c>
      <c r="G435" s="241"/>
      <c r="H435" s="241">
        <v>505.81</v>
      </c>
      <c r="I435" s="234">
        <f t="shared" si="7"/>
        <v>505.81</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244" t="s">
        <v>387</v>
      </c>
      <c r="C436" s="243" t="s">
        <v>377</v>
      </c>
      <c r="D436" s="243" t="s">
        <v>280</v>
      </c>
      <c r="E436" s="242">
        <v>1</v>
      </c>
      <c r="F436" s="160" t="s">
        <v>699</v>
      </c>
      <c r="G436" s="241"/>
      <c r="H436" s="241">
        <v>505.81</v>
      </c>
      <c r="I436" s="234">
        <f t="shared" ref="I436:I499" si="8">SUM(G436:H436)</f>
        <v>505.81</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244" t="s">
        <v>387</v>
      </c>
      <c r="C437" s="243" t="s">
        <v>377</v>
      </c>
      <c r="D437" s="243" t="s">
        <v>280</v>
      </c>
      <c r="E437" s="242">
        <v>1</v>
      </c>
      <c r="F437" s="156" t="s">
        <v>720</v>
      </c>
      <c r="G437" s="241"/>
      <c r="H437" s="241">
        <v>505.81</v>
      </c>
      <c r="I437" s="234">
        <f t="shared" si="8"/>
        <v>505.81</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244" t="s">
        <v>387</v>
      </c>
      <c r="C438" s="243" t="s">
        <v>377</v>
      </c>
      <c r="D438" s="243" t="s">
        <v>280</v>
      </c>
      <c r="E438" s="242">
        <v>1</v>
      </c>
      <c r="F438" s="157" t="s">
        <v>701</v>
      </c>
      <c r="G438" s="241"/>
      <c r="H438" s="241">
        <v>505.81</v>
      </c>
      <c r="I438" s="234">
        <f t="shared" si="8"/>
        <v>505.81</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244" t="s">
        <v>387</v>
      </c>
      <c r="C439" s="243" t="s">
        <v>377</v>
      </c>
      <c r="D439" s="243" t="s">
        <v>280</v>
      </c>
      <c r="E439" s="242">
        <v>1</v>
      </c>
      <c r="F439" s="157" t="s">
        <v>702</v>
      </c>
      <c r="G439" s="241"/>
      <c r="H439" s="241">
        <v>505.81</v>
      </c>
      <c r="I439" s="234">
        <f t="shared" si="8"/>
        <v>505.81</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244" t="s">
        <v>387</v>
      </c>
      <c r="C440" s="243" t="s">
        <v>377</v>
      </c>
      <c r="D440" s="243" t="s">
        <v>280</v>
      </c>
      <c r="E440" s="242">
        <v>1</v>
      </c>
      <c r="F440" s="157" t="s">
        <v>703</v>
      </c>
      <c r="G440" s="241"/>
      <c r="H440" s="241">
        <v>505.81</v>
      </c>
      <c r="I440" s="234">
        <f t="shared" si="8"/>
        <v>505.81</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244" t="s">
        <v>387</v>
      </c>
      <c r="C441" s="243" t="s">
        <v>377</v>
      </c>
      <c r="D441" s="243" t="s">
        <v>280</v>
      </c>
      <c r="E441" s="242">
        <v>1</v>
      </c>
      <c r="F441" s="157" t="s">
        <v>704</v>
      </c>
      <c r="G441" s="241"/>
      <c r="H441" s="241">
        <v>505.81</v>
      </c>
      <c r="I441" s="234">
        <f t="shared" si="8"/>
        <v>505.81</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244" t="s">
        <v>387</v>
      </c>
      <c r="C442" s="243" t="s">
        <v>377</v>
      </c>
      <c r="D442" s="243" t="s">
        <v>280</v>
      </c>
      <c r="E442" s="242">
        <v>1</v>
      </c>
      <c r="F442" s="156" t="s">
        <v>705</v>
      </c>
      <c r="G442" s="241"/>
      <c r="H442" s="241">
        <v>505.81</v>
      </c>
      <c r="I442" s="234">
        <f t="shared" si="8"/>
        <v>505.81</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404</v>
      </c>
      <c r="B443" s="244" t="s">
        <v>387</v>
      </c>
      <c r="C443" s="243" t="s">
        <v>377</v>
      </c>
      <c r="D443" s="243" t="s">
        <v>280</v>
      </c>
      <c r="E443" s="242">
        <v>1</v>
      </c>
      <c r="F443" s="157" t="s">
        <v>706</v>
      </c>
      <c r="G443" s="241"/>
      <c r="H443" s="241">
        <v>505.81</v>
      </c>
      <c r="I443" s="234">
        <f t="shared" si="8"/>
        <v>505.81</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404</v>
      </c>
      <c r="B444" s="244" t="s">
        <v>387</v>
      </c>
      <c r="C444" s="243" t="s">
        <v>377</v>
      </c>
      <c r="D444" s="243" t="s">
        <v>280</v>
      </c>
      <c r="E444" s="242">
        <v>1</v>
      </c>
      <c r="F444" s="156" t="s">
        <v>707</v>
      </c>
      <c r="G444" s="241"/>
      <c r="H444" s="241">
        <v>505.81</v>
      </c>
      <c r="I444" s="234">
        <f t="shared" si="8"/>
        <v>505.81</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404</v>
      </c>
      <c r="B445" s="244" t="s">
        <v>387</v>
      </c>
      <c r="C445" s="243" t="s">
        <v>377</v>
      </c>
      <c r="D445" s="243" t="s">
        <v>280</v>
      </c>
      <c r="E445" s="242">
        <v>1</v>
      </c>
      <c r="F445" s="157" t="s">
        <v>708</v>
      </c>
      <c r="G445" s="241"/>
      <c r="H445" s="241">
        <v>505.81</v>
      </c>
      <c r="I445" s="234">
        <f t="shared" si="8"/>
        <v>505.81</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404</v>
      </c>
      <c r="B446" s="244" t="s">
        <v>387</v>
      </c>
      <c r="C446" s="243" t="s">
        <v>377</v>
      </c>
      <c r="D446" s="243" t="s">
        <v>280</v>
      </c>
      <c r="E446" s="242">
        <v>1</v>
      </c>
      <c r="F446" s="156" t="s">
        <v>709</v>
      </c>
      <c r="G446" s="241"/>
      <c r="H446" s="241">
        <v>505.81</v>
      </c>
      <c r="I446" s="234">
        <f t="shared" si="8"/>
        <v>505.81</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404</v>
      </c>
      <c r="B447" s="244" t="s">
        <v>387</v>
      </c>
      <c r="C447" s="243" t="s">
        <v>377</v>
      </c>
      <c r="D447" s="243" t="s">
        <v>280</v>
      </c>
      <c r="E447" s="242">
        <v>1</v>
      </c>
      <c r="F447" s="157" t="s">
        <v>690</v>
      </c>
      <c r="G447" s="241"/>
      <c r="H447" s="241">
        <v>505.81</v>
      </c>
      <c r="I447" s="234">
        <f t="shared" si="8"/>
        <v>505.81</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404</v>
      </c>
      <c r="B448" s="244" t="s">
        <v>387</v>
      </c>
      <c r="C448" s="243" t="s">
        <v>377</v>
      </c>
      <c r="D448" s="243" t="s">
        <v>280</v>
      </c>
      <c r="E448" s="242">
        <v>1</v>
      </c>
      <c r="F448" s="157" t="s">
        <v>711</v>
      </c>
      <c r="G448" s="241"/>
      <c r="H448" s="241">
        <v>505.81</v>
      </c>
      <c r="I448" s="234">
        <f t="shared" si="8"/>
        <v>505.81</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386</v>
      </c>
      <c r="B449" s="244" t="s">
        <v>102</v>
      </c>
      <c r="C449" s="243" t="s">
        <v>377</v>
      </c>
      <c r="D449" s="243" t="s">
        <v>280</v>
      </c>
      <c r="E449" s="242">
        <v>1</v>
      </c>
      <c r="F449" s="157" t="s">
        <v>712</v>
      </c>
      <c r="G449" s="241"/>
      <c r="H449" s="241">
        <v>465.35</v>
      </c>
      <c r="I449" s="234">
        <f t="shared" si="8"/>
        <v>465.35</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386</v>
      </c>
      <c r="B450" s="244" t="s">
        <v>102</v>
      </c>
      <c r="C450" s="243" t="s">
        <v>377</v>
      </c>
      <c r="D450" s="243" t="s">
        <v>280</v>
      </c>
      <c r="E450" s="242">
        <v>1</v>
      </c>
      <c r="F450" s="157" t="s">
        <v>713</v>
      </c>
      <c r="G450" s="241"/>
      <c r="H450" s="241">
        <v>465.35</v>
      </c>
      <c r="I450" s="234">
        <f t="shared" si="8"/>
        <v>465.35</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386</v>
      </c>
      <c r="B451" s="244" t="s">
        <v>102</v>
      </c>
      <c r="C451" s="243" t="s">
        <v>377</v>
      </c>
      <c r="D451" s="243" t="s">
        <v>280</v>
      </c>
      <c r="E451" s="242">
        <v>1</v>
      </c>
      <c r="F451" s="157" t="s">
        <v>696</v>
      </c>
      <c r="G451" s="241"/>
      <c r="H451" s="241">
        <v>465.35</v>
      </c>
      <c r="I451" s="234">
        <f t="shared" si="8"/>
        <v>465.35</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386</v>
      </c>
      <c r="B452" s="244" t="s">
        <v>102</v>
      </c>
      <c r="C452" s="243" t="s">
        <v>377</v>
      </c>
      <c r="D452" s="243" t="s">
        <v>280</v>
      </c>
      <c r="E452" s="242">
        <v>1</v>
      </c>
      <c r="F452" s="157" t="s">
        <v>715</v>
      </c>
      <c r="G452" s="241"/>
      <c r="H452" s="241">
        <v>465.35</v>
      </c>
      <c r="I452" s="234">
        <f t="shared" si="8"/>
        <v>465.35</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386</v>
      </c>
      <c r="B453" s="244" t="s">
        <v>102</v>
      </c>
      <c r="C453" s="243" t="s">
        <v>377</v>
      </c>
      <c r="D453" s="243" t="s">
        <v>280</v>
      </c>
      <c r="E453" s="242">
        <v>1</v>
      </c>
      <c r="F453" s="157" t="s">
        <v>716</v>
      </c>
      <c r="G453" s="241"/>
      <c r="H453" s="241">
        <v>465.35</v>
      </c>
      <c r="I453" s="234">
        <f t="shared" si="8"/>
        <v>465.35</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386</v>
      </c>
      <c r="B454" s="244" t="s">
        <v>102</v>
      </c>
      <c r="C454" s="243" t="s">
        <v>377</v>
      </c>
      <c r="D454" s="243" t="s">
        <v>280</v>
      </c>
      <c r="E454" s="242">
        <v>1</v>
      </c>
      <c r="F454" s="157" t="s">
        <v>1024</v>
      </c>
      <c r="G454" s="241"/>
      <c r="H454" s="241">
        <v>465.35</v>
      </c>
      <c r="I454" s="234">
        <f t="shared" si="8"/>
        <v>465.35</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244" t="s">
        <v>104</v>
      </c>
      <c r="C455" s="243" t="s">
        <v>377</v>
      </c>
      <c r="D455" s="243" t="s">
        <v>280</v>
      </c>
      <c r="E455" s="242">
        <v>1</v>
      </c>
      <c r="F455" s="157" t="s">
        <v>718</v>
      </c>
      <c r="G455" s="241"/>
      <c r="H455" s="241">
        <v>364.17</v>
      </c>
      <c r="I455" s="234">
        <f t="shared" si="8"/>
        <v>364.17</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385</v>
      </c>
      <c r="B456" s="244" t="s">
        <v>104</v>
      </c>
      <c r="C456" s="243" t="s">
        <v>377</v>
      </c>
      <c r="D456" s="243" t="s">
        <v>280</v>
      </c>
      <c r="E456" s="242">
        <v>1</v>
      </c>
      <c r="F456" s="151" t="s">
        <v>719</v>
      </c>
      <c r="G456" s="241"/>
      <c r="H456" s="241">
        <v>364.17</v>
      </c>
      <c r="I456" s="234">
        <f t="shared" si="8"/>
        <v>364.17</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385</v>
      </c>
      <c r="B457" s="244" t="s">
        <v>104</v>
      </c>
      <c r="C457" s="243" t="s">
        <v>377</v>
      </c>
      <c r="D457" s="243" t="s">
        <v>280</v>
      </c>
      <c r="E457" s="242">
        <v>1</v>
      </c>
      <c r="F457" s="156" t="s">
        <v>700</v>
      </c>
      <c r="G457" s="241"/>
      <c r="H457" s="241">
        <v>364.17</v>
      </c>
      <c r="I457" s="234">
        <f t="shared" si="8"/>
        <v>364.17</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385</v>
      </c>
      <c r="B458" s="244" t="s">
        <v>104</v>
      </c>
      <c r="C458" s="243" t="s">
        <v>377</v>
      </c>
      <c r="D458" s="243" t="s">
        <v>280</v>
      </c>
      <c r="E458" s="242">
        <v>1</v>
      </c>
      <c r="F458" s="157" t="s">
        <v>1052</v>
      </c>
      <c r="G458" s="241"/>
      <c r="H458" s="241">
        <v>364.17</v>
      </c>
      <c r="I458" s="234">
        <f t="shared" si="8"/>
        <v>364.17</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385</v>
      </c>
      <c r="B459" s="244" t="s">
        <v>104</v>
      </c>
      <c r="C459" s="243" t="s">
        <v>377</v>
      </c>
      <c r="D459" s="243" t="s">
        <v>280</v>
      </c>
      <c r="E459" s="242">
        <v>1</v>
      </c>
      <c r="F459" s="157" t="s">
        <v>722</v>
      </c>
      <c r="G459" s="241"/>
      <c r="H459" s="241">
        <v>364.17</v>
      </c>
      <c r="I459" s="234">
        <f t="shared" si="8"/>
        <v>364.17</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385</v>
      </c>
      <c r="B460" s="244" t="s">
        <v>104</v>
      </c>
      <c r="C460" s="243" t="s">
        <v>377</v>
      </c>
      <c r="D460" s="243" t="s">
        <v>280</v>
      </c>
      <c r="E460" s="242">
        <v>1</v>
      </c>
      <c r="F460" s="157" t="s">
        <v>723</v>
      </c>
      <c r="G460" s="241"/>
      <c r="H460" s="241">
        <v>364.17</v>
      </c>
      <c r="I460" s="234">
        <f t="shared" si="8"/>
        <v>364.17</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385</v>
      </c>
      <c r="B461" s="244" t="s">
        <v>104</v>
      </c>
      <c r="C461" s="243" t="s">
        <v>377</v>
      </c>
      <c r="D461" s="243" t="s">
        <v>280</v>
      </c>
      <c r="E461" s="242">
        <v>1</v>
      </c>
      <c r="F461" s="173" t="s">
        <v>941</v>
      </c>
      <c r="G461" s="241"/>
      <c r="H461" s="241">
        <v>364.17</v>
      </c>
      <c r="I461" s="234">
        <f t="shared" si="8"/>
        <v>364.17</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674</v>
      </c>
      <c r="B462" s="244" t="s">
        <v>94</v>
      </c>
      <c r="C462" s="243" t="s">
        <v>377</v>
      </c>
      <c r="D462" s="243" t="s">
        <v>280</v>
      </c>
      <c r="E462" s="242">
        <v>1</v>
      </c>
      <c r="F462" s="157" t="s">
        <v>724</v>
      </c>
      <c r="G462" s="241"/>
      <c r="H462" s="241">
        <v>1392.8</v>
      </c>
      <c r="I462" s="234">
        <f t="shared" si="8"/>
        <v>1392.8</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383</v>
      </c>
      <c r="B463" s="244" t="s">
        <v>388</v>
      </c>
      <c r="C463" s="243" t="s">
        <v>377</v>
      </c>
      <c r="D463" s="243" t="s">
        <v>280</v>
      </c>
      <c r="E463" s="242">
        <v>1</v>
      </c>
      <c r="F463" s="157" t="s">
        <v>725</v>
      </c>
      <c r="G463" s="241"/>
      <c r="H463" s="241">
        <v>849.76</v>
      </c>
      <c r="I463" s="234">
        <f t="shared" si="8"/>
        <v>849.76</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383</v>
      </c>
      <c r="B464" s="244" t="s">
        <v>388</v>
      </c>
      <c r="C464" s="243" t="s">
        <v>377</v>
      </c>
      <c r="D464" s="243" t="s">
        <v>280</v>
      </c>
      <c r="E464" s="242">
        <v>1</v>
      </c>
      <c r="F464" s="157" t="s">
        <v>726</v>
      </c>
      <c r="G464" s="241"/>
      <c r="H464" s="241">
        <v>849.76</v>
      </c>
      <c r="I464" s="234">
        <f t="shared" si="8"/>
        <v>849.76</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384</v>
      </c>
      <c r="B465" s="244" t="s">
        <v>98</v>
      </c>
      <c r="C465" s="243" t="s">
        <v>377</v>
      </c>
      <c r="D465" s="243" t="s">
        <v>280</v>
      </c>
      <c r="E465" s="242">
        <v>1</v>
      </c>
      <c r="F465" s="157" t="s">
        <v>727</v>
      </c>
      <c r="G465" s="241"/>
      <c r="H465" s="241">
        <v>566.5</v>
      </c>
      <c r="I465" s="234">
        <f t="shared" si="8"/>
        <v>566.5</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384</v>
      </c>
      <c r="B466" s="244" t="s">
        <v>98</v>
      </c>
      <c r="C466" s="243" t="s">
        <v>377</v>
      </c>
      <c r="D466" s="243" t="s">
        <v>280</v>
      </c>
      <c r="E466" s="242">
        <v>1</v>
      </c>
      <c r="F466" s="157" t="s">
        <v>932</v>
      </c>
      <c r="G466" s="241"/>
      <c r="H466" s="241">
        <v>566.5</v>
      </c>
      <c r="I466" s="234">
        <f t="shared" si="8"/>
        <v>566.5</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384</v>
      </c>
      <c r="B467" s="244" t="s">
        <v>98</v>
      </c>
      <c r="C467" s="243" t="s">
        <v>377</v>
      </c>
      <c r="D467" s="243" t="s">
        <v>280</v>
      </c>
      <c r="E467" s="242">
        <v>1</v>
      </c>
      <c r="F467" s="157" t="s">
        <v>728</v>
      </c>
      <c r="G467" s="241"/>
      <c r="H467" s="241">
        <v>566.5</v>
      </c>
      <c r="I467" s="234">
        <f t="shared" si="8"/>
        <v>566.5</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244" t="s">
        <v>387</v>
      </c>
      <c r="C468" s="243" t="s">
        <v>377</v>
      </c>
      <c r="D468" s="243" t="s">
        <v>280</v>
      </c>
      <c r="E468" s="242">
        <v>1</v>
      </c>
      <c r="F468" s="158" t="s">
        <v>983</v>
      </c>
      <c r="G468" s="241"/>
      <c r="H468" s="241">
        <v>505.81</v>
      </c>
      <c r="I468" s="234">
        <f t="shared" si="8"/>
        <v>505.81</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404</v>
      </c>
      <c r="B469" s="244" t="s">
        <v>387</v>
      </c>
      <c r="C469" s="243" t="s">
        <v>377</v>
      </c>
      <c r="D469" s="243" t="s">
        <v>280</v>
      </c>
      <c r="E469" s="242">
        <v>1</v>
      </c>
      <c r="F469" s="157" t="s">
        <v>729</v>
      </c>
      <c r="G469" s="241"/>
      <c r="H469" s="241">
        <v>505.81</v>
      </c>
      <c r="I469" s="234">
        <f t="shared" si="8"/>
        <v>505.81</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404</v>
      </c>
      <c r="B470" s="244" t="s">
        <v>387</v>
      </c>
      <c r="C470" s="243" t="s">
        <v>377</v>
      </c>
      <c r="D470" s="243" t="s">
        <v>280</v>
      </c>
      <c r="E470" s="242">
        <v>1</v>
      </c>
      <c r="F470" s="156" t="s">
        <v>730</v>
      </c>
      <c r="G470" s="241"/>
      <c r="H470" s="241">
        <v>505.81</v>
      </c>
      <c r="I470" s="234">
        <f t="shared" si="8"/>
        <v>505.81</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404</v>
      </c>
      <c r="B471" s="244" t="s">
        <v>387</v>
      </c>
      <c r="C471" s="243" t="s">
        <v>377</v>
      </c>
      <c r="D471" s="243" t="s">
        <v>280</v>
      </c>
      <c r="E471" s="242">
        <v>1</v>
      </c>
      <c r="F471" s="157" t="s">
        <v>731</v>
      </c>
      <c r="G471" s="241"/>
      <c r="H471" s="241">
        <v>505.81</v>
      </c>
      <c r="I471" s="234">
        <f t="shared" si="8"/>
        <v>505.81</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404</v>
      </c>
      <c r="B472" s="244" t="s">
        <v>387</v>
      </c>
      <c r="C472" s="243" t="s">
        <v>377</v>
      </c>
      <c r="D472" s="243" t="s">
        <v>280</v>
      </c>
      <c r="E472" s="242">
        <v>1</v>
      </c>
      <c r="F472" s="157" t="s">
        <v>732</v>
      </c>
      <c r="G472" s="241"/>
      <c r="H472" s="241">
        <v>505.81</v>
      </c>
      <c r="I472" s="234">
        <f t="shared" si="8"/>
        <v>505.81</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404</v>
      </c>
      <c r="B473" s="244" t="s">
        <v>387</v>
      </c>
      <c r="C473" s="243" t="s">
        <v>377</v>
      </c>
      <c r="D473" s="243" t="s">
        <v>280</v>
      </c>
      <c r="E473" s="242">
        <v>1</v>
      </c>
      <c r="F473" s="157" t="s">
        <v>733</v>
      </c>
      <c r="G473" s="241"/>
      <c r="H473" s="241">
        <v>505.81</v>
      </c>
      <c r="I473" s="234">
        <f t="shared" si="8"/>
        <v>505.81</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404</v>
      </c>
      <c r="B474" s="244" t="s">
        <v>387</v>
      </c>
      <c r="C474" s="243" t="s">
        <v>377</v>
      </c>
      <c r="D474" s="243" t="s">
        <v>280</v>
      </c>
      <c r="E474" s="242">
        <v>1</v>
      </c>
      <c r="F474" s="157" t="s">
        <v>1078</v>
      </c>
      <c r="G474" s="241"/>
      <c r="H474" s="241">
        <v>505.81</v>
      </c>
      <c r="I474" s="234">
        <f t="shared" si="8"/>
        <v>505.81</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386</v>
      </c>
      <c r="B475" s="244" t="s">
        <v>102</v>
      </c>
      <c r="C475" s="243" t="s">
        <v>377</v>
      </c>
      <c r="D475" s="243" t="s">
        <v>280</v>
      </c>
      <c r="E475" s="242">
        <v>1</v>
      </c>
      <c r="F475" s="157" t="s">
        <v>735</v>
      </c>
      <c r="G475" s="241"/>
      <c r="H475" s="241">
        <v>465.35</v>
      </c>
      <c r="I475" s="234">
        <f t="shared" si="8"/>
        <v>465.35</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386</v>
      </c>
      <c r="B476" s="244" t="s">
        <v>102</v>
      </c>
      <c r="C476" s="243" t="s">
        <v>377</v>
      </c>
      <c r="D476" s="243" t="s">
        <v>280</v>
      </c>
      <c r="E476" s="242">
        <v>1</v>
      </c>
      <c r="F476" s="157" t="s">
        <v>736</v>
      </c>
      <c r="G476" s="241"/>
      <c r="H476" s="241">
        <v>465.35</v>
      </c>
      <c r="I476" s="234">
        <f t="shared" si="8"/>
        <v>465.35</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386</v>
      </c>
      <c r="B477" s="244" t="s">
        <v>102</v>
      </c>
      <c r="C477" s="243" t="s">
        <v>377</v>
      </c>
      <c r="D477" s="243" t="s">
        <v>280</v>
      </c>
      <c r="E477" s="242">
        <v>1</v>
      </c>
      <c r="F477" s="157" t="s">
        <v>737</v>
      </c>
      <c r="G477" s="241"/>
      <c r="H477" s="241">
        <v>465.35</v>
      </c>
      <c r="I477" s="234">
        <f t="shared" si="8"/>
        <v>465.35</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386</v>
      </c>
      <c r="B478" s="244" t="s">
        <v>102</v>
      </c>
      <c r="C478" s="243" t="s">
        <v>377</v>
      </c>
      <c r="D478" s="243" t="s">
        <v>280</v>
      </c>
      <c r="E478" s="242">
        <v>1</v>
      </c>
      <c r="F478" s="157" t="s">
        <v>738</v>
      </c>
      <c r="G478" s="241"/>
      <c r="H478" s="241">
        <v>465.35</v>
      </c>
      <c r="I478" s="234">
        <f t="shared" si="8"/>
        <v>465.35</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386</v>
      </c>
      <c r="B479" s="244" t="s">
        <v>102</v>
      </c>
      <c r="C479" s="243" t="s">
        <v>377</v>
      </c>
      <c r="D479" s="243" t="s">
        <v>280</v>
      </c>
      <c r="E479" s="242">
        <v>1</v>
      </c>
      <c r="F479" s="157" t="s">
        <v>739</v>
      </c>
      <c r="G479" s="241"/>
      <c r="H479" s="241">
        <v>465.35</v>
      </c>
      <c r="I479" s="234">
        <f t="shared" si="8"/>
        <v>465.35</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386</v>
      </c>
      <c r="B480" s="244" t="s">
        <v>102</v>
      </c>
      <c r="C480" s="243" t="s">
        <v>377</v>
      </c>
      <c r="D480" s="243" t="s">
        <v>280</v>
      </c>
      <c r="E480" s="242">
        <v>1</v>
      </c>
      <c r="F480" s="158" t="s">
        <v>982</v>
      </c>
      <c r="G480" s="241"/>
      <c r="H480" s="241">
        <v>465.35</v>
      </c>
      <c r="I480" s="234">
        <f t="shared" si="8"/>
        <v>465.35</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385</v>
      </c>
      <c r="B481" s="244" t="s">
        <v>104</v>
      </c>
      <c r="C481" s="243" t="s">
        <v>377</v>
      </c>
      <c r="D481" s="243" t="s">
        <v>280</v>
      </c>
      <c r="E481" s="242">
        <v>1</v>
      </c>
      <c r="F481" s="157" t="s">
        <v>740</v>
      </c>
      <c r="G481" s="241"/>
      <c r="H481" s="241">
        <v>364.17</v>
      </c>
      <c r="I481" s="234">
        <f t="shared" si="8"/>
        <v>364.17</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385</v>
      </c>
      <c r="B482" s="244" t="s">
        <v>104</v>
      </c>
      <c r="C482" s="243" t="s">
        <v>377</v>
      </c>
      <c r="D482" s="243" t="s">
        <v>280</v>
      </c>
      <c r="E482" s="242">
        <v>1</v>
      </c>
      <c r="F482" s="157" t="s">
        <v>741</v>
      </c>
      <c r="G482" s="241"/>
      <c r="H482" s="241">
        <v>364.17</v>
      </c>
      <c r="I482" s="234">
        <f t="shared" si="8"/>
        <v>364.17</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385</v>
      </c>
      <c r="B483" s="244" t="s">
        <v>104</v>
      </c>
      <c r="C483" s="243" t="s">
        <v>377</v>
      </c>
      <c r="D483" s="243" t="s">
        <v>280</v>
      </c>
      <c r="E483" s="242">
        <v>1</v>
      </c>
      <c r="F483" s="157" t="s">
        <v>1077</v>
      </c>
      <c r="G483" s="241"/>
      <c r="H483" s="241">
        <v>364.17</v>
      </c>
      <c r="I483" s="234">
        <f t="shared" si="8"/>
        <v>364.17</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383</v>
      </c>
      <c r="B484" s="244" t="s">
        <v>388</v>
      </c>
      <c r="C484" s="243" t="s">
        <v>284</v>
      </c>
      <c r="D484" s="243" t="s">
        <v>280</v>
      </c>
      <c r="E484" s="242">
        <v>1</v>
      </c>
      <c r="F484" s="157" t="s">
        <v>751</v>
      </c>
      <c r="G484" s="241"/>
      <c r="H484" s="241">
        <v>849.76</v>
      </c>
      <c r="I484" s="234">
        <f t="shared" si="8"/>
        <v>849.76</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743</v>
      </c>
      <c r="B485" s="244" t="s">
        <v>94</v>
      </c>
      <c r="C485" s="243" t="s">
        <v>284</v>
      </c>
      <c r="D485" s="243" t="s">
        <v>280</v>
      </c>
      <c r="E485" s="242">
        <v>1</v>
      </c>
      <c r="F485" s="158" t="s">
        <v>752</v>
      </c>
      <c r="G485" s="241"/>
      <c r="H485" s="241">
        <v>1392.8</v>
      </c>
      <c r="I485" s="234">
        <f t="shared" si="8"/>
        <v>1392.8</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383</v>
      </c>
      <c r="B486" s="244" t="s">
        <v>388</v>
      </c>
      <c r="C486" s="243" t="s">
        <v>284</v>
      </c>
      <c r="D486" s="243" t="s">
        <v>280</v>
      </c>
      <c r="E486" s="242">
        <v>1</v>
      </c>
      <c r="F486" s="157" t="s">
        <v>753</v>
      </c>
      <c r="G486" s="241"/>
      <c r="H486" s="241">
        <v>849.76</v>
      </c>
      <c r="I486" s="234">
        <f t="shared" si="8"/>
        <v>849.76</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744</v>
      </c>
      <c r="B487" s="244" t="s">
        <v>94</v>
      </c>
      <c r="C487" s="243" t="s">
        <v>284</v>
      </c>
      <c r="D487" s="243" t="s">
        <v>280</v>
      </c>
      <c r="E487" s="242">
        <v>1</v>
      </c>
      <c r="F487" s="151" t="s">
        <v>1064</v>
      </c>
      <c r="G487" s="241"/>
      <c r="H487" s="241">
        <v>1392.8</v>
      </c>
      <c r="I487" s="234">
        <f t="shared" si="8"/>
        <v>1392.8</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383</v>
      </c>
      <c r="B488" s="244" t="s">
        <v>388</v>
      </c>
      <c r="C488" s="243" t="s">
        <v>284</v>
      </c>
      <c r="D488" s="243" t="s">
        <v>280</v>
      </c>
      <c r="E488" s="242">
        <v>1</v>
      </c>
      <c r="F488" s="157" t="s">
        <v>940</v>
      </c>
      <c r="G488" s="241"/>
      <c r="H488" s="241">
        <v>849.76</v>
      </c>
      <c r="I488" s="234">
        <f t="shared" si="8"/>
        <v>849.76</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244" t="s">
        <v>98</v>
      </c>
      <c r="C489" s="243" t="s">
        <v>284</v>
      </c>
      <c r="D489" s="243" t="s">
        <v>280</v>
      </c>
      <c r="E489" s="242">
        <v>1</v>
      </c>
      <c r="F489" s="182" t="s">
        <v>1001</v>
      </c>
      <c r="G489" s="241"/>
      <c r="H489" s="241">
        <v>566.5</v>
      </c>
      <c r="I489" s="234">
        <f t="shared" si="8"/>
        <v>566.5</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384</v>
      </c>
      <c r="B490" s="244" t="s">
        <v>98</v>
      </c>
      <c r="C490" s="243" t="s">
        <v>284</v>
      </c>
      <c r="D490" s="243" t="s">
        <v>280</v>
      </c>
      <c r="E490" s="242">
        <v>1</v>
      </c>
      <c r="F490" s="156" t="s">
        <v>1088</v>
      </c>
      <c r="G490" s="241"/>
      <c r="H490" s="241">
        <v>566.5</v>
      </c>
      <c r="I490" s="234">
        <f t="shared" si="8"/>
        <v>566.5</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384</v>
      </c>
      <c r="B491" s="244" t="s">
        <v>98</v>
      </c>
      <c r="C491" s="243" t="s">
        <v>284</v>
      </c>
      <c r="D491" s="243" t="s">
        <v>280</v>
      </c>
      <c r="E491" s="242">
        <v>1</v>
      </c>
      <c r="F491" s="157" t="s">
        <v>1087</v>
      </c>
      <c r="G491" s="241"/>
      <c r="H491" s="241">
        <v>566.5</v>
      </c>
      <c r="I491" s="234">
        <f t="shared" si="8"/>
        <v>566.5</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244" t="s">
        <v>98</v>
      </c>
      <c r="C492" s="243" t="s">
        <v>284</v>
      </c>
      <c r="D492" s="243" t="s">
        <v>280</v>
      </c>
      <c r="E492" s="242">
        <v>1</v>
      </c>
      <c r="F492" s="157" t="s">
        <v>758</v>
      </c>
      <c r="G492" s="241"/>
      <c r="H492" s="241">
        <v>566.5</v>
      </c>
      <c r="I492" s="234">
        <f t="shared" si="8"/>
        <v>566.5</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244" t="s">
        <v>98</v>
      </c>
      <c r="C493" s="243" t="s">
        <v>284</v>
      </c>
      <c r="D493" s="243" t="s">
        <v>280</v>
      </c>
      <c r="E493" s="242">
        <v>1</v>
      </c>
      <c r="F493" s="157" t="s">
        <v>1023</v>
      </c>
      <c r="G493" s="241"/>
      <c r="H493" s="241">
        <v>566.5</v>
      </c>
      <c r="I493" s="234">
        <f t="shared" si="8"/>
        <v>566.5</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384</v>
      </c>
      <c r="B494" s="244" t="s">
        <v>98</v>
      </c>
      <c r="C494" s="243" t="s">
        <v>284</v>
      </c>
      <c r="D494" s="243" t="s">
        <v>280</v>
      </c>
      <c r="E494" s="242">
        <v>1</v>
      </c>
      <c r="F494" s="157" t="s">
        <v>759</v>
      </c>
      <c r="G494" s="241"/>
      <c r="H494" s="241">
        <v>566.5</v>
      </c>
      <c r="I494" s="234">
        <f t="shared" si="8"/>
        <v>566.5</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384</v>
      </c>
      <c r="B495" s="244" t="s">
        <v>98</v>
      </c>
      <c r="C495" s="243" t="s">
        <v>284</v>
      </c>
      <c r="D495" s="243" t="s">
        <v>280</v>
      </c>
      <c r="E495" s="242">
        <v>1</v>
      </c>
      <c r="F495" s="156" t="s">
        <v>760</v>
      </c>
      <c r="G495" s="241"/>
      <c r="H495" s="241">
        <v>566.5</v>
      </c>
      <c r="I495" s="234">
        <f t="shared" si="8"/>
        <v>566.5</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745</v>
      </c>
      <c r="B496" s="244" t="s">
        <v>94</v>
      </c>
      <c r="C496" s="243" t="s">
        <v>284</v>
      </c>
      <c r="D496" s="243" t="s">
        <v>280</v>
      </c>
      <c r="E496" s="242">
        <v>1</v>
      </c>
      <c r="F496" s="158" t="s">
        <v>1086</v>
      </c>
      <c r="G496" s="241"/>
      <c r="H496" s="241">
        <v>1392.8</v>
      </c>
      <c r="I496" s="234">
        <f t="shared" si="8"/>
        <v>1392.8</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383</v>
      </c>
      <c r="B497" s="244" t="s">
        <v>388</v>
      </c>
      <c r="C497" s="243" t="s">
        <v>284</v>
      </c>
      <c r="D497" s="243" t="s">
        <v>280</v>
      </c>
      <c r="E497" s="242">
        <v>1</v>
      </c>
      <c r="F497" s="151" t="s">
        <v>935</v>
      </c>
      <c r="G497" s="241"/>
      <c r="H497" s="241">
        <v>849.76</v>
      </c>
      <c r="I497" s="234">
        <f t="shared" si="8"/>
        <v>849.76</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384</v>
      </c>
      <c r="B498" s="244" t="s">
        <v>98</v>
      </c>
      <c r="C498" s="243" t="s">
        <v>284</v>
      </c>
      <c r="D498" s="243" t="s">
        <v>280</v>
      </c>
      <c r="E498" s="242">
        <v>1</v>
      </c>
      <c r="F498" s="158" t="s">
        <v>1063</v>
      </c>
      <c r="G498" s="241"/>
      <c r="H498" s="241">
        <v>566.5</v>
      </c>
      <c r="I498" s="234">
        <f t="shared" si="8"/>
        <v>566.5</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384</v>
      </c>
      <c r="B499" s="244" t="s">
        <v>98</v>
      </c>
      <c r="C499" s="243" t="s">
        <v>284</v>
      </c>
      <c r="D499" s="243" t="s">
        <v>280</v>
      </c>
      <c r="E499" s="242">
        <v>1</v>
      </c>
      <c r="F499" s="158" t="s">
        <v>762</v>
      </c>
      <c r="G499" s="241"/>
      <c r="H499" s="241">
        <v>566.5</v>
      </c>
      <c r="I499" s="234">
        <f t="shared" si="8"/>
        <v>566.5</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746</v>
      </c>
      <c r="B500" s="244" t="s">
        <v>94</v>
      </c>
      <c r="C500" s="243" t="s">
        <v>284</v>
      </c>
      <c r="D500" s="243" t="s">
        <v>280</v>
      </c>
      <c r="E500" s="242">
        <v>1</v>
      </c>
      <c r="F500" s="157" t="s">
        <v>763</v>
      </c>
      <c r="G500" s="241"/>
      <c r="H500" s="241">
        <v>1392.8</v>
      </c>
      <c r="I500" s="234">
        <f t="shared" ref="I500:I563" si="9">SUM(G500:H500)</f>
        <v>1392.8</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383</v>
      </c>
      <c r="B501" s="244" t="s">
        <v>388</v>
      </c>
      <c r="C501" s="243" t="s">
        <v>284</v>
      </c>
      <c r="D501" s="243" t="s">
        <v>280</v>
      </c>
      <c r="E501" s="242">
        <v>1</v>
      </c>
      <c r="F501" s="157" t="s">
        <v>766</v>
      </c>
      <c r="G501" s="241"/>
      <c r="H501" s="241">
        <v>849.76</v>
      </c>
      <c r="I501" s="234">
        <f t="shared" si="9"/>
        <v>849.76</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384</v>
      </c>
      <c r="B502" s="244" t="s">
        <v>98</v>
      </c>
      <c r="C502" s="243" t="s">
        <v>284</v>
      </c>
      <c r="D502" s="243" t="s">
        <v>280</v>
      </c>
      <c r="E502" s="242">
        <v>1</v>
      </c>
      <c r="F502" s="156" t="s">
        <v>765</v>
      </c>
      <c r="G502" s="241"/>
      <c r="H502" s="241">
        <v>566.5</v>
      </c>
      <c r="I502" s="234">
        <f t="shared" si="9"/>
        <v>566.5</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384</v>
      </c>
      <c r="B503" s="244" t="s">
        <v>98</v>
      </c>
      <c r="C503" s="243" t="s">
        <v>284</v>
      </c>
      <c r="D503" s="243" t="s">
        <v>280</v>
      </c>
      <c r="E503" s="242">
        <v>1</v>
      </c>
      <c r="F503" s="157" t="s">
        <v>1094</v>
      </c>
      <c r="G503" s="241"/>
      <c r="H503" s="241">
        <v>566.5</v>
      </c>
      <c r="I503" s="234">
        <f t="shared" si="9"/>
        <v>566.5</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55" t="s">
        <v>747</v>
      </c>
      <c r="B504" s="244" t="s">
        <v>94</v>
      </c>
      <c r="C504" s="243" t="s">
        <v>284</v>
      </c>
      <c r="D504" s="243" t="s">
        <v>280</v>
      </c>
      <c r="E504" s="242">
        <v>1</v>
      </c>
      <c r="F504" s="157" t="s">
        <v>980</v>
      </c>
      <c r="G504" s="241"/>
      <c r="H504" s="241">
        <v>1392.8</v>
      </c>
      <c r="I504" s="234">
        <f t="shared" si="9"/>
        <v>1392.8</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383</v>
      </c>
      <c r="B505" s="244" t="s">
        <v>388</v>
      </c>
      <c r="C505" s="243" t="s">
        <v>284</v>
      </c>
      <c r="D505" s="243" t="s">
        <v>280</v>
      </c>
      <c r="E505" s="242">
        <v>1</v>
      </c>
      <c r="F505" s="168" t="s">
        <v>979</v>
      </c>
      <c r="G505" s="241"/>
      <c r="H505" s="241">
        <v>849.76</v>
      </c>
      <c r="I505" s="234">
        <f t="shared" si="9"/>
        <v>849.76</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384</v>
      </c>
      <c r="B506" s="244" t="s">
        <v>98</v>
      </c>
      <c r="C506" s="243" t="s">
        <v>284</v>
      </c>
      <c r="D506" s="243" t="s">
        <v>280</v>
      </c>
      <c r="E506" s="242">
        <v>1</v>
      </c>
      <c r="F506" s="171" t="s">
        <v>769</v>
      </c>
      <c r="G506" s="241"/>
      <c r="H506" s="241">
        <v>566.5</v>
      </c>
      <c r="I506" s="234">
        <f t="shared" si="9"/>
        <v>566.5</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384</v>
      </c>
      <c r="B507" s="244" t="s">
        <v>98</v>
      </c>
      <c r="C507" s="243" t="s">
        <v>284</v>
      </c>
      <c r="D507" s="243" t="s">
        <v>280</v>
      </c>
      <c r="E507" s="242">
        <v>1</v>
      </c>
      <c r="F507" s="171" t="s">
        <v>978</v>
      </c>
      <c r="G507" s="241"/>
      <c r="H507" s="241">
        <v>566.5</v>
      </c>
      <c r="I507" s="234">
        <f t="shared" si="9"/>
        <v>566.5</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383</v>
      </c>
      <c r="B508" s="244" t="s">
        <v>388</v>
      </c>
      <c r="C508" s="243" t="s">
        <v>295</v>
      </c>
      <c r="D508" s="243" t="s">
        <v>280</v>
      </c>
      <c r="E508" s="242">
        <v>1</v>
      </c>
      <c r="F508" s="157" t="s">
        <v>771</v>
      </c>
      <c r="G508" s="241"/>
      <c r="H508" s="241">
        <v>849.76</v>
      </c>
      <c r="I508" s="234">
        <f t="shared" si="9"/>
        <v>849.76</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55" t="s">
        <v>383</v>
      </c>
      <c r="B509" s="244" t="s">
        <v>388</v>
      </c>
      <c r="C509" s="243" t="s">
        <v>295</v>
      </c>
      <c r="D509" s="243" t="s">
        <v>280</v>
      </c>
      <c r="E509" s="242">
        <v>1</v>
      </c>
      <c r="F509" s="157" t="s">
        <v>1076</v>
      </c>
      <c r="G509" s="241"/>
      <c r="H509" s="241">
        <v>849.76</v>
      </c>
      <c r="I509" s="234">
        <f t="shared" si="9"/>
        <v>849.76</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65" t="s">
        <v>383</v>
      </c>
      <c r="B510" s="244" t="s">
        <v>388</v>
      </c>
      <c r="C510" s="243" t="s">
        <v>295</v>
      </c>
      <c r="D510" s="243" t="s">
        <v>280</v>
      </c>
      <c r="E510" s="242">
        <v>1</v>
      </c>
      <c r="F510" s="151" t="s">
        <v>773</v>
      </c>
      <c r="G510" s="241"/>
      <c r="H510" s="241">
        <v>849.76</v>
      </c>
      <c r="I510" s="234">
        <f t="shared" si="9"/>
        <v>849.76</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748</v>
      </c>
      <c r="B511" s="244" t="s">
        <v>94</v>
      </c>
      <c r="C511" s="243" t="s">
        <v>295</v>
      </c>
      <c r="D511" s="243" t="s">
        <v>280</v>
      </c>
      <c r="E511" s="242">
        <v>1</v>
      </c>
      <c r="F511" s="158" t="s">
        <v>774</v>
      </c>
      <c r="G511" s="241"/>
      <c r="H511" s="241">
        <v>1392.8</v>
      </c>
      <c r="I511" s="234">
        <f t="shared" si="9"/>
        <v>1392.8</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749</v>
      </c>
      <c r="B512" s="244" t="s">
        <v>94</v>
      </c>
      <c r="C512" s="243" t="s">
        <v>295</v>
      </c>
      <c r="D512" s="243" t="s">
        <v>280</v>
      </c>
      <c r="E512" s="242">
        <v>1</v>
      </c>
      <c r="F512" s="157" t="s">
        <v>775</v>
      </c>
      <c r="G512" s="241"/>
      <c r="H512" s="241">
        <v>1392.8</v>
      </c>
      <c r="I512" s="234">
        <f t="shared" si="9"/>
        <v>1392.8</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750</v>
      </c>
      <c r="B513" s="244" t="s">
        <v>94</v>
      </c>
      <c r="C513" s="243" t="s">
        <v>295</v>
      </c>
      <c r="D513" s="243" t="s">
        <v>280</v>
      </c>
      <c r="E513" s="242">
        <v>1</v>
      </c>
      <c r="F513" s="157" t="s">
        <v>991</v>
      </c>
      <c r="G513" s="241"/>
      <c r="H513" s="241">
        <v>1392.8</v>
      </c>
      <c r="I513" s="234">
        <f t="shared" si="9"/>
        <v>1392.8</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749</v>
      </c>
      <c r="B514" s="244" t="s">
        <v>94</v>
      </c>
      <c r="C514" s="243" t="s">
        <v>287</v>
      </c>
      <c r="D514" s="243" t="s">
        <v>280</v>
      </c>
      <c r="E514" s="242">
        <v>1</v>
      </c>
      <c r="F514" s="157" t="s">
        <v>778</v>
      </c>
      <c r="G514" s="241"/>
      <c r="H514" s="241">
        <v>1392.8</v>
      </c>
      <c r="I514" s="234">
        <f t="shared" si="9"/>
        <v>1392.8</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244" t="s">
        <v>387</v>
      </c>
      <c r="C515" s="243" t="s">
        <v>287</v>
      </c>
      <c r="D515" s="243" t="s">
        <v>280</v>
      </c>
      <c r="E515" s="242">
        <v>1</v>
      </c>
      <c r="F515" s="158" t="s">
        <v>779</v>
      </c>
      <c r="G515" s="241"/>
      <c r="H515" s="241">
        <v>505.81</v>
      </c>
      <c r="I515" s="234">
        <f t="shared" si="9"/>
        <v>505.81</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404</v>
      </c>
      <c r="B516" s="244" t="s">
        <v>387</v>
      </c>
      <c r="C516" s="243" t="s">
        <v>287</v>
      </c>
      <c r="D516" s="243" t="s">
        <v>280</v>
      </c>
      <c r="E516" s="242">
        <v>1</v>
      </c>
      <c r="F516" s="158" t="s">
        <v>780</v>
      </c>
      <c r="G516" s="241"/>
      <c r="H516" s="241">
        <v>505.81</v>
      </c>
      <c r="I516" s="234">
        <f t="shared" si="9"/>
        <v>505.81</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777</v>
      </c>
      <c r="B517" s="244" t="s">
        <v>94</v>
      </c>
      <c r="C517" s="243" t="s">
        <v>287</v>
      </c>
      <c r="D517" s="243" t="s">
        <v>280</v>
      </c>
      <c r="E517" s="242">
        <v>1</v>
      </c>
      <c r="F517" s="157" t="s">
        <v>782</v>
      </c>
      <c r="G517" s="241"/>
      <c r="H517" s="241">
        <v>1392.8</v>
      </c>
      <c r="I517" s="234">
        <f t="shared" si="9"/>
        <v>1392.8</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404</v>
      </c>
      <c r="B518" s="244" t="s">
        <v>387</v>
      </c>
      <c r="C518" s="243" t="s">
        <v>287</v>
      </c>
      <c r="D518" s="243" t="s">
        <v>280</v>
      </c>
      <c r="E518" s="242">
        <v>1</v>
      </c>
      <c r="F518" s="157" t="s">
        <v>781</v>
      </c>
      <c r="G518" s="245"/>
      <c r="H518" s="241">
        <v>505.81</v>
      </c>
      <c r="I518" s="234">
        <f t="shared" si="9"/>
        <v>505.81</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404</v>
      </c>
      <c r="B519" s="244" t="s">
        <v>387</v>
      </c>
      <c r="C519" s="243" t="s">
        <v>371</v>
      </c>
      <c r="D519" s="243" t="s">
        <v>280</v>
      </c>
      <c r="E519" s="242">
        <v>1</v>
      </c>
      <c r="F519" s="158" t="s">
        <v>784</v>
      </c>
      <c r="G519" s="241"/>
      <c r="H519" s="241">
        <v>505.81</v>
      </c>
      <c r="I519" s="234">
        <f t="shared" si="9"/>
        <v>505.81</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404</v>
      </c>
      <c r="B520" s="244" t="s">
        <v>387</v>
      </c>
      <c r="C520" s="243" t="s">
        <v>371</v>
      </c>
      <c r="D520" s="243" t="s">
        <v>280</v>
      </c>
      <c r="E520" s="242">
        <v>1</v>
      </c>
      <c r="F520" s="157" t="s">
        <v>785</v>
      </c>
      <c r="G520" s="241"/>
      <c r="H520" s="241">
        <v>505.81</v>
      </c>
      <c r="I520" s="234">
        <f t="shared" si="9"/>
        <v>505.81</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404</v>
      </c>
      <c r="B521" s="244" t="s">
        <v>387</v>
      </c>
      <c r="C521" s="243" t="s">
        <v>371</v>
      </c>
      <c r="D521" s="243" t="s">
        <v>280</v>
      </c>
      <c r="E521" s="242">
        <v>1</v>
      </c>
      <c r="F521" s="158" t="s">
        <v>786</v>
      </c>
      <c r="G521" s="241"/>
      <c r="H521" s="241">
        <v>505.81</v>
      </c>
      <c r="I521" s="234">
        <f t="shared" si="9"/>
        <v>505.81</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383</v>
      </c>
      <c r="B522" s="244" t="s">
        <v>388</v>
      </c>
      <c r="C522" s="243" t="s">
        <v>371</v>
      </c>
      <c r="D522" s="243" t="s">
        <v>280</v>
      </c>
      <c r="E522" s="242">
        <v>1</v>
      </c>
      <c r="F522" s="157" t="s">
        <v>787</v>
      </c>
      <c r="G522" s="241"/>
      <c r="H522" s="241">
        <v>849.76</v>
      </c>
      <c r="I522" s="234">
        <f t="shared" si="9"/>
        <v>849.76</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383</v>
      </c>
      <c r="B523" s="244" t="s">
        <v>388</v>
      </c>
      <c r="C523" s="243" t="s">
        <v>371</v>
      </c>
      <c r="D523" s="243" t="s">
        <v>280</v>
      </c>
      <c r="E523" s="242">
        <v>1</v>
      </c>
      <c r="F523" s="157" t="s">
        <v>788</v>
      </c>
      <c r="G523" s="241"/>
      <c r="H523" s="241">
        <v>849.76</v>
      </c>
      <c r="I523" s="234">
        <f t="shared" si="9"/>
        <v>849.76</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244" t="s">
        <v>388</v>
      </c>
      <c r="C524" s="243" t="s">
        <v>371</v>
      </c>
      <c r="D524" s="243" t="s">
        <v>280</v>
      </c>
      <c r="E524" s="242">
        <v>1</v>
      </c>
      <c r="F524" s="157" t="s">
        <v>1075</v>
      </c>
      <c r="G524" s="241"/>
      <c r="H524" s="241">
        <v>849.76</v>
      </c>
      <c r="I524" s="234">
        <f t="shared" si="9"/>
        <v>849.76</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244" t="s">
        <v>388</v>
      </c>
      <c r="C525" s="243" t="s">
        <v>371</v>
      </c>
      <c r="D525" s="243" t="s">
        <v>280</v>
      </c>
      <c r="E525" s="242">
        <v>1</v>
      </c>
      <c r="F525" s="157" t="s">
        <v>790</v>
      </c>
      <c r="G525" s="241"/>
      <c r="H525" s="241">
        <v>849.76</v>
      </c>
      <c r="I525" s="234">
        <f t="shared" si="9"/>
        <v>849.76</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383</v>
      </c>
      <c r="B526" s="244" t="s">
        <v>388</v>
      </c>
      <c r="C526" s="243" t="s">
        <v>371</v>
      </c>
      <c r="D526" s="243" t="s">
        <v>280</v>
      </c>
      <c r="E526" s="242">
        <v>1</v>
      </c>
      <c r="F526" s="158" t="s">
        <v>791</v>
      </c>
      <c r="G526" s="241"/>
      <c r="H526" s="241">
        <v>849.76</v>
      </c>
      <c r="I526" s="234">
        <f t="shared" si="9"/>
        <v>849.76</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386</v>
      </c>
      <c r="B527" s="244" t="s">
        <v>102</v>
      </c>
      <c r="C527" s="243" t="s">
        <v>371</v>
      </c>
      <c r="D527" s="243" t="s">
        <v>280</v>
      </c>
      <c r="E527" s="242">
        <v>1</v>
      </c>
      <c r="F527" s="157" t="s">
        <v>792</v>
      </c>
      <c r="G527" s="241"/>
      <c r="H527" s="241">
        <v>465.35</v>
      </c>
      <c r="I527" s="234">
        <f t="shared" si="9"/>
        <v>465.35</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386</v>
      </c>
      <c r="B528" s="244" t="s">
        <v>102</v>
      </c>
      <c r="C528" s="243" t="s">
        <v>371</v>
      </c>
      <c r="D528" s="243" t="s">
        <v>280</v>
      </c>
      <c r="E528" s="242">
        <v>1</v>
      </c>
      <c r="F528" s="157" t="s">
        <v>793</v>
      </c>
      <c r="G528" s="241"/>
      <c r="H528" s="241">
        <v>465.35</v>
      </c>
      <c r="I528" s="234">
        <f t="shared" si="9"/>
        <v>465.35</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783</v>
      </c>
      <c r="B529" s="244" t="s">
        <v>94</v>
      </c>
      <c r="C529" s="243" t="s">
        <v>371</v>
      </c>
      <c r="D529" s="243" t="s">
        <v>280</v>
      </c>
      <c r="E529" s="242">
        <v>1</v>
      </c>
      <c r="F529" s="158" t="s">
        <v>794</v>
      </c>
      <c r="G529" s="241"/>
      <c r="H529" s="241">
        <v>1392.8</v>
      </c>
      <c r="I529" s="234">
        <f t="shared" si="9"/>
        <v>1392.8</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383</v>
      </c>
      <c r="B530" s="244" t="s">
        <v>388</v>
      </c>
      <c r="C530" s="243" t="s">
        <v>371</v>
      </c>
      <c r="D530" s="243" t="s">
        <v>280</v>
      </c>
      <c r="E530" s="242">
        <v>1</v>
      </c>
      <c r="F530" s="168" t="s">
        <v>1062</v>
      </c>
      <c r="G530" s="241"/>
      <c r="H530" s="241">
        <v>849.76</v>
      </c>
      <c r="I530" s="234">
        <f t="shared" si="9"/>
        <v>849.76</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383</v>
      </c>
      <c r="B531" s="244" t="s">
        <v>388</v>
      </c>
      <c r="C531" s="243" t="s">
        <v>371</v>
      </c>
      <c r="D531" s="243" t="s">
        <v>280</v>
      </c>
      <c r="E531" s="242">
        <v>1</v>
      </c>
      <c r="F531" s="157" t="s">
        <v>796</v>
      </c>
      <c r="G531" s="241"/>
      <c r="H531" s="241">
        <v>849.76</v>
      </c>
      <c r="I531" s="234">
        <f t="shared" si="9"/>
        <v>849.76</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383</v>
      </c>
      <c r="B532" s="244" t="s">
        <v>388</v>
      </c>
      <c r="C532" s="243" t="s">
        <v>371</v>
      </c>
      <c r="D532" s="243" t="s">
        <v>280</v>
      </c>
      <c r="E532" s="242">
        <v>1</v>
      </c>
      <c r="F532" s="190" t="s">
        <v>797</v>
      </c>
      <c r="G532" s="241"/>
      <c r="H532" s="241">
        <v>849.76</v>
      </c>
      <c r="I532" s="234">
        <f t="shared" si="9"/>
        <v>849.76</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383</v>
      </c>
      <c r="B533" s="244" t="s">
        <v>388</v>
      </c>
      <c r="C533" s="243" t="s">
        <v>371</v>
      </c>
      <c r="D533" s="243" t="s">
        <v>280</v>
      </c>
      <c r="E533" s="242">
        <v>1</v>
      </c>
      <c r="F533" s="157" t="s">
        <v>1051</v>
      </c>
      <c r="G533" s="241"/>
      <c r="H533" s="241">
        <v>849.76</v>
      </c>
      <c r="I533" s="234">
        <f t="shared" si="9"/>
        <v>849.76</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244" t="s">
        <v>388</v>
      </c>
      <c r="C534" s="243" t="s">
        <v>371</v>
      </c>
      <c r="D534" s="243" t="s">
        <v>280</v>
      </c>
      <c r="E534" s="242">
        <v>1</v>
      </c>
      <c r="F534" s="157" t="s">
        <v>799</v>
      </c>
      <c r="G534" s="241"/>
      <c r="H534" s="241">
        <v>849.76</v>
      </c>
      <c r="I534" s="234">
        <f t="shared" si="9"/>
        <v>849.76</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383</v>
      </c>
      <c r="B535" s="244" t="s">
        <v>388</v>
      </c>
      <c r="C535" s="243" t="s">
        <v>371</v>
      </c>
      <c r="D535" s="243" t="s">
        <v>280</v>
      </c>
      <c r="E535" s="242">
        <v>1</v>
      </c>
      <c r="F535" s="157" t="s">
        <v>800</v>
      </c>
      <c r="G535" s="241"/>
      <c r="H535" s="241">
        <v>849.76</v>
      </c>
      <c r="I535" s="234">
        <f t="shared" si="9"/>
        <v>849.76</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404</v>
      </c>
      <c r="B536" s="244" t="s">
        <v>387</v>
      </c>
      <c r="C536" s="243" t="s">
        <v>371</v>
      </c>
      <c r="D536" s="243" t="s">
        <v>280</v>
      </c>
      <c r="E536" s="242">
        <v>1</v>
      </c>
      <c r="F536" s="158" t="s">
        <v>801</v>
      </c>
      <c r="G536" s="241"/>
      <c r="H536" s="241">
        <v>505.81</v>
      </c>
      <c r="I536" s="234">
        <f t="shared" si="9"/>
        <v>505.81</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404</v>
      </c>
      <c r="B537" s="244" t="s">
        <v>387</v>
      </c>
      <c r="C537" s="243" t="s">
        <v>371</v>
      </c>
      <c r="D537" s="243" t="s">
        <v>280</v>
      </c>
      <c r="E537" s="242">
        <v>1</v>
      </c>
      <c r="F537" s="157" t="s">
        <v>802</v>
      </c>
      <c r="G537" s="241"/>
      <c r="H537" s="241">
        <v>505.81</v>
      </c>
      <c r="I537" s="234">
        <f t="shared" si="9"/>
        <v>505.81</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386</v>
      </c>
      <c r="B538" s="244" t="s">
        <v>102</v>
      </c>
      <c r="C538" s="243" t="s">
        <v>371</v>
      </c>
      <c r="D538" s="243" t="s">
        <v>280</v>
      </c>
      <c r="E538" s="242">
        <v>1</v>
      </c>
      <c r="F538" s="157" t="s">
        <v>803</v>
      </c>
      <c r="G538" s="241"/>
      <c r="H538" s="241">
        <v>465.35</v>
      </c>
      <c r="I538" s="234">
        <f t="shared" si="9"/>
        <v>465.35</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804</v>
      </c>
      <c r="B539" s="244" t="s">
        <v>94</v>
      </c>
      <c r="C539" s="243" t="s">
        <v>293</v>
      </c>
      <c r="D539" s="243" t="s">
        <v>280</v>
      </c>
      <c r="E539" s="242">
        <v>1</v>
      </c>
      <c r="F539" s="157" t="s">
        <v>806</v>
      </c>
      <c r="G539" s="241"/>
      <c r="H539" s="241">
        <v>1392.8</v>
      </c>
      <c r="I539" s="234">
        <f t="shared" si="9"/>
        <v>1392.8</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383</v>
      </c>
      <c r="B540" s="244" t="s">
        <v>388</v>
      </c>
      <c r="C540" s="243" t="s">
        <v>293</v>
      </c>
      <c r="D540" s="243" t="s">
        <v>280</v>
      </c>
      <c r="E540" s="242">
        <v>1</v>
      </c>
      <c r="F540" s="151" t="s">
        <v>807</v>
      </c>
      <c r="G540" s="241"/>
      <c r="H540" s="241">
        <v>849.76</v>
      </c>
      <c r="I540" s="234">
        <f t="shared" si="9"/>
        <v>849.76</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383</v>
      </c>
      <c r="B541" s="244" t="s">
        <v>388</v>
      </c>
      <c r="C541" s="243" t="s">
        <v>293</v>
      </c>
      <c r="D541" s="243" t="s">
        <v>280</v>
      </c>
      <c r="E541" s="242">
        <v>1</v>
      </c>
      <c r="F541" s="157" t="s">
        <v>808</v>
      </c>
      <c r="G541" s="241"/>
      <c r="H541" s="241">
        <v>849.76</v>
      </c>
      <c r="I541" s="234">
        <f t="shared" si="9"/>
        <v>849.76</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805</v>
      </c>
      <c r="B542" s="244" t="s">
        <v>94</v>
      </c>
      <c r="C542" s="243" t="s">
        <v>293</v>
      </c>
      <c r="D542" s="243" t="s">
        <v>280</v>
      </c>
      <c r="E542" s="242">
        <v>1</v>
      </c>
      <c r="F542" s="151" t="s">
        <v>809</v>
      </c>
      <c r="G542" s="241"/>
      <c r="H542" s="241">
        <v>1392.8</v>
      </c>
      <c r="I542" s="234">
        <f t="shared" si="9"/>
        <v>1392.8</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384</v>
      </c>
      <c r="B543" s="244" t="s">
        <v>98</v>
      </c>
      <c r="C543" s="243" t="s">
        <v>293</v>
      </c>
      <c r="D543" s="243" t="s">
        <v>280</v>
      </c>
      <c r="E543" s="242">
        <v>1</v>
      </c>
      <c r="F543" s="158" t="s">
        <v>810</v>
      </c>
      <c r="G543" s="241"/>
      <c r="H543" s="241">
        <v>566.5</v>
      </c>
      <c r="I543" s="234">
        <f t="shared" si="9"/>
        <v>566.5</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384</v>
      </c>
      <c r="B544" s="244" t="s">
        <v>98</v>
      </c>
      <c r="C544" s="243" t="s">
        <v>293</v>
      </c>
      <c r="D544" s="243" t="s">
        <v>280</v>
      </c>
      <c r="E544" s="242">
        <v>1</v>
      </c>
      <c r="F544" s="157" t="s">
        <v>811</v>
      </c>
      <c r="G544" s="241"/>
      <c r="H544" s="241">
        <v>566.5</v>
      </c>
      <c r="I544" s="234">
        <f t="shared" si="9"/>
        <v>566.5</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433</v>
      </c>
      <c r="B545" s="244" t="s">
        <v>94</v>
      </c>
      <c r="C545" s="243" t="s">
        <v>293</v>
      </c>
      <c r="D545" s="243" t="s">
        <v>280</v>
      </c>
      <c r="E545" s="242">
        <v>1</v>
      </c>
      <c r="F545" s="157" t="s">
        <v>812</v>
      </c>
      <c r="G545" s="241"/>
      <c r="H545" s="241">
        <v>1392.8</v>
      </c>
      <c r="I545" s="234">
        <f t="shared" si="9"/>
        <v>1392.8</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404</v>
      </c>
      <c r="B546" s="244" t="s">
        <v>387</v>
      </c>
      <c r="C546" s="243" t="s">
        <v>293</v>
      </c>
      <c r="D546" s="243" t="s">
        <v>280</v>
      </c>
      <c r="E546" s="242">
        <v>1</v>
      </c>
      <c r="F546" s="157" t="s">
        <v>1061</v>
      </c>
      <c r="G546" s="241"/>
      <c r="H546" s="241">
        <v>505.81</v>
      </c>
      <c r="I546" s="234">
        <f t="shared" si="9"/>
        <v>505.81</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386</v>
      </c>
      <c r="B547" s="244" t="s">
        <v>102</v>
      </c>
      <c r="C547" s="243" t="s">
        <v>293</v>
      </c>
      <c r="D547" s="243" t="s">
        <v>280</v>
      </c>
      <c r="E547" s="242">
        <v>1</v>
      </c>
      <c r="F547" s="157" t="s">
        <v>1060</v>
      </c>
      <c r="G547" s="241"/>
      <c r="H547" s="241">
        <v>465.35</v>
      </c>
      <c r="I547" s="234">
        <f t="shared" si="9"/>
        <v>465.35</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383</v>
      </c>
      <c r="B548" s="244" t="s">
        <v>388</v>
      </c>
      <c r="C548" s="243" t="s">
        <v>374</v>
      </c>
      <c r="D548" s="243" t="s">
        <v>280</v>
      </c>
      <c r="E548" s="242">
        <v>1</v>
      </c>
      <c r="F548" s="157" t="s">
        <v>814</v>
      </c>
      <c r="G548" s="241"/>
      <c r="H548" s="241">
        <v>849.76</v>
      </c>
      <c r="I548" s="234">
        <f t="shared" si="9"/>
        <v>849.76</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404</v>
      </c>
      <c r="B549" s="244" t="s">
        <v>387</v>
      </c>
      <c r="C549" s="243" t="s">
        <v>374</v>
      </c>
      <c r="D549" s="243" t="s">
        <v>280</v>
      </c>
      <c r="E549" s="242">
        <v>1</v>
      </c>
      <c r="F549" s="157" t="s">
        <v>815</v>
      </c>
      <c r="G549" s="241"/>
      <c r="H549" s="241">
        <v>505.81</v>
      </c>
      <c r="I549" s="234">
        <f t="shared" si="9"/>
        <v>505.81</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404</v>
      </c>
      <c r="B550" s="244" t="s">
        <v>387</v>
      </c>
      <c r="C550" s="243" t="s">
        <v>374</v>
      </c>
      <c r="D550" s="243" t="s">
        <v>280</v>
      </c>
      <c r="E550" s="242">
        <v>1</v>
      </c>
      <c r="F550" s="156" t="s">
        <v>816</v>
      </c>
      <c r="G550" s="241"/>
      <c r="H550" s="241">
        <v>505.81</v>
      </c>
      <c r="I550" s="234">
        <f t="shared" si="9"/>
        <v>505.81</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55" t="s">
        <v>386</v>
      </c>
      <c r="B551" s="244" t="s">
        <v>102</v>
      </c>
      <c r="C551" s="243" t="s">
        <v>374</v>
      </c>
      <c r="D551" s="243" t="s">
        <v>280</v>
      </c>
      <c r="E551" s="242">
        <v>1</v>
      </c>
      <c r="F551" s="158" t="s">
        <v>1044</v>
      </c>
      <c r="G551" s="241"/>
      <c r="H551" s="241">
        <v>465.35</v>
      </c>
      <c r="I551" s="234">
        <f t="shared" si="9"/>
        <v>465.35</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383</v>
      </c>
      <c r="B552" s="244" t="s">
        <v>388</v>
      </c>
      <c r="C552" s="243" t="s">
        <v>373</v>
      </c>
      <c r="D552" s="243" t="s">
        <v>280</v>
      </c>
      <c r="E552" s="242">
        <v>1</v>
      </c>
      <c r="F552" s="158" t="s">
        <v>1022</v>
      </c>
      <c r="G552" s="241"/>
      <c r="H552" s="241">
        <v>849.76</v>
      </c>
      <c r="I552" s="234">
        <f t="shared" si="9"/>
        <v>849.76</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384</v>
      </c>
      <c r="B553" s="244" t="s">
        <v>98</v>
      </c>
      <c r="C553" s="243" t="s">
        <v>373</v>
      </c>
      <c r="D553" s="243" t="s">
        <v>368</v>
      </c>
      <c r="E553" s="242">
        <v>1</v>
      </c>
      <c r="F553" s="157" t="s">
        <v>357</v>
      </c>
      <c r="G553" s="241"/>
      <c r="H553" s="241">
        <v>566.5</v>
      </c>
      <c r="I553" s="234">
        <f t="shared" si="9"/>
        <v>566.5</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384</v>
      </c>
      <c r="B554" s="244" t="s">
        <v>98</v>
      </c>
      <c r="C554" s="243" t="s">
        <v>373</v>
      </c>
      <c r="D554" s="243" t="s">
        <v>280</v>
      </c>
      <c r="E554" s="242">
        <v>1</v>
      </c>
      <c r="F554" s="157" t="s">
        <v>789</v>
      </c>
      <c r="G554" s="241"/>
      <c r="H554" s="241">
        <v>566.5</v>
      </c>
      <c r="I554" s="234">
        <f t="shared" si="9"/>
        <v>566.5</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819</v>
      </c>
      <c r="B555" s="244" t="s">
        <v>94</v>
      </c>
      <c r="C555" s="243" t="s">
        <v>288</v>
      </c>
      <c r="D555" s="243" t="s">
        <v>184</v>
      </c>
      <c r="E555" s="242">
        <v>1</v>
      </c>
      <c r="F555" s="157" t="s">
        <v>822</v>
      </c>
      <c r="G555" s="241"/>
      <c r="H555" s="241">
        <v>1392.8</v>
      </c>
      <c r="I555" s="234">
        <f t="shared" si="9"/>
        <v>1392.8</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55" t="s">
        <v>404</v>
      </c>
      <c r="B556" s="244" t="s">
        <v>387</v>
      </c>
      <c r="C556" s="243" t="s">
        <v>288</v>
      </c>
      <c r="D556" s="243" t="s">
        <v>280</v>
      </c>
      <c r="E556" s="242">
        <v>1</v>
      </c>
      <c r="F556" s="158" t="s">
        <v>357</v>
      </c>
      <c r="G556" s="241"/>
      <c r="H556" s="241">
        <v>505.81</v>
      </c>
      <c r="I556" s="234">
        <f t="shared" si="9"/>
        <v>505.81</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65" t="s">
        <v>386</v>
      </c>
      <c r="B557" s="244" t="s">
        <v>102</v>
      </c>
      <c r="C557" s="243" t="s">
        <v>288</v>
      </c>
      <c r="D557" s="243" t="s">
        <v>280</v>
      </c>
      <c r="E557" s="242">
        <v>1</v>
      </c>
      <c r="F557" s="158" t="s">
        <v>973</v>
      </c>
      <c r="G557" s="241"/>
      <c r="H557" s="241">
        <v>465.35</v>
      </c>
      <c r="I557" s="234">
        <f t="shared" si="9"/>
        <v>465.35</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820</v>
      </c>
      <c r="B558" s="244" t="s">
        <v>94</v>
      </c>
      <c r="C558" s="243" t="s">
        <v>288</v>
      </c>
      <c r="D558" s="243" t="s">
        <v>280</v>
      </c>
      <c r="E558" s="242">
        <v>1</v>
      </c>
      <c r="F558" s="157" t="s">
        <v>824</v>
      </c>
      <c r="G558" s="241"/>
      <c r="H558" s="241">
        <v>1392.8</v>
      </c>
      <c r="I558" s="234">
        <f t="shared" si="9"/>
        <v>1392.8</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383</v>
      </c>
      <c r="B559" s="244" t="s">
        <v>388</v>
      </c>
      <c r="C559" s="243" t="s">
        <v>288</v>
      </c>
      <c r="D559" s="243" t="s">
        <v>280</v>
      </c>
      <c r="E559" s="242">
        <v>1</v>
      </c>
      <c r="F559" s="157" t="s">
        <v>825</v>
      </c>
      <c r="G559" s="241"/>
      <c r="H559" s="241">
        <v>849.76</v>
      </c>
      <c r="I559" s="234">
        <f t="shared" si="9"/>
        <v>849.76</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821</v>
      </c>
      <c r="B560" s="244" t="s">
        <v>94</v>
      </c>
      <c r="C560" s="243" t="s">
        <v>288</v>
      </c>
      <c r="D560" s="243" t="s">
        <v>280</v>
      </c>
      <c r="E560" s="242">
        <v>1</v>
      </c>
      <c r="F560" s="164" t="s">
        <v>826</v>
      </c>
      <c r="G560" s="241"/>
      <c r="H560" s="241">
        <v>1392.8</v>
      </c>
      <c r="I560" s="234">
        <f t="shared" si="9"/>
        <v>1392.8</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383</v>
      </c>
      <c r="B561" s="244" t="s">
        <v>388</v>
      </c>
      <c r="C561" s="243" t="s">
        <v>288</v>
      </c>
      <c r="D561" s="243" t="s">
        <v>280</v>
      </c>
      <c r="E561" s="242">
        <v>1</v>
      </c>
      <c r="F561" s="157" t="s">
        <v>827</v>
      </c>
      <c r="G561" s="241"/>
      <c r="H561" s="241">
        <v>849.76</v>
      </c>
      <c r="I561" s="234">
        <f t="shared" si="9"/>
        <v>849.76</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404</v>
      </c>
      <c r="B562" s="244" t="s">
        <v>387</v>
      </c>
      <c r="C562" s="243" t="s">
        <v>288</v>
      </c>
      <c r="D562" s="243" t="s">
        <v>280</v>
      </c>
      <c r="E562" s="242">
        <v>1</v>
      </c>
      <c r="F562" s="157" t="s">
        <v>1043</v>
      </c>
      <c r="G562" s="241"/>
      <c r="H562" s="241">
        <v>505.81</v>
      </c>
      <c r="I562" s="234">
        <f t="shared" si="9"/>
        <v>505.81</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829</v>
      </c>
      <c r="B563" s="244" t="s">
        <v>94</v>
      </c>
      <c r="C563" s="243" t="s">
        <v>924</v>
      </c>
      <c r="D563" s="243" t="s">
        <v>280</v>
      </c>
      <c r="E563" s="242">
        <v>1</v>
      </c>
      <c r="F563" s="157" t="s">
        <v>849</v>
      </c>
      <c r="G563" s="241"/>
      <c r="H563" s="241">
        <v>1392.8</v>
      </c>
      <c r="I563" s="234">
        <f t="shared" si="9"/>
        <v>1392.8</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244" t="s">
        <v>388</v>
      </c>
      <c r="C564" s="243" t="s">
        <v>924</v>
      </c>
      <c r="D564" s="243" t="s">
        <v>280</v>
      </c>
      <c r="E564" s="242">
        <v>1</v>
      </c>
      <c r="F564" s="158" t="s">
        <v>850</v>
      </c>
      <c r="G564" s="241"/>
      <c r="H564" s="241">
        <v>849.76</v>
      </c>
      <c r="I564" s="234">
        <f t="shared" ref="I564:I627" si="10">SUM(G564:H564)</f>
        <v>849.76</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244" t="s">
        <v>388</v>
      </c>
      <c r="C565" s="243" t="s">
        <v>924</v>
      </c>
      <c r="D565" s="243" t="s">
        <v>280</v>
      </c>
      <c r="E565" s="242">
        <v>1</v>
      </c>
      <c r="F565" s="158" t="s">
        <v>943</v>
      </c>
      <c r="G565" s="241"/>
      <c r="H565" s="241">
        <v>849.76</v>
      </c>
      <c r="I565" s="234">
        <f t="shared" si="10"/>
        <v>849.76</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244" t="s">
        <v>388</v>
      </c>
      <c r="C566" s="243" t="s">
        <v>924</v>
      </c>
      <c r="D566" s="243" t="s">
        <v>280</v>
      </c>
      <c r="E566" s="242">
        <v>1</v>
      </c>
      <c r="F566" s="158" t="s">
        <v>948</v>
      </c>
      <c r="G566" s="241"/>
      <c r="H566" s="241">
        <v>849.76</v>
      </c>
      <c r="I566" s="234">
        <f t="shared" si="10"/>
        <v>849.76</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383</v>
      </c>
      <c r="B567" s="244" t="s">
        <v>388</v>
      </c>
      <c r="C567" s="243" t="s">
        <v>924</v>
      </c>
      <c r="D567" s="243" t="s">
        <v>280</v>
      </c>
      <c r="E567" s="242">
        <v>1</v>
      </c>
      <c r="F567" s="158" t="s">
        <v>851</v>
      </c>
      <c r="G567" s="241"/>
      <c r="H567" s="241">
        <v>849.76</v>
      </c>
      <c r="I567" s="234">
        <f t="shared" si="10"/>
        <v>849.76</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830</v>
      </c>
      <c r="B568" s="244" t="s">
        <v>94</v>
      </c>
      <c r="C568" s="243" t="s">
        <v>924</v>
      </c>
      <c r="D568" s="243" t="s">
        <v>280</v>
      </c>
      <c r="E568" s="242">
        <v>1</v>
      </c>
      <c r="F568" s="157" t="s">
        <v>852</v>
      </c>
      <c r="G568" s="241"/>
      <c r="H568" s="241">
        <v>1392.8</v>
      </c>
      <c r="I568" s="234">
        <f t="shared" si="10"/>
        <v>1392.8</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244" t="s">
        <v>388</v>
      </c>
      <c r="C569" s="243" t="s">
        <v>924</v>
      </c>
      <c r="D569" s="243" t="s">
        <v>280</v>
      </c>
      <c r="E569" s="242">
        <v>1</v>
      </c>
      <c r="F569" s="158" t="s">
        <v>853</v>
      </c>
      <c r="G569" s="241"/>
      <c r="H569" s="241">
        <v>849.76</v>
      </c>
      <c r="I569" s="234">
        <f t="shared" si="10"/>
        <v>849.76</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244" t="s">
        <v>388</v>
      </c>
      <c r="C570" s="243" t="s">
        <v>924</v>
      </c>
      <c r="D570" s="243" t="s">
        <v>280</v>
      </c>
      <c r="E570" s="242">
        <v>1</v>
      </c>
      <c r="F570" s="158" t="s">
        <v>854</v>
      </c>
      <c r="G570" s="241"/>
      <c r="H570" s="241">
        <v>849.76</v>
      </c>
      <c r="I570" s="234">
        <f t="shared" si="10"/>
        <v>849.76</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383</v>
      </c>
      <c r="B571" s="244" t="s">
        <v>388</v>
      </c>
      <c r="C571" s="243" t="s">
        <v>924</v>
      </c>
      <c r="D571" s="243" t="s">
        <v>280</v>
      </c>
      <c r="E571" s="242">
        <v>1</v>
      </c>
      <c r="F571" s="158" t="s">
        <v>949</v>
      </c>
      <c r="G571" s="241"/>
      <c r="H571" s="241">
        <v>849.76</v>
      </c>
      <c r="I571" s="234">
        <f t="shared" si="10"/>
        <v>849.76</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383</v>
      </c>
      <c r="B572" s="244" t="s">
        <v>388</v>
      </c>
      <c r="C572" s="243" t="s">
        <v>924</v>
      </c>
      <c r="D572" s="243" t="s">
        <v>280</v>
      </c>
      <c r="E572" s="242">
        <v>1</v>
      </c>
      <c r="F572" s="157" t="s">
        <v>855</v>
      </c>
      <c r="G572" s="241"/>
      <c r="H572" s="241">
        <v>849.76</v>
      </c>
      <c r="I572" s="234">
        <f t="shared" si="10"/>
        <v>849.76</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831</v>
      </c>
      <c r="B573" s="244" t="s">
        <v>94</v>
      </c>
      <c r="C573" s="243" t="s">
        <v>924</v>
      </c>
      <c r="D573" s="243" t="s">
        <v>280</v>
      </c>
      <c r="E573" s="242">
        <v>1</v>
      </c>
      <c r="F573" s="160" t="s">
        <v>856</v>
      </c>
      <c r="G573" s="241"/>
      <c r="H573" s="241">
        <v>1392.8</v>
      </c>
      <c r="I573" s="234">
        <f t="shared" si="10"/>
        <v>1392.8</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244" t="s">
        <v>388</v>
      </c>
      <c r="C574" s="243" t="s">
        <v>924</v>
      </c>
      <c r="D574" s="243" t="s">
        <v>280</v>
      </c>
      <c r="E574" s="242">
        <v>1</v>
      </c>
      <c r="F574" s="160" t="s">
        <v>857</v>
      </c>
      <c r="G574" s="241"/>
      <c r="H574" s="241">
        <v>849.76</v>
      </c>
      <c r="I574" s="234">
        <f t="shared" si="10"/>
        <v>849.76</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383</v>
      </c>
      <c r="B575" s="244" t="s">
        <v>388</v>
      </c>
      <c r="C575" s="243" t="s">
        <v>924</v>
      </c>
      <c r="D575" s="243" t="s">
        <v>280</v>
      </c>
      <c r="E575" s="242">
        <v>1</v>
      </c>
      <c r="F575" s="158" t="s">
        <v>858</v>
      </c>
      <c r="G575" s="241"/>
      <c r="H575" s="241">
        <v>849.76</v>
      </c>
      <c r="I575" s="234">
        <f t="shared" si="10"/>
        <v>849.76</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383</v>
      </c>
      <c r="B576" s="244" t="s">
        <v>388</v>
      </c>
      <c r="C576" s="243" t="s">
        <v>924</v>
      </c>
      <c r="D576" s="243" t="s">
        <v>280</v>
      </c>
      <c r="E576" s="242">
        <v>1</v>
      </c>
      <c r="F576" s="160" t="s">
        <v>859</v>
      </c>
      <c r="G576" s="241"/>
      <c r="H576" s="241">
        <v>849.76</v>
      </c>
      <c r="I576" s="234">
        <f t="shared" si="10"/>
        <v>849.76</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832</v>
      </c>
      <c r="B577" s="244" t="s">
        <v>94</v>
      </c>
      <c r="C577" s="243" t="s">
        <v>924</v>
      </c>
      <c r="D577" s="243" t="s">
        <v>280</v>
      </c>
      <c r="E577" s="242">
        <v>1</v>
      </c>
      <c r="F577" s="157" t="s">
        <v>860</v>
      </c>
      <c r="G577" s="241"/>
      <c r="H577" s="241">
        <v>1392.8</v>
      </c>
      <c r="I577" s="234">
        <f t="shared" si="10"/>
        <v>1392.8</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244" t="s">
        <v>388</v>
      </c>
      <c r="C578" s="243" t="s">
        <v>924</v>
      </c>
      <c r="D578" s="243" t="s">
        <v>280</v>
      </c>
      <c r="E578" s="242">
        <v>1</v>
      </c>
      <c r="F578" s="158" t="s">
        <v>861</v>
      </c>
      <c r="G578" s="241"/>
      <c r="H578" s="241">
        <v>849.76</v>
      </c>
      <c r="I578" s="234">
        <f t="shared" si="10"/>
        <v>849.76</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383</v>
      </c>
      <c r="B579" s="244" t="s">
        <v>388</v>
      </c>
      <c r="C579" s="243" t="s">
        <v>924</v>
      </c>
      <c r="D579" s="243" t="s">
        <v>280</v>
      </c>
      <c r="E579" s="242">
        <v>1</v>
      </c>
      <c r="F579" s="163" t="s">
        <v>862</v>
      </c>
      <c r="G579" s="241"/>
      <c r="H579" s="241">
        <v>849.76</v>
      </c>
      <c r="I579" s="234">
        <f t="shared" si="10"/>
        <v>849.76</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383</v>
      </c>
      <c r="B580" s="244" t="s">
        <v>388</v>
      </c>
      <c r="C580" s="243" t="s">
        <v>924</v>
      </c>
      <c r="D580" s="243" t="s">
        <v>280</v>
      </c>
      <c r="E580" s="242">
        <v>1</v>
      </c>
      <c r="F580" s="157" t="s">
        <v>863</v>
      </c>
      <c r="G580" s="241"/>
      <c r="H580" s="241">
        <v>849.76</v>
      </c>
      <c r="I580" s="234">
        <f t="shared" si="10"/>
        <v>849.76</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833</v>
      </c>
      <c r="B581" s="244" t="s">
        <v>94</v>
      </c>
      <c r="C581" s="243" t="s">
        <v>924</v>
      </c>
      <c r="D581" s="243" t="s">
        <v>280</v>
      </c>
      <c r="E581" s="242">
        <v>1</v>
      </c>
      <c r="F581" s="157" t="s">
        <v>864</v>
      </c>
      <c r="G581" s="241"/>
      <c r="H581" s="241">
        <v>1392.8</v>
      </c>
      <c r="I581" s="234">
        <f t="shared" si="10"/>
        <v>1392.8</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244" t="s">
        <v>388</v>
      </c>
      <c r="C582" s="243" t="s">
        <v>924</v>
      </c>
      <c r="D582" s="243" t="s">
        <v>280</v>
      </c>
      <c r="E582" s="242">
        <v>1</v>
      </c>
      <c r="F582" s="157" t="s">
        <v>865</v>
      </c>
      <c r="G582" s="241"/>
      <c r="H582" s="241">
        <v>849.76</v>
      </c>
      <c r="I582" s="234">
        <f t="shared" si="10"/>
        <v>849.76</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383</v>
      </c>
      <c r="B583" s="244" t="s">
        <v>388</v>
      </c>
      <c r="C583" s="243" t="s">
        <v>924</v>
      </c>
      <c r="D583" s="243" t="s">
        <v>280</v>
      </c>
      <c r="E583" s="242">
        <v>1</v>
      </c>
      <c r="F583" s="151" t="s">
        <v>866</v>
      </c>
      <c r="G583" s="241"/>
      <c r="H583" s="241">
        <v>849.76</v>
      </c>
      <c r="I583" s="234">
        <f t="shared" si="10"/>
        <v>849.76</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383</v>
      </c>
      <c r="B584" s="244" t="s">
        <v>388</v>
      </c>
      <c r="C584" s="243" t="s">
        <v>924</v>
      </c>
      <c r="D584" s="243" t="s">
        <v>280</v>
      </c>
      <c r="E584" s="242">
        <v>1</v>
      </c>
      <c r="F584" s="158" t="s">
        <v>867</v>
      </c>
      <c r="G584" s="241"/>
      <c r="H584" s="241">
        <v>849.76</v>
      </c>
      <c r="I584" s="234">
        <f t="shared" si="10"/>
        <v>849.76</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834</v>
      </c>
      <c r="B585" s="244" t="s">
        <v>94</v>
      </c>
      <c r="C585" s="243" t="s">
        <v>924</v>
      </c>
      <c r="D585" s="243" t="s">
        <v>280</v>
      </c>
      <c r="E585" s="242">
        <v>1</v>
      </c>
      <c r="F585" s="157" t="s">
        <v>868</v>
      </c>
      <c r="G585" s="241"/>
      <c r="H585" s="241">
        <v>1392.8</v>
      </c>
      <c r="I585" s="234">
        <f t="shared" si="10"/>
        <v>1392.8</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244" t="s">
        <v>388</v>
      </c>
      <c r="C586" s="243" t="s">
        <v>924</v>
      </c>
      <c r="D586" s="243" t="s">
        <v>280</v>
      </c>
      <c r="E586" s="242">
        <v>1</v>
      </c>
      <c r="F586" s="156" t="s">
        <v>869</v>
      </c>
      <c r="G586" s="241"/>
      <c r="H586" s="241">
        <v>849.76</v>
      </c>
      <c r="I586" s="234">
        <f t="shared" si="10"/>
        <v>849.76</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383</v>
      </c>
      <c r="B587" s="244" t="s">
        <v>388</v>
      </c>
      <c r="C587" s="243" t="s">
        <v>924</v>
      </c>
      <c r="D587" s="243" t="s">
        <v>280</v>
      </c>
      <c r="E587" s="242">
        <v>1</v>
      </c>
      <c r="F587" s="157" t="s">
        <v>870</v>
      </c>
      <c r="G587" s="241"/>
      <c r="H587" s="241">
        <v>849.76</v>
      </c>
      <c r="I587" s="234">
        <f t="shared" si="10"/>
        <v>849.76</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383</v>
      </c>
      <c r="B588" s="244" t="s">
        <v>388</v>
      </c>
      <c r="C588" s="243" t="s">
        <v>924</v>
      </c>
      <c r="D588" s="243" t="s">
        <v>280</v>
      </c>
      <c r="E588" s="242">
        <v>1</v>
      </c>
      <c r="F588" s="158" t="s">
        <v>871</v>
      </c>
      <c r="G588" s="241"/>
      <c r="H588" s="241">
        <v>849.76</v>
      </c>
      <c r="I588" s="234">
        <f t="shared" si="10"/>
        <v>849.76</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835</v>
      </c>
      <c r="B589" s="244" t="s">
        <v>94</v>
      </c>
      <c r="C589" s="243" t="s">
        <v>924</v>
      </c>
      <c r="D589" s="243" t="s">
        <v>280</v>
      </c>
      <c r="E589" s="242">
        <v>1</v>
      </c>
      <c r="F589" s="157" t="s">
        <v>947</v>
      </c>
      <c r="G589" s="241"/>
      <c r="H589" s="241">
        <v>1392.8</v>
      </c>
      <c r="I589" s="234">
        <f t="shared" si="10"/>
        <v>1392.8</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244" t="s">
        <v>388</v>
      </c>
      <c r="C590" s="243" t="s">
        <v>924</v>
      </c>
      <c r="D590" s="243" t="s">
        <v>280</v>
      </c>
      <c r="E590" s="242">
        <v>1</v>
      </c>
      <c r="F590" s="157" t="s">
        <v>872</v>
      </c>
      <c r="G590" s="241"/>
      <c r="H590" s="241">
        <v>849.76</v>
      </c>
      <c r="I590" s="234">
        <f t="shared" si="10"/>
        <v>849.76</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383</v>
      </c>
      <c r="B591" s="244" t="s">
        <v>388</v>
      </c>
      <c r="C591" s="243" t="s">
        <v>924</v>
      </c>
      <c r="D591" s="243" t="s">
        <v>280</v>
      </c>
      <c r="E591" s="242">
        <v>1</v>
      </c>
      <c r="F591" s="157" t="s">
        <v>873</v>
      </c>
      <c r="G591" s="241"/>
      <c r="H591" s="241">
        <v>849.76</v>
      </c>
      <c r="I591" s="234">
        <f t="shared" si="10"/>
        <v>849.76</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383</v>
      </c>
      <c r="B592" s="244" t="s">
        <v>388</v>
      </c>
      <c r="C592" s="243" t="s">
        <v>924</v>
      </c>
      <c r="D592" s="243" t="s">
        <v>280</v>
      </c>
      <c r="E592" s="242">
        <v>1</v>
      </c>
      <c r="F592" s="157" t="s">
        <v>874</v>
      </c>
      <c r="G592" s="241"/>
      <c r="H592" s="241">
        <v>849.76</v>
      </c>
      <c r="I592" s="234">
        <f t="shared" si="10"/>
        <v>849.76</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836</v>
      </c>
      <c r="B593" s="244" t="s">
        <v>94</v>
      </c>
      <c r="C593" s="243" t="s">
        <v>924</v>
      </c>
      <c r="D593" s="243" t="s">
        <v>280</v>
      </c>
      <c r="E593" s="242">
        <v>1</v>
      </c>
      <c r="F593" s="157" t="s">
        <v>875</v>
      </c>
      <c r="G593" s="241"/>
      <c r="H593" s="241">
        <v>1392.8</v>
      </c>
      <c r="I593" s="234">
        <f t="shared" si="10"/>
        <v>1392.8</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55" t="s">
        <v>383</v>
      </c>
      <c r="B594" s="244" t="s">
        <v>388</v>
      </c>
      <c r="C594" s="243" t="s">
        <v>924</v>
      </c>
      <c r="D594" s="243" t="s">
        <v>280</v>
      </c>
      <c r="E594" s="242">
        <v>1</v>
      </c>
      <c r="F594" s="157" t="s">
        <v>876</v>
      </c>
      <c r="G594" s="241"/>
      <c r="H594" s="241">
        <v>849.76</v>
      </c>
      <c r="I594" s="234">
        <f t="shared" si="10"/>
        <v>849.76</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383</v>
      </c>
      <c r="B595" s="244" t="s">
        <v>388</v>
      </c>
      <c r="C595" s="243" t="s">
        <v>924</v>
      </c>
      <c r="D595" s="243" t="s">
        <v>280</v>
      </c>
      <c r="E595" s="242">
        <v>1</v>
      </c>
      <c r="F595" s="158" t="s">
        <v>877</v>
      </c>
      <c r="G595" s="241"/>
      <c r="H595" s="241">
        <v>849.76</v>
      </c>
      <c r="I595" s="234">
        <f t="shared" si="10"/>
        <v>849.76</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383</v>
      </c>
      <c r="B596" s="244" t="s">
        <v>388</v>
      </c>
      <c r="C596" s="243" t="s">
        <v>924</v>
      </c>
      <c r="D596" s="243" t="s">
        <v>280</v>
      </c>
      <c r="E596" s="242">
        <v>1</v>
      </c>
      <c r="F596" s="157" t="s">
        <v>878</v>
      </c>
      <c r="G596" s="241"/>
      <c r="H596" s="241">
        <v>849.76</v>
      </c>
      <c r="I596" s="234">
        <f t="shared" si="10"/>
        <v>849.76</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837</v>
      </c>
      <c r="B597" s="244" t="s">
        <v>94</v>
      </c>
      <c r="C597" s="243" t="s">
        <v>924</v>
      </c>
      <c r="D597" s="243" t="s">
        <v>280</v>
      </c>
      <c r="E597" s="242">
        <v>1</v>
      </c>
      <c r="F597" s="158" t="s">
        <v>1085</v>
      </c>
      <c r="G597" s="241"/>
      <c r="H597" s="241">
        <v>1392.8</v>
      </c>
      <c r="I597" s="234">
        <f t="shared" si="10"/>
        <v>1392.8</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244" t="s">
        <v>388</v>
      </c>
      <c r="C598" s="243" t="s">
        <v>924</v>
      </c>
      <c r="D598" s="243" t="s">
        <v>280</v>
      </c>
      <c r="E598" s="242">
        <v>1</v>
      </c>
      <c r="F598" s="161" t="s">
        <v>990</v>
      </c>
      <c r="G598" s="241"/>
      <c r="H598" s="241">
        <v>849.76</v>
      </c>
      <c r="I598" s="234">
        <f t="shared" si="10"/>
        <v>849.76</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55" t="s">
        <v>383</v>
      </c>
      <c r="B599" s="244" t="s">
        <v>388</v>
      </c>
      <c r="C599" s="243" t="s">
        <v>924</v>
      </c>
      <c r="D599" s="243" t="s">
        <v>280</v>
      </c>
      <c r="E599" s="242">
        <v>1</v>
      </c>
      <c r="F599" s="157" t="s">
        <v>879</v>
      </c>
      <c r="H599" s="241">
        <v>849.76</v>
      </c>
      <c r="I599" s="234">
        <f t="shared" si="10"/>
        <v>849.76</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62" t="s">
        <v>383</v>
      </c>
      <c r="B600" s="244" t="s">
        <v>388</v>
      </c>
      <c r="C600" s="243" t="s">
        <v>924</v>
      </c>
      <c r="D600" s="243" t="s">
        <v>280</v>
      </c>
      <c r="E600" s="242">
        <v>1</v>
      </c>
      <c r="F600" s="161" t="s">
        <v>882</v>
      </c>
      <c r="G600" s="241"/>
      <c r="H600" s="241">
        <v>849.76</v>
      </c>
      <c r="I600" s="234">
        <f t="shared" si="10"/>
        <v>849.76</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838</v>
      </c>
      <c r="B601" s="244" t="s">
        <v>94</v>
      </c>
      <c r="C601" s="243" t="s">
        <v>924</v>
      </c>
      <c r="D601" s="243" t="s">
        <v>280</v>
      </c>
      <c r="E601" s="242">
        <v>1</v>
      </c>
      <c r="F601" s="157" t="s">
        <v>883</v>
      </c>
      <c r="G601" s="241"/>
      <c r="H601" s="241">
        <v>1392.8</v>
      </c>
      <c r="I601" s="234">
        <f t="shared" si="10"/>
        <v>1392.8</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244" t="s">
        <v>388</v>
      </c>
      <c r="C602" s="243" t="s">
        <v>924</v>
      </c>
      <c r="D602" s="243" t="s">
        <v>280</v>
      </c>
      <c r="E602" s="242">
        <v>1</v>
      </c>
      <c r="F602" s="158" t="s">
        <v>884</v>
      </c>
      <c r="G602" s="241"/>
      <c r="H602" s="241">
        <v>849.76</v>
      </c>
      <c r="I602" s="234">
        <f t="shared" si="10"/>
        <v>849.76</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383</v>
      </c>
      <c r="B603" s="244" t="s">
        <v>388</v>
      </c>
      <c r="C603" s="243" t="s">
        <v>924</v>
      </c>
      <c r="D603" s="243" t="s">
        <v>280</v>
      </c>
      <c r="E603" s="242">
        <v>1</v>
      </c>
      <c r="F603" s="157" t="s">
        <v>1059</v>
      </c>
      <c r="G603" s="241"/>
      <c r="H603" s="241">
        <v>849.76</v>
      </c>
      <c r="I603" s="234">
        <f t="shared" si="10"/>
        <v>849.76</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383</v>
      </c>
      <c r="B604" s="244" t="s">
        <v>388</v>
      </c>
      <c r="C604" s="243" t="s">
        <v>924</v>
      </c>
      <c r="D604" s="243" t="s">
        <v>280</v>
      </c>
      <c r="E604" s="242">
        <v>1</v>
      </c>
      <c r="F604" s="157" t="s">
        <v>886</v>
      </c>
      <c r="G604" s="241"/>
      <c r="H604" s="241">
        <v>849.76</v>
      </c>
      <c r="I604" s="234">
        <f t="shared" si="10"/>
        <v>849.76</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839</v>
      </c>
      <c r="B605" s="244" t="s">
        <v>94</v>
      </c>
      <c r="C605" s="243" t="s">
        <v>924</v>
      </c>
      <c r="D605" s="243" t="s">
        <v>280</v>
      </c>
      <c r="E605" s="242">
        <v>1</v>
      </c>
      <c r="F605" s="151" t="s">
        <v>887</v>
      </c>
      <c r="G605" s="241"/>
      <c r="H605" s="241">
        <v>1392.8</v>
      </c>
      <c r="I605" s="234">
        <f t="shared" si="10"/>
        <v>1392.8</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244" t="s">
        <v>388</v>
      </c>
      <c r="C606" s="243" t="s">
        <v>924</v>
      </c>
      <c r="D606" s="243" t="s">
        <v>280</v>
      </c>
      <c r="E606" s="242">
        <v>1</v>
      </c>
      <c r="F606" s="156" t="s">
        <v>888</v>
      </c>
      <c r="G606" s="241"/>
      <c r="H606" s="241">
        <v>849.76</v>
      </c>
      <c r="I606" s="234">
        <f t="shared" si="10"/>
        <v>849.76</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383</v>
      </c>
      <c r="B607" s="244" t="s">
        <v>388</v>
      </c>
      <c r="C607" s="243" t="s">
        <v>924</v>
      </c>
      <c r="D607" s="243" t="s">
        <v>280</v>
      </c>
      <c r="E607" s="242">
        <v>1</v>
      </c>
      <c r="F607" s="151" t="s">
        <v>889</v>
      </c>
      <c r="G607" s="241"/>
      <c r="H607" s="241">
        <v>849.76</v>
      </c>
      <c r="I607" s="234">
        <f t="shared" si="10"/>
        <v>849.76</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383</v>
      </c>
      <c r="B608" s="244" t="s">
        <v>388</v>
      </c>
      <c r="C608" s="243" t="s">
        <v>924</v>
      </c>
      <c r="D608" s="243" t="s">
        <v>280</v>
      </c>
      <c r="E608" s="242">
        <v>1</v>
      </c>
      <c r="F608" s="157" t="s">
        <v>890</v>
      </c>
      <c r="G608" s="241"/>
      <c r="H608" s="241">
        <v>849.76</v>
      </c>
      <c r="I608" s="234">
        <f t="shared" si="10"/>
        <v>849.76</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840</v>
      </c>
      <c r="B609" s="244" t="s">
        <v>94</v>
      </c>
      <c r="C609" s="243" t="s">
        <v>924</v>
      </c>
      <c r="D609" s="243" t="s">
        <v>280</v>
      </c>
      <c r="E609" s="242">
        <v>1</v>
      </c>
      <c r="F609" s="151" t="s">
        <v>944</v>
      </c>
      <c r="G609" s="241"/>
      <c r="H609" s="241">
        <v>1392.8</v>
      </c>
      <c r="I609" s="234">
        <f t="shared" si="10"/>
        <v>1392.8</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244" t="s">
        <v>388</v>
      </c>
      <c r="C610" s="243" t="s">
        <v>924</v>
      </c>
      <c r="D610" s="243" t="s">
        <v>280</v>
      </c>
      <c r="E610" s="242">
        <v>1</v>
      </c>
      <c r="F610" s="158" t="s">
        <v>891</v>
      </c>
      <c r="G610" s="241"/>
      <c r="H610" s="241">
        <v>849.76</v>
      </c>
      <c r="I610" s="234">
        <f t="shared" si="10"/>
        <v>849.76</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383</v>
      </c>
      <c r="B611" s="244" t="s">
        <v>388</v>
      </c>
      <c r="C611" s="243" t="s">
        <v>924</v>
      </c>
      <c r="D611" s="243" t="s">
        <v>280</v>
      </c>
      <c r="E611" s="242">
        <v>1</v>
      </c>
      <c r="F611" s="158" t="s">
        <v>892</v>
      </c>
      <c r="G611" s="241"/>
      <c r="H611" s="241">
        <v>849.76</v>
      </c>
      <c r="I611" s="234">
        <f t="shared" si="10"/>
        <v>849.76</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383</v>
      </c>
      <c r="B612" s="244" t="s">
        <v>388</v>
      </c>
      <c r="C612" s="243" t="s">
        <v>924</v>
      </c>
      <c r="D612" s="243" t="s">
        <v>280</v>
      </c>
      <c r="E612" s="242">
        <v>1</v>
      </c>
      <c r="F612" s="157" t="s">
        <v>893</v>
      </c>
      <c r="G612" s="241"/>
      <c r="H612" s="241">
        <v>849.76</v>
      </c>
      <c r="I612" s="234">
        <f t="shared" si="10"/>
        <v>849.76</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841</v>
      </c>
      <c r="B613" s="244" t="s">
        <v>94</v>
      </c>
      <c r="C613" s="243" t="s">
        <v>924</v>
      </c>
      <c r="D613" s="243" t="s">
        <v>280</v>
      </c>
      <c r="E613" s="242">
        <v>1</v>
      </c>
      <c r="F613" s="157" t="s">
        <v>894</v>
      </c>
      <c r="G613" s="241"/>
      <c r="H613" s="241">
        <v>1392.8</v>
      </c>
      <c r="I613" s="234">
        <f t="shared" si="10"/>
        <v>1392.8</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244" t="s">
        <v>388</v>
      </c>
      <c r="C614" s="243" t="s">
        <v>924</v>
      </c>
      <c r="D614" s="243" t="s">
        <v>280</v>
      </c>
      <c r="E614" s="242">
        <v>1</v>
      </c>
      <c r="F614" s="157" t="s">
        <v>895</v>
      </c>
      <c r="G614" s="241"/>
      <c r="H614" s="241">
        <v>849.76</v>
      </c>
      <c r="I614" s="234">
        <f t="shared" si="10"/>
        <v>849.76</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383</v>
      </c>
      <c r="B615" s="244" t="s">
        <v>388</v>
      </c>
      <c r="C615" s="243" t="s">
        <v>924</v>
      </c>
      <c r="D615" s="243" t="s">
        <v>280</v>
      </c>
      <c r="E615" s="242">
        <v>1</v>
      </c>
      <c r="F615" s="160" t="s">
        <v>896</v>
      </c>
      <c r="G615" s="241"/>
      <c r="H615" s="241">
        <v>849.76</v>
      </c>
      <c r="I615" s="234">
        <f t="shared" si="10"/>
        <v>849.76</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383</v>
      </c>
      <c r="B616" s="244" t="s">
        <v>388</v>
      </c>
      <c r="C616" s="243" t="s">
        <v>924</v>
      </c>
      <c r="D616" s="243" t="s">
        <v>280</v>
      </c>
      <c r="E616" s="242">
        <v>1</v>
      </c>
      <c r="F616" s="157" t="s">
        <v>897</v>
      </c>
      <c r="G616" s="241"/>
      <c r="H616" s="241">
        <v>849.76</v>
      </c>
      <c r="I616" s="234">
        <f t="shared" si="10"/>
        <v>849.76</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842</v>
      </c>
      <c r="B617" s="244" t="s">
        <v>94</v>
      </c>
      <c r="C617" s="243" t="s">
        <v>924</v>
      </c>
      <c r="D617" s="243" t="s">
        <v>280</v>
      </c>
      <c r="E617" s="242">
        <v>1</v>
      </c>
      <c r="F617" s="158" t="s">
        <v>898</v>
      </c>
      <c r="G617" s="241"/>
      <c r="H617" s="241">
        <v>1392.8</v>
      </c>
      <c r="I617" s="234">
        <f t="shared" si="10"/>
        <v>1392.8</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244" t="s">
        <v>388</v>
      </c>
      <c r="C618" s="243" t="s">
        <v>924</v>
      </c>
      <c r="D618" s="243" t="s">
        <v>280</v>
      </c>
      <c r="E618" s="242">
        <v>1</v>
      </c>
      <c r="F618" s="158" t="s">
        <v>899</v>
      </c>
      <c r="G618" s="241"/>
      <c r="H618" s="241">
        <v>849.76</v>
      </c>
      <c r="I618" s="234">
        <f t="shared" si="10"/>
        <v>849.76</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383</v>
      </c>
      <c r="B619" s="244" t="s">
        <v>388</v>
      </c>
      <c r="C619" s="243" t="s">
        <v>924</v>
      </c>
      <c r="D619" s="243" t="s">
        <v>280</v>
      </c>
      <c r="E619" s="242">
        <v>1</v>
      </c>
      <c r="F619" s="156" t="s">
        <v>900</v>
      </c>
      <c r="G619" s="241"/>
      <c r="H619" s="241">
        <v>849.76</v>
      </c>
      <c r="I619" s="234">
        <f t="shared" si="10"/>
        <v>849.76</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383</v>
      </c>
      <c r="B620" s="244" t="s">
        <v>388</v>
      </c>
      <c r="C620" s="243" t="s">
        <v>924</v>
      </c>
      <c r="D620" s="243" t="s">
        <v>280</v>
      </c>
      <c r="E620" s="242">
        <v>1</v>
      </c>
      <c r="F620" s="157" t="s">
        <v>901</v>
      </c>
      <c r="G620" s="241"/>
      <c r="H620" s="241">
        <v>849.76</v>
      </c>
      <c r="I620" s="234">
        <f t="shared" si="10"/>
        <v>849.76</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843</v>
      </c>
      <c r="B621" s="244" t="s">
        <v>94</v>
      </c>
      <c r="C621" s="243" t="s">
        <v>924</v>
      </c>
      <c r="D621" s="243" t="s">
        <v>280</v>
      </c>
      <c r="E621" s="242">
        <v>1</v>
      </c>
      <c r="F621" s="157" t="s">
        <v>902</v>
      </c>
      <c r="G621" s="241"/>
      <c r="H621" s="241">
        <v>1392.8</v>
      </c>
      <c r="I621" s="234">
        <f t="shared" si="10"/>
        <v>1392.8</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244" t="s">
        <v>388</v>
      </c>
      <c r="C622" s="243" t="s">
        <v>924</v>
      </c>
      <c r="D622" s="243" t="s">
        <v>280</v>
      </c>
      <c r="E622" s="242">
        <v>1</v>
      </c>
      <c r="F622" s="157" t="s">
        <v>903</v>
      </c>
      <c r="G622" s="241"/>
      <c r="H622" s="241">
        <v>849.76</v>
      </c>
      <c r="I622" s="234">
        <f t="shared" si="10"/>
        <v>849.76</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383</v>
      </c>
      <c r="B623" s="244" t="s">
        <v>388</v>
      </c>
      <c r="C623" s="243" t="s">
        <v>924</v>
      </c>
      <c r="D623" s="243" t="s">
        <v>280</v>
      </c>
      <c r="E623" s="242">
        <v>1</v>
      </c>
      <c r="F623" s="157" t="s">
        <v>904</v>
      </c>
      <c r="G623" s="241"/>
      <c r="H623" s="241">
        <v>849.76</v>
      </c>
      <c r="I623" s="234">
        <f t="shared" si="10"/>
        <v>849.76</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383</v>
      </c>
      <c r="B624" s="244" t="s">
        <v>388</v>
      </c>
      <c r="C624" s="243" t="s">
        <v>924</v>
      </c>
      <c r="D624" s="243" t="s">
        <v>280</v>
      </c>
      <c r="E624" s="242">
        <v>1</v>
      </c>
      <c r="F624" s="157" t="s">
        <v>905</v>
      </c>
      <c r="G624" s="241"/>
      <c r="H624" s="241">
        <v>849.76</v>
      </c>
      <c r="I624" s="234">
        <f t="shared" si="10"/>
        <v>849.76</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844</v>
      </c>
      <c r="B625" s="244" t="s">
        <v>94</v>
      </c>
      <c r="C625" s="243" t="s">
        <v>924</v>
      </c>
      <c r="D625" s="243" t="s">
        <v>280</v>
      </c>
      <c r="E625" s="242">
        <v>1</v>
      </c>
      <c r="F625" s="156" t="s">
        <v>906</v>
      </c>
      <c r="G625" s="241"/>
      <c r="H625" s="241">
        <v>1392.8</v>
      </c>
      <c r="I625" s="234">
        <f t="shared" si="10"/>
        <v>1392.8</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244" t="s">
        <v>388</v>
      </c>
      <c r="C626" s="243" t="s">
        <v>924</v>
      </c>
      <c r="D626" s="243" t="s">
        <v>280</v>
      </c>
      <c r="E626" s="242">
        <v>1</v>
      </c>
      <c r="F626" s="157" t="s">
        <v>907</v>
      </c>
      <c r="G626" s="241"/>
      <c r="H626" s="241">
        <v>849.76</v>
      </c>
      <c r="I626" s="234">
        <f t="shared" si="10"/>
        <v>849.76</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383</v>
      </c>
      <c r="B627" s="244" t="s">
        <v>388</v>
      </c>
      <c r="C627" s="243" t="s">
        <v>924</v>
      </c>
      <c r="D627" s="243" t="s">
        <v>280</v>
      </c>
      <c r="E627" s="242">
        <v>1</v>
      </c>
      <c r="F627" s="158" t="s">
        <v>933</v>
      </c>
      <c r="G627" s="241"/>
      <c r="H627" s="241">
        <v>849.76</v>
      </c>
      <c r="I627" s="234">
        <f t="shared" si="10"/>
        <v>849.76</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383</v>
      </c>
      <c r="B628" s="244" t="s">
        <v>388</v>
      </c>
      <c r="C628" s="243" t="s">
        <v>924</v>
      </c>
      <c r="D628" s="243" t="s">
        <v>280</v>
      </c>
      <c r="E628" s="242">
        <v>1</v>
      </c>
      <c r="F628" s="157" t="s">
        <v>908</v>
      </c>
      <c r="G628" s="241"/>
      <c r="H628" s="241">
        <v>849.76</v>
      </c>
      <c r="I628" s="234">
        <f t="shared" ref="I628:I644" si="11">SUM(G628:H628)</f>
        <v>849.76</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845</v>
      </c>
      <c r="B629" s="244" t="s">
        <v>94</v>
      </c>
      <c r="C629" s="243" t="s">
        <v>924</v>
      </c>
      <c r="D629" s="243" t="s">
        <v>280</v>
      </c>
      <c r="E629" s="242">
        <v>1</v>
      </c>
      <c r="F629" s="151" t="s">
        <v>1074</v>
      </c>
      <c r="G629" s="241"/>
      <c r="H629" s="241">
        <v>1392.8</v>
      </c>
      <c r="I629" s="234">
        <f t="shared" si="11"/>
        <v>1392.8</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244" t="s">
        <v>388</v>
      </c>
      <c r="C630" s="243" t="s">
        <v>924</v>
      </c>
      <c r="D630" s="243" t="s">
        <v>280</v>
      </c>
      <c r="E630" s="242">
        <v>1</v>
      </c>
      <c r="F630" s="157" t="s">
        <v>910</v>
      </c>
      <c r="G630" s="241"/>
      <c r="H630" s="241">
        <v>849.76</v>
      </c>
      <c r="I630" s="234">
        <f t="shared" si="11"/>
        <v>849.76</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383</v>
      </c>
      <c r="B631" s="244" t="s">
        <v>388</v>
      </c>
      <c r="C631" s="243" t="s">
        <v>924</v>
      </c>
      <c r="D631" s="243" t="s">
        <v>280</v>
      </c>
      <c r="E631" s="242">
        <v>1</v>
      </c>
      <c r="F631" s="158" t="s">
        <v>911</v>
      </c>
      <c r="G631" s="241"/>
      <c r="H631" s="241">
        <v>849.76</v>
      </c>
      <c r="I631" s="234">
        <f t="shared" si="11"/>
        <v>849.76</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383</v>
      </c>
      <c r="B632" s="244" t="s">
        <v>388</v>
      </c>
      <c r="C632" s="243" t="s">
        <v>924</v>
      </c>
      <c r="D632" s="243" t="s">
        <v>280</v>
      </c>
      <c r="E632" s="242">
        <v>1</v>
      </c>
      <c r="F632" s="151" t="s">
        <v>912</v>
      </c>
      <c r="G632" s="241"/>
      <c r="H632" s="241">
        <v>849.76</v>
      </c>
      <c r="I632" s="234">
        <f t="shared" si="11"/>
        <v>849.76</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846</v>
      </c>
      <c r="B633" s="244" t="s">
        <v>94</v>
      </c>
      <c r="C633" s="243" t="s">
        <v>924</v>
      </c>
      <c r="D633" s="243" t="s">
        <v>280</v>
      </c>
      <c r="E633" s="242">
        <v>1</v>
      </c>
      <c r="F633" s="156" t="s">
        <v>1042</v>
      </c>
      <c r="G633" s="241"/>
      <c r="H633" s="241">
        <v>1392.8</v>
      </c>
      <c r="I633" s="234">
        <f t="shared" si="11"/>
        <v>1392.8</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244" t="s">
        <v>388</v>
      </c>
      <c r="C634" s="243" t="s">
        <v>924</v>
      </c>
      <c r="D634" s="243" t="s">
        <v>280</v>
      </c>
      <c r="E634" s="242">
        <v>1</v>
      </c>
      <c r="F634" s="157" t="s">
        <v>914</v>
      </c>
      <c r="G634" s="241"/>
      <c r="H634" s="241">
        <v>849.76</v>
      </c>
      <c r="I634" s="234">
        <f t="shared" si="11"/>
        <v>849.76</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383</v>
      </c>
      <c r="B635" s="244" t="s">
        <v>388</v>
      </c>
      <c r="C635" s="243" t="s">
        <v>924</v>
      </c>
      <c r="D635" s="243" t="s">
        <v>280</v>
      </c>
      <c r="E635" s="242">
        <v>1</v>
      </c>
      <c r="F635" s="158" t="s">
        <v>1058</v>
      </c>
      <c r="G635" s="241"/>
      <c r="H635" s="241">
        <v>849.76</v>
      </c>
      <c r="I635" s="234">
        <f t="shared" si="11"/>
        <v>849.76</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383</v>
      </c>
      <c r="B636" s="244" t="s">
        <v>388</v>
      </c>
      <c r="C636" s="243" t="s">
        <v>924</v>
      </c>
      <c r="D636" s="243" t="s">
        <v>280</v>
      </c>
      <c r="E636" s="242">
        <v>1</v>
      </c>
      <c r="F636" s="157" t="s">
        <v>916</v>
      </c>
      <c r="G636" s="241"/>
      <c r="H636" s="241">
        <v>849.76</v>
      </c>
      <c r="I636" s="234">
        <f t="shared" si="11"/>
        <v>849.76</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847</v>
      </c>
      <c r="B637" s="244" t="s">
        <v>94</v>
      </c>
      <c r="C637" s="243" t="s">
        <v>924</v>
      </c>
      <c r="D637" s="243" t="s">
        <v>280</v>
      </c>
      <c r="E637" s="242">
        <v>1</v>
      </c>
      <c r="F637" s="158" t="s">
        <v>917</v>
      </c>
      <c r="G637" s="241"/>
      <c r="H637" s="241">
        <v>1392.8</v>
      </c>
      <c r="I637" s="234">
        <f t="shared" si="11"/>
        <v>1392.8</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244" t="s">
        <v>388</v>
      </c>
      <c r="C638" s="243" t="s">
        <v>924</v>
      </c>
      <c r="D638" s="243" t="s">
        <v>368</v>
      </c>
      <c r="E638" s="242">
        <v>1</v>
      </c>
      <c r="F638" s="157" t="s">
        <v>945</v>
      </c>
      <c r="G638" s="241"/>
      <c r="H638" s="241">
        <v>849.76</v>
      </c>
      <c r="I638" s="234">
        <f t="shared" si="11"/>
        <v>849.76</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x14ac:dyDescent="0.2">
      <c r="A639" s="155" t="s">
        <v>383</v>
      </c>
      <c r="B639" s="244" t="s">
        <v>388</v>
      </c>
      <c r="C639" s="243" t="s">
        <v>924</v>
      </c>
      <c r="D639" s="243" t="s">
        <v>280</v>
      </c>
      <c r="E639" s="242">
        <v>1</v>
      </c>
      <c r="F639" s="157" t="s">
        <v>918</v>
      </c>
      <c r="G639" s="241"/>
      <c r="H639" s="241">
        <v>849.76</v>
      </c>
      <c r="I639" s="234">
        <f t="shared" si="11"/>
        <v>849.76</v>
      </c>
      <c r="J639" s="131"/>
      <c r="K639" s="131"/>
      <c r="L639" s="131"/>
      <c r="M639" s="131"/>
      <c r="N639" s="131"/>
      <c r="O639" s="131"/>
      <c r="P639" s="131"/>
      <c r="Q639" s="131"/>
      <c r="R639" s="149"/>
      <c r="S639" s="149"/>
      <c r="T639" s="149"/>
      <c r="U639" s="149"/>
      <c r="V639" s="149"/>
      <c r="W639" s="149"/>
      <c r="X639" s="149"/>
      <c r="Y639" s="149"/>
      <c r="Z639" s="149"/>
      <c r="AA639" s="149"/>
      <c r="AB639" s="149"/>
      <c r="AC639" s="149"/>
      <c r="AD639" s="149"/>
    </row>
    <row r="640" spans="1:30" x14ac:dyDescent="0.2">
      <c r="A640" s="155" t="s">
        <v>383</v>
      </c>
      <c r="B640" s="244" t="s">
        <v>388</v>
      </c>
      <c r="C640" s="243" t="s">
        <v>924</v>
      </c>
      <c r="D640" s="243" t="s">
        <v>280</v>
      </c>
      <c r="E640" s="242">
        <v>1</v>
      </c>
      <c r="F640" s="158" t="s">
        <v>919</v>
      </c>
      <c r="G640" s="241"/>
      <c r="H640" s="241">
        <v>849.76</v>
      </c>
      <c r="I640" s="234">
        <f t="shared" si="11"/>
        <v>849.76</v>
      </c>
      <c r="J640" s="131"/>
      <c r="K640" s="131"/>
      <c r="L640" s="131"/>
      <c r="M640" s="131"/>
      <c r="N640" s="131"/>
      <c r="O640" s="131"/>
      <c r="P640" s="131"/>
      <c r="Q640" s="131"/>
      <c r="R640" s="149"/>
      <c r="S640" s="149"/>
      <c r="T640" s="149"/>
      <c r="U640" s="149"/>
      <c r="V640" s="149"/>
      <c r="W640" s="149"/>
      <c r="X640" s="149"/>
      <c r="Y640" s="149"/>
      <c r="Z640" s="149"/>
      <c r="AA640" s="149"/>
      <c r="AB640" s="149"/>
      <c r="AC640" s="149"/>
      <c r="AD640" s="149"/>
    </row>
    <row r="641" spans="1:30" x14ac:dyDescent="0.2">
      <c r="A641" s="155" t="s">
        <v>848</v>
      </c>
      <c r="B641" s="244" t="s">
        <v>94</v>
      </c>
      <c r="C641" s="243" t="s">
        <v>924</v>
      </c>
      <c r="D641" s="243" t="s">
        <v>280</v>
      </c>
      <c r="E641" s="242">
        <v>1</v>
      </c>
      <c r="F641" s="157" t="s">
        <v>920</v>
      </c>
      <c r="G641" s="241"/>
      <c r="H641" s="241">
        <v>1392.8</v>
      </c>
      <c r="I641" s="234">
        <f t="shared" si="11"/>
        <v>1392.8</v>
      </c>
      <c r="J641" s="131"/>
      <c r="K641" s="131"/>
      <c r="L641" s="131"/>
      <c r="M641" s="131"/>
      <c r="N641" s="131"/>
      <c r="O641" s="131"/>
      <c r="P641" s="131"/>
      <c r="Q641" s="131"/>
      <c r="R641" s="149"/>
      <c r="S641" s="149"/>
      <c r="T641" s="149"/>
      <c r="U641" s="149"/>
      <c r="V641" s="149"/>
      <c r="W641" s="149"/>
      <c r="X641" s="149"/>
      <c r="Y641" s="149"/>
      <c r="Z641" s="149"/>
      <c r="AA641" s="149"/>
      <c r="AB641" s="149"/>
      <c r="AC641" s="149"/>
      <c r="AD641" s="149"/>
    </row>
    <row r="642" spans="1:30" x14ac:dyDescent="0.2">
      <c r="A642" s="155" t="s">
        <v>383</v>
      </c>
      <c r="B642" s="244" t="s">
        <v>388</v>
      </c>
      <c r="C642" s="243" t="s">
        <v>924</v>
      </c>
      <c r="D642" s="243" t="s">
        <v>280</v>
      </c>
      <c r="E642" s="242">
        <v>1</v>
      </c>
      <c r="F642" s="157" t="s">
        <v>921</v>
      </c>
      <c r="G642" s="241"/>
      <c r="H642" s="241">
        <v>849.76</v>
      </c>
      <c r="I642" s="234">
        <f t="shared" si="11"/>
        <v>849.76</v>
      </c>
      <c r="J642" s="131"/>
      <c r="K642" s="131"/>
      <c r="L642" s="131"/>
      <c r="M642" s="131"/>
      <c r="N642" s="131"/>
      <c r="O642" s="131"/>
      <c r="P642" s="131"/>
      <c r="Q642" s="131"/>
      <c r="R642" s="149"/>
      <c r="S642" s="149"/>
      <c r="T642" s="149"/>
      <c r="U642" s="149"/>
      <c r="V642" s="149"/>
      <c r="W642" s="149"/>
      <c r="X642" s="149"/>
      <c r="Y642" s="149"/>
      <c r="Z642" s="149"/>
      <c r="AA642" s="149"/>
      <c r="AB642" s="149"/>
      <c r="AC642" s="149"/>
      <c r="AD642" s="149"/>
    </row>
    <row r="643" spans="1:30" x14ac:dyDescent="0.2">
      <c r="A643" s="155" t="s">
        <v>383</v>
      </c>
      <c r="B643" s="244" t="s">
        <v>388</v>
      </c>
      <c r="C643" s="243" t="s">
        <v>924</v>
      </c>
      <c r="D643" s="243" t="s">
        <v>280</v>
      </c>
      <c r="E643" s="242">
        <v>1</v>
      </c>
      <c r="F643" s="156" t="s">
        <v>922</v>
      </c>
      <c r="G643" s="241"/>
      <c r="H643" s="241">
        <v>849.76</v>
      </c>
      <c r="I643" s="234">
        <f t="shared" si="11"/>
        <v>849.76</v>
      </c>
      <c r="J643" s="131"/>
      <c r="K643" s="131"/>
      <c r="L643" s="131"/>
      <c r="M643" s="131"/>
      <c r="N643" s="131"/>
      <c r="O643" s="131"/>
      <c r="P643" s="131"/>
      <c r="Q643" s="131"/>
      <c r="R643" s="149"/>
      <c r="S643" s="149"/>
      <c r="T643" s="149"/>
      <c r="U643" s="149"/>
      <c r="V643" s="149"/>
      <c r="W643" s="149"/>
      <c r="X643" s="149"/>
      <c r="Y643" s="149"/>
      <c r="Z643" s="149"/>
      <c r="AA643" s="149"/>
      <c r="AB643" s="149"/>
      <c r="AC643" s="149"/>
      <c r="AD643" s="149"/>
    </row>
    <row r="644" spans="1:30" x14ac:dyDescent="0.2">
      <c r="A644" s="155" t="s">
        <v>383</v>
      </c>
      <c r="B644" s="244" t="s">
        <v>388</v>
      </c>
      <c r="C644" s="243" t="s">
        <v>924</v>
      </c>
      <c r="D644" s="243" t="s">
        <v>280</v>
      </c>
      <c r="E644" s="242">
        <v>1</v>
      </c>
      <c r="F644" s="151" t="s">
        <v>923</v>
      </c>
      <c r="G644" s="241"/>
      <c r="H644" s="241">
        <v>849.76</v>
      </c>
      <c r="I644" s="234">
        <f t="shared" si="11"/>
        <v>849.76</v>
      </c>
      <c r="J644" s="131"/>
      <c r="K644" s="131"/>
      <c r="L644" s="131"/>
      <c r="M644" s="131"/>
      <c r="N644" s="131"/>
      <c r="O644" s="131"/>
      <c r="P644" s="131"/>
      <c r="Q644" s="131"/>
      <c r="R644" s="149"/>
      <c r="S644" s="149"/>
      <c r="T644" s="149"/>
      <c r="U644" s="149"/>
      <c r="V644" s="149"/>
      <c r="W644" s="149"/>
      <c r="X644" s="149"/>
      <c r="Y644" s="149"/>
      <c r="Z644" s="149"/>
      <c r="AA644" s="149"/>
      <c r="AB644" s="149"/>
      <c r="AC644" s="149"/>
      <c r="AD644" s="149"/>
    </row>
    <row r="645" spans="1:30" ht="14.25" x14ac:dyDescent="0.2">
      <c r="A645" s="126"/>
      <c r="B645" s="126"/>
      <c r="C645" s="126"/>
      <c r="D645" s="126"/>
      <c r="E645" s="126"/>
      <c r="F645" s="126"/>
      <c r="G645" s="126"/>
      <c r="H645" s="126"/>
      <c r="I645" s="126"/>
      <c r="J645" s="126"/>
      <c r="K645" s="126"/>
      <c r="L645" s="126"/>
      <c r="M645" s="126"/>
      <c r="N645" s="126"/>
      <c r="O645" s="126"/>
      <c r="P645" s="126"/>
      <c r="Q645" s="126"/>
    </row>
    <row r="646" spans="1:30" ht="14.25" x14ac:dyDescent="0.2">
      <c r="A646" s="126"/>
      <c r="B646" s="126"/>
      <c r="C646" s="126"/>
      <c r="D646" s="126"/>
      <c r="E646" s="126"/>
      <c r="F646" s="126"/>
      <c r="G646" s="126"/>
      <c r="H646" s="126"/>
      <c r="I646" s="126"/>
      <c r="J646" s="126"/>
      <c r="K646" s="126"/>
      <c r="L646" s="126"/>
      <c r="M646" s="126"/>
      <c r="N646" s="126"/>
      <c r="O646" s="126"/>
      <c r="P646" s="126"/>
      <c r="Q646" s="126"/>
    </row>
    <row r="647" spans="1:30" ht="14.25" x14ac:dyDescent="0.2"/>
    <row r="648" spans="1:30" ht="14.25" x14ac:dyDescent="0.2"/>
    <row r="649" spans="1:30" ht="14.25" x14ac:dyDescent="0.2"/>
    <row r="650" spans="1:30" ht="14.25" x14ac:dyDescent="0.2"/>
    <row r="651" spans="1:30" ht="14.25" x14ac:dyDescent="0.2"/>
    <row r="652" spans="1:30" ht="14.25" x14ac:dyDescent="0.2"/>
    <row r="653" spans="1:30" ht="14.25" x14ac:dyDescent="0.2"/>
    <row r="654" spans="1:30" ht="14.25" x14ac:dyDescent="0.2"/>
    <row r="655" spans="1:30" ht="14.25" x14ac:dyDescent="0.2"/>
    <row r="656" spans="1:30"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sheetData>
  <mergeCells count="6">
    <mergeCell ref="A70:I70"/>
    <mergeCell ref="A114:I114"/>
    <mergeCell ref="A1:J1"/>
    <mergeCell ref="A2:J2"/>
    <mergeCell ref="A3:J3"/>
    <mergeCell ref="A4:J4"/>
  </mergeCells>
  <dataValidations count="4">
    <dataValidation type="list" allowBlank="1" sqref="B116:B644">
      <formula1>"FGS-1,FGS-2,FGS-3,FGA-1,FGA-2,FGA-3"</formula1>
    </dataValidation>
    <dataValidation type="list" allowBlank="1" sqref="D7:D68 D72:D112 D116:D644">
      <formula1>"AGP,CLH,CLT,COM,CTD,CTI,DES,DISP,ELE,ESG,EST,EXM,EXQ,EXR,FRQ,REV,VAGO"</formula1>
    </dataValidation>
    <dataValidation type="list" allowBlank="1" sqref="B72:B112">
      <formula1>"FDA,FDA-1,FDA-2,FDA-3,FDA-4"</formula1>
    </dataValidation>
    <dataValidation type="list" allowBlank="1" sqref="B7:B68">
      <formula1>"DAS,DAS-1,DAS-2,DAS-3,DAS-4,DAS-5,CAA-1,CAA-2,CAA-3,CAA-4,CAA-5"</formula1>
    </dataValidation>
  </dataValidations>
  <pageMargins left="0.74791666666666701" right="0.74791666666666701" top="0.98402777777777795" bottom="0.98402777777777795" header="0" footer="0"/>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45"/>
  <sheetViews>
    <sheetView tabSelected="1" zoomScale="110" zoomScaleNormal="110" workbookViewId="0">
      <selection activeCell="A4" sqref="A4"/>
    </sheetView>
  </sheetViews>
  <sheetFormatPr defaultColWidth="12.625" defaultRowHeight="15" customHeight="1" x14ac:dyDescent="0.2"/>
  <cols>
    <col min="1" max="1" width="71" style="259" customWidth="1"/>
    <col min="2" max="2" width="12" style="259" customWidth="1"/>
    <col min="3" max="3" width="17.375" style="259" customWidth="1"/>
    <col min="4" max="4" width="14.5" style="259" customWidth="1"/>
    <col min="5" max="5" width="9.875" style="259" customWidth="1"/>
    <col min="6" max="6" width="52.875" style="259" customWidth="1"/>
    <col min="7" max="7" width="19.875" style="259" customWidth="1"/>
    <col min="8" max="8" width="18.25" style="259" customWidth="1"/>
    <col min="9" max="9" width="17.875" style="259" customWidth="1"/>
    <col min="10" max="10" width="15" style="259" customWidth="1"/>
    <col min="11" max="16" width="8" style="259" customWidth="1"/>
    <col min="17" max="17" width="43.875" style="259" customWidth="1"/>
    <col min="18" max="30" width="8" style="259" customWidth="1"/>
    <col min="31" max="16384" width="12.625" style="259"/>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1135</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10570</v>
      </c>
      <c r="I7" s="150">
        <v>0</v>
      </c>
      <c r="J7" s="140">
        <f t="shared" ref="J7:J38" si="0">SUM(G7:I7)</f>
        <v>10570</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1993.3238200000001</v>
      </c>
      <c r="I8" s="208">
        <v>7973.2952800000003</v>
      </c>
      <c r="J8" s="140">
        <f t="shared" si="0"/>
        <v>9966.6190999999999</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1993.3238200000005</v>
      </c>
      <c r="I9" s="208">
        <v>7973.2952800000003</v>
      </c>
      <c r="J9" s="140">
        <f t="shared" si="0"/>
        <v>9966.6190999999999</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28</v>
      </c>
      <c r="C10" s="153" t="s">
        <v>283</v>
      </c>
      <c r="D10" s="153" t="s">
        <v>184</v>
      </c>
      <c r="E10" s="152">
        <v>1</v>
      </c>
      <c r="F10" s="158" t="s">
        <v>276</v>
      </c>
      <c r="G10" s="150"/>
      <c r="H10" s="119">
        <v>1461.7705999999998</v>
      </c>
      <c r="I10" s="119">
        <v>5847.0823999999993</v>
      </c>
      <c r="J10" s="140">
        <f t="shared" si="0"/>
        <v>7308.8529999999992</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223</v>
      </c>
      <c r="B11" s="153" t="s">
        <v>28</v>
      </c>
      <c r="C11" s="153" t="s">
        <v>284</v>
      </c>
      <c r="D11" s="153" t="s">
        <v>279</v>
      </c>
      <c r="E11" s="152">
        <v>1</v>
      </c>
      <c r="F11" s="151" t="s">
        <v>275</v>
      </c>
      <c r="G11" s="150"/>
      <c r="H11" s="119">
        <v>1461.7705999999998</v>
      </c>
      <c r="I11" s="119">
        <v>5847.0823999999993</v>
      </c>
      <c r="J11" s="140">
        <f t="shared" si="0"/>
        <v>7308.8529999999992</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222</v>
      </c>
      <c r="B12" s="153" t="s">
        <v>28</v>
      </c>
      <c r="C12" s="153" t="s">
        <v>285</v>
      </c>
      <c r="D12" s="153" t="s">
        <v>184</v>
      </c>
      <c r="E12" s="152">
        <v>1</v>
      </c>
      <c r="F12" s="151" t="s">
        <v>274</v>
      </c>
      <c r="G12" s="150"/>
      <c r="H12" s="119">
        <v>1461.7705999999998</v>
      </c>
      <c r="I12" s="119">
        <v>5847.0823999999993</v>
      </c>
      <c r="J12" s="140">
        <f t="shared" si="0"/>
        <v>7308.8529999999992</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221</v>
      </c>
      <c r="B13" s="153" t="s">
        <v>28</v>
      </c>
      <c r="C13" s="153" t="s">
        <v>437</v>
      </c>
      <c r="D13" s="153" t="s">
        <v>184</v>
      </c>
      <c r="E13" s="152">
        <v>1</v>
      </c>
      <c r="F13" s="151" t="s">
        <v>273</v>
      </c>
      <c r="G13" s="150"/>
      <c r="H13" s="119">
        <v>1461.7705999999998</v>
      </c>
      <c r="I13" s="119">
        <v>5847.0823999999993</v>
      </c>
      <c r="J13" s="140">
        <f t="shared" si="0"/>
        <v>7308.8529999999992</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220</v>
      </c>
      <c r="B14" s="153" t="s">
        <v>28</v>
      </c>
      <c r="C14" s="153" t="s">
        <v>286</v>
      </c>
      <c r="D14" s="153" t="s">
        <v>279</v>
      </c>
      <c r="E14" s="152">
        <v>1</v>
      </c>
      <c r="F14" s="151" t="s">
        <v>272</v>
      </c>
      <c r="G14" s="150"/>
      <c r="H14" s="119">
        <v>1461.7705999999998</v>
      </c>
      <c r="I14" s="119">
        <v>5847.0823999999993</v>
      </c>
      <c r="J14" s="140">
        <f t="shared" si="0"/>
        <v>7308.8529999999992</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201" t="s">
        <v>219</v>
      </c>
      <c r="B15" s="153" t="s">
        <v>30</v>
      </c>
      <c r="C15" s="153" t="s">
        <v>286</v>
      </c>
      <c r="D15" s="153" t="s">
        <v>184</v>
      </c>
      <c r="E15" s="152">
        <v>1</v>
      </c>
      <c r="F15" s="201" t="s">
        <v>271</v>
      </c>
      <c r="G15" s="150"/>
      <c r="H15" s="119">
        <v>1229.2155000000002</v>
      </c>
      <c r="I15" s="119">
        <v>4916.862000000001</v>
      </c>
      <c r="J15" s="140">
        <f t="shared" si="0"/>
        <v>6146.0775000000012</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218</v>
      </c>
      <c r="B16" s="153" t="s">
        <v>30</v>
      </c>
      <c r="C16" s="153" t="s">
        <v>286</v>
      </c>
      <c r="D16" s="153" t="s">
        <v>279</v>
      </c>
      <c r="E16" s="152">
        <v>1</v>
      </c>
      <c r="F16" s="201" t="s">
        <v>270</v>
      </c>
      <c r="G16" s="150"/>
      <c r="H16" s="119">
        <v>1229.2155000000002</v>
      </c>
      <c r="I16" s="119">
        <v>4916.862000000001</v>
      </c>
      <c r="J16" s="140">
        <f t="shared" si="0"/>
        <v>6146.0775000000012</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217</v>
      </c>
      <c r="B17" s="153" t="s">
        <v>30</v>
      </c>
      <c r="C17" s="153" t="s">
        <v>286</v>
      </c>
      <c r="D17" s="153" t="s">
        <v>279</v>
      </c>
      <c r="E17" s="152">
        <v>1</v>
      </c>
      <c r="F17" s="201" t="s">
        <v>269</v>
      </c>
      <c r="G17" s="150"/>
      <c r="H17" s="119">
        <v>1229.2155000000002</v>
      </c>
      <c r="I17" s="119">
        <v>4916.862000000001</v>
      </c>
      <c r="J17" s="140">
        <f t="shared" si="0"/>
        <v>6146.0775000000012</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216</v>
      </c>
      <c r="B18" s="153" t="s">
        <v>30</v>
      </c>
      <c r="C18" s="153" t="s">
        <v>286</v>
      </c>
      <c r="D18" s="153" t="s">
        <v>279</v>
      </c>
      <c r="E18" s="152">
        <v>1</v>
      </c>
      <c r="F18" s="201" t="s">
        <v>268</v>
      </c>
      <c r="G18" s="150"/>
      <c r="H18" s="119">
        <v>1229.2155000000002</v>
      </c>
      <c r="I18" s="119">
        <v>4916.862000000001</v>
      </c>
      <c r="J18" s="140">
        <f t="shared" si="0"/>
        <v>6146.0775000000012</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7" t="s">
        <v>215</v>
      </c>
      <c r="B19" s="153" t="s">
        <v>30</v>
      </c>
      <c r="C19" s="153" t="s">
        <v>287</v>
      </c>
      <c r="D19" s="153" t="s">
        <v>279</v>
      </c>
      <c r="E19" s="152">
        <v>1</v>
      </c>
      <c r="F19" s="206" t="s">
        <v>267</v>
      </c>
      <c r="G19" s="150"/>
      <c r="H19" s="119">
        <v>1229.2155000000002</v>
      </c>
      <c r="I19" s="119">
        <v>4916.862000000001</v>
      </c>
      <c r="J19" s="140">
        <f t="shared" si="0"/>
        <v>6146.0775000000012</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1" t="s">
        <v>214</v>
      </c>
      <c r="B20" s="153" t="s">
        <v>30</v>
      </c>
      <c r="C20" s="153" t="s">
        <v>288</v>
      </c>
      <c r="D20" s="153" t="s">
        <v>279</v>
      </c>
      <c r="E20" s="152">
        <v>1</v>
      </c>
      <c r="F20" s="158" t="s">
        <v>266</v>
      </c>
      <c r="G20" s="150"/>
      <c r="H20" s="119">
        <v>1229.2155000000002</v>
      </c>
      <c r="I20" s="119">
        <v>4916.862000000001</v>
      </c>
      <c r="J20" s="140">
        <f t="shared" si="0"/>
        <v>6146.0775000000012</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213</v>
      </c>
      <c r="B21" s="153" t="s">
        <v>30</v>
      </c>
      <c r="C21" s="153" t="s">
        <v>281</v>
      </c>
      <c r="D21" s="153" t="s">
        <v>280</v>
      </c>
      <c r="E21" s="152">
        <v>1</v>
      </c>
      <c r="F21" s="151" t="s">
        <v>265</v>
      </c>
      <c r="G21" s="150"/>
      <c r="H21" s="119">
        <v>1229.2155000000002</v>
      </c>
      <c r="I21" s="119">
        <v>4916.862000000001</v>
      </c>
      <c r="J21" s="140">
        <f t="shared" si="0"/>
        <v>6146.0775000000012</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158" t="s">
        <v>212</v>
      </c>
      <c r="B22" s="153" t="s">
        <v>30</v>
      </c>
      <c r="C22" s="153" t="s">
        <v>282</v>
      </c>
      <c r="D22" s="153" t="s">
        <v>279</v>
      </c>
      <c r="E22" s="152">
        <v>1</v>
      </c>
      <c r="F22" s="158" t="s">
        <v>264</v>
      </c>
      <c r="G22" s="150"/>
      <c r="H22" s="119">
        <v>1229.2155000000002</v>
      </c>
      <c r="I22" s="119">
        <v>4916.862000000001</v>
      </c>
      <c r="J22" s="140">
        <f t="shared" si="0"/>
        <v>6146.0775000000012</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92" t="s">
        <v>211</v>
      </c>
      <c r="B23" s="153" t="s">
        <v>32</v>
      </c>
      <c r="C23" s="153" t="s">
        <v>283</v>
      </c>
      <c r="D23" s="153" t="s">
        <v>184</v>
      </c>
      <c r="E23" s="152">
        <v>1</v>
      </c>
      <c r="F23" s="151" t="s">
        <v>263</v>
      </c>
      <c r="G23" s="150"/>
      <c r="H23" s="119">
        <v>1129.5494600000002</v>
      </c>
      <c r="I23" s="119">
        <v>4518.1978400000007</v>
      </c>
      <c r="J23" s="140">
        <f t="shared" si="0"/>
        <v>5647.7473000000009</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210</v>
      </c>
      <c r="B24" s="153" t="s">
        <v>32</v>
      </c>
      <c r="C24" s="153" t="s">
        <v>284</v>
      </c>
      <c r="D24" s="153" t="s">
        <v>280</v>
      </c>
      <c r="E24" s="152">
        <v>1</v>
      </c>
      <c r="F24" s="158" t="s">
        <v>262</v>
      </c>
      <c r="G24" s="150"/>
      <c r="H24" s="119">
        <v>1129.5494600000002</v>
      </c>
      <c r="I24" s="119">
        <v>4518.1978400000007</v>
      </c>
      <c r="J24" s="140">
        <f t="shared" si="0"/>
        <v>5647.7473000000009</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58" t="s">
        <v>209</v>
      </c>
      <c r="B25" s="153" t="s">
        <v>32</v>
      </c>
      <c r="C25" s="153" t="s">
        <v>286</v>
      </c>
      <c r="D25" s="153" t="s">
        <v>279</v>
      </c>
      <c r="E25" s="152">
        <v>1</v>
      </c>
      <c r="F25" s="158" t="s">
        <v>261</v>
      </c>
      <c r="G25" s="150"/>
      <c r="H25" s="119">
        <v>1129.5494600000002</v>
      </c>
      <c r="I25" s="119">
        <v>4518.1978400000007</v>
      </c>
      <c r="J25" s="140">
        <f t="shared" si="0"/>
        <v>5647.7473000000009</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208</v>
      </c>
      <c r="B26" s="153" t="s">
        <v>32</v>
      </c>
      <c r="C26" s="153" t="s">
        <v>289</v>
      </c>
      <c r="D26" s="153" t="s">
        <v>279</v>
      </c>
      <c r="E26" s="152">
        <v>1</v>
      </c>
      <c r="F26" s="151" t="s">
        <v>260</v>
      </c>
      <c r="G26" s="150"/>
      <c r="H26" s="119">
        <v>1129.5494600000002</v>
      </c>
      <c r="I26" s="119">
        <v>4518.1978400000007</v>
      </c>
      <c r="J26" s="140">
        <f t="shared" si="0"/>
        <v>5647.7473000000009</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207</v>
      </c>
      <c r="B27" s="153" t="s">
        <v>34</v>
      </c>
      <c r="C27" s="153" t="s">
        <v>290</v>
      </c>
      <c r="D27" s="153" t="s">
        <v>279</v>
      </c>
      <c r="E27" s="152">
        <v>1</v>
      </c>
      <c r="F27" s="158" t="s">
        <v>259</v>
      </c>
      <c r="G27" s="150"/>
      <c r="H27" s="119">
        <v>930.21738000000005</v>
      </c>
      <c r="I27" s="119">
        <v>3720.8695200000002</v>
      </c>
      <c r="J27" s="140">
        <f t="shared" si="0"/>
        <v>4651.0869000000002</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206</v>
      </c>
      <c r="B28" s="153" t="s">
        <v>34</v>
      </c>
      <c r="C28" s="153" t="s">
        <v>291</v>
      </c>
      <c r="D28" s="153" t="s">
        <v>279</v>
      </c>
      <c r="E28" s="152">
        <v>1</v>
      </c>
      <c r="F28" s="158" t="s">
        <v>258</v>
      </c>
      <c r="G28" s="150"/>
      <c r="H28" s="119">
        <v>930.21738000000005</v>
      </c>
      <c r="I28" s="119">
        <v>3720.8695200000002</v>
      </c>
      <c r="J28" s="140">
        <f t="shared" si="0"/>
        <v>4651.0869000000002</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205</v>
      </c>
      <c r="B29" s="153" t="s">
        <v>34</v>
      </c>
      <c r="C29" s="153" t="s">
        <v>292</v>
      </c>
      <c r="D29" s="153" t="s">
        <v>279</v>
      </c>
      <c r="E29" s="152">
        <v>1</v>
      </c>
      <c r="F29" s="151" t="s">
        <v>257</v>
      </c>
      <c r="G29" s="150"/>
      <c r="H29" s="119">
        <v>930.21738000000005</v>
      </c>
      <c r="I29" s="119">
        <v>3720.8695200000002</v>
      </c>
      <c r="J29" s="140">
        <f t="shared" si="0"/>
        <v>4651.0869000000002</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204</v>
      </c>
      <c r="B30" s="153" t="s">
        <v>34</v>
      </c>
      <c r="C30" s="153" t="s">
        <v>285</v>
      </c>
      <c r="D30" s="153" t="s">
        <v>279</v>
      </c>
      <c r="E30" s="152">
        <v>1</v>
      </c>
      <c r="F30" s="151" t="s">
        <v>256</v>
      </c>
      <c r="G30" s="150"/>
      <c r="H30" s="119">
        <v>930.21738000000005</v>
      </c>
      <c r="I30" s="119">
        <v>3720.8695200000002</v>
      </c>
      <c r="J30" s="140">
        <f t="shared" si="0"/>
        <v>4651.0869000000002</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201" t="s">
        <v>203</v>
      </c>
      <c r="B31" s="153" t="s">
        <v>34</v>
      </c>
      <c r="C31" s="153" t="s">
        <v>286</v>
      </c>
      <c r="D31" s="153" t="s">
        <v>279</v>
      </c>
      <c r="E31" s="152">
        <v>1</v>
      </c>
      <c r="F31" s="205" t="s">
        <v>255</v>
      </c>
      <c r="G31" s="150"/>
      <c r="H31" s="119">
        <v>930.21738000000005</v>
      </c>
      <c r="I31" s="119">
        <v>3720.8695200000002</v>
      </c>
      <c r="J31" s="140">
        <f t="shared" si="0"/>
        <v>4651.0869000000002</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192" t="s">
        <v>202</v>
      </c>
      <c r="B32" s="153" t="s">
        <v>34</v>
      </c>
      <c r="C32" s="153" t="s">
        <v>282</v>
      </c>
      <c r="D32" s="153" t="s">
        <v>279</v>
      </c>
      <c r="E32" s="152">
        <v>1</v>
      </c>
      <c r="F32" s="151" t="s">
        <v>254</v>
      </c>
      <c r="G32" s="150"/>
      <c r="H32" s="119">
        <v>930.21738000000005</v>
      </c>
      <c r="I32" s="119">
        <v>3720.8695200000002</v>
      </c>
      <c r="J32" s="140">
        <f t="shared" si="0"/>
        <v>4651.0869000000002</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201</v>
      </c>
      <c r="B33" s="153" t="s">
        <v>34</v>
      </c>
      <c r="C33" s="153" t="s">
        <v>285</v>
      </c>
      <c r="D33" s="153" t="s">
        <v>279</v>
      </c>
      <c r="E33" s="152">
        <v>1</v>
      </c>
      <c r="F33" s="151" t="s">
        <v>253</v>
      </c>
      <c r="G33" s="150"/>
      <c r="H33" s="119">
        <v>930.21738000000005</v>
      </c>
      <c r="I33" s="119">
        <v>3720.8695200000002</v>
      </c>
      <c r="J33" s="140">
        <f t="shared" si="0"/>
        <v>4651.0869000000002</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200</v>
      </c>
      <c r="B34" s="153" t="s">
        <v>34</v>
      </c>
      <c r="C34" s="153" t="s">
        <v>293</v>
      </c>
      <c r="D34" s="153" t="s">
        <v>280</v>
      </c>
      <c r="E34" s="152">
        <v>1</v>
      </c>
      <c r="F34" s="151" t="s">
        <v>252</v>
      </c>
      <c r="G34" s="150"/>
      <c r="H34" s="119">
        <v>930.21738000000005</v>
      </c>
      <c r="I34" s="119">
        <v>3720.8695200000002</v>
      </c>
      <c r="J34" s="140">
        <f t="shared" si="0"/>
        <v>4651.0869000000002</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199</v>
      </c>
      <c r="B35" s="153" t="s">
        <v>36</v>
      </c>
      <c r="C35" s="153" t="s">
        <v>288</v>
      </c>
      <c r="D35" s="153" t="s">
        <v>280</v>
      </c>
      <c r="E35" s="152">
        <v>1</v>
      </c>
      <c r="F35" s="151" t="s">
        <v>251</v>
      </c>
      <c r="G35" s="150"/>
      <c r="H35" s="119">
        <v>807.29492399999992</v>
      </c>
      <c r="I35" s="119">
        <v>3229.1796959999997</v>
      </c>
      <c r="J35" s="140">
        <f t="shared" si="0"/>
        <v>4036.4746199999995</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198</v>
      </c>
      <c r="B36" s="153" t="s">
        <v>36</v>
      </c>
      <c r="C36" s="153" t="s">
        <v>294</v>
      </c>
      <c r="D36" s="153" t="s">
        <v>279</v>
      </c>
      <c r="E36" s="152">
        <v>1</v>
      </c>
      <c r="F36" s="151" t="s">
        <v>250</v>
      </c>
      <c r="G36" s="150"/>
      <c r="H36" s="119">
        <v>807.29492399999992</v>
      </c>
      <c r="I36" s="119">
        <v>3229.1796959999997</v>
      </c>
      <c r="J36" s="140">
        <f t="shared" si="0"/>
        <v>4036.4746199999995</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197</v>
      </c>
      <c r="B37" s="153" t="s">
        <v>36</v>
      </c>
      <c r="C37" s="153" t="s">
        <v>295</v>
      </c>
      <c r="D37" s="153" t="s">
        <v>279</v>
      </c>
      <c r="E37" s="152">
        <v>1</v>
      </c>
      <c r="F37" s="151" t="s">
        <v>249</v>
      </c>
      <c r="G37" s="150"/>
      <c r="H37" s="119">
        <v>807.29492399999992</v>
      </c>
      <c r="I37" s="119">
        <v>3229.1796959999997</v>
      </c>
      <c r="J37" s="140">
        <f t="shared" si="0"/>
        <v>4036.4746199999995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196</v>
      </c>
      <c r="B38" s="153" t="s">
        <v>38</v>
      </c>
      <c r="C38" s="153" t="s">
        <v>283</v>
      </c>
      <c r="D38" s="153" t="s">
        <v>279</v>
      </c>
      <c r="E38" s="152">
        <v>1</v>
      </c>
      <c r="F38" s="151" t="s">
        <v>248</v>
      </c>
      <c r="G38" s="150"/>
      <c r="H38" s="119">
        <v>664.44228000000021</v>
      </c>
      <c r="I38" s="119">
        <v>2657.7691200000008</v>
      </c>
      <c r="J38" s="140">
        <f t="shared" si="0"/>
        <v>3322.211400000001</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195</v>
      </c>
      <c r="B39" s="153" t="s">
        <v>38</v>
      </c>
      <c r="C39" s="153" t="s">
        <v>285</v>
      </c>
      <c r="D39" s="153" t="s">
        <v>279</v>
      </c>
      <c r="E39" s="152">
        <v>1</v>
      </c>
      <c r="F39" s="151" t="s">
        <v>247</v>
      </c>
      <c r="G39" s="150"/>
      <c r="H39" s="119">
        <v>664.44228000000021</v>
      </c>
      <c r="I39" s="119">
        <v>2657.7691200000008</v>
      </c>
      <c r="J39" s="140">
        <f t="shared" ref="J39:J70" si="1">SUM(G39:I39)</f>
        <v>3322.211400000001</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195</v>
      </c>
      <c r="B40" s="153" t="s">
        <v>38</v>
      </c>
      <c r="C40" s="153" t="s">
        <v>285</v>
      </c>
      <c r="D40" s="153" t="s">
        <v>279</v>
      </c>
      <c r="E40" s="152">
        <v>1</v>
      </c>
      <c r="F40" s="151" t="s">
        <v>246</v>
      </c>
      <c r="G40" s="150"/>
      <c r="H40" s="119">
        <v>664.44228000000021</v>
      </c>
      <c r="I40" s="119">
        <v>2657.7691200000008</v>
      </c>
      <c r="J40" s="140">
        <f t="shared" si="1"/>
        <v>3322.211400000001</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195</v>
      </c>
      <c r="B41" s="153" t="s">
        <v>38</v>
      </c>
      <c r="C41" s="153" t="s">
        <v>285</v>
      </c>
      <c r="D41" s="153" t="s">
        <v>279</v>
      </c>
      <c r="E41" s="152">
        <v>1</v>
      </c>
      <c r="F41" s="151" t="s">
        <v>245</v>
      </c>
      <c r="G41" s="150"/>
      <c r="H41" s="119">
        <v>664.44228000000021</v>
      </c>
      <c r="I41" s="119">
        <v>2657.7691200000008</v>
      </c>
      <c r="J41" s="140">
        <f t="shared" si="1"/>
        <v>3322.211400000001</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194</v>
      </c>
      <c r="B42" s="153" t="s">
        <v>38</v>
      </c>
      <c r="C42" s="153" t="s">
        <v>282</v>
      </c>
      <c r="D42" s="153" t="s">
        <v>280</v>
      </c>
      <c r="E42" s="152">
        <v>1</v>
      </c>
      <c r="F42" s="151" t="s">
        <v>959</v>
      </c>
      <c r="G42" s="150"/>
      <c r="H42" s="119">
        <v>664.44228000000021</v>
      </c>
      <c r="I42" s="119">
        <v>2657.7691200000008</v>
      </c>
      <c r="J42" s="140">
        <f t="shared" si="1"/>
        <v>3322.211400000001</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193</v>
      </c>
      <c r="B43" s="153" t="s">
        <v>40</v>
      </c>
      <c r="C43" s="153" t="s">
        <v>288</v>
      </c>
      <c r="D43" s="153" t="s">
        <v>279</v>
      </c>
      <c r="E43" s="152">
        <v>1</v>
      </c>
      <c r="F43" s="151" t="s">
        <v>244</v>
      </c>
      <c r="G43" s="150"/>
      <c r="H43" s="119">
        <v>431.88718</v>
      </c>
      <c r="I43" s="119">
        <v>1727.54872</v>
      </c>
      <c r="J43" s="140">
        <f t="shared" si="1"/>
        <v>2159.4358999999999</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192</v>
      </c>
      <c r="B44" s="153" t="s">
        <v>40</v>
      </c>
      <c r="C44" s="153" t="s">
        <v>285</v>
      </c>
      <c r="D44" s="153" t="s">
        <v>279</v>
      </c>
      <c r="E44" s="152">
        <v>1</v>
      </c>
      <c r="F44" s="151" t="s">
        <v>243</v>
      </c>
      <c r="G44" s="150"/>
      <c r="H44" s="119">
        <v>431.88718</v>
      </c>
      <c r="I44" s="119">
        <v>1727.54872</v>
      </c>
      <c r="J44" s="140">
        <f t="shared" si="1"/>
        <v>2159.4358999999999</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192</v>
      </c>
      <c r="B45" s="153" t="s">
        <v>40</v>
      </c>
      <c r="C45" s="153" t="s">
        <v>296</v>
      </c>
      <c r="D45" s="153" t="s">
        <v>279</v>
      </c>
      <c r="E45" s="152">
        <v>1</v>
      </c>
      <c r="F45" s="151" t="s">
        <v>242</v>
      </c>
      <c r="G45" s="150"/>
      <c r="H45" s="119">
        <v>431.88718</v>
      </c>
      <c r="I45" s="119">
        <v>1727.54872</v>
      </c>
      <c r="J45" s="140">
        <f t="shared" si="1"/>
        <v>2159.4358999999999</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282</v>
      </c>
      <c r="D46" s="153" t="s">
        <v>279</v>
      </c>
      <c r="E46" s="152">
        <v>1</v>
      </c>
      <c r="F46" s="151" t="s">
        <v>241</v>
      </c>
      <c r="G46" s="150"/>
      <c r="H46" s="119">
        <v>431.88718</v>
      </c>
      <c r="I46" s="119">
        <v>1727.54872</v>
      </c>
      <c r="J46" s="140">
        <f t="shared" si="1"/>
        <v>2159.4358999999999</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286</v>
      </c>
      <c r="D47" s="153" t="s">
        <v>280</v>
      </c>
      <c r="E47" s="152">
        <v>1</v>
      </c>
      <c r="F47" s="151" t="s">
        <v>240</v>
      </c>
      <c r="G47" s="150"/>
      <c r="H47" s="119">
        <v>431.88718</v>
      </c>
      <c r="I47" s="119">
        <v>1727.54872</v>
      </c>
      <c r="J47" s="140">
        <f t="shared" si="1"/>
        <v>2159.4358999999999</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183</v>
      </c>
      <c r="D48" s="153" t="s">
        <v>279</v>
      </c>
      <c r="E48" s="152">
        <v>1</v>
      </c>
      <c r="F48" s="151" t="s">
        <v>239</v>
      </c>
      <c r="G48" s="150"/>
      <c r="H48" s="119">
        <v>431.88718</v>
      </c>
      <c r="I48" s="119">
        <v>1727.54872</v>
      </c>
      <c r="J48" s="140">
        <f t="shared" si="1"/>
        <v>2159.4358999999999</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t="s">
        <v>183</v>
      </c>
      <c r="D49" s="153" t="s">
        <v>279</v>
      </c>
      <c r="E49" s="152">
        <v>1</v>
      </c>
      <c r="F49" s="151" t="s">
        <v>238</v>
      </c>
      <c r="G49" s="150"/>
      <c r="H49" s="119">
        <v>431.88718</v>
      </c>
      <c r="I49" s="119">
        <v>1727.54872</v>
      </c>
      <c r="J49" s="140">
        <f t="shared" si="1"/>
        <v>2159.4358999999999</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280</v>
      </c>
      <c r="E50" s="152">
        <v>1</v>
      </c>
      <c r="F50" s="158" t="s">
        <v>237</v>
      </c>
      <c r="G50" s="150"/>
      <c r="H50" s="119">
        <v>431.88718</v>
      </c>
      <c r="I50" s="119">
        <v>1727.54872</v>
      </c>
      <c r="J50" s="140">
        <f t="shared" si="1"/>
        <v>2159.4358999999999</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8" t="s">
        <v>236</v>
      </c>
      <c r="G51" s="150"/>
      <c r="H51" s="119">
        <v>431.88718</v>
      </c>
      <c r="I51" s="119">
        <v>1727.54872</v>
      </c>
      <c r="J51" s="140">
        <f t="shared" si="1"/>
        <v>2159.4358999999999</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296</v>
      </c>
      <c r="D52" s="153" t="s">
        <v>280</v>
      </c>
      <c r="E52" s="152">
        <v>1</v>
      </c>
      <c r="F52" s="158" t="s">
        <v>968</v>
      </c>
      <c r="G52" s="150"/>
      <c r="H52" s="119">
        <v>431.88718</v>
      </c>
      <c r="I52" s="119">
        <v>1727.54872</v>
      </c>
      <c r="J52" s="140">
        <f t="shared" si="1"/>
        <v>2159.4358999999999</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191</v>
      </c>
      <c r="B53" s="153" t="s">
        <v>40</v>
      </c>
      <c r="C53" s="153" t="s">
        <v>297</v>
      </c>
      <c r="D53" s="153" t="s">
        <v>280</v>
      </c>
      <c r="E53" s="152">
        <v>1</v>
      </c>
      <c r="F53" s="151" t="s">
        <v>235</v>
      </c>
      <c r="G53" s="150"/>
      <c r="H53" s="119">
        <v>431.88718</v>
      </c>
      <c r="I53" s="119">
        <v>1727.54872</v>
      </c>
      <c r="J53" s="140">
        <f t="shared" si="1"/>
        <v>2159.4358999999999</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190</v>
      </c>
      <c r="B54" s="153" t="s">
        <v>40</v>
      </c>
      <c r="C54" s="153" t="s">
        <v>298</v>
      </c>
      <c r="D54" s="153" t="s">
        <v>280</v>
      </c>
      <c r="E54" s="152">
        <v>1</v>
      </c>
      <c r="F54" s="151" t="s">
        <v>234</v>
      </c>
      <c r="G54" s="150"/>
      <c r="H54" s="119">
        <v>431.88718</v>
      </c>
      <c r="I54" s="119">
        <v>1727.54872</v>
      </c>
      <c r="J54" s="140">
        <f t="shared" si="1"/>
        <v>2159.4358999999999</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190</v>
      </c>
      <c r="B55" s="153" t="s">
        <v>40</v>
      </c>
      <c r="C55" s="153" t="s">
        <v>296</v>
      </c>
      <c r="D55" s="153" t="s">
        <v>279</v>
      </c>
      <c r="E55" s="152">
        <v>1</v>
      </c>
      <c r="F55" s="158" t="s">
        <v>233</v>
      </c>
      <c r="G55" s="150"/>
      <c r="H55" s="119">
        <v>431.88718</v>
      </c>
      <c r="I55" s="119">
        <v>1727.54872</v>
      </c>
      <c r="J55" s="140">
        <f t="shared" si="1"/>
        <v>2159.4358999999999</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282</v>
      </c>
      <c r="D56" s="153" t="s">
        <v>279</v>
      </c>
      <c r="E56" s="152">
        <v>1</v>
      </c>
      <c r="F56" s="151" t="s">
        <v>232</v>
      </c>
      <c r="G56" s="150"/>
      <c r="H56" s="119">
        <v>431.88718</v>
      </c>
      <c r="I56" s="119">
        <v>1727.54872</v>
      </c>
      <c r="J56" s="140">
        <f t="shared" si="1"/>
        <v>2159.4358999999999</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299</v>
      </c>
      <c r="D57" s="153" t="s">
        <v>279</v>
      </c>
      <c r="E57" s="152">
        <v>1</v>
      </c>
      <c r="F57" s="151" t="s">
        <v>951</v>
      </c>
      <c r="G57" s="150"/>
      <c r="H57" s="119">
        <v>431.88718</v>
      </c>
      <c r="I57" s="119">
        <v>1727.54872</v>
      </c>
      <c r="J57" s="140">
        <f t="shared" si="1"/>
        <v>2159.4358999999999</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291</v>
      </c>
      <c r="D58" s="153" t="s">
        <v>279</v>
      </c>
      <c r="E58" s="152">
        <v>1</v>
      </c>
      <c r="F58" s="151" t="s">
        <v>936</v>
      </c>
      <c r="G58" s="150"/>
      <c r="H58" s="119">
        <v>431.88718</v>
      </c>
      <c r="I58" s="119">
        <v>1727.54872</v>
      </c>
      <c r="J58" s="140">
        <f t="shared" si="1"/>
        <v>2159.4358999999999</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183</v>
      </c>
      <c r="D59" s="153" t="s">
        <v>280</v>
      </c>
      <c r="E59" s="152">
        <v>1</v>
      </c>
      <c r="F59" s="163" t="s">
        <v>976</v>
      </c>
      <c r="G59" s="150"/>
      <c r="H59" s="119">
        <v>431.88718</v>
      </c>
      <c r="I59" s="119">
        <v>1727.54872</v>
      </c>
      <c r="J59" s="140">
        <f t="shared" si="1"/>
        <v>2159.4358999999999</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189</v>
      </c>
      <c r="B60" s="153" t="s">
        <v>40</v>
      </c>
      <c r="C60" s="153" t="s">
        <v>300</v>
      </c>
      <c r="D60" s="153" t="s">
        <v>280</v>
      </c>
      <c r="E60" s="152">
        <v>1</v>
      </c>
      <c r="F60" s="151" t="s">
        <v>230</v>
      </c>
      <c r="G60" s="150"/>
      <c r="H60" s="119">
        <v>431.88718</v>
      </c>
      <c r="I60" s="119">
        <v>1727.54872</v>
      </c>
      <c r="J60" s="140">
        <f t="shared" si="1"/>
        <v>2159.4358999999999</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188</v>
      </c>
      <c r="B61" s="153" t="s">
        <v>40</v>
      </c>
      <c r="C61" s="153" t="s">
        <v>301</v>
      </c>
      <c r="D61" s="153" t="s">
        <v>280</v>
      </c>
      <c r="E61" s="152">
        <v>1</v>
      </c>
      <c r="F61" s="151" t="s">
        <v>229</v>
      </c>
      <c r="G61" s="150"/>
      <c r="H61" s="119">
        <v>431.88718</v>
      </c>
      <c r="I61" s="119">
        <v>1727.54872</v>
      </c>
      <c r="J61" s="140">
        <f t="shared" si="1"/>
        <v>2159.4358999999999</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187</v>
      </c>
      <c r="B62" s="153" t="s">
        <v>44</v>
      </c>
      <c r="C62" s="153" t="s">
        <v>183</v>
      </c>
      <c r="D62" s="153" t="s">
        <v>279</v>
      </c>
      <c r="E62" s="152">
        <v>1</v>
      </c>
      <c r="F62" s="151" t="s">
        <v>228</v>
      </c>
      <c r="G62" s="150"/>
      <c r="H62" s="119">
        <v>232.55510000000001</v>
      </c>
      <c r="I62" s="119">
        <v>930.22040000000004</v>
      </c>
      <c r="J62" s="140">
        <f t="shared" si="1"/>
        <v>1162.7755</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187</v>
      </c>
      <c r="B63" s="153" t="s">
        <v>44</v>
      </c>
      <c r="C63" s="153" t="s">
        <v>288</v>
      </c>
      <c r="D63" s="153" t="s">
        <v>279</v>
      </c>
      <c r="E63" s="152">
        <v>1</v>
      </c>
      <c r="F63" s="151" t="s">
        <v>227</v>
      </c>
      <c r="G63" s="150"/>
      <c r="H63" s="119">
        <v>232.55510000000001</v>
      </c>
      <c r="I63" s="119">
        <v>930.22040000000004</v>
      </c>
      <c r="J63" s="140">
        <f t="shared" si="1"/>
        <v>1162.7755</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286</v>
      </c>
      <c r="D64" s="153" t="s">
        <v>279</v>
      </c>
      <c r="E64" s="152">
        <v>1</v>
      </c>
      <c r="F64" s="151" t="s">
        <v>955</v>
      </c>
      <c r="G64" s="150"/>
      <c r="H64" s="119">
        <v>232.55510000000001</v>
      </c>
      <c r="I64" s="119">
        <v>930.22040000000004</v>
      </c>
      <c r="J64" s="140">
        <f t="shared" si="1"/>
        <v>1162.7755</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293</v>
      </c>
      <c r="D65" s="153" t="s">
        <v>279</v>
      </c>
      <c r="E65" s="152">
        <v>1</v>
      </c>
      <c r="F65" s="151" t="s">
        <v>226</v>
      </c>
      <c r="G65" s="150"/>
      <c r="H65" s="119">
        <v>232.55510000000001</v>
      </c>
      <c r="I65" s="119">
        <v>930.22040000000004</v>
      </c>
      <c r="J65" s="140">
        <f t="shared" si="1"/>
        <v>1162.7755</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972</v>
      </c>
      <c r="G66" s="150"/>
      <c r="H66" s="119">
        <v>232.55510000000001</v>
      </c>
      <c r="I66" s="119">
        <v>930.22040000000004</v>
      </c>
      <c r="J66" s="140">
        <f t="shared" si="1"/>
        <v>1162.7755</v>
      </c>
      <c r="K66" s="131"/>
      <c r="L66" s="131"/>
      <c r="M66" s="131"/>
      <c r="N66" s="131"/>
      <c r="O66" s="131"/>
      <c r="P66" s="131"/>
      <c r="Q66" s="131"/>
      <c r="R66" s="149"/>
      <c r="S66" s="149"/>
      <c r="T66" s="149"/>
      <c r="U66" s="149"/>
      <c r="V66" s="149"/>
      <c r="W66" s="149"/>
      <c r="X66" s="149"/>
      <c r="Y66" s="149"/>
      <c r="Z66" s="149"/>
      <c r="AA66" s="149"/>
      <c r="AB66" s="149"/>
      <c r="AC66" s="149"/>
      <c r="AD66" s="149"/>
    </row>
    <row r="67" spans="1:30" ht="45" x14ac:dyDescent="0.2">
      <c r="A67" s="137" t="s">
        <v>14</v>
      </c>
      <c r="B67" s="137" t="s">
        <v>15</v>
      </c>
      <c r="C67" s="136" t="s">
        <v>16</v>
      </c>
      <c r="D67" s="136" t="s">
        <v>17</v>
      </c>
      <c r="E67" s="136" t="s">
        <v>18</v>
      </c>
      <c r="F67" s="135"/>
      <c r="G67" s="136" t="s">
        <v>19</v>
      </c>
      <c r="H67" s="136" t="s">
        <v>20</v>
      </c>
      <c r="I67" s="136" t="s">
        <v>21</v>
      </c>
      <c r="J67" s="136" t="s">
        <v>22</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44" t="s">
        <v>23</v>
      </c>
      <c r="B68" s="152" t="s">
        <v>24</v>
      </c>
      <c r="C68" s="142">
        <f>SUMIFS($E$7:$E$66,$B$7:$B$66,"DAS",$D$7:$D$66,"&lt;&gt;VAGO")</f>
        <v>1</v>
      </c>
      <c r="D68" s="142">
        <f>SUMIFS($E$7:$E$66,$B$7:$B$66,"DAS",$D$7:$D$66,"VAGO")</f>
        <v>0</v>
      </c>
      <c r="E68" s="142">
        <f t="shared" ref="E68:E78" si="2">C68+D68</f>
        <v>1</v>
      </c>
      <c r="F68" s="148"/>
      <c r="G68" s="204">
        <f>SUMIF($B$7:$B$66,"DAS",$G$7:$G$66)</f>
        <v>0</v>
      </c>
      <c r="H68" s="204">
        <f>SUMIF($B$7:$B$66,"DAS",$H$7:$H$66)</f>
        <v>10570</v>
      </c>
      <c r="I68" s="204">
        <f>SUMIF($B$7:$B$66,"DAS",$I$7:$I$66)</f>
        <v>0</v>
      </c>
      <c r="J68" s="204">
        <f>SUMIF($B$7:$B$66,"DAS",$J$7:$J$66)</f>
        <v>10570</v>
      </c>
      <c r="K68" s="130"/>
      <c r="L68" s="130"/>
      <c r="M68" s="130"/>
      <c r="N68" s="130"/>
      <c r="O68" s="130"/>
      <c r="P68" s="130"/>
      <c r="Q68" s="130"/>
    </row>
    <row r="69" spans="1:30" x14ac:dyDescent="0.2">
      <c r="A69" s="144" t="s">
        <v>25</v>
      </c>
      <c r="B69" s="152" t="s">
        <v>26</v>
      </c>
      <c r="C69" s="142">
        <f>SUMIFS($E$7:$E$66,$B$7:$B$66,"DAS-1",$D$7:$D$66,"&lt;&gt;VAGO")</f>
        <v>2</v>
      </c>
      <c r="D69" s="142">
        <f>SUMIFS($E$7:$E$66,$B$7:$B$66,"DAS-1",$D$7:$D$66,"VAGO")</f>
        <v>0</v>
      </c>
      <c r="E69" s="142">
        <f t="shared" si="2"/>
        <v>2</v>
      </c>
      <c r="F69" s="141"/>
      <c r="G69" s="204">
        <f>SUMIF($B$7:$B$66,"DAS-1",$G$7:$G$66)</f>
        <v>0</v>
      </c>
      <c r="H69" s="204">
        <f>SUMIF($B$7:$B$66,"DAS-1",$H$7:$H$66)</f>
        <v>3986.6476400000006</v>
      </c>
      <c r="I69" s="204">
        <f>SUMIF($B$7:$B$66,"DAS-1",$I$7:$I$66)</f>
        <v>15946.590560000001</v>
      </c>
      <c r="J69" s="204">
        <f>SUMIF($B$7:$B$66,"DAS-1",$J$7:$J$66)</f>
        <v>19933.2382</v>
      </c>
      <c r="K69" s="130"/>
      <c r="L69" s="130"/>
      <c r="M69" s="130"/>
      <c r="N69" s="130"/>
      <c r="O69" s="130"/>
      <c r="P69" s="130"/>
      <c r="Q69" s="130"/>
    </row>
    <row r="70" spans="1:30" x14ac:dyDescent="0.2">
      <c r="A70" s="144" t="s">
        <v>27</v>
      </c>
      <c r="B70" s="152" t="s">
        <v>28</v>
      </c>
      <c r="C70" s="142">
        <f>SUMIFS($E$7:$E$66,$B$7:$B$66,"DAS-2",$D$7:$D$66,"&lt;&gt;VAGO")</f>
        <v>5</v>
      </c>
      <c r="D70" s="142">
        <f>SUMIFS($E$7:$E$66,$B$7:$B$66,"DAS-2",$D$7:$D$66,"VAGO")</f>
        <v>0</v>
      </c>
      <c r="E70" s="142">
        <f t="shared" si="2"/>
        <v>5</v>
      </c>
      <c r="F70" s="141"/>
      <c r="G70" s="204">
        <f>SUMIF($B$7:$B$66,"DAS-2",$G$7:$G$66)</f>
        <v>0</v>
      </c>
      <c r="H70" s="204">
        <f>SUMIF($B$7:$B$66,"DAS-2",$H$7:$H$66)</f>
        <v>7308.8529999999992</v>
      </c>
      <c r="I70" s="204">
        <f>SUMIF($B$7:$B$66,"DAS-2",$I$7:$I$66)</f>
        <v>29235.411999999997</v>
      </c>
      <c r="J70" s="204">
        <f>SUMIF($B$7:$B$66,"DAS-2",$J$7:$J$66)</f>
        <v>36544.264999999999</v>
      </c>
      <c r="K70" s="130"/>
      <c r="L70" s="130"/>
      <c r="M70" s="130"/>
      <c r="N70" s="130"/>
      <c r="O70" s="130"/>
      <c r="P70" s="130"/>
      <c r="Q70" s="130"/>
    </row>
    <row r="71" spans="1:30" x14ac:dyDescent="0.2">
      <c r="A71" s="144" t="s">
        <v>29</v>
      </c>
      <c r="B71" s="152" t="s">
        <v>30</v>
      </c>
      <c r="C71" s="142">
        <f>SUMIFS($E$7:$E$66,$B$7:$B$66,"DAS-3",$D$7:$D$66,"&lt;&gt;VAGO")</f>
        <v>8</v>
      </c>
      <c r="D71" s="142">
        <f>SUMIFS($E$7:$E$66,$B$7:$B$66,"DAS-3",$D$7:$D$66,"VAGO")</f>
        <v>0</v>
      </c>
      <c r="E71" s="142">
        <f t="shared" si="2"/>
        <v>8</v>
      </c>
      <c r="F71" s="141"/>
      <c r="G71" s="204">
        <f>SUMIF($B$7:$B$66,"DAS-3",$G$7:$G$66)</f>
        <v>0</v>
      </c>
      <c r="H71" s="204">
        <f>SUMIF($B$7:$B$66,"DAS-3",$H$7:$H$66)</f>
        <v>9833.724000000002</v>
      </c>
      <c r="I71" s="204">
        <f>SUMIF($B$7:$B$66,"DAS-3",$I$7:$I$66)</f>
        <v>39334.896000000008</v>
      </c>
      <c r="J71" s="204">
        <f>SUMIF($B$7:$B$66,"DAS-3",$J$7:$J$66)</f>
        <v>49168.62</v>
      </c>
      <c r="K71" s="130"/>
      <c r="L71" s="130"/>
      <c r="M71" s="130"/>
      <c r="N71" s="130"/>
      <c r="O71" s="130"/>
      <c r="P71" s="130"/>
      <c r="Q71" s="130"/>
    </row>
    <row r="72" spans="1:30" x14ac:dyDescent="0.2">
      <c r="A72" s="147" t="s">
        <v>31</v>
      </c>
      <c r="B72" s="152" t="s">
        <v>32</v>
      </c>
      <c r="C72" s="142">
        <f>SUMIFS($E$7:$E$66,$B$7:$B$66,"DAS-4",$D$7:$D$66,"&lt;&gt;VAGO")</f>
        <v>4</v>
      </c>
      <c r="D72" s="142">
        <f>SUMIFS($E$7:$E$66,$B$7:$B$66,"DAS-4",$D$7:$D$66,"VAGO")</f>
        <v>0</v>
      </c>
      <c r="E72" s="142">
        <f t="shared" si="2"/>
        <v>4</v>
      </c>
      <c r="F72" s="145"/>
      <c r="G72" s="204">
        <f>SUMIF($B$7:$B$66,"DAS-4",$G$7:$G$66)</f>
        <v>0</v>
      </c>
      <c r="H72" s="204">
        <f>SUMIF($B$7:$B$66,"DAS-4",$H$7:$H$66)</f>
        <v>4518.1978400000007</v>
      </c>
      <c r="I72" s="204">
        <f>SUMIF($B$7:$B$66,"DAS-4",$I$7:$I$66)</f>
        <v>18072.791360000003</v>
      </c>
      <c r="J72" s="204">
        <f>SUMIF($B$7:$B$66,"DAS-4",$J$7:$J$66)</f>
        <v>22590.989200000004</v>
      </c>
      <c r="K72" s="130"/>
      <c r="L72" s="130"/>
      <c r="M72" s="130"/>
      <c r="N72" s="130"/>
      <c r="O72" s="130"/>
      <c r="P72" s="130"/>
      <c r="Q72" s="130"/>
    </row>
    <row r="73" spans="1:30" x14ac:dyDescent="0.2">
      <c r="A73" s="147" t="s">
        <v>33</v>
      </c>
      <c r="B73" s="152" t="s">
        <v>34</v>
      </c>
      <c r="C73" s="142">
        <f>SUMIFS($E$7:$E$66,$B$7:$B$66,"DAS-5",$D$7:$D$66,"&lt;&gt;VAGO")</f>
        <v>8</v>
      </c>
      <c r="D73" s="142">
        <f>SUMIFS($E$7:$E$66,$B$7:$B$66,"DAS-5",$D$7:$D$66,"VAGO")</f>
        <v>0</v>
      </c>
      <c r="E73" s="142">
        <f t="shared" si="2"/>
        <v>8</v>
      </c>
      <c r="F73" s="145"/>
      <c r="G73" s="204">
        <f>SUMIF($B$7:$B$66,"DAS-5",$G$7:$G$66)</f>
        <v>0</v>
      </c>
      <c r="H73" s="204">
        <f>SUMIF($B$7:$B$66,"DAS-5",$H$7:$H$66)</f>
        <v>7441.7390400000004</v>
      </c>
      <c r="I73" s="204">
        <f>SUMIF($B$7:$B$66,"DAS-5",$I$7:$I$66)</f>
        <v>29766.956160000002</v>
      </c>
      <c r="J73" s="204">
        <f>SUMIF($B$7:$B$66,"DAS-5",$J$7:$J$66)</f>
        <v>37208.695200000009</v>
      </c>
      <c r="K73" s="130"/>
      <c r="L73" s="130"/>
      <c r="M73" s="130"/>
      <c r="N73" s="130"/>
      <c r="O73" s="130"/>
      <c r="P73" s="130"/>
      <c r="Q73" s="130"/>
    </row>
    <row r="74" spans="1:30" x14ac:dyDescent="0.2">
      <c r="A74" s="147" t="s">
        <v>35</v>
      </c>
      <c r="B74" s="152" t="s">
        <v>36</v>
      </c>
      <c r="C74" s="142">
        <f>SUMIFS($E$7:$E$66,$B$7:$B$66,"CAA-1",$D$7:$D$66,"&lt;&gt;VAGO")</f>
        <v>3</v>
      </c>
      <c r="D74" s="142">
        <f>SUMIFS($E$7:$E$66,$B$7:$B$66,"CAA-1",$D$7:$D$66,"VAGO")</f>
        <v>0</v>
      </c>
      <c r="E74" s="142">
        <f t="shared" si="2"/>
        <v>3</v>
      </c>
      <c r="F74" s="145"/>
      <c r="G74" s="204">
        <f>SUMIF($B$7:$B$66,"CAA-1",$G$7:$G$66)</f>
        <v>0</v>
      </c>
      <c r="H74" s="204">
        <f>SUMIF($B$7:$B$66,"CAA-1",$H$7:$H$66)</f>
        <v>2421.8847719999999</v>
      </c>
      <c r="I74" s="204">
        <f>SUMIF($B$7:$B$66,"CAA-1",$I$7:$I$66)</f>
        <v>9687.5390879999995</v>
      </c>
      <c r="J74" s="204">
        <f>SUMIF($B$7:$B$66,"CAA-1",$J$7:$J$66)</f>
        <v>12109.423859999999</v>
      </c>
      <c r="K74" s="130"/>
      <c r="L74" s="130"/>
      <c r="M74" s="130"/>
      <c r="N74" s="130"/>
      <c r="O74" s="130"/>
      <c r="P74" s="130"/>
      <c r="Q74" s="130"/>
    </row>
    <row r="75" spans="1:30" x14ac:dyDescent="0.2">
      <c r="A75" s="147" t="s">
        <v>37</v>
      </c>
      <c r="B75" s="152" t="s">
        <v>38</v>
      </c>
      <c r="C75" s="142">
        <f>SUMIFS($E$7:$E$66,$B$7:$B$66,"CAA-2",$D$7:$D$66,"&lt;&gt;VAGO")</f>
        <v>5</v>
      </c>
      <c r="D75" s="142">
        <f>SUMIFS($E$7:$E$66,$B$7:$B$66,"CAA-2",$D$7:$D$66,"VAGO")</f>
        <v>0</v>
      </c>
      <c r="E75" s="142">
        <f t="shared" si="2"/>
        <v>5</v>
      </c>
      <c r="F75" s="145"/>
      <c r="G75" s="204">
        <f>SUMIF($B$7:$B$66,"CAA-2",$G$7:$G$66)</f>
        <v>0</v>
      </c>
      <c r="H75" s="204">
        <f>SUMIF($B$7:$B$66,"CAA-2",$H$7:$H$66)</f>
        <v>3322.211400000001</v>
      </c>
      <c r="I75" s="204">
        <f>SUMIF($B$7:$B$66,"CAA-2",$I$7:$I$66)</f>
        <v>13288.845600000004</v>
      </c>
      <c r="J75" s="204">
        <f>SUMIF($B$7:$B$66,"CAA-2",$J$7:$J$66)</f>
        <v>16611.057000000004</v>
      </c>
      <c r="K75" s="130"/>
      <c r="L75" s="130"/>
      <c r="M75" s="130"/>
      <c r="N75" s="130"/>
      <c r="O75" s="130"/>
      <c r="P75" s="130"/>
      <c r="Q75" s="130"/>
    </row>
    <row r="76" spans="1:30" x14ac:dyDescent="0.2">
      <c r="A76" s="147" t="s">
        <v>39</v>
      </c>
      <c r="B76" s="152" t="s">
        <v>40</v>
      </c>
      <c r="C76" s="142">
        <f>SUMIFS($E$7:$E$66,$B$7:$B$66,"CAA-3",$D$7:$D$66,"&lt;&gt;VAGO")</f>
        <v>19</v>
      </c>
      <c r="D76" s="142">
        <f>SUMIFS($E$7:$E$66,$B$7:$B$66,"CAA-3",$D$7:$D$66,"VAGO")</f>
        <v>0</v>
      </c>
      <c r="E76" s="142">
        <f t="shared" si="2"/>
        <v>19</v>
      </c>
      <c r="F76" s="141"/>
      <c r="G76" s="204">
        <f>SUMIF($B$7:$B$66,"CAA-3",$G$7:$G$66)</f>
        <v>0</v>
      </c>
      <c r="H76" s="204">
        <f>SUMIF($B$7:$B$66,"CAA-3",$H$7:$H$66)</f>
        <v>8205.8564199999983</v>
      </c>
      <c r="I76" s="204">
        <f>SUMIF($B$7:$B$66,"CAA-3",$I$7:$I$66)</f>
        <v>32823.425679999993</v>
      </c>
      <c r="J76" s="204">
        <f>SUMIF($B$7:$B$66,"CAA-3",$J$7:$J$66)</f>
        <v>41029.282099999989</v>
      </c>
      <c r="K76" s="130"/>
      <c r="L76" s="130"/>
      <c r="M76" s="130"/>
      <c r="N76" s="130"/>
      <c r="O76" s="130"/>
      <c r="P76" s="130"/>
      <c r="Q76" s="130"/>
    </row>
    <row r="77" spans="1:30" x14ac:dyDescent="0.2">
      <c r="A77" s="147" t="s">
        <v>41</v>
      </c>
      <c r="B77" s="152" t="s">
        <v>42</v>
      </c>
      <c r="C77" s="142">
        <f>SUMIFS($E$7:$E$66,$B$7:$B$66,"CAA-4",$D$7:$D$66,"&lt;&gt;VAGO")</f>
        <v>0</v>
      </c>
      <c r="D77" s="142">
        <f>SUMIFS($E$7:$E$66,$B$7:$B$66,"CAA-4",$D$7:$D$66,"VAGO")</f>
        <v>0</v>
      </c>
      <c r="E77" s="142">
        <f t="shared" si="2"/>
        <v>0</v>
      </c>
      <c r="F77" s="141"/>
      <c r="G77" s="204">
        <f>SUMIF($B$7:$B$66,"CAA-4",$G$7:$G$66)</f>
        <v>0</v>
      </c>
      <c r="H77" s="204">
        <f>SUMIF($B$7:$B$66,"CAA-4",$H$7:$H$66)</f>
        <v>0</v>
      </c>
      <c r="I77" s="204">
        <f>SUMIF($B$7:$B$66,"CAA-4",$I$7:$I$66)</f>
        <v>0</v>
      </c>
      <c r="J77" s="204">
        <f>SUMIF($B$7:$B$66,"CAA-4",$J$7:$J$66)</f>
        <v>0</v>
      </c>
      <c r="K77" s="130"/>
      <c r="L77" s="130"/>
      <c r="M77" s="130"/>
      <c r="N77" s="130"/>
      <c r="O77" s="130"/>
      <c r="P77" s="130"/>
      <c r="Q77" s="130"/>
    </row>
    <row r="78" spans="1:30" x14ac:dyDescent="0.2">
      <c r="A78" s="147" t="s">
        <v>43</v>
      </c>
      <c r="B78" s="152" t="s">
        <v>44</v>
      </c>
      <c r="C78" s="142">
        <f>SUMIFS($E$7:$E$66,$B$7:$B$66,"CAA-5",$D$7:$D$66,"&lt;&gt;VAGO")</f>
        <v>5</v>
      </c>
      <c r="D78" s="142">
        <f>SUMIFS($E$7:$E$66,$B$7:$B$66,"CAA-5",$D$7:$D$66,"VAGO")</f>
        <v>0</v>
      </c>
      <c r="E78" s="142">
        <f t="shared" si="2"/>
        <v>5</v>
      </c>
      <c r="F78" s="141"/>
      <c r="G78" s="204">
        <f>SUMIF($B$7:$B$66,"CAA-5",$G$7:$G$66)</f>
        <v>0</v>
      </c>
      <c r="H78" s="204">
        <f>SUMIF($B$7:$B$66,"CAA-5",$H$7:$H$66)</f>
        <v>1162.7755</v>
      </c>
      <c r="I78" s="204">
        <f>SUMIF($B$7:$B$66,"CAA-5",$I$7:$I$66)</f>
        <v>4651.1019999999999</v>
      </c>
      <c r="J78" s="204">
        <f>SUMIF($B$7:$B$66,"CAA-5",$J$7:$J$66)</f>
        <v>5813.8774999999996</v>
      </c>
      <c r="K78" s="130"/>
      <c r="L78" s="130"/>
      <c r="M78" s="130"/>
      <c r="N78" s="130"/>
      <c r="O78" s="130"/>
      <c r="P78" s="130"/>
      <c r="Q78" s="130"/>
    </row>
    <row r="79" spans="1:30" x14ac:dyDescent="0.2">
      <c r="A79" s="137" t="s">
        <v>45</v>
      </c>
      <c r="B79" s="135"/>
      <c r="C79" s="136">
        <f>SUM(C68:C76)</f>
        <v>55</v>
      </c>
      <c r="D79" s="136">
        <f>SUM(D68:D76)</f>
        <v>0</v>
      </c>
      <c r="E79" s="136">
        <f>SUM(E68:E76)</f>
        <v>55</v>
      </c>
      <c r="F79" s="135"/>
      <c r="G79" s="203">
        <f>SUM(G68:G78)</f>
        <v>0</v>
      </c>
      <c r="H79" s="203">
        <f>SUM(H68:H78)</f>
        <v>58771.889611999999</v>
      </c>
      <c r="I79" s="203">
        <f>SUM(I68:I78)</f>
        <v>192807.558448</v>
      </c>
      <c r="J79" s="203">
        <f>SUM(J68:J78)</f>
        <v>251579.44806000002</v>
      </c>
      <c r="K79" s="130"/>
      <c r="L79" s="130"/>
      <c r="M79" s="130"/>
      <c r="N79" s="130"/>
      <c r="O79" s="130"/>
      <c r="P79" s="130"/>
      <c r="Q79" s="130"/>
    </row>
    <row r="80" spans="1:30" ht="45.75" customHeight="1" x14ac:dyDescent="0.2">
      <c r="A80" s="130"/>
      <c r="B80" s="130"/>
      <c r="C80" s="130"/>
      <c r="D80" s="130"/>
      <c r="E80" s="130"/>
      <c r="F80" s="130"/>
      <c r="G80" s="130"/>
      <c r="H80" s="131"/>
      <c r="I80" s="131"/>
      <c r="J80" s="198"/>
      <c r="K80" s="130"/>
      <c r="L80" s="130"/>
      <c r="M80" s="130"/>
      <c r="N80" s="130"/>
      <c r="O80" s="130"/>
      <c r="P80" s="130"/>
      <c r="Q80" s="130"/>
    </row>
    <row r="81" spans="1:30" x14ac:dyDescent="0.2">
      <c r="A81" s="284" t="s">
        <v>46</v>
      </c>
      <c r="B81" s="285"/>
      <c r="C81" s="285"/>
      <c r="D81" s="285"/>
      <c r="E81" s="285"/>
      <c r="F81" s="285"/>
      <c r="G81" s="285"/>
      <c r="H81" s="285"/>
      <c r="I81" s="286"/>
      <c r="J81" s="130"/>
      <c r="K81" s="133"/>
      <c r="L81" s="130"/>
      <c r="M81" s="130"/>
      <c r="N81" s="130"/>
      <c r="O81" s="130"/>
      <c r="P81" s="130"/>
      <c r="Q81" s="130"/>
    </row>
    <row r="82" spans="1:30" ht="30" x14ac:dyDescent="0.2">
      <c r="A82" s="196" t="s">
        <v>47</v>
      </c>
      <c r="B82" s="196" t="s">
        <v>48</v>
      </c>
      <c r="C82" s="196" t="s">
        <v>49</v>
      </c>
      <c r="D82" s="196" t="s">
        <v>50</v>
      </c>
      <c r="E82" s="196" t="s">
        <v>51</v>
      </c>
      <c r="F82" s="196" t="s">
        <v>52</v>
      </c>
      <c r="G82" s="196" t="s">
        <v>53</v>
      </c>
      <c r="H82" s="196" t="s">
        <v>54</v>
      </c>
      <c r="I82" s="196" t="s">
        <v>55</v>
      </c>
      <c r="J82" s="129"/>
      <c r="K82" s="133"/>
      <c r="L82" s="129"/>
      <c r="M82" s="129"/>
      <c r="N82" s="129"/>
      <c r="O82" s="129"/>
      <c r="P82" s="129"/>
      <c r="Q82" s="129"/>
      <c r="R82" s="132"/>
      <c r="S82" s="132"/>
      <c r="T82" s="132"/>
      <c r="U82" s="132"/>
      <c r="V82" s="132"/>
      <c r="W82" s="132"/>
      <c r="X82" s="132"/>
      <c r="Y82" s="132"/>
      <c r="Z82" s="132"/>
      <c r="AA82" s="132"/>
      <c r="AB82" s="132"/>
      <c r="AC82" s="132"/>
      <c r="AD82" s="132"/>
    </row>
    <row r="83" spans="1:30" x14ac:dyDescent="0.2">
      <c r="A83" s="158" t="s">
        <v>302</v>
      </c>
      <c r="B83" s="199" t="s">
        <v>65</v>
      </c>
      <c r="C83" s="153" t="s">
        <v>296</v>
      </c>
      <c r="D83" s="153" t="s">
        <v>280</v>
      </c>
      <c r="E83" s="152">
        <v>1</v>
      </c>
      <c r="F83" s="151" t="s">
        <v>336</v>
      </c>
      <c r="G83" s="150"/>
      <c r="H83" s="118">
        <v>5847.0823999999993</v>
      </c>
      <c r="I83" s="140">
        <f t="shared" ref="I83:I119" si="3">SUM(G83:H83)</f>
        <v>5847.0823999999993</v>
      </c>
      <c r="J83" s="130"/>
      <c r="K83" s="131"/>
      <c r="L83" s="131"/>
      <c r="M83" s="131"/>
      <c r="N83" s="131"/>
      <c r="O83" s="131"/>
      <c r="P83" s="131"/>
      <c r="Q83" s="131"/>
      <c r="R83" s="149"/>
      <c r="S83" s="149"/>
      <c r="T83" s="149"/>
      <c r="U83" s="149"/>
      <c r="V83" s="149"/>
      <c r="W83" s="149"/>
      <c r="X83" s="149"/>
      <c r="Y83" s="149"/>
      <c r="Z83" s="149"/>
      <c r="AA83" s="149"/>
      <c r="AB83" s="149"/>
      <c r="AC83" s="149"/>
      <c r="AD83" s="149"/>
    </row>
    <row r="84" spans="1:30" x14ac:dyDescent="0.2">
      <c r="A84" s="192" t="s">
        <v>303</v>
      </c>
      <c r="B84" s="199" t="s">
        <v>65</v>
      </c>
      <c r="C84" s="153" t="s">
        <v>369</v>
      </c>
      <c r="D84" s="153" t="s">
        <v>280</v>
      </c>
      <c r="E84" s="152">
        <v>1</v>
      </c>
      <c r="F84" s="151" t="s">
        <v>950</v>
      </c>
      <c r="G84" s="150"/>
      <c r="H84" s="118">
        <v>5847.0823999999993</v>
      </c>
      <c r="I84" s="140">
        <f t="shared" si="3"/>
        <v>5847.0823999999993</v>
      </c>
      <c r="J84" s="130"/>
      <c r="K84" s="131"/>
      <c r="L84" s="131"/>
      <c r="M84" s="131"/>
      <c r="N84" s="131"/>
      <c r="O84" s="131"/>
      <c r="P84" s="131"/>
      <c r="Q84" s="131"/>
      <c r="R84" s="149"/>
      <c r="S84" s="149"/>
      <c r="T84" s="149"/>
      <c r="U84" s="149"/>
      <c r="V84" s="149"/>
      <c r="W84" s="149"/>
      <c r="X84" s="149"/>
      <c r="Y84" s="149"/>
      <c r="Z84" s="149"/>
      <c r="AA84" s="149"/>
      <c r="AB84" s="149"/>
      <c r="AC84" s="149"/>
      <c r="AD84" s="149"/>
    </row>
    <row r="85" spans="1:30" x14ac:dyDescent="0.2">
      <c r="A85" s="192" t="s">
        <v>304</v>
      </c>
      <c r="B85" s="199" t="s">
        <v>65</v>
      </c>
      <c r="C85" s="153" t="s">
        <v>183</v>
      </c>
      <c r="D85" s="153" t="s">
        <v>280</v>
      </c>
      <c r="E85" s="152">
        <v>1</v>
      </c>
      <c r="F85" s="151" t="s">
        <v>337</v>
      </c>
      <c r="G85" s="150"/>
      <c r="H85" s="118">
        <v>5847.0823999999993</v>
      </c>
      <c r="I85" s="140">
        <f t="shared" si="3"/>
        <v>5847.0823999999993</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305</v>
      </c>
      <c r="B86" s="199" t="s">
        <v>65</v>
      </c>
      <c r="C86" s="153" t="s">
        <v>295</v>
      </c>
      <c r="D86" s="153" t="s">
        <v>280</v>
      </c>
      <c r="E86" s="152">
        <v>1</v>
      </c>
      <c r="F86" s="151" t="s">
        <v>338</v>
      </c>
      <c r="G86" s="150"/>
      <c r="H86" s="118">
        <v>5847.0823999999993</v>
      </c>
      <c r="I86" s="140">
        <f t="shared" si="3"/>
        <v>5847.0823999999993</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306</v>
      </c>
      <c r="B87" s="199" t="s">
        <v>65</v>
      </c>
      <c r="C87" s="153" t="s">
        <v>370</v>
      </c>
      <c r="D87" s="153" t="s">
        <v>280</v>
      </c>
      <c r="E87" s="152">
        <v>1</v>
      </c>
      <c r="F87" s="151" t="s">
        <v>339</v>
      </c>
      <c r="G87" s="150"/>
      <c r="H87" s="118">
        <v>5847.0823999999993</v>
      </c>
      <c r="I87" s="140">
        <f t="shared" si="3"/>
        <v>5847.0823999999993</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307</v>
      </c>
      <c r="B88" s="199" t="s">
        <v>67</v>
      </c>
      <c r="C88" s="153" t="s">
        <v>371</v>
      </c>
      <c r="D88" s="153" t="s">
        <v>280</v>
      </c>
      <c r="E88" s="152">
        <v>1</v>
      </c>
      <c r="F88" s="151" t="s">
        <v>340</v>
      </c>
      <c r="G88" s="150"/>
      <c r="H88" s="150">
        <v>4916.8620000000001</v>
      </c>
      <c r="I88" s="140">
        <f t="shared" si="3"/>
        <v>4916.8620000000001</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58" t="s">
        <v>308</v>
      </c>
      <c r="B89" s="199" t="s">
        <v>67</v>
      </c>
      <c r="C89" s="153" t="s">
        <v>372</v>
      </c>
      <c r="D89" s="153" t="s">
        <v>280</v>
      </c>
      <c r="E89" s="152">
        <v>1</v>
      </c>
      <c r="F89" s="158" t="s">
        <v>341</v>
      </c>
      <c r="G89" s="150"/>
      <c r="H89" s="150">
        <v>4916.8620000000001</v>
      </c>
      <c r="I89" s="140">
        <f t="shared" si="3"/>
        <v>4916.8620000000001</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309</v>
      </c>
      <c r="B90" s="199" t="s">
        <v>69</v>
      </c>
      <c r="C90" s="153" t="s">
        <v>282</v>
      </c>
      <c r="D90" s="153" t="s">
        <v>280</v>
      </c>
      <c r="E90" s="152">
        <v>1</v>
      </c>
      <c r="F90" s="151" t="s">
        <v>342</v>
      </c>
      <c r="G90" s="150"/>
      <c r="H90" s="150">
        <v>4518.1978399999998</v>
      </c>
      <c r="I90" s="140">
        <f t="shared" si="3"/>
        <v>4518.1978399999998</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92" t="s">
        <v>310</v>
      </c>
      <c r="B91" s="199" t="s">
        <v>69</v>
      </c>
      <c r="C91" s="153" t="s">
        <v>286</v>
      </c>
      <c r="D91" s="153" t="s">
        <v>280</v>
      </c>
      <c r="E91" s="152">
        <v>1</v>
      </c>
      <c r="F91" s="164" t="s">
        <v>343</v>
      </c>
      <c r="G91" s="150"/>
      <c r="H91" s="150">
        <v>4518.1978399999998</v>
      </c>
      <c r="I91" s="140">
        <f t="shared" si="3"/>
        <v>4518.1978399999998</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92" t="s">
        <v>311</v>
      </c>
      <c r="B92" s="199" t="s">
        <v>69</v>
      </c>
      <c r="C92" s="153" t="s">
        <v>370</v>
      </c>
      <c r="D92" s="153" t="s">
        <v>280</v>
      </c>
      <c r="E92" s="152">
        <v>1</v>
      </c>
      <c r="F92" s="151" t="s">
        <v>344</v>
      </c>
      <c r="G92" s="150"/>
      <c r="H92" s="150">
        <v>4518.1978399999998</v>
      </c>
      <c r="I92" s="140">
        <f t="shared" si="3"/>
        <v>4518.1978399999998</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312</v>
      </c>
      <c r="B93" s="199" t="s">
        <v>69</v>
      </c>
      <c r="C93" s="153" t="s">
        <v>299</v>
      </c>
      <c r="D93" s="153" t="s">
        <v>280</v>
      </c>
      <c r="E93" s="152">
        <v>1</v>
      </c>
      <c r="F93" s="151" t="s">
        <v>345</v>
      </c>
      <c r="G93" s="150"/>
      <c r="H93" s="150">
        <v>4518.1978399999998</v>
      </c>
      <c r="I93" s="140">
        <f t="shared" si="3"/>
        <v>4518.1978399999998</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313</v>
      </c>
      <c r="B94" s="199" t="s">
        <v>69</v>
      </c>
      <c r="C94" s="153" t="s">
        <v>373</v>
      </c>
      <c r="D94" s="153" t="s">
        <v>184</v>
      </c>
      <c r="E94" s="152">
        <v>1</v>
      </c>
      <c r="F94" s="158" t="s">
        <v>346</v>
      </c>
      <c r="G94" s="150"/>
      <c r="H94" s="150">
        <v>4518.1978399999998</v>
      </c>
      <c r="I94" s="140">
        <f t="shared" si="3"/>
        <v>4518.1978399999998</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314</v>
      </c>
      <c r="B95" s="199" t="s">
        <v>69</v>
      </c>
      <c r="C95" s="153" t="s">
        <v>295</v>
      </c>
      <c r="D95" s="153" t="s">
        <v>280</v>
      </c>
      <c r="E95" s="152">
        <v>1</v>
      </c>
      <c r="F95" s="202" t="s">
        <v>347</v>
      </c>
      <c r="G95" s="150"/>
      <c r="H95" s="150">
        <v>4518.1978399999998</v>
      </c>
      <c r="I95" s="140">
        <f t="shared" si="3"/>
        <v>4518.1978399999998</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315</v>
      </c>
      <c r="B96" s="199" t="s">
        <v>69</v>
      </c>
      <c r="C96" s="153" t="s">
        <v>374</v>
      </c>
      <c r="D96" s="153" t="s">
        <v>280</v>
      </c>
      <c r="E96" s="152">
        <v>1</v>
      </c>
      <c r="F96" s="151" t="s">
        <v>348</v>
      </c>
      <c r="G96" s="150"/>
      <c r="H96" s="150">
        <v>4518.1978399999998</v>
      </c>
      <c r="I96" s="140">
        <f t="shared" si="3"/>
        <v>4518.1978399999998</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316</v>
      </c>
      <c r="B97" s="199" t="s">
        <v>69</v>
      </c>
      <c r="C97" s="153" t="s">
        <v>376</v>
      </c>
      <c r="D97" s="153" t="s">
        <v>280</v>
      </c>
      <c r="E97" s="152">
        <v>1</v>
      </c>
      <c r="F97" s="151" t="s">
        <v>956</v>
      </c>
      <c r="G97" s="150"/>
      <c r="H97" s="150">
        <v>4518.1978399999998</v>
      </c>
      <c r="I97" s="140">
        <f t="shared" si="3"/>
        <v>4518.1978399999998</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317</v>
      </c>
      <c r="B98" s="199" t="s">
        <v>69</v>
      </c>
      <c r="C98" s="153" t="s">
        <v>375</v>
      </c>
      <c r="D98" s="153" t="s">
        <v>280</v>
      </c>
      <c r="E98" s="152">
        <v>1</v>
      </c>
      <c r="F98" s="151" t="s">
        <v>925</v>
      </c>
      <c r="G98" s="150"/>
      <c r="H98" s="150">
        <v>4518.1978399999998</v>
      </c>
      <c r="I98" s="140">
        <f t="shared" si="3"/>
        <v>4518.1978399999998</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318</v>
      </c>
      <c r="B99" s="199" t="s">
        <v>69</v>
      </c>
      <c r="C99" s="153" t="s">
        <v>377</v>
      </c>
      <c r="D99" s="153" t="s">
        <v>280</v>
      </c>
      <c r="E99" s="152">
        <v>1</v>
      </c>
      <c r="F99" s="151" t="s">
        <v>349</v>
      </c>
      <c r="G99" s="150"/>
      <c r="H99" s="150">
        <v>4518.1978399999998</v>
      </c>
      <c r="I99" s="140">
        <f t="shared" si="3"/>
        <v>4518.1978399999998</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967</v>
      </c>
      <c r="B100" s="199" t="s">
        <v>69</v>
      </c>
      <c r="C100" s="153" t="s">
        <v>295</v>
      </c>
      <c r="D100" s="153" t="s">
        <v>280</v>
      </c>
      <c r="E100" s="152">
        <v>1</v>
      </c>
      <c r="F100" s="151" t="s">
        <v>355</v>
      </c>
      <c r="G100" s="150"/>
      <c r="H100" s="150">
        <v>4518.1978399999998</v>
      </c>
      <c r="I100" s="140">
        <f t="shared" si="3"/>
        <v>4518.1978399999998</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309</v>
      </c>
      <c r="B101" s="199" t="s">
        <v>69</v>
      </c>
      <c r="C101" s="153" t="s">
        <v>296</v>
      </c>
      <c r="D101" s="153" t="s">
        <v>280</v>
      </c>
      <c r="E101" s="152">
        <v>1</v>
      </c>
      <c r="F101" s="151" t="s">
        <v>350</v>
      </c>
      <c r="G101" s="150"/>
      <c r="H101" s="150">
        <v>4518.1978399999998</v>
      </c>
      <c r="I101" s="140">
        <f t="shared" si="3"/>
        <v>4518.1978399999998</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319</v>
      </c>
      <c r="B102" s="199" t="s">
        <v>71</v>
      </c>
      <c r="C102" s="153" t="s">
        <v>183</v>
      </c>
      <c r="D102" s="153" t="s">
        <v>280</v>
      </c>
      <c r="E102" s="152">
        <v>1</v>
      </c>
      <c r="F102" s="151" t="s">
        <v>351</v>
      </c>
      <c r="G102" s="150"/>
      <c r="H102" s="150">
        <v>3720.8695200000002</v>
      </c>
      <c r="I102" s="140">
        <f t="shared" si="3"/>
        <v>3720.8695200000002</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58" t="s">
        <v>320</v>
      </c>
      <c r="B103" s="199" t="s">
        <v>71</v>
      </c>
      <c r="C103" s="153" t="s">
        <v>301</v>
      </c>
      <c r="D103" s="153" t="s">
        <v>280</v>
      </c>
      <c r="E103" s="152">
        <v>1</v>
      </c>
      <c r="F103" s="158" t="s">
        <v>352</v>
      </c>
      <c r="G103" s="150"/>
      <c r="H103" s="150">
        <v>3720.8695200000002</v>
      </c>
      <c r="I103" s="140">
        <f t="shared" si="3"/>
        <v>3720.8695200000002</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201" t="s">
        <v>321</v>
      </c>
      <c r="B104" s="199" t="s">
        <v>71</v>
      </c>
      <c r="C104" s="153" t="s">
        <v>371</v>
      </c>
      <c r="D104" s="153" t="s">
        <v>280</v>
      </c>
      <c r="E104" s="152">
        <v>1</v>
      </c>
      <c r="F104" s="158" t="s">
        <v>353</v>
      </c>
      <c r="G104" s="150"/>
      <c r="H104" s="150">
        <v>3720.8695200000002</v>
      </c>
      <c r="I104" s="140">
        <f t="shared" si="3"/>
        <v>3720.8695200000002</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322</v>
      </c>
      <c r="B105" s="199" t="s">
        <v>71</v>
      </c>
      <c r="C105" s="153" t="s">
        <v>378</v>
      </c>
      <c r="D105" s="153" t="s">
        <v>280</v>
      </c>
      <c r="E105" s="152">
        <v>1</v>
      </c>
      <c r="F105" s="151" t="s">
        <v>354</v>
      </c>
      <c r="G105" s="150"/>
      <c r="H105" s="150">
        <v>3720.8695200000002</v>
      </c>
      <c r="I105" s="140">
        <f t="shared" si="3"/>
        <v>3720.8695200000002</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92" t="s">
        <v>323</v>
      </c>
      <c r="B106" s="199" t="s">
        <v>71</v>
      </c>
      <c r="C106" s="153" t="s">
        <v>295</v>
      </c>
      <c r="D106" s="153" t="s">
        <v>280</v>
      </c>
      <c r="E106" s="152">
        <v>1</v>
      </c>
      <c r="F106" s="157" t="s">
        <v>231</v>
      </c>
      <c r="G106" s="150"/>
      <c r="H106" s="150">
        <v>3720.8695200000002</v>
      </c>
      <c r="I106" s="140">
        <f t="shared" si="3"/>
        <v>3720.8695200000002</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192" t="s">
        <v>324</v>
      </c>
      <c r="B107" s="199" t="s">
        <v>71</v>
      </c>
      <c r="C107" s="153" t="s">
        <v>379</v>
      </c>
      <c r="D107" s="153" t="s">
        <v>280</v>
      </c>
      <c r="E107" s="152">
        <v>1</v>
      </c>
      <c r="F107" s="151" t="s">
        <v>356</v>
      </c>
      <c r="G107" s="150"/>
      <c r="H107" s="150">
        <v>3720.8695200000002</v>
      </c>
      <c r="I107" s="140">
        <f t="shared" si="3"/>
        <v>3720.8695200000002</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325</v>
      </c>
      <c r="B108" s="199" t="s">
        <v>71</v>
      </c>
      <c r="C108" s="153" t="s">
        <v>281</v>
      </c>
      <c r="D108" s="153" t="s">
        <v>280</v>
      </c>
      <c r="E108" s="152">
        <v>1</v>
      </c>
      <c r="F108" s="151" t="s">
        <v>927</v>
      </c>
      <c r="G108" s="150"/>
      <c r="H108" s="150">
        <v>3720.8695200000002</v>
      </c>
      <c r="I108" s="140">
        <f t="shared" si="3"/>
        <v>3720.8695200000002</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326</v>
      </c>
      <c r="B109" s="199" t="s">
        <v>71</v>
      </c>
      <c r="C109" s="153" t="s">
        <v>380</v>
      </c>
      <c r="D109" s="153" t="s">
        <v>280</v>
      </c>
      <c r="E109" s="152">
        <v>1</v>
      </c>
      <c r="F109" s="159" t="s">
        <v>358</v>
      </c>
      <c r="G109" s="150"/>
      <c r="H109" s="150">
        <v>3720.8695200000002</v>
      </c>
      <c r="I109" s="140">
        <f t="shared" si="3"/>
        <v>3720.8695200000002</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327</v>
      </c>
      <c r="B110" s="199" t="s">
        <v>73</v>
      </c>
      <c r="C110" s="153" t="s">
        <v>283</v>
      </c>
      <c r="D110" s="153" t="s">
        <v>280</v>
      </c>
      <c r="E110" s="152">
        <v>1</v>
      </c>
      <c r="F110" s="151" t="s">
        <v>359</v>
      </c>
      <c r="G110" s="150"/>
      <c r="H110" s="150">
        <v>2657.7691199999999</v>
      </c>
      <c r="I110" s="140">
        <f t="shared" si="3"/>
        <v>2657.7691199999999</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328</v>
      </c>
      <c r="B111" s="199" t="s">
        <v>73</v>
      </c>
      <c r="C111" s="153" t="s">
        <v>283</v>
      </c>
      <c r="D111" s="153" t="s">
        <v>280</v>
      </c>
      <c r="E111" s="152">
        <v>1</v>
      </c>
      <c r="F111" s="151" t="s">
        <v>360</v>
      </c>
      <c r="G111" s="150"/>
      <c r="H111" s="150">
        <v>2657.7691199999999</v>
      </c>
      <c r="I111" s="140">
        <f t="shared" si="3"/>
        <v>2657.7691199999999</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196</v>
      </c>
      <c r="B112" s="199" t="s">
        <v>73</v>
      </c>
      <c r="C112" s="153" t="s">
        <v>283</v>
      </c>
      <c r="D112" s="153" t="s">
        <v>280</v>
      </c>
      <c r="E112" s="152">
        <v>1</v>
      </c>
      <c r="F112" s="159" t="s">
        <v>361</v>
      </c>
      <c r="G112" s="150"/>
      <c r="H112" s="150">
        <v>2657.7691199999999</v>
      </c>
      <c r="I112" s="140">
        <f t="shared" si="3"/>
        <v>2657.7691199999999</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329</v>
      </c>
      <c r="B113" s="199" t="s">
        <v>73</v>
      </c>
      <c r="C113" s="153" t="s">
        <v>373</v>
      </c>
      <c r="D113" s="153" t="s">
        <v>280</v>
      </c>
      <c r="E113" s="152">
        <v>1</v>
      </c>
      <c r="F113" s="151" t="s">
        <v>398</v>
      </c>
      <c r="G113" s="150"/>
      <c r="H113" s="150">
        <v>2657.7691199999999</v>
      </c>
      <c r="I113" s="140">
        <f t="shared" si="3"/>
        <v>2657.7691199999999</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330</v>
      </c>
      <c r="B114" s="199" t="s">
        <v>73</v>
      </c>
      <c r="C114" s="153" t="s">
        <v>183</v>
      </c>
      <c r="D114" s="153" t="s">
        <v>280</v>
      </c>
      <c r="E114" s="152">
        <v>1</v>
      </c>
      <c r="F114" s="151" t="s">
        <v>362</v>
      </c>
      <c r="G114" s="150"/>
      <c r="H114" s="150">
        <v>2657.7691199999999</v>
      </c>
      <c r="I114" s="140">
        <f t="shared" si="3"/>
        <v>2657.7691199999999</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331</v>
      </c>
      <c r="B115" s="199" t="s">
        <v>73</v>
      </c>
      <c r="C115" s="153" t="s">
        <v>376</v>
      </c>
      <c r="D115" s="153" t="s">
        <v>280</v>
      </c>
      <c r="E115" s="152">
        <v>1</v>
      </c>
      <c r="F115" s="151" t="s">
        <v>363</v>
      </c>
      <c r="G115" s="150"/>
      <c r="H115" s="150">
        <v>2657.7691199999999</v>
      </c>
      <c r="I115" s="140">
        <f t="shared" si="3"/>
        <v>2657.7691199999999</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332</v>
      </c>
      <c r="B116" s="199" t="s">
        <v>73</v>
      </c>
      <c r="C116" s="153" t="s">
        <v>375</v>
      </c>
      <c r="D116" s="153" t="s">
        <v>280</v>
      </c>
      <c r="E116" s="152">
        <v>1</v>
      </c>
      <c r="F116" s="151" t="s">
        <v>364</v>
      </c>
      <c r="G116" s="150"/>
      <c r="H116" s="150">
        <v>2657.7691199999999</v>
      </c>
      <c r="I116" s="140">
        <f t="shared" si="3"/>
        <v>2657.7691199999999</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333</v>
      </c>
      <c r="B117" s="199" t="s">
        <v>73</v>
      </c>
      <c r="C117" s="153" t="s">
        <v>377</v>
      </c>
      <c r="D117" s="153" t="s">
        <v>280</v>
      </c>
      <c r="E117" s="152">
        <v>1</v>
      </c>
      <c r="F117" s="151" t="s">
        <v>365</v>
      </c>
      <c r="G117" s="150"/>
      <c r="H117" s="150">
        <v>2657.7691199999999</v>
      </c>
      <c r="I117" s="140">
        <f t="shared" si="3"/>
        <v>2657.7691199999999</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334</v>
      </c>
      <c r="B118" s="199" t="s">
        <v>73</v>
      </c>
      <c r="C118" s="153" t="s">
        <v>379</v>
      </c>
      <c r="D118" s="153" t="s">
        <v>280</v>
      </c>
      <c r="E118" s="152">
        <v>1</v>
      </c>
      <c r="F118" s="158" t="s">
        <v>366</v>
      </c>
      <c r="G118" s="150"/>
      <c r="H118" s="150">
        <v>2657.7691199999999</v>
      </c>
      <c r="I118" s="140">
        <f t="shared" si="3"/>
        <v>2657.7691199999999</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0" t="s">
        <v>335</v>
      </c>
      <c r="B119" s="199" t="s">
        <v>73</v>
      </c>
      <c r="C119" s="153" t="s">
        <v>282</v>
      </c>
      <c r="D119" s="153" t="s">
        <v>280</v>
      </c>
      <c r="E119" s="152">
        <v>1</v>
      </c>
      <c r="F119" s="151" t="s">
        <v>367</v>
      </c>
      <c r="G119" s="150"/>
      <c r="H119" s="150">
        <v>2657.7691199999999</v>
      </c>
      <c r="I119" s="140">
        <f t="shared" si="3"/>
        <v>2657.7691199999999</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ht="45" x14ac:dyDescent="0.2">
      <c r="A120" s="137" t="s">
        <v>56</v>
      </c>
      <c r="B120" s="137" t="s">
        <v>57</v>
      </c>
      <c r="C120" s="136" t="s">
        <v>58</v>
      </c>
      <c r="D120" s="136" t="s">
        <v>59</v>
      </c>
      <c r="E120" s="136" t="s">
        <v>60</v>
      </c>
      <c r="F120" s="139"/>
      <c r="G120" s="136" t="s">
        <v>61</v>
      </c>
      <c r="H120" s="136" t="s">
        <v>62</v>
      </c>
      <c r="I120" s="136" t="s">
        <v>63</v>
      </c>
      <c r="J120" s="130"/>
      <c r="K120" s="133"/>
      <c r="L120" s="133"/>
      <c r="M120" s="133"/>
      <c r="N120" s="133"/>
      <c r="O120" s="133"/>
      <c r="P120" s="133"/>
      <c r="Q120" s="133"/>
      <c r="R120" s="138"/>
      <c r="S120" s="138"/>
      <c r="T120" s="138"/>
      <c r="U120" s="138"/>
      <c r="V120" s="138"/>
      <c r="W120" s="138"/>
      <c r="X120" s="138"/>
      <c r="Y120" s="138"/>
      <c r="Z120" s="138"/>
      <c r="AA120" s="138"/>
      <c r="AB120" s="138"/>
      <c r="AC120" s="138"/>
      <c r="AD120" s="138"/>
    </row>
    <row r="121" spans="1:30" x14ac:dyDescent="0.2">
      <c r="A121" s="144" t="s">
        <v>64</v>
      </c>
      <c r="B121" s="143" t="s">
        <v>65</v>
      </c>
      <c r="C121" s="142">
        <f>SUMIFS($E$83:$E$119,$B$83:$B$119,"FDA",$D$83:$D$119,"&lt;&gt;VAGO")</f>
        <v>5</v>
      </c>
      <c r="D121" s="142">
        <f>SUMIFS($E$83:$E$119,$B$83:$B$119,"FDA",$D$83:$D$119,"VAGO")</f>
        <v>0</v>
      </c>
      <c r="E121" s="142">
        <f>C121+D121</f>
        <v>5</v>
      </c>
      <c r="F121" s="148"/>
      <c r="G121" s="140">
        <f>SUMIF($B$83:$B$119,"FDA",$G$83:$G$119)</f>
        <v>0</v>
      </c>
      <c r="H121" s="140">
        <f>SUMIF($B$83:$B$119,"FDA",$H$83:$H$119)</f>
        <v>29235.411999999997</v>
      </c>
      <c r="I121" s="140">
        <f>SUMIF($B$83:$B$119,"FDA",$I$83:$I$119)</f>
        <v>29235.411999999997</v>
      </c>
      <c r="J121" s="131"/>
      <c r="K121" s="133"/>
      <c r="L121" s="131"/>
      <c r="M121" s="131"/>
      <c r="N121" s="131"/>
      <c r="O121" s="131"/>
      <c r="P121" s="131"/>
      <c r="Q121" s="131"/>
      <c r="R121" s="149"/>
      <c r="S121" s="149"/>
      <c r="T121" s="149"/>
      <c r="U121" s="149"/>
      <c r="V121" s="149"/>
      <c r="W121" s="149"/>
      <c r="X121" s="149"/>
      <c r="Y121" s="149"/>
      <c r="Z121" s="149"/>
      <c r="AA121" s="149"/>
      <c r="AB121" s="149"/>
      <c r="AC121" s="149"/>
      <c r="AD121" s="149"/>
    </row>
    <row r="122" spans="1:30" x14ac:dyDescent="0.2">
      <c r="A122" s="144" t="s">
        <v>66</v>
      </c>
      <c r="B122" s="143" t="s">
        <v>67</v>
      </c>
      <c r="C122" s="142">
        <f>SUMIFS($E$83:$E$119,$B$83:$B$119,"FDA-1",$D$83:$D$119,"&lt;&gt;VAGO")</f>
        <v>2</v>
      </c>
      <c r="D122" s="142">
        <f>SUMIFS($E$83:$E$119,$B$83:$B$119,"FDA-1",$D$83:$D$119,"VAGO")</f>
        <v>0</v>
      </c>
      <c r="E122" s="142">
        <f>C122+D122</f>
        <v>2</v>
      </c>
      <c r="F122" s="148"/>
      <c r="G122" s="140">
        <f>SUMIF($B$83:$B$119,"FDA-1",$G$83:$G$119)</f>
        <v>0</v>
      </c>
      <c r="H122" s="140">
        <f>SUMIF($B$83:$B$119,"FDA-1",$H$83:$H$119)</f>
        <v>9833.7240000000002</v>
      </c>
      <c r="I122" s="140">
        <f>SUMIF($B$83:$B$119,"FDA-1",$I$83:$I$119)</f>
        <v>9833.7240000000002</v>
      </c>
      <c r="J122" s="131"/>
      <c r="K122" s="133"/>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144" t="s">
        <v>68</v>
      </c>
      <c r="B123" s="143" t="s">
        <v>69</v>
      </c>
      <c r="C123" s="142">
        <f>SUMIFS($E$83:$E$119,$B$83:$B$119,"FDA-2",$D$83:$D$119,"&lt;&gt;VAGO")</f>
        <v>12</v>
      </c>
      <c r="D123" s="142">
        <f>SUMIFS($E$83:$E$119,$B$83:$B$119,"FDA-2",$D$83:$D$119,"VAGO")</f>
        <v>0</v>
      </c>
      <c r="E123" s="142">
        <f>C123+D123</f>
        <v>12</v>
      </c>
      <c r="F123" s="141"/>
      <c r="G123" s="140">
        <f>SUMIF($B$83:$B$119,"FDA-2",$G$83:$G$119)</f>
        <v>0</v>
      </c>
      <c r="H123" s="140">
        <f>SUMIF($B$83:$B$119,"FDA-2",$H$83:$H$119)</f>
        <v>54218.374080000001</v>
      </c>
      <c r="I123" s="140">
        <f>SUMIF($B$83:$B$119,"FDA-2",$I$83:$I$119)</f>
        <v>54218.374080000001</v>
      </c>
      <c r="J123" s="131"/>
      <c r="K123" s="133"/>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144" t="s">
        <v>70</v>
      </c>
      <c r="B124" s="143" t="s">
        <v>71</v>
      </c>
      <c r="C124" s="142">
        <f>SUMIFS($E$83:$E$119,$B$83:$B$119,"FDA-3",$D$83:$D$119,"&lt;&gt;VAGO")</f>
        <v>8</v>
      </c>
      <c r="D124" s="142">
        <f>SUMIFS($E$83:$E$119,$B$83:$B$119,"FDA-3",$D$83:$D$119,"VAGO")</f>
        <v>0</v>
      </c>
      <c r="E124" s="142">
        <f>C124+D124</f>
        <v>8</v>
      </c>
      <c r="F124" s="145"/>
      <c r="G124" s="140">
        <f>SUMIF($B$83:$B$119,"FDA-3",$G$83:$G$119)</f>
        <v>0</v>
      </c>
      <c r="H124" s="140">
        <f>SUMIF($B$83:$B$119,"FDA-3",$H$83:$H$119)</f>
        <v>29766.956160000002</v>
      </c>
      <c r="I124" s="140">
        <f>SUMIF($B$83:$B$119,"FDA-3",$I$83:$I$119)</f>
        <v>29766.956160000002</v>
      </c>
      <c r="J124" s="131"/>
      <c r="K124" s="133"/>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144" t="s">
        <v>72</v>
      </c>
      <c r="B125" s="143" t="s">
        <v>73</v>
      </c>
      <c r="C125" s="142">
        <f>SUMIFS($E$83:$E$119,$B$83:$B$119,"FDA-4",$D$83:$D$119,"&lt;&gt;VAGO")</f>
        <v>10</v>
      </c>
      <c r="D125" s="142">
        <f>SUMIFS($E$83:$E$119,$B$83:$B$119,"FDA-4",$D$83:$D$119,"VAGO")</f>
        <v>0</v>
      </c>
      <c r="E125" s="142">
        <f>C125+D125</f>
        <v>10</v>
      </c>
      <c r="F125" s="141"/>
      <c r="G125" s="140">
        <f>SUMIF($B$83:$B$119,"FDA-4",$G$83:$G$119)</f>
        <v>0</v>
      </c>
      <c r="H125" s="140">
        <f>SUMIF($B$83:$B$119,"FDA-4",$H$83:$H$119)</f>
        <v>26577.691200000005</v>
      </c>
      <c r="I125" s="140">
        <f>SUMIF($B$83:$B$119,"FDA-4",$I$83:$I$119)</f>
        <v>26577.691200000005</v>
      </c>
      <c r="J125" s="131"/>
      <c r="K125" s="133"/>
      <c r="L125" s="131"/>
      <c r="M125" s="131"/>
      <c r="N125" s="131"/>
      <c r="O125" s="131"/>
      <c r="P125" s="131"/>
      <c r="Q125" s="131"/>
      <c r="R125" s="149"/>
      <c r="S125" s="149"/>
      <c r="T125" s="149"/>
      <c r="U125" s="149"/>
      <c r="V125" s="149"/>
      <c r="W125" s="149"/>
      <c r="X125" s="149"/>
      <c r="Y125" s="149"/>
      <c r="Z125" s="149"/>
      <c r="AA125" s="149"/>
      <c r="AB125" s="149"/>
      <c r="AC125" s="149"/>
      <c r="AD125" s="149"/>
    </row>
    <row r="126" spans="1:30" ht="30" x14ac:dyDescent="0.2">
      <c r="A126" s="137" t="s">
        <v>74</v>
      </c>
      <c r="B126" s="139"/>
      <c r="C126" s="136">
        <f>SUM(C122:C125)</f>
        <v>32</v>
      </c>
      <c r="D126" s="136">
        <f>SUM(D122:D125)</f>
        <v>0</v>
      </c>
      <c r="E126" s="136">
        <f>SUM(E122:E125)</f>
        <v>32</v>
      </c>
      <c r="F126" s="139"/>
      <c r="G126" s="134">
        <f>SUM(G121:G125)</f>
        <v>0</v>
      </c>
      <c r="H126" s="134">
        <f>SUM(H121:H125)</f>
        <v>149632.15744000001</v>
      </c>
      <c r="I126" s="134">
        <f>SUM(I121:I125)</f>
        <v>149632.15744000001</v>
      </c>
      <c r="J126" s="131"/>
      <c r="K126" s="133"/>
      <c r="L126" s="131"/>
      <c r="M126" s="131"/>
      <c r="N126" s="131"/>
      <c r="O126" s="131"/>
      <c r="P126" s="131"/>
      <c r="Q126" s="131"/>
      <c r="R126" s="149"/>
      <c r="S126" s="149"/>
      <c r="T126" s="149"/>
      <c r="U126" s="149"/>
      <c r="V126" s="149"/>
      <c r="W126" s="149"/>
      <c r="X126" s="149"/>
      <c r="Y126" s="149"/>
      <c r="Z126" s="149"/>
      <c r="AA126" s="149"/>
      <c r="AB126" s="149"/>
      <c r="AC126" s="149"/>
      <c r="AD126" s="149"/>
    </row>
    <row r="127" spans="1:30" ht="45" customHeight="1" x14ac:dyDescent="0.2">
      <c r="A127" s="198"/>
      <c r="B127" s="198"/>
      <c r="C127" s="198"/>
      <c r="D127" s="198"/>
      <c r="E127" s="198"/>
      <c r="F127" s="198"/>
      <c r="G127" s="198"/>
      <c r="H127" s="198"/>
      <c r="I127" s="133"/>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x14ac:dyDescent="0.2">
      <c r="A128" s="284" t="s">
        <v>75</v>
      </c>
      <c r="B128" s="282"/>
      <c r="C128" s="282"/>
      <c r="D128" s="282"/>
      <c r="E128" s="282"/>
      <c r="F128" s="282"/>
      <c r="G128" s="282"/>
      <c r="H128" s="282"/>
      <c r="I128" s="283"/>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ht="30" x14ac:dyDescent="0.2">
      <c r="A129" s="197" t="s">
        <v>76</v>
      </c>
      <c r="B129" s="196" t="s">
        <v>77</v>
      </c>
      <c r="C129" s="196" t="s">
        <v>78</v>
      </c>
      <c r="D129" s="196" t="s">
        <v>79</v>
      </c>
      <c r="E129" s="196" t="s">
        <v>80</v>
      </c>
      <c r="F129" s="196" t="s">
        <v>81</v>
      </c>
      <c r="G129" s="196" t="s">
        <v>82</v>
      </c>
      <c r="H129" s="196" t="s">
        <v>83</v>
      </c>
      <c r="I129" s="196" t="s">
        <v>84</v>
      </c>
      <c r="J129" s="133"/>
      <c r="K129" s="133"/>
      <c r="L129" s="133"/>
      <c r="M129" s="133"/>
      <c r="N129" s="133"/>
      <c r="O129" s="133"/>
      <c r="P129" s="133"/>
      <c r="Q129" s="133"/>
      <c r="R129" s="132"/>
      <c r="S129" s="132"/>
      <c r="T129" s="132"/>
      <c r="U129" s="132"/>
      <c r="V129" s="132"/>
      <c r="W129" s="132"/>
      <c r="X129" s="132"/>
      <c r="Y129" s="132"/>
      <c r="Z129" s="132"/>
      <c r="AA129" s="132"/>
      <c r="AB129" s="132"/>
      <c r="AC129" s="132"/>
      <c r="AD129" s="132"/>
    </row>
    <row r="130" spans="1:30" x14ac:dyDescent="0.2">
      <c r="A130" s="155" t="s">
        <v>381</v>
      </c>
      <c r="B130" s="154" t="s">
        <v>94</v>
      </c>
      <c r="C130" s="154" t="s">
        <v>281</v>
      </c>
      <c r="D130" s="153" t="s">
        <v>280</v>
      </c>
      <c r="E130" s="152">
        <v>1</v>
      </c>
      <c r="F130" s="156" t="s">
        <v>389</v>
      </c>
      <c r="G130" s="150">
        <v>0</v>
      </c>
      <c r="H130" s="150">
        <v>1200.6885</v>
      </c>
      <c r="I130" s="140">
        <f t="shared" ref="I130:I193" si="4">SUM(G130:H130)</f>
        <v>1200.6885</v>
      </c>
      <c r="J130" s="131"/>
      <c r="K130" s="131"/>
      <c r="L130" s="131"/>
      <c r="M130" s="131"/>
      <c r="N130" s="131"/>
      <c r="O130" s="131"/>
      <c r="P130" s="131"/>
      <c r="Q130" s="131"/>
      <c r="R130" s="149"/>
      <c r="S130" s="149"/>
      <c r="T130" s="149"/>
      <c r="U130" s="149"/>
      <c r="V130" s="149"/>
      <c r="W130" s="149"/>
      <c r="X130" s="149"/>
      <c r="Y130" s="149"/>
      <c r="Z130" s="149"/>
      <c r="AA130" s="149"/>
      <c r="AB130" s="149"/>
      <c r="AC130" s="149"/>
      <c r="AD130" s="149"/>
    </row>
    <row r="131" spans="1:30" x14ac:dyDescent="0.2">
      <c r="A131" s="155" t="s">
        <v>381</v>
      </c>
      <c r="B131" s="154" t="s">
        <v>94</v>
      </c>
      <c r="C131" s="154" t="s">
        <v>281</v>
      </c>
      <c r="D131" s="153" t="s">
        <v>280</v>
      </c>
      <c r="E131" s="152">
        <v>1</v>
      </c>
      <c r="F131" s="158" t="s">
        <v>438</v>
      </c>
      <c r="G131" s="150"/>
      <c r="H131" s="150">
        <v>1200.6885</v>
      </c>
      <c r="I131" s="140">
        <f t="shared" si="4"/>
        <v>1200.6885</v>
      </c>
      <c r="J131" s="131"/>
      <c r="K131" s="131"/>
      <c r="L131" s="131"/>
      <c r="M131" s="131"/>
      <c r="N131" s="131"/>
      <c r="O131" s="131"/>
      <c r="P131" s="131"/>
      <c r="Q131" s="131"/>
      <c r="R131" s="149"/>
      <c r="S131" s="149"/>
      <c r="T131" s="149"/>
      <c r="U131" s="149"/>
      <c r="V131" s="149"/>
      <c r="W131" s="149"/>
      <c r="X131" s="149"/>
      <c r="Y131" s="149"/>
      <c r="Z131" s="149"/>
      <c r="AA131" s="149"/>
      <c r="AB131" s="149"/>
      <c r="AC131" s="149"/>
      <c r="AD131" s="149"/>
    </row>
    <row r="132" spans="1:30" x14ac:dyDescent="0.2">
      <c r="A132" s="155" t="s">
        <v>381</v>
      </c>
      <c r="B132" s="154" t="s">
        <v>94</v>
      </c>
      <c r="C132" s="154" t="s">
        <v>281</v>
      </c>
      <c r="D132" s="153" t="s">
        <v>280</v>
      </c>
      <c r="E132" s="152">
        <v>1</v>
      </c>
      <c r="F132" s="195" t="s">
        <v>390</v>
      </c>
      <c r="G132" s="150"/>
      <c r="H132" s="150">
        <v>1200.6885</v>
      </c>
      <c r="I132" s="140">
        <f t="shared" si="4"/>
        <v>1200.6885</v>
      </c>
      <c r="J132" s="131"/>
      <c r="K132" s="131"/>
      <c r="L132" s="131"/>
      <c r="M132" s="131"/>
      <c r="N132" s="131"/>
      <c r="O132" s="131"/>
      <c r="P132" s="131"/>
      <c r="Q132" s="131"/>
      <c r="R132" s="149"/>
      <c r="S132" s="149"/>
      <c r="T132" s="149"/>
      <c r="U132" s="149"/>
      <c r="V132" s="149"/>
      <c r="W132" s="149"/>
      <c r="X132" s="149"/>
      <c r="Y132" s="149"/>
      <c r="Z132" s="149"/>
      <c r="AA132" s="149"/>
      <c r="AB132" s="149"/>
      <c r="AC132" s="149"/>
      <c r="AD132" s="149"/>
    </row>
    <row r="133" spans="1:30" x14ac:dyDescent="0.2">
      <c r="A133" s="155" t="s">
        <v>381</v>
      </c>
      <c r="B133" s="154" t="s">
        <v>94</v>
      </c>
      <c r="C133" s="154" t="s">
        <v>281</v>
      </c>
      <c r="D133" s="153" t="s">
        <v>280</v>
      </c>
      <c r="E133" s="152">
        <v>1</v>
      </c>
      <c r="F133" s="156" t="s">
        <v>974</v>
      </c>
      <c r="G133" s="150"/>
      <c r="H133" s="150">
        <v>1200.6885</v>
      </c>
      <c r="I133" s="140">
        <f t="shared" si="4"/>
        <v>1200.6885</v>
      </c>
      <c r="J133" s="131"/>
      <c r="K133" s="131"/>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155" t="s">
        <v>381</v>
      </c>
      <c r="B134" s="154" t="s">
        <v>94</v>
      </c>
      <c r="C134" s="154" t="s">
        <v>281</v>
      </c>
      <c r="D134" s="153" t="s">
        <v>280</v>
      </c>
      <c r="E134" s="152">
        <v>1</v>
      </c>
      <c r="F134" s="158" t="s">
        <v>958</v>
      </c>
      <c r="G134" s="150"/>
      <c r="H134" s="150">
        <v>1200.6885</v>
      </c>
      <c r="I134" s="140">
        <f t="shared" si="4"/>
        <v>1200.6885</v>
      </c>
      <c r="J134" s="131"/>
      <c r="K134" s="131"/>
      <c r="L134" s="131"/>
      <c r="M134" s="131"/>
      <c r="N134" s="131"/>
      <c r="O134" s="131"/>
      <c r="P134" s="131"/>
      <c r="Q134" s="131"/>
      <c r="R134" s="149"/>
      <c r="S134" s="149"/>
      <c r="T134" s="149"/>
      <c r="U134" s="149"/>
      <c r="V134" s="149"/>
      <c r="W134" s="149"/>
      <c r="X134" s="149"/>
      <c r="Y134" s="149"/>
      <c r="Z134" s="149"/>
      <c r="AA134" s="149"/>
      <c r="AB134" s="149"/>
      <c r="AC134" s="149"/>
      <c r="AD134" s="149"/>
    </row>
    <row r="135" spans="1:30" x14ac:dyDescent="0.2">
      <c r="A135" s="162" t="s">
        <v>382</v>
      </c>
      <c r="B135" s="154" t="s">
        <v>94</v>
      </c>
      <c r="C135" s="154" t="s">
        <v>281</v>
      </c>
      <c r="D135" s="153" t="s">
        <v>280</v>
      </c>
      <c r="E135" s="152">
        <v>1</v>
      </c>
      <c r="F135" s="158" t="s">
        <v>391</v>
      </c>
      <c r="G135" s="150"/>
      <c r="H135" s="150">
        <v>1200.6885</v>
      </c>
      <c r="I135" s="140">
        <f t="shared" si="4"/>
        <v>1200.6885</v>
      </c>
      <c r="J135" s="131"/>
      <c r="K135" s="131"/>
      <c r="L135" s="131"/>
      <c r="M135" s="131"/>
      <c r="N135" s="131"/>
      <c r="O135" s="131"/>
      <c r="P135" s="131"/>
      <c r="Q135" s="131"/>
      <c r="R135" s="149"/>
      <c r="S135" s="149"/>
      <c r="T135" s="149"/>
      <c r="U135" s="149"/>
      <c r="V135" s="149"/>
      <c r="W135" s="149"/>
      <c r="X135" s="149"/>
      <c r="Y135" s="149"/>
      <c r="Z135" s="149"/>
      <c r="AA135" s="149"/>
      <c r="AB135" s="149"/>
      <c r="AC135" s="149"/>
      <c r="AD135" s="149"/>
    </row>
    <row r="136" spans="1:30" x14ac:dyDescent="0.2">
      <c r="A136" s="155" t="s">
        <v>383</v>
      </c>
      <c r="B136" s="154" t="s">
        <v>388</v>
      </c>
      <c r="C136" s="154" t="s">
        <v>281</v>
      </c>
      <c r="D136" s="153" t="s">
        <v>184</v>
      </c>
      <c r="E136" s="152">
        <v>1</v>
      </c>
      <c r="F136" s="193" t="s">
        <v>392</v>
      </c>
      <c r="G136" s="150"/>
      <c r="H136" s="150">
        <v>732.54629999999997</v>
      </c>
      <c r="I136" s="140">
        <f t="shared" si="4"/>
        <v>732.54629999999997</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383</v>
      </c>
      <c r="B137" s="154" t="s">
        <v>388</v>
      </c>
      <c r="C137" s="154" t="s">
        <v>281</v>
      </c>
      <c r="D137" s="153" t="s">
        <v>280</v>
      </c>
      <c r="E137" s="152">
        <v>1</v>
      </c>
      <c r="F137" s="158" t="s">
        <v>393</v>
      </c>
      <c r="G137" s="150"/>
      <c r="H137" s="150">
        <v>732.54629999999997</v>
      </c>
      <c r="I137" s="140">
        <f t="shared" si="4"/>
        <v>732.54629999999997</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383</v>
      </c>
      <c r="B138" s="154" t="s">
        <v>388</v>
      </c>
      <c r="C138" s="154" t="s">
        <v>281</v>
      </c>
      <c r="D138" s="153" t="s">
        <v>280</v>
      </c>
      <c r="E138" s="152">
        <v>1</v>
      </c>
      <c r="F138" s="193" t="s">
        <v>394</v>
      </c>
      <c r="G138" s="150"/>
      <c r="H138" s="150">
        <v>732.54629999999997</v>
      </c>
      <c r="I138" s="140">
        <f t="shared" si="4"/>
        <v>732.54629999999997</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383</v>
      </c>
      <c r="B139" s="154" t="s">
        <v>388</v>
      </c>
      <c r="C139" s="154" t="s">
        <v>281</v>
      </c>
      <c r="D139" s="153" t="s">
        <v>280</v>
      </c>
      <c r="E139" s="152">
        <v>1</v>
      </c>
      <c r="F139" s="158" t="s">
        <v>395</v>
      </c>
      <c r="G139" s="150"/>
      <c r="H139" s="150">
        <v>732.54629999999997</v>
      </c>
      <c r="I139" s="140">
        <f t="shared" si="4"/>
        <v>732.54629999999997</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384</v>
      </c>
      <c r="B140" s="154" t="s">
        <v>98</v>
      </c>
      <c r="C140" s="154" t="s">
        <v>281</v>
      </c>
      <c r="D140" s="153" t="s">
        <v>280</v>
      </c>
      <c r="E140" s="152">
        <v>1</v>
      </c>
      <c r="F140" s="172" t="s">
        <v>396</v>
      </c>
      <c r="G140" s="150"/>
      <c r="H140" s="150">
        <v>488.36419999999998</v>
      </c>
      <c r="I140" s="140">
        <f t="shared" si="4"/>
        <v>488.36419999999998</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55" t="s">
        <v>384</v>
      </c>
      <c r="B141" s="154" t="s">
        <v>98</v>
      </c>
      <c r="C141" s="154" t="s">
        <v>281</v>
      </c>
      <c r="D141" s="153" t="s">
        <v>280</v>
      </c>
      <c r="E141" s="152">
        <v>1</v>
      </c>
      <c r="F141" s="166" t="s">
        <v>357</v>
      </c>
      <c r="G141" s="150"/>
      <c r="H141" s="150">
        <v>488.36419999999998</v>
      </c>
      <c r="I141" s="140">
        <f t="shared" si="4"/>
        <v>488.36419999999998</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384</v>
      </c>
      <c r="B142" s="154" t="s">
        <v>98</v>
      </c>
      <c r="C142" s="154" t="s">
        <v>281</v>
      </c>
      <c r="D142" s="153" t="s">
        <v>280</v>
      </c>
      <c r="E142" s="152">
        <v>1</v>
      </c>
      <c r="F142" s="172" t="s">
        <v>397</v>
      </c>
      <c r="G142" s="150"/>
      <c r="H142" s="150">
        <v>488.36419999999998</v>
      </c>
      <c r="I142" s="140">
        <f t="shared" si="4"/>
        <v>488.36419999999998</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384</v>
      </c>
      <c r="B143" s="154" t="s">
        <v>98</v>
      </c>
      <c r="C143" s="154" t="s">
        <v>281</v>
      </c>
      <c r="D143" s="153" t="s">
        <v>368</v>
      </c>
      <c r="E143" s="152">
        <v>1</v>
      </c>
      <c r="F143" s="166" t="s">
        <v>357</v>
      </c>
      <c r="G143" s="150"/>
      <c r="H143" s="150">
        <v>488.36419999999998</v>
      </c>
      <c r="I143" s="140">
        <f t="shared" si="4"/>
        <v>488.36419999999998</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384</v>
      </c>
      <c r="B144" s="154" t="s">
        <v>98</v>
      </c>
      <c r="C144" s="154" t="s">
        <v>281</v>
      </c>
      <c r="D144" s="153" t="s">
        <v>280</v>
      </c>
      <c r="E144" s="152">
        <v>1</v>
      </c>
      <c r="F144" s="158" t="s">
        <v>934</v>
      </c>
      <c r="G144" s="150"/>
      <c r="H144" s="150">
        <v>488.36419999999998</v>
      </c>
      <c r="I144" s="140">
        <f t="shared" si="4"/>
        <v>488.36419999999998</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384</v>
      </c>
      <c r="B145" s="154" t="s">
        <v>98</v>
      </c>
      <c r="C145" s="154" t="s">
        <v>281</v>
      </c>
      <c r="D145" s="153" t="s">
        <v>368</v>
      </c>
      <c r="E145" s="152">
        <v>1</v>
      </c>
      <c r="F145" s="166" t="s">
        <v>357</v>
      </c>
      <c r="G145" s="150"/>
      <c r="H145" s="150">
        <v>488.36419999999998</v>
      </c>
      <c r="I145" s="140">
        <f t="shared" si="4"/>
        <v>488.36419999999998</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154" t="s">
        <v>98</v>
      </c>
      <c r="C146" s="154" t="s">
        <v>281</v>
      </c>
      <c r="D146" s="153" t="s">
        <v>280</v>
      </c>
      <c r="E146" s="152">
        <v>1</v>
      </c>
      <c r="F146" s="193" t="s">
        <v>399</v>
      </c>
      <c r="G146" s="150"/>
      <c r="H146" s="150">
        <v>488.36419999999998</v>
      </c>
      <c r="I146" s="140">
        <f t="shared" si="4"/>
        <v>488.36419999999998</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154" t="s">
        <v>98</v>
      </c>
      <c r="C147" s="154" t="s">
        <v>281</v>
      </c>
      <c r="D147" s="153" t="s">
        <v>280</v>
      </c>
      <c r="E147" s="152">
        <v>1</v>
      </c>
      <c r="F147" s="194" t="s">
        <v>400</v>
      </c>
      <c r="G147" s="150"/>
      <c r="H147" s="150">
        <v>488.36419999999998</v>
      </c>
      <c r="I147" s="140">
        <f t="shared" si="4"/>
        <v>488.36419999999998</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385</v>
      </c>
      <c r="B148" s="154" t="s">
        <v>104</v>
      </c>
      <c r="C148" s="154" t="s">
        <v>281</v>
      </c>
      <c r="D148" s="153" t="s">
        <v>280</v>
      </c>
      <c r="E148" s="152">
        <v>1</v>
      </c>
      <c r="F148" s="158" t="s">
        <v>401</v>
      </c>
      <c r="G148" s="150"/>
      <c r="H148" s="150">
        <v>313.94409999999999</v>
      </c>
      <c r="I148" s="140">
        <f t="shared" si="4"/>
        <v>313.94409999999999</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386</v>
      </c>
      <c r="B149" s="154" t="s">
        <v>102</v>
      </c>
      <c r="C149" s="154" t="s">
        <v>281</v>
      </c>
      <c r="D149" s="153" t="s">
        <v>368</v>
      </c>
      <c r="E149" s="152">
        <v>1</v>
      </c>
      <c r="F149" s="166" t="s">
        <v>357</v>
      </c>
      <c r="G149" s="150"/>
      <c r="H149" s="150">
        <v>401.1617</v>
      </c>
      <c r="I149" s="140">
        <f t="shared" si="4"/>
        <v>401.1617</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402</v>
      </c>
      <c r="B150" s="154" t="s">
        <v>94</v>
      </c>
      <c r="C150" s="154" t="s">
        <v>183</v>
      </c>
      <c r="D150" s="153" t="s">
        <v>280</v>
      </c>
      <c r="E150" s="152">
        <v>1</v>
      </c>
      <c r="F150" s="158" t="s">
        <v>405</v>
      </c>
      <c r="G150" s="150"/>
      <c r="H150" s="150">
        <v>1200.6885</v>
      </c>
      <c r="I150" s="140">
        <f t="shared" si="4"/>
        <v>1200.6885</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62" t="s">
        <v>403</v>
      </c>
      <c r="B151" s="154" t="s">
        <v>94</v>
      </c>
      <c r="C151" s="154" t="s">
        <v>183</v>
      </c>
      <c r="D151" s="153" t="s">
        <v>280</v>
      </c>
      <c r="E151" s="152">
        <v>1</v>
      </c>
      <c r="F151" s="158" t="s">
        <v>406</v>
      </c>
      <c r="G151" s="150"/>
      <c r="H151" s="150">
        <v>1200.6885</v>
      </c>
      <c r="I151" s="140">
        <f t="shared" si="4"/>
        <v>1200.6885</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55" t="s">
        <v>383</v>
      </c>
      <c r="B152" s="154" t="s">
        <v>388</v>
      </c>
      <c r="C152" s="154" t="s">
        <v>183</v>
      </c>
      <c r="D152" s="153" t="s">
        <v>280</v>
      </c>
      <c r="E152" s="152">
        <v>1</v>
      </c>
      <c r="F152" s="193" t="s">
        <v>407</v>
      </c>
      <c r="G152" s="150"/>
      <c r="H152" s="150">
        <v>732.54629999999997</v>
      </c>
      <c r="I152" s="140">
        <f t="shared" si="4"/>
        <v>732.54629999999997</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383</v>
      </c>
      <c r="B153" s="154" t="s">
        <v>388</v>
      </c>
      <c r="C153" s="154" t="s">
        <v>183</v>
      </c>
      <c r="D153" s="153" t="s">
        <v>368</v>
      </c>
      <c r="E153" s="152">
        <v>1</v>
      </c>
      <c r="F153" s="166" t="s">
        <v>357</v>
      </c>
      <c r="G153" s="150"/>
      <c r="H153" s="150">
        <v>732.54629999999997</v>
      </c>
      <c r="I153" s="140">
        <f t="shared" si="4"/>
        <v>732.54629999999997</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92" t="s">
        <v>384</v>
      </c>
      <c r="B154" s="154" t="s">
        <v>98</v>
      </c>
      <c r="C154" s="154" t="s">
        <v>183</v>
      </c>
      <c r="D154" s="153" t="s">
        <v>280</v>
      </c>
      <c r="E154" s="152">
        <v>1</v>
      </c>
      <c r="F154" s="158" t="s">
        <v>408</v>
      </c>
      <c r="G154" s="150"/>
      <c r="H154" s="150">
        <v>488.36419999999998</v>
      </c>
      <c r="I154" s="140">
        <f t="shared" si="4"/>
        <v>488.36419999999998</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55" t="s">
        <v>404</v>
      </c>
      <c r="B155" s="154" t="s">
        <v>387</v>
      </c>
      <c r="C155" s="154" t="s">
        <v>183</v>
      </c>
      <c r="D155" s="153" t="s">
        <v>280</v>
      </c>
      <c r="E155" s="152">
        <v>1</v>
      </c>
      <c r="F155" s="158" t="s">
        <v>409</v>
      </c>
      <c r="G155" s="150"/>
      <c r="H155" s="150">
        <v>436.04270000000002</v>
      </c>
      <c r="I155" s="140">
        <f t="shared" si="4"/>
        <v>436.04270000000002</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404</v>
      </c>
      <c r="B156" s="154" t="s">
        <v>387</v>
      </c>
      <c r="C156" s="154" t="s">
        <v>183</v>
      </c>
      <c r="D156" s="153" t="s">
        <v>280</v>
      </c>
      <c r="E156" s="152">
        <v>1</v>
      </c>
      <c r="F156" s="158" t="s">
        <v>410</v>
      </c>
      <c r="G156" s="150"/>
      <c r="H156" s="150">
        <v>436.04270000000002</v>
      </c>
      <c r="I156" s="140">
        <f t="shared" si="4"/>
        <v>436.04270000000002</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65" t="s">
        <v>386</v>
      </c>
      <c r="B157" s="154" t="s">
        <v>102</v>
      </c>
      <c r="C157" s="154" t="s">
        <v>183</v>
      </c>
      <c r="D157" s="153" t="s">
        <v>280</v>
      </c>
      <c r="E157" s="152">
        <v>1</v>
      </c>
      <c r="F157" s="158" t="s">
        <v>411</v>
      </c>
      <c r="G157" s="150"/>
      <c r="H157" s="150">
        <v>401.1617</v>
      </c>
      <c r="I157" s="140">
        <f t="shared" si="4"/>
        <v>401.1617</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65" t="s">
        <v>386</v>
      </c>
      <c r="B158" s="154" t="s">
        <v>102</v>
      </c>
      <c r="C158" s="154" t="s">
        <v>183</v>
      </c>
      <c r="D158" s="153" t="s">
        <v>280</v>
      </c>
      <c r="E158" s="152">
        <v>1</v>
      </c>
      <c r="F158" s="158" t="s">
        <v>412</v>
      </c>
      <c r="G158" s="150"/>
      <c r="H158" s="150">
        <v>401.1617</v>
      </c>
      <c r="I158" s="140">
        <f t="shared" si="4"/>
        <v>401.1617</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65" t="s">
        <v>386</v>
      </c>
      <c r="B159" s="154" t="s">
        <v>102</v>
      </c>
      <c r="C159" s="154" t="s">
        <v>183</v>
      </c>
      <c r="D159" s="153" t="s">
        <v>280</v>
      </c>
      <c r="E159" s="152">
        <v>1</v>
      </c>
      <c r="F159" s="158" t="s">
        <v>413</v>
      </c>
      <c r="G159" s="150"/>
      <c r="H159" s="150">
        <v>401.1617</v>
      </c>
      <c r="I159" s="140">
        <f t="shared" si="4"/>
        <v>401.1617</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65" t="s">
        <v>386</v>
      </c>
      <c r="B160" s="154" t="s">
        <v>102</v>
      </c>
      <c r="C160" s="154" t="s">
        <v>183</v>
      </c>
      <c r="D160" s="153" t="s">
        <v>280</v>
      </c>
      <c r="E160" s="152">
        <v>1</v>
      </c>
      <c r="F160" s="158" t="s">
        <v>414</v>
      </c>
      <c r="G160" s="150"/>
      <c r="H160" s="150">
        <v>401.1617</v>
      </c>
      <c r="I160" s="140">
        <f t="shared" si="4"/>
        <v>401.1617</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65" t="s">
        <v>386</v>
      </c>
      <c r="B161" s="154" t="s">
        <v>102</v>
      </c>
      <c r="C161" s="154" t="s">
        <v>183</v>
      </c>
      <c r="D161" s="153" t="s">
        <v>280</v>
      </c>
      <c r="E161" s="152">
        <v>1</v>
      </c>
      <c r="F161" s="158" t="s">
        <v>415</v>
      </c>
      <c r="G161" s="150"/>
      <c r="H161" s="150">
        <v>401.1617</v>
      </c>
      <c r="I161" s="140">
        <f t="shared" si="4"/>
        <v>401.1617</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65" t="s">
        <v>386</v>
      </c>
      <c r="B162" s="154" t="s">
        <v>102</v>
      </c>
      <c r="C162" s="154" t="s">
        <v>183</v>
      </c>
      <c r="D162" s="153" t="s">
        <v>280</v>
      </c>
      <c r="E162" s="152">
        <v>1</v>
      </c>
      <c r="F162" s="158" t="s">
        <v>416</v>
      </c>
      <c r="G162" s="150"/>
      <c r="H162" s="150">
        <v>401.1617</v>
      </c>
      <c r="I162" s="140">
        <f t="shared" si="4"/>
        <v>401.1617</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154" t="s">
        <v>102</v>
      </c>
      <c r="C163" s="154" t="s">
        <v>183</v>
      </c>
      <c r="D163" s="153" t="s">
        <v>280</v>
      </c>
      <c r="E163" s="152">
        <v>1</v>
      </c>
      <c r="F163" s="158" t="s">
        <v>417</v>
      </c>
      <c r="G163" s="150"/>
      <c r="H163" s="150">
        <v>401.1617</v>
      </c>
      <c r="I163" s="140">
        <f t="shared" si="4"/>
        <v>401.1617</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154" t="s">
        <v>102</v>
      </c>
      <c r="C164" s="154" t="s">
        <v>183</v>
      </c>
      <c r="D164" s="153" t="s">
        <v>280</v>
      </c>
      <c r="E164" s="152">
        <v>1</v>
      </c>
      <c r="F164" s="172" t="s">
        <v>418</v>
      </c>
      <c r="G164" s="150"/>
      <c r="H164" s="150">
        <v>401.1617</v>
      </c>
      <c r="I164" s="140">
        <f t="shared" si="4"/>
        <v>401.1617</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154" t="s">
        <v>102</v>
      </c>
      <c r="C165" s="154" t="s">
        <v>183</v>
      </c>
      <c r="D165" s="153" t="s">
        <v>280</v>
      </c>
      <c r="E165" s="152">
        <v>1</v>
      </c>
      <c r="F165" s="158" t="s">
        <v>419</v>
      </c>
      <c r="G165" s="150"/>
      <c r="H165" s="150">
        <v>401.1617</v>
      </c>
      <c r="I165" s="140">
        <f t="shared" si="4"/>
        <v>401.1617</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154" t="s">
        <v>102</v>
      </c>
      <c r="C166" s="154" t="s">
        <v>183</v>
      </c>
      <c r="D166" s="153" t="s">
        <v>280</v>
      </c>
      <c r="E166" s="152">
        <v>1</v>
      </c>
      <c r="F166" s="191" t="s">
        <v>420</v>
      </c>
      <c r="G166" s="150"/>
      <c r="H166" s="150">
        <v>401.1617</v>
      </c>
      <c r="I166" s="140">
        <f t="shared" si="4"/>
        <v>401.1617</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154" t="s">
        <v>102</v>
      </c>
      <c r="C167" s="154" t="s">
        <v>183</v>
      </c>
      <c r="D167" s="153" t="s">
        <v>280</v>
      </c>
      <c r="E167" s="152">
        <v>1</v>
      </c>
      <c r="F167" s="158" t="s">
        <v>421</v>
      </c>
      <c r="G167" s="150"/>
      <c r="H167" s="150">
        <v>401.1617</v>
      </c>
      <c r="I167" s="140">
        <f t="shared" si="4"/>
        <v>401.1617</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154" t="s">
        <v>102</v>
      </c>
      <c r="C168" s="154" t="s">
        <v>183</v>
      </c>
      <c r="D168" s="153" t="s">
        <v>280</v>
      </c>
      <c r="E168" s="152">
        <v>1</v>
      </c>
      <c r="F168" s="158" t="s">
        <v>422</v>
      </c>
      <c r="G168" s="150"/>
      <c r="H168" s="150">
        <v>401.1617</v>
      </c>
      <c r="I168" s="140">
        <f t="shared" si="4"/>
        <v>401.1617</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154" t="s">
        <v>102</v>
      </c>
      <c r="C169" s="154" t="s">
        <v>183</v>
      </c>
      <c r="D169" s="153" t="s">
        <v>280</v>
      </c>
      <c r="E169" s="152">
        <v>1</v>
      </c>
      <c r="F169" s="158" t="s">
        <v>423</v>
      </c>
      <c r="G169" s="150"/>
      <c r="H169" s="150">
        <v>401.1617</v>
      </c>
      <c r="I169" s="140">
        <f t="shared" si="4"/>
        <v>401.1617</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154" t="s">
        <v>102</v>
      </c>
      <c r="C170" s="154" t="s">
        <v>183</v>
      </c>
      <c r="D170" s="153" t="s">
        <v>280</v>
      </c>
      <c r="E170" s="152">
        <v>1</v>
      </c>
      <c r="F170" s="151" t="s">
        <v>424</v>
      </c>
      <c r="G170" s="150"/>
      <c r="H170" s="150">
        <v>401.1617</v>
      </c>
      <c r="I170" s="140">
        <f t="shared" si="4"/>
        <v>401.1617</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154" t="s">
        <v>102</v>
      </c>
      <c r="C171" s="154" t="s">
        <v>183</v>
      </c>
      <c r="D171" s="153" t="s">
        <v>280</v>
      </c>
      <c r="E171" s="152">
        <v>1</v>
      </c>
      <c r="F171" s="158" t="s">
        <v>425</v>
      </c>
      <c r="G171" s="150"/>
      <c r="H171" s="150">
        <v>401.1617</v>
      </c>
      <c r="I171" s="140">
        <f t="shared" si="4"/>
        <v>401.1617</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154" t="s">
        <v>102</v>
      </c>
      <c r="C172" s="154" t="s">
        <v>183</v>
      </c>
      <c r="D172" s="153" t="s">
        <v>280</v>
      </c>
      <c r="E172" s="152">
        <v>1</v>
      </c>
      <c r="F172" s="151" t="s">
        <v>426</v>
      </c>
      <c r="G172" s="150"/>
      <c r="H172" s="150">
        <v>401.1617</v>
      </c>
      <c r="I172" s="140">
        <f t="shared" si="4"/>
        <v>401.1617</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154" t="s">
        <v>102</v>
      </c>
      <c r="C173" s="154" t="s">
        <v>183</v>
      </c>
      <c r="D173" s="153" t="s">
        <v>280</v>
      </c>
      <c r="E173" s="152">
        <v>1</v>
      </c>
      <c r="F173" s="158" t="s">
        <v>427</v>
      </c>
      <c r="G173" s="150"/>
      <c r="H173" s="150">
        <v>401.1617</v>
      </c>
      <c r="I173" s="140">
        <f t="shared" si="4"/>
        <v>401.1617</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154" t="s">
        <v>102</v>
      </c>
      <c r="C174" s="154" t="s">
        <v>183</v>
      </c>
      <c r="D174" s="153" t="s">
        <v>280</v>
      </c>
      <c r="E174" s="152">
        <v>1</v>
      </c>
      <c r="F174" s="156" t="s">
        <v>957</v>
      </c>
      <c r="G174" s="150"/>
      <c r="H174" s="150">
        <v>401.1617</v>
      </c>
      <c r="I174" s="140">
        <f t="shared" si="4"/>
        <v>401.1617</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154" t="s">
        <v>102</v>
      </c>
      <c r="C175" s="154" t="s">
        <v>183</v>
      </c>
      <c r="D175" s="153" t="s">
        <v>280</v>
      </c>
      <c r="E175" s="152">
        <v>1</v>
      </c>
      <c r="F175" s="158" t="s">
        <v>428</v>
      </c>
      <c r="G175" s="150"/>
      <c r="H175" s="150">
        <v>401.1617</v>
      </c>
      <c r="I175" s="140">
        <f t="shared" si="4"/>
        <v>401.1617</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154" t="s">
        <v>102</v>
      </c>
      <c r="C176" s="154" t="s">
        <v>183</v>
      </c>
      <c r="D176" s="153" t="s">
        <v>280</v>
      </c>
      <c r="E176" s="152">
        <v>1</v>
      </c>
      <c r="F176" s="158" t="s">
        <v>429</v>
      </c>
      <c r="G176" s="150"/>
      <c r="H176" s="150">
        <v>401.1617</v>
      </c>
      <c r="I176" s="140">
        <f t="shared" si="4"/>
        <v>401.1617</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55" t="s">
        <v>385</v>
      </c>
      <c r="B177" s="154" t="s">
        <v>104</v>
      </c>
      <c r="C177" s="154" t="s">
        <v>183</v>
      </c>
      <c r="D177" s="153" t="s">
        <v>280</v>
      </c>
      <c r="E177" s="152">
        <v>1</v>
      </c>
      <c r="F177" s="158" t="s">
        <v>430</v>
      </c>
      <c r="G177" s="150"/>
      <c r="H177" s="150">
        <v>313.94409999999999</v>
      </c>
      <c r="I177" s="140">
        <f t="shared" si="4"/>
        <v>313.94409999999999</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55" t="s">
        <v>385</v>
      </c>
      <c r="B178" s="154" t="s">
        <v>104</v>
      </c>
      <c r="C178" s="154" t="s">
        <v>183</v>
      </c>
      <c r="D178" s="153" t="s">
        <v>280</v>
      </c>
      <c r="E178" s="152">
        <v>1</v>
      </c>
      <c r="F178" s="158" t="s">
        <v>431</v>
      </c>
      <c r="G178" s="150"/>
      <c r="H178" s="150">
        <v>313.94409999999999</v>
      </c>
      <c r="I178" s="140">
        <f t="shared" si="4"/>
        <v>313.94409999999999</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55" t="s">
        <v>385</v>
      </c>
      <c r="B179" s="154" t="s">
        <v>104</v>
      </c>
      <c r="C179" s="154" t="s">
        <v>183</v>
      </c>
      <c r="D179" s="153" t="s">
        <v>280</v>
      </c>
      <c r="E179" s="152">
        <v>1</v>
      </c>
      <c r="F179" s="158" t="s">
        <v>439</v>
      </c>
      <c r="G179" s="150"/>
      <c r="H179" s="150">
        <v>313.94409999999999</v>
      </c>
      <c r="I179" s="140">
        <f t="shared" si="4"/>
        <v>313.94409999999999</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90" t="s">
        <v>385</v>
      </c>
      <c r="B180" s="154" t="s">
        <v>104</v>
      </c>
      <c r="C180" s="154" t="s">
        <v>183</v>
      </c>
      <c r="D180" s="153" t="s">
        <v>280</v>
      </c>
      <c r="E180" s="152">
        <v>1</v>
      </c>
      <c r="F180" s="158" t="s">
        <v>432</v>
      </c>
      <c r="G180" s="150"/>
      <c r="H180" s="150">
        <v>313.94409999999999</v>
      </c>
      <c r="I180" s="140">
        <f t="shared" si="4"/>
        <v>313.94409999999999</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62" t="s">
        <v>382</v>
      </c>
      <c r="B181" s="154" t="s">
        <v>94</v>
      </c>
      <c r="C181" s="154" t="s">
        <v>297</v>
      </c>
      <c r="D181" s="153" t="s">
        <v>280</v>
      </c>
      <c r="E181" s="152">
        <v>1</v>
      </c>
      <c r="F181" s="151" t="s">
        <v>440</v>
      </c>
      <c r="G181" s="189"/>
      <c r="H181" s="150">
        <v>1200.6885</v>
      </c>
      <c r="I181" s="140">
        <f t="shared" si="4"/>
        <v>1200.6885</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55" t="s">
        <v>404</v>
      </c>
      <c r="B182" s="154" t="s">
        <v>387</v>
      </c>
      <c r="C182" s="154" t="s">
        <v>297</v>
      </c>
      <c r="D182" s="153" t="s">
        <v>280</v>
      </c>
      <c r="E182" s="152">
        <v>1</v>
      </c>
      <c r="F182" s="188" t="s">
        <v>942</v>
      </c>
      <c r="G182" s="150"/>
      <c r="H182" s="150">
        <v>436.04270000000002</v>
      </c>
      <c r="I182" s="140">
        <f t="shared" si="4"/>
        <v>436.04270000000002</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385</v>
      </c>
      <c r="B183" s="154" t="s">
        <v>104</v>
      </c>
      <c r="C183" s="154" t="s">
        <v>297</v>
      </c>
      <c r="D183" s="153" t="s">
        <v>280</v>
      </c>
      <c r="E183" s="152">
        <v>1</v>
      </c>
      <c r="F183" s="158" t="s">
        <v>939</v>
      </c>
      <c r="G183" s="150"/>
      <c r="H183" s="150">
        <v>313.94409999999999</v>
      </c>
      <c r="I183" s="140">
        <f t="shared" si="4"/>
        <v>313.94409999999999</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433</v>
      </c>
      <c r="B184" s="154" t="s">
        <v>94</v>
      </c>
      <c r="C184" s="154" t="s">
        <v>434</v>
      </c>
      <c r="D184" s="153" t="s">
        <v>280</v>
      </c>
      <c r="E184" s="152">
        <v>1</v>
      </c>
      <c r="F184" s="157" t="s">
        <v>435</v>
      </c>
      <c r="G184" s="150"/>
      <c r="H184" s="150">
        <v>1200.6885</v>
      </c>
      <c r="I184" s="140">
        <f t="shared" si="4"/>
        <v>1200.6885</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383</v>
      </c>
      <c r="B185" s="154" t="s">
        <v>388</v>
      </c>
      <c r="C185" s="154" t="s">
        <v>434</v>
      </c>
      <c r="D185" s="153" t="s">
        <v>280</v>
      </c>
      <c r="E185" s="152">
        <v>1</v>
      </c>
      <c r="F185" s="158" t="s">
        <v>436</v>
      </c>
      <c r="G185" s="150"/>
      <c r="H185" s="150">
        <v>732.54629999999997</v>
      </c>
      <c r="I185" s="140">
        <f t="shared" si="4"/>
        <v>732.54629999999997</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55" t="s">
        <v>441</v>
      </c>
      <c r="B186" s="154" t="s">
        <v>94</v>
      </c>
      <c r="C186" s="174" t="s">
        <v>443</v>
      </c>
      <c r="D186" s="153" t="s">
        <v>280</v>
      </c>
      <c r="E186" s="152">
        <v>1</v>
      </c>
      <c r="F186" s="159" t="s">
        <v>444</v>
      </c>
      <c r="G186" s="150"/>
      <c r="H186" s="150">
        <v>1200.6885</v>
      </c>
      <c r="I186" s="140">
        <f t="shared" si="4"/>
        <v>1200.6885</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55" t="s">
        <v>383</v>
      </c>
      <c r="B187" s="154" t="s">
        <v>388</v>
      </c>
      <c r="C187" s="174" t="s">
        <v>443</v>
      </c>
      <c r="D187" s="153" t="s">
        <v>280</v>
      </c>
      <c r="E187" s="152">
        <v>1</v>
      </c>
      <c r="F187" s="187" t="s">
        <v>445</v>
      </c>
      <c r="G187" s="150"/>
      <c r="H187" s="150">
        <v>732.54629999999997</v>
      </c>
      <c r="I187" s="140">
        <f t="shared" si="4"/>
        <v>732.54629999999997</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386</v>
      </c>
      <c r="B188" s="154" t="s">
        <v>102</v>
      </c>
      <c r="C188" s="174" t="s">
        <v>443</v>
      </c>
      <c r="D188" s="153" t="s">
        <v>280</v>
      </c>
      <c r="E188" s="152">
        <v>1</v>
      </c>
      <c r="F188" s="164" t="s">
        <v>446</v>
      </c>
      <c r="G188" s="150"/>
      <c r="H188" s="150">
        <v>401.1617</v>
      </c>
      <c r="I188" s="140">
        <f t="shared" si="4"/>
        <v>401.1617</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442</v>
      </c>
      <c r="B189" s="154" t="s">
        <v>94</v>
      </c>
      <c r="C189" s="174" t="s">
        <v>443</v>
      </c>
      <c r="D189" s="153" t="s">
        <v>280</v>
      </c>
      <c r="E189" s="152">
        <v>1</v>
      </c>
      <c r="F189" s="158" t="s">
        <v>447</v>
      </c>
      <c r="G189" s="150"/>
      <c r="H189" s="150">
        <v>1200.6885</v>
      </c>
      <c r="I189" s="140">
        <f t="shared" si="4"/>
        <v>1200.6885</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404</v>
      </c>
      <c r="B190" s="154" t="s">
        <v>387</v>
      </c>
      <c r="C190" s="184" t="s">
        <v>443</v>
      </c>
      <c r="D190" s="153" t="s">
        <v>280</v>
      </c>
      <c r="E190" s="152">
        <v>1</v>
      </c>
      <c r="F190" s="158" t="s">
        <v>448</v>
      </c>
      <c r="G190" s="150"/>
      <c r="H190" s="150">
        <v>436.04270000000002</v>
      </c>
      <c r="I190" s="140">
        <f t="shared" si="4"/>
        <v>436.04270000000002</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404</v>
      </c>
      <c r="B191" s="154" t="s">
        <v>387</v>
      </c>
      <c r="C191" s="174" t="s">
        <v>451</v>
      </c>
      <c r="D191" s="153" t="s">
        <v>280</v>
      </c>
      <c r="E191" s="152">
        <v>1</v>
      </c>
      <c r="F191" s="158" t="s">
        <v>452</v>
      </c>
      <c r="G191" s="150"/>
      <c r="H191" s="150">
        <v>436.04270000000002</v>
      </c>
      <c r="I191" s="140">
        <f t="shared" si="4"/>
        <v>436.04270000000002</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383</v>
      </c>
      <c r="B192" s="154" t="s">
        <v>388</v>
      </c>
      <c r="C192" s="174" t="s">
        <v>451</v>
      </c>
      <c r="D192" s="153" t="s">
        <v>280</v>
      </c>
      <c r="E192" s="152">
        <v>1</v>
      </c>
      <c r="F192" s="185" t="s">
        <v>453</v>
      </c>
      <c r="G192" s="150"/>
      <c r="H192" s="150">
        <v>732.54629999999997</v>
      </c>
      <c r="I192" s="140">
        <f t="shared" si="4"/>
        <v>732.54629999999997</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154" t="s">
        <v>388</v>
      </c>
      <c r="C193" s="174" t="s">
        <v>451</v>
      </c>
      <c r="D193" s="153" t="s">
        <v>280</v>
      </c>
      <c r="E193" s="152">
        <v>1</v>
      </c>
      <c r="F193" s="185" t="s">
        <v>454</v>
      </c>
      <c r="G193" s="150"/>
      <c r="H193" s="150">
        <v>732.54629999999997</v>
      </c>
      <c r="I193" s="140">
        <f t="shared" si="4"/>
        <v>732.54629999999997</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383</v>
      </c>
      <c r="B194" s="154" t="s">
        <v>388</v>
      </c>
      <c r="C194" s="174" t="s">
        <v>451</v>
      </c>
      <c r="D194" s="153" t="s">
        <v>280</v>
      </c>
      <c r="E194" s="152">
        <v>1</v>
      </c>
      <c r="F194" s="185" t="s">
        <v>964</v>
      </c>
      <c r="G194" s="150"/>
      <c r="H194" s="150">
        <v>732.54629999999997</v>
      </c>
      <c r="I194" s="140">
        <f t="shared" ref="I194:I257" si="5">SUM(G194:H194)</f>
        <v>732.54629999999997</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404</v>
      </c>
      <c r="B195" s="154" t="s">
        <v>387</v>
      </c>
      <c r="C195" s="174" t="s">
        <v>451</v>
      </c>
      <c r="D195" s="153" t="s">
        <v>280</v>
      </c>
      <c r="E195" s="152">
        <v>1</v>
      </c>
      <c r="F195" s="185" t="s">
        <v>455</v>
      </c>
      <c r="G195" s="150"/>
      <c r="H195" s="150">
        <v>436.04270000000002</v>
      </c>
      <c r="I195" s="140">
        <f t="shared" si="5"/>
        <v>436.04270000000002</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154" t="s">
        <v>387</v>
      </c>
      <c r="C196" s="174" t="s">
        <v>451</v>
      </c>
      <c r="D196" s="153" t="s">
        <v>280</v>
      </c>
      <c r="E196" s="152">
        <v>1</v>
      </c>
      <c r="F196" s="185" t="s">
        <v>937</v>
      </c>
      <c r="G196" s="150"/>
      <c r="H196" s="150">
        <v>436.04270000000002</v>
      </c>
      <c r="I196" s="140">
        <f t="shared" si="5"/>
        <v>436.04270000000002</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449</v>
      </c>
      <c r="B197" s="154" t="s">
        <v>94</v>
      </c>
      <c r="C197" s="174" t="s">
        <v>451</v>
      </c>
      <c r="D197" s="153" t="s">
        <v>280</v>
      </c>
      <c r="E197" s="152">
        <v>1</v>
      </c>
      <c r="F197" s="158" t="s">
        <v>963</v>
      </c>
      <c r="G197" s="150"/>
      <c r="H197" s="150">
        <v>1200.6885</v>
      </c>
      <c r="I197" s="140">
        <f t="shared" si="5"/>
        <v>1200.6885</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383</v>
      </c>
      <c r="B198" s="154" t="s">
        <v>388</v>
      </c>
      <c r="C198" s="174" t="s">
        <v>451</v>
      </c>
      <c r="D198" s="153" t="s">
        <v>280</v>
      </c>
      <c r="E198" s="152">
        <v>1</v>
      </c>
      <c r="F198" s="185" t="s">
        <v>456</v>
      </c>
      <c r="G198" s="150"/>
      <c r="H198" s="150">
        <v>732.54629999999997</v>
      </c>
      <c r="I198" s="140">
        <f t="shared" si="5"/>
        <v>732.54629999999997</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404</v>
      </c>
      <c r="B199" s="154" t="s">
        <v>387</v>
      </c>
      <c r="C199" s="174" t="s">
        <v>451</v>
      </c>
      <c r="D199" s="153" t="s">
        <v>280</v>
      </c>
      <c r="E199" s="152">
        <v>1</v>
      </c>
      <c r="F199" s="185" t="s">
        <v>457</v>
      </c>
      <c r="G199" s="150"/>
      <c r="H199" s="150">
        <v>436.04270000000002</v>
      </c>
      <c r="I199" s="140">
        <f t="shared" si="5"/>
        <v>436.04270000000002</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404</v>
      </c>
      <c r="B200" s="154" t="s">
        <v>387</v>
      </c>
      <c r="C200" s="174" t="s">
        <v>451</v>
      </c>
      <c r="D200" s="153" t="s">
        <v>280</v>
      </c>
      <c r="E200" s="152">
        <v>1</v>
      </c>
      <c r="F200" s="158" t="s">
        <v>458</v>
      </c>
      <c r="G200" s="150"/>
      <c r="H200" s="150">
        <v>436.04270000000002</v>
      </c>
      <c r="I200" s="140">
        <f t="shared" si="5"/>
        <v>436.04270000000002</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386</v>
      </c>
      <c r="B201" s="154" t="s">
        <v>102</v>
      </c>
      <c r="C201" s="174" t="s">
        <v>451</v>
      </c>
      <c r="D201" s="153" t="s">
        <v>280</v>
      </c>
      <c r="E201" s="152">
        <v>1</v>
      </c>
      <c r="F201" s="186" t="s">
        <v>952</v>
      </c>
      <c r="G201" s="150"/>
      <c r="H201" s="150">
        <v>401.1617</v>
      </c>
      <c r="I201" s="140">
        <f t="shared" si="5"/>
        <v>401.1617</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450</v>
      </c>
      <c r="B202" s="154" t="s">
        <v>94</v>
      </c>
      <c r="C202" s="174" t="s">
        <v>451</v>
      </c>
      <c r="D202" s="153" t="s">
        <v>280</v>
      </c>
      <c r="E202" s="152">
        <v>1</v>
      </c>
      <c r="F202" s="158" t="s">
        <v>459</v>
      </c>
      <c r="G202" s="150"/>
      <c r="H202" s="150">
        <v>1200.6885</v>
      </c>
      <c r="I202" s="140">
        <f t="shared" si="5"/>
        <v>1200.6885</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383</v>
      </c>
      <c r="B203" s="154" t="s">
        <v>388</v>
      </c>
      <c r="C203" s="174" t="s">
        <v>451</v>
      </c>
      <c r="D203" s="153" t="s">
        <v>280</v>
      </c>
      <c r="E203" s="152">
        <v>1</v>
      </c>
      <c r="F203" s="186" t="s">
        <v>460</v>
      </c>
      <c r="G203" s="150"/>
      <c r="H203" s="150">
        <v>732.54629999999997</v>
      </c>
      <c r="I203" s="140">
        <f t="shared" si="5"/>
        <v>732.54629999999997</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404</v>
      </c>
      <c r="B204" s="154" t="s">
        <v>387</v>
      </c>
      <c r="C204" s="174" t="s">
        <v>451</v>
      </c>
      <c r="D204" s="153" t="s">
        <v>280</v>
      </c>
      <c r="E204" s="152">
        <v>1</v>
      </c>
      <c r="F204" s="186" t="s">
        <v>461</v>
      </c>
      <c r="G204" s="150"/>
      <c r="H204" s="150">
        <v>436.04270000000002</v>
      </c>
      <c r="I204" s="140">
        <f t="shared" si="5"/>
        <v>436.04270000000002</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386</v>
      </c>
      <c r="B205" s="154" t="s">
        <v>102</v>
      </c>
      <c r="C205" s="174" t="s">
        <v>451</v>
      </c>
      <c r="D205" s="153" t="s">
        <v>280</v>
      </c>
      <c r="E205" s="152">
        <v>1</v>
      </c>
      <c r="F205" s="158" t="s">
        <v>462</v>
      </c>
      <c r="G205" s="150"/>
      <c r="H205" s="150">
        <v>401.1617</v>
      </c>
      <c r="I205" s="140">
        <f t="shared" si="5"/>
        <v>401.1617</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386</v>
      </c>
      <c r="B206" s="154" t="s">
        <v>102</v>
      </c>
      <c r="C206" s="174" t="s">
        <v>451</v>
      </c>
      <c r="D206" s="153" t="s">
        <v>280</v>
      </c>
      <c r="E206" s="152">
        <v>1</v>
      </c>
      <c r="F206" s="185" t="s">
        <v>463</v>
      </c>
      <c r="G206" s="150"/>
      <c r="H206" s="150">
        <v>401.1617</v>
      </c>
      <c r="I206" s="140">
        <f t="shared" si="5"/>
        <v>401.1617</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154" t="s">
        <v>102</v>
      </c>
      <c r="C207" s="174" t="s">
        <v>451</v>
      </c>
      <c r="D207" s="153" t="s">
        <v>280</v>
      </c>
      <c r="E207" s="152">
        <v>1</v>
      </c>
      <c r="F207" s="185" t="s">
        <v>464</v>
      </c>
      <c r="G207" s="150"/>
      <c r="H207" s="150">
        <v>401.1617</v>
      </c>
      <c r="I207" s="140">
        <f t="shared" si="5"/>
        <v>401.1617</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404</v>
      </c>
      <c r="B208" s="154" t="s">
        <v>387</v>
      </c>
      <c r="C208" s="174" t="s">
        <v>298</v>
      </c>
      <c r="D208" s="153" t="s">
        <v>280</v>
      </c>
      <c r="E208" s="152">
        <v>1</v>
      </c>
      <c r="F208" s="158" t="s">
        <v>467</v>
      </c>
      <c r="G208" s="150"/>
      <c r="H208" s="150">
        <v>436.04270000000002</v>
      </c>
      <c r="I208" s="140">
        <f t="shared" si="5"/>
        <v>436.04270000000002</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465</v>
      </c>
      <c r="B209" s="154" t="s">
        <v>94</v>
      </c>
      <c r="C209" s="174" t="s">
        <v>298</v>
      </c>
      <c r="D209" s="153" t="s">
        <v>280</v>
      </c>
      <c r="E209" s="152">
        <v>1</v>
      </c>
      <c r="F209" s="151" t="s">
        <v>468</v>
      </c>
      <c r="G209" s="150"/>
      <c r="H209" s="150">
        <v>1200.6885</v>
      </c>
      <c r="I209" s="140">
        <f t="shared" si="5"/>
        <v>1200.6885</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65" t="s">
        <v>383</v>
      </c>
      <c r="B210" s="154" t="s">
        <v>388</v>
      </c>
      <c r="C210" s="184" t="s">
        <v>298</v>
      </c>
      <c r="D210" s="153" t="s">
        <v>280</v>
      </c>
      <c r="E210" s="152">
        <v>1</v>
      </c>
      <c r="F210" s="158" t="s">
        <v>469</v>
      </c>
      <c r="G210" s="150"/>
      <c r="H210" s="150">
        <v>732.54629999999997</v>
      </c>
      <c r="I210" s="140">
        <f t="shared" si="5"/>
        <v>732.54629999999997</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55" t="s">
        <v>383</v>
      </c>
      <c r="B211" s="154" t="s">
        <v>388</v>
      </c>
      <c r="C211" s="174" t="s">
        <v>298</v>
      </c>
      <c r="D211" s="153" t="s">
        <v>280</v>
      </c>
      <c r="E211" s="152">
        <v>1</v>
      </c>
      <c r="F211" s="151" t="s">
        <v>470</v>
      </c>
      <c r="G211" s="150"/>
      <c r="H211" s="150">
        <v>732.54629999999997</v>
      </c>
      <c r="I211" s="140">
        <f t="shared" si="5"/>
        <v>732.54629999999997</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404</v>
      </c>
      <c r="B212" s="154" t="s">
        <v>387</v>
      </c>
      <c r="C212" s="174" t="s">
        <v>298</v>
      </c>
      <c r="D212" s="153" t="s">
        <v>280</v>
      </c>
      <c r="E212" s="152">
        <v>1</v>
      </c>
      <c r="F212" s="151" t="s">
        <v>471</v>
      </c>
      <c r="G212" s="150"/>
      <c r="H212" s="150">
        <v>436.04270000000002</v>
      </c>
      <c r="I212" s="140">
        <f t="shared" si="5"/>
        <v>436.04270000000002</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386</v>
      </c>
      <c r="B213" s="154" t="s">
        <v>102</v>
      </c>
      <c r="C213" s="174" t="s">
        <v>298</v>
      </c>
      <c r="D213" s="153" t="s">
        <v>280</v>
      </c>
      <c r="E213" s="152">
        <v>1</v>
      </c>
      <c r="F213" s="158" t="s">
        <v>472</v>
      </c>
      <c r="G213" s="150"/>
      <c r="H213" s="150">
        <v>401.1617</v>
      </c>
      <c r="I213" s="140">
        <f t="shared" si="5"/>
        <v>401.1617</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466</v>
      </c>
      <c r="B214" s="154" t="s">
        <v>94</v>
      </c>
      <c r="C214" s="174" t="s">
        <v>298</v>
      </c>
      <c r="D214" s="153" t="s">
        <v>280</v>
      </c>
      <c r="E214" s="152">
        <v>1</v>
      </c>
      <c r="F214" s="157" t="s">
        <v>761</v>
      </c>
      <c r="G214" s="150"/>
      <c r="H214" s="150">
        <v>1200.6885</v>
      </c>
      <c r="I214" s="140">
        <f t="shared" si="5"/>
        <v>1200.6885</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383</v>
      </c>
      <c r="B215" s="154" t="s">
        <v>388</v>
      </c>
      <c r="C215" s="174" t="s">
        <v>298</v>
      </c>
      <c r="D215" s="153" t="s">
        <v>280</v>
      </c>
      <c r="E215" s="152">
        <v>1</v>
      </c>
      <c r="F215" s="183" t="s">
        <v>473</v>
      </c>
      <c r="G215" s="150"/>
      <c r="H215" s="150">
        <v>732.54629999999997</v>
      </c>
      <c r="I215" s="140">
        <f t="shared" si="5"/>
        <v>732.54629999999997</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55" t="s">
        <v>383</v>
      </c>
      <c r="B216" s="154" t="s">
        <v>388</v>
      </c>
      <c r="C216" s="174" t="s">
        <v>298</v>
      </c>
      <c r="D216" s="153" t="s">
        <v>280</v>
      </c>
      <c r="E216" s="152">
        <v>1</v>
      </c>
      <c r="F216" s="182" t="s">
        <v>474</v>
      </c>
      <c r="G216" s="150"/>
      <c r="H216" s="150">
        <v>732.54629999999997</v>
      </c>
      <c r="I216" s="140">
        <f t="shared" si="5"/>
        <v>732.54629999999997</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404</v>
      </c>
      <c r="B217" s="154" t="s">
        <v>387</v>
      </c>
      <c r="C217" s="174" t="s">
        <v>298</v>
      </c>
      <c r="D217" s="153" t="s">
        <v>280</v>
      </c>
      <c r="E217" s="152">
        <v>1</v>
      </c>
      <c r="F217" s="151" t="s">
        <v>971</v>
      </c>
      <c r="G217" s="150"/>
      <c r="H217" s="150">
        <v>436.04270000000002</v>
      </c>
      <c r="I217" s="140">
        <f t="shared" si="5"/>
        <v>436.04270000000002</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386</v>
      </c>
      <c r="B218" s="154" t="s">
        <v>102</v>
      </c>
      <c r="C218" s="174" t="s">
        <v>298</v>
      </c>
      <c r="D218" s="153" t="s">
        <v>280</v>
      </c>
      <c r="E218" s="152">
        <v>1</v>
      </c>
      <c r="F218" s="151" t="s">
        <v>475</v>
      </c>
      <c r="G218" s="150"/>
      <c r="H218" s="150">
        <v>401.1617</v>
      </c>
      <c r="I218" s="140">
        <f t="shared" si="5"/>
        <v>401.1617</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404</v>
      </c>
      <c r="B219" s="181" t="s">
        <v>387</v>
      </c>
      <c r="C219" s="174" t="s">
        <v>299</v>
      </c>
      <c r="D219" s="180" t="s">
        <v>280</v>
      </c>
      <c r="E219" s="152">
        <v>1</v>
      </c>
      <c r="F219" s="158" t="s">
        <v>479</v>
      </c>
      <c r="G219" s="150"/>
      <c r="H219" s="150">
        <v>436.04270000000002</v>
      </c>
      <c r="I219" s="140">
        <f t="shared" si="5"/>
        <v>436.04270000000002</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476</v>
      </c>
      <c r="B220" s="181" t="s">
        <v>94</v>
      </c>
      <c r="C220" s="174" t="s">
        <v>299</v>
      </c>
      <c r="D220" s="180" t="s">
        <v>280</v>
      </c>
      <c r="E220" s="152">
        <v>1</v>
      </c>
      <c r="F220" s="151" t="s">
        <v>938</v>
      </c>
      <c r="G220" s="150"/>
      <c r="H220" s="150">
        <v>1200.6885</v>
      </c>
      <c r="I220" s="140">
        <f t="shared" si="5"/>
        <v>1200.6885</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383</v>
      </c>
      <c r="B221" s="181" t="s">
        <v>388</v>
      </c>
      <c r="C221" s="174" t="s">
        <v>299</v>
      </c>
      <c r="D221" s="180" t="s">
        <v>280</v>
      </c>
      <c r="E221" s="152">
        <v>1</v>
      </c>
      <c r="F221" s="151" t="s">
        <v>481</v>
      </c>
      <c r="G221" s="150"/>
      <c r="H221" s="150">
        <v>732.54629999999997</v>
      </c>
      <c r="I221" s="140">
        <f t="shared" si="5"/>
        <v>732.54629999999997</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181" t="s">
        <v>388</v>
      </c>
      <c r="C222" s="174" t="s">
        <v>299</v>
      </c>
      <c r="D222" s="180" t="s">
        <v>280</v>
      </c>
      <c r="E222" s="152">
        <v>1</v>
      </c>
      <c r="F222" s="158" t="s">
        <v>482</v>
      </c>
      <c r="G222" s="150"/>
      <c r="H222" s="150">
        <v>732.54629999999997</v>
      </c>
      <c r="I222" s="140">
        <f t="shared" si="5"/>
        <v>732.54629999999997</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383</v>
      </c>
      <c r="B223" s="181" t="s">
        <v>388</v>
      </c>
      <c r="C223" s="174" t="s">
        <v>299</v>
      </c>
      <c r="D223" s="180" t="s">
        <v>280</v>
      </c>
      <c r="E223" s="152">
        <v>1</v>
      </c>
      <c r="F223" s="158" t="s">
        <v>483</v>
      </c>
      <c r="G223" s="150"/>
      <c r="H223" s="150">
        <v>732.54629999999997</v>
      </c>
      <c r="I223" s="140">
        <f t="shared" si="5"/>
        <v>732.54629999999997</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404</v>
      </c>
      <c r="B224" s="181" t="s">
        <v>387</v>
      </c>
      <c r="C224" s="174" t="s">
        <v>299</v>
      </c>
      <c r="D224" s="180" t="s">
        <v>184</v>
      </c>
      <c r="E224" s="152">
        <v>1</v>
      </c>
      <c r="F224" s="151" t="s">
        <v>484</v>
      </c>
      <c r="G224" s="150"/>
      <c r="H224" s="150">
        <v>436.04270000000002</v>
      </c>
      <c r="I224" s="140">
        <f t="shared" si="5"/>
        <v>436.04270000000002</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181" t="s">
        <v>387</v>
      </c>
      <c r="C225" s="174" t="s">
        <v>299</v>
      </c>
      <c r="D225" s="180" t="s">
        <v>184</v>
      </c>
      <c r="E225" s="152">
        <v>1</v>
      </c>
      <c r="F225" s="151" t="s">
        <v>485</v>
      </c>
      <c r="G225" s="150"/>
      <c r="H225" s="150">
        <v>436.04270000000002</v>
      </c>
      <c r="I225" s="140">
        <f t="shared" si="5"/>
        <v>436.04270000000002</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477</v>
      </c>
      <c r="B226" s="181" t="s">
        <v>94</v>
      </c>
      <c r="C226" s="174" t="s">
        <v>299</v>
      </c>
      <c r="D226" s="180" t="s">
        <v>280</v>
      </c>
      <c r="E226" s="152">
        <v>1</v>
      </c>
      <c r="F226" s="158" t="s">
        <v>486</v>
      </c>
      <c r="G226" s="150"/>
      <c r="H226" s="150">
        <v>1200.6885</v>
      </c>
      <c r="I226" s="140">
        <f t="shared" si="5"/>
        <v>1200.6885</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383</v>
      </c>
      <c r="B227" s="181" t="s">
        <v>388</v>
      </c>
      <c r="C227" s="174" t="s">
        <v>299</v>
      </c>
      <c r="D227" s="180" t="s">
        <v>280</v>
      </c>
      <c r="E227" s="152">
        <v>1</v>
      </c>
      <c r="F227" s="160" t="s">
        <v>487</v>
      </c>
      <c r="G227" s="150"/>
      <c r="H227" s="150">
        <v>732.54629999999997</v>
      </c>
      <c r="I227" s="140">
        <f t="shared" si="5"/>
        <v>732.54629999999997</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181" t="s">
        <v>388</v>
      </c>
      <c r="C228" s="174" t="s">
        <v>299</v>
      </c>
      <c r="D228" s="180" t="s">
        <v>280</v>
      </c>
      <c r="E228" s="152">
        <v>1</v>
      </c>
      <c r="F228" s="151" t="s">
        <v>488</v>
      </c>
      <c r="G228" s="150"/>
      <c r="H228" s="150">
        <v>732.54629999999997</v>
      </c>
      <c r="I228" s="140">
        <f t="shared" si="5"/>
        <v>732.54629999999997</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404</v>
      </c>
      <c r="B229" s="181" t="s">
        <v>387</v>
      </c>
      <c r="C229" s="174" t="s">
        <v>299</v>
      </c>
      <c r="D229" s="180" t="s">
        <v>280</v>
      </c>
      <c r="E229" s="152">
        <v>1</v>
      </c>
      <c r="F229" s="151" t="s">
        <v>489</v>
      </c>
      <c r="G229" s="150"/>
      <c r="H229" s="150">
        <v>436.04270000000002</v>
      </c>
      <c r="I229" s="140">
        <f t="shared" si="5"/>
        <v>436.04270000000002</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478</v>
      </c>
      <c r="B230" s="181" t="s">
        <v>94</v>
      </c>
      <c r="C230" s="174" t="s">
        <v>299</v>
      </c>
      <c r="D230" s="180" t="s">
        <v>184</v>
      </c>
      <c r="E230" s="152">
        <v>1</v>
      </c>
      <c r="F230" s="151" t="s">
        <v>490</v>
      </c>
      <c r="G230" s="150"/>
      <c r="H230" s="150">
        <v>1200.6885</v>
      </c>
      <c r="I230" s="140">
        <f t="shared" si="5"/>
        <v>1200.6885</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383</v>
      </c>
      <c r="B231" s="181" t="s">
        <v>388</v>
      </c>
      <c r="C231" s="174" t="s">
        <v>299</v>
      </c>
      <c r="D231" s="180" t="s">
        <v>280</v>
      </c>
      <c r="E231" s="152">
        <v>1</v>
      </c>
      <c r="F231" s="151" t="s">
        <v>491</v>
      </c>
      <c r="G231" s="150"/>
      <c r="H231" s="150">
        <v>732.54629999999997</v>
      </c>
      <c r="I231" s="140">
        <f t="shared" si="5"/>
        <v>732.54629999999997</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404</v>
      </c>
      <c r="B232" s="181" t="s">
        <v>387</v>
      </c>
      <c r="C232" s="174" t="s">
        <v>299</v>
      </c>
      <c r="D232" s="180" t="s">
        <v>280</v>
      </c>
      <c r="E232" s="152">
        <v>1</v>
      </c>
      <c r="F232" s="158" t="s">
        <v>480</v>
      </c>
      <c r="G232" s="150"/>
      <c r="H232" s="150">
        <v>436.04270000000002</v>
      </c>
      <c r="I232" s="140">
        <f t="shared" si="5"/>
        <v>436.04270000000002</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404</v>
      </c>
      <c r="B233" s="154" t="s">
        <v>387</v>
      </c>
      <c r="C233" s="179" t="s">
        <v>291</v>
      </c>
      <c r="D233" s="153" t="s">
        <v>280</v>
      </c>
      <c r="E233" s="152">
        <v>1</v>
      </c>
      <c r="F233" s="172" t="s">
        <v>492</v>
      </c>
      <c r="G233" s="150"/>
      <c r="H233" s="150">
        <v>436.04270000000002</v>
      </c>
      <c r="I233" s="140">
        <f t="shared" si="5"/>
        <v>436.04270000000002</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386</v>
      </c>
      <c r="B234" s="154" t="s">
        <v>102</v>
      </c>
      <c r="C234" s="153" t="s">
        <v>291</v>
      </c>
      <c r="D234" s="153" t="s">
        <v>280</v>
      </c>
      <c r="E234" s="152">
        <v>1</v>
      </c>
      <c r="F234" s="158" t="s">
        <v>493</v>
      </c>
      <c r="G234" s="150"/>
      <c r="H234" s="150">
        <v>401.1617</v>
      </c>
      <c r="I234" s="140">
        <f t="shared" si="5"/>
        <v>401.1617</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383</v>
      </c>
      <c r="B235" s="154" t="s">
        <v>388</v>
      </c>
      <c r="C235" s="153" t="s">
        <v>292</v>
      </c>
      <c r="D235" s="153" t="s">
        <v>280</v>
      </c>
      <c r="E235" s="152">
        <v>1</v>
      </c>
      <c r="F235" s="164" t="s">
        <v>494</v>
      </c>
      <c r="G235" s="150"/>
      <c r="H235" s="150">
        <v>732.54629999999997</v>
      </c>
      <c r="I235" s="140">
        <f t="shared" si="5"/>
        <v>732.54629999999997</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384</v>
      </c>
      <c r="B236" s="154" t="s">
        <v>98</v>
      </c>
      <c r="C236" s="153" t="s">
        <v>292</v>
      </c>
      <c r="D236" s="153" t="s">
        <v>280</v>
      </c>
      <c r="E236" s="152">
        <v>1</v>
      </c>
      <c r="F236" s="169" t="s">
        <v>495</v>
      </c>
      <c r="G236" s="150"/>
      <c r="H236" s="150">
        <v>488.36419999999998</v>
      </c>
      <c r="I236" s="140">
        <f t="shared" si="5"/>
        <v>488.36419999999998</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404</v>
      </c>
      <c r="B237" s="154" t="s">
        <v>387</v>
      </c>
      <c r="C237" s="153" t="s">
        <v>292</v>
      </c>
      <c r="D237" s="153" t="s">
        <v>280</v>
      </c>
      <c r="E237" s="152">
        <v>1</v>
      </c>
      <c r="F237" s="164" t="s">
        <v>496</v>
      </c>
      <c r="G237" s="150"/>
      <c r="H237" s="150">
        <v>436.04270000000002</v>
      </c>
      <c r="I237" s="140">
        <f t="shared" si="5"/>
        <v>436.04270000000002</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386</v>
      </c>
      <c r="B238" s="154" t="s">
        <v>102</v>
      </c>
      <c r="C238" s="153" t="s">
        <v>292</v>
      </c>
      <c r="D238" s="153" t="s">
        <v>280</v>
      </c>
      <c r="E238" s="152">
        <v>1</v>
      </c>
      <c r="F238" s="158" t="s">
        <v>953</v>
      </c>
      <c r="G238" s="150"/>
      <c r="H238" s="150">
        <v>401.1617</v>
      </c>
      <c r="I238" s="140">
        <f t="shared" si="5"/>
        <v>401.1617</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497</v>
      </c>
      <c r="B239" s="154" t="s">
        <v>94</v>
      </c>
      <c r="C239" s="153" t="s">
        <v>285</v>
      </c>
      <c r="D239" s="153" t="s">
        <v>280</v>
      </c>
      <c r="E239" s="152">
        <v>1</v>
      </c>
      <c r="F239" s="151" t="s">
        <v>498</v>
      </c>
      <c r="G239" s="150"/>
      <c r="H239" s="150">
        <v>1200.6885</v>
      </c>
      <c r="I239" s="140">
        <f t="shared" si="5"/>
        <v>1200.6885</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383</v>
      </c>
      <c r="B240" s="154" t="s">
        <v>388</v>
      </c>
      <c r="C240" s="153" t="s">
        <v>285</v>
      </c>
      <c r="D240" s="153" t="s">
        <v>280</v>
      </c>
      <c r="E240" s="152">
        <v>1</v>
      </c>
      <c r="F240" s="178" t="s">
        <v>499</v>
      </c>
      <c r="G240" s="150"/>
      <c r="H240" s="150">
        <v>732.54629999999997</v>
      </c>
      <c r="I240" s="140">
        <f t="shared" si="5"/>
        <v>732.54629999999997</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500</v>
      </c>
      <c r="B241" s="154" t="s">
        <v>94</v>
      </c>
      <c r="C241" s="153" t="s">
        <v>501</v>
      </c>
      <c r="D241" s="153" t="s">
        <v>280</v>
      </c>
      <c r="E241" s="152">
        <v>1</v>
      </c>
      <c r="F241" s="158" t="s">
        <v>502</v>
      </c>
      <c r="G241" s="150"/>
      <c r="H241" s="150">
        <v>1200.6885</v>
      </c>
      <c r="I241" s="140">
        <f t="shared" si="5"/>
        <v>1200.6885</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383</v>
      </c>
      <c r="B242" s="154" t="s">
        <v>388</v>
      </c>
      <c r="C242" s="153" t="s">
        <v>501</v>
      </c>
      <c r="D242" s="153" t="s">
        <v>368</v>
      </c>
      <c r="E242" s="152">
        <v>1</v>
      </c>
      <c r="F242" s="166" t="s">
        <v>357</v>
      </c>
      <c r="G242" s="150"/>
      <c r="H242" s="150">
        <v>732.54629999999997</v>
      </c>
      <c r="I242" s="140">
        <f t="shared" si="5"/>
        <v>732.54629999999997</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503</v>
      </c>
      <c r="B243" s="154" t="s">
        <v>94</v>
      </c>
      <c r="C243" s="153" t="s">
        <v>296</v>
      </c>
      <c r="D243" s="153" t="s">
        <v>280</v>
      </c>
      <c r="E243" s="152">
        <v>1</v>
      </c>
      <c r="F243" s="158" t="s">
        <v>504</v>
      </c>
      <c r="G243" s="150"/>
      <c r="H243" s="150">
        <v>1200.6885</v>
      </c>
      <c r="I243" s="140">
        <f t="shared" si="5"/>
        <v>1200.6885</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65" t="s">
        <v>383</v>
      </c>
      <c r="B244" s="154" t="s">
        <v>388</v>
      </c>
      <c r="C244" s="153" t="s">
        <v>296</v>
      </c>
      <c r="D244" s="153" t="s">
        <v>280</v>
      </c>
      <c r="E244" s="152">
        <v>1</v>
      </c>
      <c r="F244" s="177" t="s">
        <v>505</v>
      </c>
      <c r="G244" s="150"/>
      <c r="H244" s="150">
        <v>732.54629999999997</v>
      </c>
      <c r="I244" s="140">
        <f t="shared" si="5"/>
        <v>732.54629999999997</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55" t="s">
        <v>384</v>
      </c>
      <c r="B245" s="154" t="s">
        <v>98</v>
      </c>
      <c r="C245" s="153" t="s">
        <v>296</v>
      </c>
      <c r="D245" s="153" t="s">
        <v>280</v>
      </c>
      <c r="E245" s="152">
        <v>1</v>
      </c>
      <c r="F245" s="157" t="s">
        <v>506</v>
      </c>
      <c r="G245" s="150"/>
      <c r="H245" s="150">
        <v>488.36419999999998</v>
      </c>
      <c r="I245" s="140">
        <f t="shared" si="5"/>
        <v>488.36419999999998</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404</v>
      </c>
      <c r="B246" s="154" t="s">
        <v>387</v>
      </c>
      <c r="C246" s="153" t="s">
        <v>296</v>
      </c>
      <c r="D246" s="153" t="s">
        <v>280</v>
      </c>
      <c r="E246" s="152">
        <v>1</v>
      </c>
      <c r="F246" s="158" t="s">
        <v>507</v>
      </c>
      <c r="G246" s="150"/>
      <c r="H246" s="150">
        <v>436.04270000000002</v>
      </c>
      <c r="I246" s="140">
        <f t="shared" si="5"/>
        <v>436.04270000000002</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386</v>
      </c>
      <c r="B247" s="154" t="s">
        <v>102</v>
      </c>
      <c r="C247" s="153" t="s">
        <v>296</v>
      </c>
      <c r="D247" s="153" t="s">
        <v>280</v>
      </c>
      <c r="E247" s="152">
        <v>1</v>
      </c>
      <c r="F247" s="158" t="s">
        <v>508</v>
      </c>
      <c r="G247" s="150"/>
      <c r="H247" s="150">
        <v>401.1617</v>
      </c>
      <c r="I247" s="140">
        <f t="shared" si="5"/>
        <v>401.1617</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386</v>
      </c>
      <c r="B248" s="154" t="s">
        <v>102</v>
      </c>
      <c r="C248" s="153" t="s">
        <v>296</v>
      </c>
      <c r="D248" s="153" t="s">
        <v>280</v>
      </c>
      <c r="E248" s="152">
        <v>1</v>
      </c>
      <c r="F248" s="158" t="s">
        <v>509</v>
      </c>
      <c r="G248" s="150"/>
      <c r="H248" s="150">
        <v>401.1617</v>
      </c>
      <c r="I248" s="140">
        <f t="shared" si="5"/>
        <v>401.1617</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65" t="s">
        <v>383</v>
      </c>
      <c r="B249" s="154" t="s">
        <v>388</v>
      </c>
      <c r="C249" s="153" t="s">
        <v>289</v>
      </c>
      <c r="D249" s="153" t="s">
        <v>280</v>
      </c>
      <c r="E249" s="152">
        <v>1</v>
      </c>
      <c r="F249" s="151" t="s">
        <v>511</v>
      </c>
      <c r="G249" s="150"/>
      <c r="H249" s="150">
        <v>732.54629999999997</v>
      </c>
      <c r="I249" s="140">
        <f t="shared" si="5"/>
        <v>732.54629999999997</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55" t="s">
        <v>383</v>
      </c>
      <c r="B250" s="154" t="s">
        <v>388</v>
      </c>
      <c r="C250" s="153" t="s">
        <v>289</v>
      </c>
      <c r="D250" s="153" t="s">
        <v>280</v>
      </c>
      <c r="E250" s="152">
        <v>1</v>
      </c>
      <c r="F250" s="157" t="s">
        <v>512</v>
      </c>
      <c r="G250" s="150"/>
      <c r="H250" s="150">
        <v>732.54629999999997</v>
      </c>
      <c r="I250" s="140">
        <f t="shared" si="5"/>
        <v>732.54629999999997</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404</v>
      </c>
      <c r="B251" s="154" t="s">
        <v>387</v>
      </c>
      <c r="C251" s="153" t="s">
        <v>289</v>
      </c>
      <c r="D251" s="153" t="s">
        <v>280</v>
      </c>
      <c r="E251" s="152">
        <v>1</v>
      </c>
      <c r="F251" s="157" t="s">
        <v>513</v>
      </c>
      <c r="G251" s="150"/>
      <c r="H251" s="150">
        <v>436.04270000000002</v>
      </c>
      <c r="I251" s="140">
        <f t="shared" si="5"/>
        <v>436.04270000000002</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65" t="s">
        <v>510</v>
      </c>
      <c r="B252" s="154" t="s">
        <v>94</v>
      </c>
      <c r="C252" s="153" t="s">
        <v>289</v>
      </c>
      <c r="D252" s="153" t="s">
        <v>280</v>
      </c>
      <c r="E252" s="152">
        <v>1</v>
      </c>
      <c r="F252" s="158" t="s">
        <v>514</v>
      </c>
      <c r="G252" s="150"/>
      <c r="H252" s="150">
        <v>1200.6885</v>
      </c>
      <c r="I252" s="140">
        <f t="shared" si="5"/>
        <v>1200.6885</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55" t="s">
        <v>383</v>
      </c>
      <c r="B253" s="154" t="s">
        <v>388</v>
      </c>
      <c r="C253" s="153" t="s">
        <v>289</v>
      </c>
      <c r="D253" s="153" t="s">
        <v>280</v>
      </c>
      <c r="E253" s="152">
        <v>1</v>
      </c>
      <c r="F253" s="158" t="s">
        <v>515</v>
      </c>
      <c r="G253" s="150"/>
      <c r="H253" s="150">
        <v>732.54629999999997</v>
      </c>
      <c r="I253" s="140">
        <f t="shared" si="5"/>
        <v>732.54629999999997</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383</v>
      </c>
      <c r="B254" s="154" t="s">
        <v>388</v>
      </c>
      <c r="C254" s="153" t="s">
        <v>289</v>
      </c>
      <c r="D254" s="153" t="s">
        <v>280</v>
      </c>
      <c r="E254" s="152">
        <v>1</v>
      </c>
      <c r="F254" s="158" t="s">
        <v>516</v>
      </c>
      <c r="G254" s="150"/>
      <c r="H254" s="150">
        <v>732.54629999999997</v>
      </c>
      <c r="I254" s="140">
        <f t="shared" si="5"/>
        <v>732.54629999999997</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65" t="s">
        <v>404</v>
      </c>
      <c r="B255" s="154" t="s">
        <v>387</v>
      </c>
      <c r="C255" s="153" t="s">
        <v>289</v>
      </c>
      <c r="D255" s="153" t="s">
        <v>280</v>
      </c>
      <c r="E255" s="152">
        <v>1</v>
      </c>
      <c r="F255" s="151" t="s">
        <v>517</v>
      </c>
      <c r="G255" s="150"/>
      <c r="H255" s="150">
        <v>436.04270000000002</v>
      </c>
      <c r="I255" s="140">
        <f t="shared" si="5"/>
        <v>436.04270000000002</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65" t="s">
        <v>404</v>
      </c>
      <c r="B256" s="154" t="s">
        <v>387</v>
      </c>
      <c r="C256" s="153" t="s">
        <v>289</v>
      </c>
      <c r="D256" s="153" t="s">
        <v>280</v>
      </c>
      <c r="E256" s="152">
        <v>1</v>
      </c>
      <c r="F256" s="151" t="s">
        <v>965</v>
      </c>
      <c r="G256" s="150"/>
      <c r="H256" s="150">
        <v>436.04270000000002</v>
      </c>
      <c r="I256" s="140">
        <f t="shared" si="5"/>
        <v>436.04270000000002</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55" t="s">
        <v>404</v>
      </c>
      <c r="B257" s="154" t="s">
        <v>387</v>
      </c>
      <c r="C257" s="153" t="s">
        <v>290</v>
      </c>
      <c r="D257" s="153" t="s">
        <v>368</v>
      </c>
      <c r="E257" s="152">
        <v>1</v>
      </c>
      <c r="F257" s="166" t="s">
        <v>357</v>
      </c>
      <c r="G257" s="150"/>
      <c r="H257" s="150">
        <v>436.04270000000002</v>
      </c>
      <c r="I257" s="140">
        <f t="shared" si="5"/>
        <v>436.04270000000002</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55" t="s">
        <v>518</v>
      </c>
      <c r="B258" s="154" t="s">
        <v>94</v>
      </c>
      <c r="C258" s="153" t="s">
        <v>290</v>
      </c>
      <c r="D258" s="153" t="s">
        <v>280</v>
      </c>
      <c r="E258" s="152">
        <v>1</v>
      </c>
      <c r="F258" s="158" t="s">
        <v>519</v>
      </c>
      <c r="G258" s="150"/>
      <c r="H258" s="150">
        <v>1200.6885</v>
      </c>
      <c r="I258" s="140">
        <f t="shared" ref="I258:I321" si="6">SUM(G258:H258)</f>
        <v>1200.6885</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383</v>
      </c>
      <c r="B259" s="154" t="s">
        <v>388</v>
      </c>
      <c r="C259" s="153" t="s">
        <v>290</v>
      </c>
      <c r="D259" s="153" t="s">
        <v>280</v>
      </c>
      <c r="E259" s="152">
        <v>1</v>
      </c>
      <c r="F259" s="158" t="s">
        <v>520</v>
      </c>
      <c r="G259" s="150"/>
      <c r="H259" s="150">
        <v>732.54629999999997</v>
      </c>
      <c r="I259" s="140">
        <f t="shared" si="6"/>
        <v>732.54629999999997</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65" t="s">
        <v>384</v>
      </c>
      <c r="B260" s="154" t="s">
        <v>98</v>
      </c>
      <c r="C260" s="153" t="s">
        <v>290</v>
      </c>
      <c r="D260" s="153" t="s">
        <v>280</v>
      </c>
      <c r="E260" s="152">
        <v>1</v>
      </c>
      <c r="F260" s="151" t="s">
        <v>521</v>
      </c>
      <c r="G260" s="150"/>
      <c r="H260" s="150">
        <v>488.36419999999998</v>
      </c>
      <c r="I260" s="140">
        <f t="shared" si="6"/>
        <v>488.36419999999998</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55" t="s">
        <v>404</v>
      </c>
      <c r="B261" s="154" t="s">
        <v>387</v>
      </c>
      <c r="C261" s="153" t="s">
        <v>290</v>
      </c>
      <c r="D261" s="153" t="s">
        <v>280</v>
      </c>
      <c r="E261" s="152">
        <v>1</v>
      </c>
      <c r="F261" s="158" t="s">
        <v>522</v>
      </c>
      <c r="G261" s="150"/>
      <c r="H261" s="150">
        <v>436.04270000000002</v>
      </c>
      <c r="I261" s="140">
        <f t="shared" si="6"/>
        <v>436.04270000000002</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55" t="s">
        <v>386</v>
      </c>
      <c r="B262" s="154" t="s">
        <v>102</v>
      </c>
      <c r="C262" s="153" t="s">
        <v>290</v>
      </c>
      <c r="D262" s="153" t="s">
        <v>280</v>
      </c>
      <c r="E262" s="152">
        <v>1</v>
      </c>
      <c r="F262" s="158" t="s">
        <v>930</v>
      </c>
      <c r="G262" s="150"/>
      <c r="H262" s="150">
        <v>401.1617</v>
      </c>
      <c r="I262" s="140">
        <f t="shared" si="6"/>
        <v>401.1617</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404</v>
      </c>
      <c r="B263" s="154" t="s">
        <v>387</v>
      </c>
      <c r="C263" s="153" t="s">
        <v>301</v>
      </c>
      <c r="D263" s="153" t="s">
        <v>280</v>
      </c>
      <c r="E263" s="152">
        <v>1</v>
      </c>
      <c r="F263" s="158" t="s">
        <v>525</v>
      </c>
      <c r="G263" s="150"/>
      <c r="H263" s="150">
        <v>436.04270000000002</v>
      </c>
      <c r="I263" s="140">
        <f t="shared" si="6"/>
        <v>436.04270000000002</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523</v>
      </c>
      <c r="B264" s="154" t="s">
        <v>94</v>
      </c>
      <c r="C264" s="153" t="s">
        <v>301</v>
      </c>
      <c r="D264" s="153" t="s">
        <v>368</v>
      </c>
      <c r="E264" s="152">
        <v>1</v>
      </c>
      <c r="F264" s="166" t="s">
        <v>357</v>
      </c>
      <c r="G264" s="150"/>
      <c r="H264" s="150">
        <v>1200.6885</v>
      </c>
      <c r="I264" s="140">
        <f t="shared" si="6"/>
        <v>1200.6885</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383</v>
      </c>
      <c r="B265" s="154" t="s">
        <v>388</v>
      </c>
      <c r="C265" s="153" t="s">
        <v>301</v>
      </c>
      <c r="D265" s="153" t="s">
        <v>280</v>
      </c>
      <c r="E265" s="152">
        <v>1</v>
      </c>
      <c r="F265" s="158" t="s">
        <v>526</v>
      </c>
      <c r="G265" s="150"/>
      <c r="H265" s="150">
        <v>732.54629999999997</v>
      </c>
      <c r="I265" s="140">
        <f t="shared" si="6"/>
        <v>732.54629999999997</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55" t="s">
        <v>524</v>
      </c>
      <c r="B266" s="154" t="s">
        <v>94</v>
      </c>
      <c r="C266" s="153" t="s">
        <v>301</v>
      </c>
      <c r="D266" s="153" t="s">
        <v>280</v>
      </c>
      <c r="E266" s="152">
        <v>1</v>
      </c>
      <c r="F266" s="158" t="s">
        <v>527</v>
      </c>
      <c r="G266" s="150"/>
      <c r="H266" s="150">
        <v>1200.6885</v>
      </c>
      <c r="I266" s="140">
        <f t="shared" si="6"/>
        <v>1200.6885</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383</v>
      </c>
      <c r="B267" s="154" t="s">
        <v>388</v>
      </c>
      <c r="C267" s="153" t="s">
        <v>301</v>
      </c>
      <c r="D267" s="153" t="s">
        <v>280</v>
      </c>
      <c r="E267" s="152">
        <v>1</v>
      </c>
      <c r="F267" s="157" t="s">
        <v>528</v>
      </c>
      <c r="G267" s="150"/>
      <c r="H267" s="150">
        <v>732.54629999999997</v>
      </c>
      <c r="I267" s="140">
        <f t="shared" si="6"/>
        <v>732.54629999999997</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404</v>
      </c>
      <c r="B268" s="154" t="s">
        <v>387</v>
      </c>
      <c r="C268" s="153" t="s">
        <v>301</v>
      </c>
      <c r="D268" s="153" t="s">
        <v>280</v>
      </c>
      <c r="E268" s="152">
        <v>1</v>
      </c>
      <c r="F268" s="161" t="s">
        <v>529</v>
      </c>
      <c r="G268" s="150"/>
      <c r="H268" s="150">
        <v>436.04270000000002</v>
      </c>
      <c r="I268" s="140">
        <f t="shared" si="6"/>
        <v>436.04270000000002</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154" t="s">
        <v>387</v>
      </c>
      <c r="C269" s="153" t="s">
        <v>301</v>
      </c>
      <c r="D269" s="153" t="s">
        <v>280</v>
      </c>
      <c r="E269" s="152">
        <v>1</v>
      </c>
      <c r="F269" s="158" t="s">
        <v>530</v>
      </c>
      <c r="G269" s="150"/>
      <c r="H269" s="150">
        <v>436.04270000000002</v>
      </c>
      <c r="I269" s="140">
        <f t="shared" si="6"/>
        <v>436.04270000000002</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531</v>
      </c>
      <c r="B270" s="154" t="s">
        <v>94</v>
      </c>
      <c r="C270" s="153" t="s">
        <v>539</v>
      </c>
      <c r="D270" s="153" t="s">
        <v>280</v>
      </c>
      <c r="E270" s="152">
        <v>1</v>
      </c>
      <c r="F270" s="157" t="s">
        <v>534</v>
      </c>
      <c r="G270" s="150"/>
      <c r="H270" s="150">
        <v>1200.6885</v>
      </c>
      <c r="I270" s="140">
        <f t="shared" si="6"/>
        <v>1200.6885</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383</v>
      </c>
      <c r="B271" s="154" t="s">
        <v>388</v>
      </c>
      <c r="C271" s="153" t="s">
        <v>539</v>
      </c>
      <c r="D271" s="153" t="s">
        <v>280</v>
      </c>
      <c r="E271" s="152">
        <v>1</v>
      </c>
      <c r="F271" s="158" t="s">
        <v>535</v>
      </c>
      <c r="G271" s="150"/>
      <c r="H271" s="150">
        <v>732.54629999999997</v>
      </c>
      <c r="I271" s="140">
        <f t="shared" si="6"/>
        <v>732.54629999999997</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532</v>
      </c>
      <c r="B272" s="154" t="s">
        <v>94</v>
      </c>
      <c r="C272" s="153" t="s">
        <v>539</v>
      </c>
      <c r="D272" s="153" t="s">
        <v>280</v>
      </c>
      <c r="E272" s="152">
        <v>1</v>
      </c>
      <c r="F272" s="157" t="s">
        <v>536</v>
      </c>
      <c r="G272" s="150"/>
      <c r="H272" s="150">
        <v>1200.6885</v>
      </c>
      <c r="I272" s="140">
        <f t="shared" si="6"/>
        <v>1200.6885</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65" t="s">
        <v>533</v>
      </c>
      <c r="B273" s="154" t="s">
        <v>94</v>
      </c>
      <c r="C273" s="153" t="s">
        <v>539</v>
      </c>
      <c r="D273" s="153" t="s">
        <v>280</v>
      </c>
      <c r="E273" s="152">
        <v>1</v>
      </c>
      <c r="F273" s="177" t="s">
        <v>537</v>
      </c>
      <c r="G273" s="150"/>
      <c r="H273" s="150">
        <v>1200.6885</v>
      </c>
      <c r="I273" s="140">
        <f t="shared" si="6"/>
        <v>1200.6885</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55" t="s">
        <v>383</v>
      </c>
      <c r="B274" s="154" t="s">
        <v>388</v>
      </c>
      <c r="C274" s="153" t="s">
        <v>539</v>
      </c>
      <c r="D274" s="153" t="s">
        <v>280</v>
      </c>
      <c r="E274" s="152">
        <v>1</v>
      </c>
      <c r="F274" s="158" t="s">
        <v>538</v>
      </c>
      <c r="G274" s="150"/>
      <c r="H274" s="150">
        <v>732.54629999999997</v>
      </c>
      <c r="I274" s="140">
        <f t="shared" si="6"/>
        <v>732.54629999999997</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531</v>
      </c>
      <c r="B275" s="154" t="s">
        <v>94</v>
      </c>
      <c r="C275" s="153" t="s">
        <v>542</v>
      </c>
      <c r="D275" s="153" t="s">
        <v>280</v>
      </c>
      <c r="E275" s="152">
        <v>1</v>
      </c>
      <c r="F275" s="157" t="s">
        <v>543</v>
      </c>
      <c r="G275" s="150"/>
      <c r="H275" s="150">
        <v>1200.6885</v>
      </c>
      <c r="I275" s="140">
        <f t="shared" si="6"/>
        <v>1200.6885</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65" t="s">
        <v>383</v>
      </c>
      <c r="B276" s="154" t="s">
        <v>388</v>
      </c>
      <c r="C276" s="153" t="s">
        <v>542</v>
      </c>
      <c r="D276" s="153" t="s">
        <v>280</v>
      </c>
      <c r="E276" s="152">
        <v>1</v>
      </c>
      <c r="F276" s="158" t="s">
        <v>544</v>
      </c>
      <c r="G276" s="150"/>
      <c r="H276" s="150">
        <v>732.54629999999997</v>
      </c>
      <c r="I276" s="140">
        <f t="shared" si="6"/>
        <v>732.54629999999997</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55" t="s">
        <v>540</v>
      </c>
      <c r="B277" s="154" t="s">
        <v>94</v>
      </c>
      <c r="C277" s="153" t="s">
        <v>542</v>
      </c>
      <c r="D277" s="153" t="s">
        <v>280</v>
      </c>
      <c r="E277" s="152">
        <v>1</v>
      </c>
      <c r="F277" s="157" t="s">
        <v>545</v>
      </c>
      <c r="G277" s="150"/>
      <c r="H277" s="150">
        <v>1200.6885</v>
      </c>
      <c r="I277" s="140">
        <f t="shared" si="6"/>
        <v>1200.6885</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383</v>
      </c>
      <c r="B278" s="154" t="s">
        <v>388</v>
      </c>
      <c r="C278" s="153" t="s">
        <v>542</v>
      </c>
      <c r="D278" s="153" t="s">
        <v>280</v>
      </c>
      <c r="E278" s="152">
        <v>1</v>
      </c>
      <c r="F278" s="157" t="s">
        <v>546</v>
      </c>
      <c r="G278" s="150"/>
      <c r="H278" s="150">
        <v>732.54629999999997</v>
      </c>
      <c r="I278" s="140">
        <f t="shared" si="6"/>
        <v>732.54629999999997</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55" t="s">
        <v>541</v>
      </c>
      <c r="B279" s="154" t="s">
        <v>94</v>
      </c>
      <c r="C279" s="153" t="s">
        <v>542</v>
      </c>
      <c r="D279" s="153" t="s">
        <v>368</v>
      </c>
      <c r="E279" s="152">
        <v>1</v>
      </c>
      <c r="F279" s="166" t="s">
        <v>357</v>
      </c>
      <c r="G279" s="150"/>
      <c r="H279" s="150">
        <v>1200.6885</v>
      </c>
      <c r="I279" s="140">
        <f t="shared" si="6"/>
        <v>1200.6885</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383</v>
      </c>
      <c r="B280" s="154" t="s">
        <v>388</v>
      </c>
      <c r="C280" s="153" t="s">
        <v>542</v>
      </c>
      <c r="D280" s="153" t="s">
        <v>280</v>
      </c>
      <c r="E280" s="152">
        <v>1</v>
      </c>
      <c r="F280" s="157" t="s">
        <v>547</v>
      </c>
      <c r="G280" s="150"/>
      <c r="H280" s="150">
        <v>732.54629999999997</v>
      </c>
      <c r="I280" s="140">
        <f t="shared" si="6"/>
        <v>732.54629999999997</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548</v>
      </c>
      <c r="B281" s="154" t="s">
        <v>94</v>
      </c>
      <c r="C281" s="153" t="s">
        <v>380</v>
      </c>
      <c r="D281" s="153" t="s">
        <v>280</v>
      </c>
      <c r="E281" s="152">
        <v>1</v>
      </c>
      <c r="F281" s="151" t="s">
        <v>551</v>
      </c>
      <c r="G281" s="150"/>
      <c r="H281" s="150">
        <v>1200.6885</v>
      </c>
      <c r="I281" s="140">
        <f t="shared" si="6"/>
        <v>1200.6885</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55" t="s">
        <v>383</v>
      </c>
      <c r="B282" s="154" t="s">
        <v>388</v>
      </c>
      <c r="C282" s="153" t="s">
        <v>380</v>
      </c>
      <c r="D282" s="153" t="s">
        <v>280</v>
      </c>
      <c r="E282" s="152">
        <v>1</v>
      </c>
      <c r="F282" s="157" t="s">
        <v>552</v>
      </c>
      <c r="G282" s="150"/>
      <c r="H282" s="150">
        <v>732.54629999999997</v>
      </c>
      <c r="I282" s="140">
        <f t="shared" si="6"/>
        <v>732.54629999999997</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549</v>
      </c>
      <c r="B283" s="154" t="s">
        <v>94</v>
      </c>
      <c r="C283" s="153" t="s">
        <v>380</v>
      </c>
      <c r="D283" s="153" t="s">
        <v>280</v>
      </c>
      <c r="E283" s="152">
        <v>1</v>
      </c>
      <c r="F283" s="157" t="s">
        <v>553</v>
      </c>
      <c r="G283" s="150"/>
      <c r="H283" s="150">
        <v>1200.6885</v>
      </c>
      <c r="I283" s="140">
        <f t="shared" si="6"/>
        <v>1200.6885</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383</v>
      </c>
      <c r="B284" s="154" t="s">
        <v>388</v>
      </c>
      <c r="C284" s="153" t="s">
        <v>380</v>
      </c>
      <c r="D284" s="153" t="s">
        <v>280</v>
      </c>
      <c r="E284" s="152">
        <v>1</v>
      </c>
      <c r="F284" s="151" t="s">
        <v>554</v>
      </c>
      <c r="G284" s="150"/>
      <c r="H284" s="150">
        <v>732.54629999999997</v>
      </c>
      <c r="I284" s="140">
        <f t="shared" si="6"/>
        <v>732.54629999999997</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550</v>
      </c>
      <c r="B285" s="154" t="s">
        <v>94</v>
      </c>
      <c r="C285" s="153" t="s">
        <v>380</v>
      </c>
      <c r="D285" s="153" t="s">
        <v>280</v>
      </c>
      <c r="E285" s="152">
        <v>1</v>
      </c>
      <c r="F285" s="157" t="s">
        <v>555</v>
      </c>
      <c r="G285" s="150"/>
      <c r="H285" s="150">
        <v>1200.6885</v>
      </c>
      <c r="I285" s="140">
        <f t="shared" si="6"/>
        <v>1200.6885</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383</v>
      </c>
      <c r="B286" s="154" t="s">
        <v>388</v>
      </c>
      <c r="C286" s="153" t="s">
        <v>380</v>
      </c>
      <c r="D286" s="153" t="s">
        <v>280</v>
      </c>
      <c r="E286" s="152">
        <v>1</v>
      </c>
      <c r="F286" s="151" t="s">
        <v>556</v>
      </c>
      <c r="G286" s="150"/>
      <c r="H286" s="150">
        <v>732.54629999999997</v>
      </c>
      <c r="I286" s="140">
        <f t="shared" si="6"/>
        <v>732.54629999999997</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548</v>
      </c>
      <c r="B287" s="154" t="s">
        <v>94</v>
      </c>
      <c r="C287" s="174" t="s">
        <v>581</v>
      </c>
      <c r="D287" s="153" t="s">
        <v>280</v>
      </c>
      <c r="E287" s="152">
        <v>1</v>
      </c>
      <c r="F287" s="168" t="s">
        <v>928</v>
      </c>
      <c r="G287" s="150"/>
      <c r="H287" s="150">
        <v>1200.6885</v>
      </c>
      <c r="I287" s="140">
        <f t="shared" si="6"/>
        <v>1200.6885</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383</v>
      </c>
      <c r="B288" s="154" t="s">
        <v>388</v>
      </c>
      <c r="C288" s="174" t="s">
        <v>581</v>
      </c>
      <c r="D288" s="153" t="s">
        <v>280</v>
      </c>
      <c r="E288" s="152">
        <v>1</v>
      </c>
      <c r="F288" s="172" t="s">
        <v>558</v>
      </c>
      <c r="G288" s="150"/>
      <c r="H288" s="150">
        <v>732.54629999999997</v>
      </c>
      <c r="I288" s="140">
        <f t="shared" si="6"/>
        <v>732.54629999999997</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549</v>
      </c>
      <c r="B289" s="154" t="s">
        <v>94</v>
      </c>
      <c r="C289" s="174" t="s">
        <v>581</v>
      </c>
      <c r="D289" s="153" t="s">
        <v>280</v>
      </c>
      <c r="E289" s="152">
        <v>1</v>
      </c>
      <c r="F289" s="157" t="s">
        <v>559</v>
      </c>
      <c r="G289" s="150"/>
      <c r="H289" s="150">
        <v>1200.6885</v>
      </c>
      <c r="I289" s="140">
        <f t="shared" si="6"/>
        <v>1200.6885</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383</v>
      </c>
      <c r="B290" s="154" t="s">
        <v>388</v>
      </c>
      <c r="C290" s="174" t="s">
        <v>581</v>
      </c>
      <c r="D290" s="153" t="s">
        <v>280</v>
      </c>
      <c r="E290" s="152">
        <v>1</v>
      </c>
      <c r="F290" s="168" t="s">
        <v>560</v>
      </c>
      <c r="G290" s="150"/>
      <c r="H290" s="150">
        <v>732.54629999999997</v>
      </c>
      <c r="I290" s="140">
        <f t="shared" si="6"/>
        <v>732.54629999999997</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550</v>
      </c>
      <c r="B291" s="154" t="s">
        <v>94</v>
      </c>
      <c r="C291" s="174" t="s">
        <v>581</v>
      </c>
      <c r="D291" s="153" t="s">
        <v>280</v>
      </c>
      <c r="E291" s="152">
        <v>1</v>
      </c>
      <c r="F291" s="157" t="s">
        <v>561</v>
      </c>
      <c r="G291" s="150"/>
      <c r="H291" s="150">
        <v>1200.6885</v>
      </c>
      <c r="I291" s="140">
        <f t="shared" si="6"/>
        <v>1200.6885</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383</v>
      </c>
      <c r="B292" s="154" t="s">
        <v>388</v>
      </c>
      <c r="C292" s="174" t="s">
        <v>581</v>
      </c>
      <c r="D292" s="153" t="s">
        <v>280</v>
      </c>
      <c r="E292" s="152">
        <v>1</v>
      </c>
      <c r="F292" s="176" t="s">
        <v>562</v>
      </c>
      <c r="G292" s="150"/>
      <c r="H292" s="150">
        <v>732.54629999999997</v>
      </c>
      <c r="I292" s="140">
        <f t="shared" si="6"/>
        <v>732.54629999999997</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548</v>
      </c>
      <c r="B293" s="154" t="s">
        <v>94</v>
      </c>
      <c r="C293" s="174" t="s">
        <v>582</v>
      </c>
      <c r="D293" s="153" t="s">
        <v>280</v>
      </c>
      <c r="E293" s="152">
        <v>1</v>
      </c>
      <c r="F293" s="157" t="s">
        <v>563</v>
      </c>
      <c r="G293" s="150"/>
      <c r="H293" s="150">
        <v>1200.6885</v>
      </c>
      <c r="I293" s="140">
        <f t="shared" si="6"/>
        <v>1200.6885</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383</v>
      </c>
      <c r="B294" s="154" t="s">
        <v>388</v>
      </c>
      <c r="C294" s="174" t="s">
        <v>582</v>
      </c>
      <c r="D294" s="153" t="s">
        <v>280</v>
      </c>
      <c r="E294" s="152">
        <v>1</v>
      </c>
      <c r="F294" s="175" t="s">
        <v>564</v>
      </c>
      <c r="G294" s="150"/>
      <c r="H294" s="150">
        <v>732.54629999999997</v>
      </c>
      <c r="I294" s="140">
        <f t="shared" si="6"/>
        <v>732.54629999999997</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549</v>
      </c>
      <c r="B295" s="154" t="s">
        <v>94</v>
      </c>
      <c r="C295" s="174" t="s">
        <v>582</v>
      </c>
      <c r="D295" s="153" t="s">
        <v>280</v>
      </c>
      <c r="E295" s="152">
        <v>1</v>
      </c>
      <c r="F295" s="175" t="s">
        <v>565</v>
      </c>
      <c r="G295" s="150"/>
      <c r="H295" s="150">
        <v>1200.6885</v>
      </c>
      <c r="I295" s="140">
        <f t="shared" si="6"/>
        <v>1200.6885</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383</v>
      </c>
      <c r="B296" s="154" t="s">
        <v>388</v>
      </c>
      <c r="C296" s="174" t="s">
        <v>582</v>
      </c>
      <c r="D296" s="153" t="s">
        <v>280</v>
      </c>
      <c r="E296" s="152">
        <v>1</v>
      </c>
      <c r="F296" s="175" t="s">
        <v>566</v>
      </c>
      <c r="G296" s="150"/>
      <c r="H296" s="150">
        <v>732.54629999999997</v>
      </c>
      <c r="I296" s="140">
        <f t="shared" si="6"/>
        <v>732.54629999999997</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550</v>
      </c>
      <c r="B297" s="154" t="s">
        <v>94</v>
      </c>
      <c r="C297" s="174" t="s">
        <v>582</v>
      </c>
      <c r="D297" s="153" t="s">
        <v>280</v>
      </c>
      <c r="E297" s="152">
        <v>1</v>
      </c>
      <c r="F297" s="157" t="s">
        <v>567</v>
      </c>
      <c r="G297" s="150"/>
      <c r="H297" s="150">
        <v>1200.6885</v>
      </c>
      <c r="I297" s="140">
        <f t="shared" si="6"/>
        <v>1200.6885</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383</v>
      </c>
      <c r="B298" s="154" t="s">
        <v>388</v>
      </c>
      <c r="C298" s="174" t="s">
        <v>582</v>
      </c>
      <c r="D298" s="153" t="s">
        <v>280</v>
      </c>
      <c r="E298" s="152">
        <v>1</v>
      </c>
      <c r="F298" s="175" t="s">
        <v>568</v>
      </c>
      <c r="G298" s="150"/>
      <c r="H298" s="150">
        <v>732.54629999999997</v>
      </c>
      <c r="I298" s="140">
        <f t="shared" si="6"/>
        <v>732.54629999999997</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548</v>
      </c>
      <c r="B299" s="154" t="s">
        <v>94</v>
      </c>
      <c r="C299" s="174" t="s">
        <v>583</v>
      </c>
      <c r="D299" s="153" t="s">
        <v>280</v>
      </c>
      <c r="E299" s="152">
        <v>1</v>
      </c>
      <c r="F299" s="157" t="s">
        <v>569</v>
      </c>
      <c r="G299" s="150"/>
      <c r="H299" s="150">
        <v>1200.6885</v>
      </c>
      <c r="I299" s="140">
        <f t="shared" si="6"/>
        <v>1200.6885</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383</v>
      </c>
      <c r="B300" s="154" t="s">
        <v>388</v>
      </c>
      <c r="C300" s="174" t="s">
        <v>583</v>
      </c>
      <c r="D300" s="153" t="s">
        <v>280</v>
      </c>
      <c r="E300" s="152">
        <v>1</v>
      </c>
      <c r="F300" s="157" t="s">
        <v>570</v>
      </c>
      <c r="G300" s="150"/>
      <c r="H300" s="150">
        <v>732.54629999999997</v>
      </c>
      <c r="I300" s="140">
        <f t="shared" si="6"/>
        <v>732.54629999999997</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549</v>
      </c>
      <c r="B301" s="154" t="s">
        <v>94</v>
      </c>
      <c r="C301" s="174" t="s">
        <v>583</v>
      </c>
      <c r="D301" s="153" t="s">
        <v>280</v>
      </c>
      <c r="E301" s="152">
        <v>1</v>
      </c>
      <c r="F301" s="157" t="s">
        <v>571</v>
      </c>
      <c r="G301" s="150"/>
      <c r="H301" s="150">
        <v>1200.6885</v>
      </c>
      <c r="I301" s="140">
        <f t="shared" si="6"/>
        <v>1200.6885</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383</v>
      </c>
      <c r="B302" s="154" t="s">
        <v>388</v>
      </c>
      <c r="C302" s="174" t="s">
        <v>583</v>
      </c>
      <c r="D302" s="153" t="s">
        <v>280</v>
      </c>
      <c r="E302" s="152">
        <v>1</v>
      </c>
      <c r="F302" s="157" t="s">
        <v>572</v>
      </c>
      <c r="G302" s="150"/>
      <c r="H302" s="150">
        <v>732.54629999999997</v>
      </c>
      <c r="I302" s="140">
        <f t="shared" si="6"/>
        <v>732.54629999999997</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550</v>
      </c>
      <c r="B303" s="154" t="s">
        <v>94</v>
      </c>
      <c r="C303" s="174" t="s">
        <v>583</v>
      </c>
      <c r="D303" s="153" t="s">
        <v>280</v>
      </c>
      <c r="E303" s="152">
        <v>1</v>
      </c>
      <c r="F303" s="157" t="s">
        <v>573</v>
      </c>
      <c r="G303" s="150"/>
      <c r="H303" s="150">
        <v>1200.6885</v>
      </c>
      <c r="I303" s="140">
        <f t="shared" si="6"/>
        <v>1200.6885</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383</v>
      </c>
      <c r="B304" s="154" t="s">
        <v>388</v>
      </c>
      <c r="C304" s="174" t="s">
        <v>583</v>
      </c>
      <c r="D304" s="153" t="s">
        <v>368</v>
      </c>
      <c r="E304" s="152">
        <v>1</v>
      </c>
      <c r="F304" s="166" t="s">
        <v>357</v>
      </c>
      <c r="G304" s="150"/>
      <c r="H304" s="150">
        <v>732.54629999999997</v>
      </c>
      <c r="I304" s="140">
        <f t="shared" si="6"/>
        <v>732.54629999999997</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557</v>
      </c>
      <c r="B305" s="154" t="s">
        <v>94</v>
      </c>
      <c r="C305" s="174" t="s">
        <v>369</v>
      </c>
      <c r="D305" s="153" t="s">
        <v>280</v>
      </c>
      <c r="E305" s="152">
        <v>1</v>
      </c>
      <c r="F305" s="157" t="s">
        <v>954</v>
      </c>
      <c r="G305" s="150"/>
      <c r="H305" s="150">
        <v>1200.6885</v>
      </c>
      <c r="I305" s="140">
        <f t="shared" si="6"/>
        <v>1200.6885</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383</v>
      </c>
      <c r="B306" s="154" t="s">
        <v>388</v>
      </c>
      <c r="C306" s="174" t="s">
        <v>369</v>
      </c>
      <c r="D306" s="153" t="s">
        <v>280</v>
      </c>
      <c r="E306" s="152">
        <v>1</v>
      </c>
      <c r="F306" s="157" t="s">
        <v>574</v>
      </c>
      <c r="G306" s="150"/>
      <c r="H306" s="150">
        <v>732.54629999999997</v>
      </c>
      <c r="I306" s="140">
        <f t="shared" si="6"/>
        <v>732.54629999999997</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383</v>
      </c>
      <c r="B307" s="154" t="s">
        <v>388</v>
      </c>
      <c r="C307" s="174" t="s">
        <v>369</v>
      </c>
      <c r="D307" s="153" t="s">
        <v>280</v>
      </c>
      <c r="E307" s="152">
        <v>1</v>
      </c>
      <c r="F307" s="157" t="s">
        <v>575</v>
      </c>
      <c r="G307" s="150"/>
      <c r="H307" s="150">
        <v>732.54629999999997</v>
      </c>
      <c r="I307" s="140">
        <f t="shared" si="6"/>
        <v>732.54629999999997</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154" t="s">
        <v>388</v>
      </c>
      <c r="C308" s="174" t="s">
        <v>369</v>
      </c>
      <c r="D308" s="153" t="s">
        <v>280</v>
      </c>
      <c r="E308" s="152">
        <v>1</v>
      </c>
      <c r="F308" s="157" t="s">
        <v>576</v>
      </c>
      <c r="G308" s="150"/>
      <c r="H308" s="150">
        <v>732.54629999999997</v>
      </c>
      <c r="I308" s="140">
        <f t="shared" si="6"/>
        <v>732.54629999999997</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384</v>
      </c>
      <c r="B309" s="154" t="s">
        <v>98</v>
      </c>
      <c r="C309" s="174" t="s">
        <v>369</v>
      </c>
      <c r="D309" s="153" t="s">
        <v>280</v>
      </c>
      <c r="E309" s="152">
        <v>1</v>
      </c>
      <c r="F309" s="164" t="s">
        <v>577</v>
      </c>
      <c r="G309" s="150"/>
      <c r="H309" s="150">
        <v>488.36419999999998</v>
      </c>
      <c r="I309" s="140">
        <f t="shared" si="6"/>
        <v>488.36419999999998</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404</v>
      </c>
      <c r="B310" s="154" t="s">
        <v>387</v>
      </c>
      <c r="C310" s="174" t="s">
        <v>369</v>
      </c>
      <c r="D310" s="153" t="s">
        <v>280</v>
      </c>
      <c r="E310" s="152">
        <v>1</v>
      </c>
      <c r="F310" s="157" t="s">
        <v>578</v>
      </c>
      <c r="G310" s="150"/>
      <c r="H310" s="150">
        <v>436.04270000000002</v>
      </c>
      <c r="I310" s="140">
        <f t="shared" si="6"/>
        <v>436.04270000000002</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386</v>
      </c>
      <c r="B311" s="154" t="s">
        <v>102</v>
      </c>
      <c r="C311" s="174" t="s">
        <v>369</v>
      </c>
      <c r="D311" s="153" t="s">
        <v>280</v>
      </c>
      <c r="E311" s="152">
        <v>1</v>
      </c>
      <c r="F311" s="157" t="s">
        <v>579</v>
      </c>
      <c r="G311" s="150"/>
      <c r="H311" s="150">
        <v>401.1617</v>
      </c>
      <c r="I311" s="140">
        <f t="shared" si="6"/>
        <v>401.1617</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386</v>
      </c>
      <c r="B312" s="154" t="s">
        <v>102</v>
      </c>
      <c r="C312" s="174" t="s">
        <v>369</v>
      </c>
      <c r="D312" s="153" t="s">
        <v>280</v>
      </c>
      <c r="E312" s="152">
        <v>1</v>
      </c>
      <c r="F312" s="157" t="s">
        <v>580</v>
      </c>
      <c r="G312" s="150"/>
      <c r="H312" s="150">
        <v>401.1617</v>
      </c>
      <c r="I312" s="140">
        <f t="shared" si="6"/>
        <v>401.1617</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383</v>
      </c>
      <c r="B313" s="154" t="s">
        <v>388</v>
      </c>
      <c r="C313" s="153" t="s">
        <v>376</v>
      </c>
      <c r="D313" s="153" t="s">
        <v>280</v>
      </c>
      <c r="E313" s="152">
        <v>1</v>
      </c>
      <c r="F313" s="157" t="s">
        <v>586</v>
      </c>
      <c r="G313" s="150"/>
      <c r="H313" s="150">
        <v>732.54629999999997</v>
      </c>
      <c r="I313" s="140">
        <f t="shared" si="6"/>
        <v>732.54629999999997</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154" t="s">
        <v>388</v>
      </c>
      <c r="C314" s="153" t="s">
        <v>376</v>
      </c>
      <c r="D314" s="153" t="s">
        <v>280</v>
      </c>
      <c r="E314" s="152">
        <v>1</v>
      </c>
      <c r="F314" s="157" t="s">
        <v>587</v>
      </c>
      <c r="G314" s="150"/>
      <c r="H314" s="150">
        <v>732.54629999999997</v>
      </c>
      <c r="I314" s="140">
        <f t="shared" si="6"/>
        <v>732.54629999999997</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383</v>
      </c>
      <c r="B315" s="154" t="s">
        <v>388</v>
      </c>
      <c r="C315" s="153" t="s">
        <v>376</v>
      </c>
      <c r="D315" s="153" t="s">
        <v>280</v>
      </c>
      <c r="E315" s="152">
        <v>1</v>
      </c>
      <c r="F315" s="157" t="s">
        <v>588</v>
      </c>
      <c r="G315" s="150"/>
      <c r="H315" s="150">
        <v>732.54629999999997</v>
      </c>
      <c r="I315" s="140">
        <f t="shared" si="6"/>
        <v>732.54629999999997</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384</v>
      </c>
      <c r="B316" s="154" t="s">
        <v>98</v>
      </c>
      <c r="C316" s="153" t="s">
        <v>376</v>
      </c>
      <c r="D316" s="153" t="s">
        <v>280</v>
      </c>
      <c r="E316" s="152">
        <v>1</v>
      </c>
      <c r="F316" s="157" t="s">
        <v>589</v>
      </c>
      <c r="G316" s="150"/>
      <c r="H316" s="150">
        <v>488.36419999999998</v>
      </c>
      <c r="I316" s="140">
        <f t="shared" si="6"/>
        <v>488.36419999999998</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384</v>
      </c>
      <c r="B317" s="154" t="s">
        <v>98</v>
      </c>
      <c r="C317" s="153" t="s">
        <v>376</v>
      </c>
      <c r="D317" s="153" t="s">
        <v>280</v>
      </c>
      <c r="E317" s="152">
        <v>1</v>
      </c>
      <c r="F317" s="157" t="s">
        <v>590</v>
      </c>
      <c r="G317" s="150"/>
      <c r="H317" s="150">
        <v>488.36419999999998</v>
      </c>
      <c r="I317" s="140">
        <f t="shared" si="6"/>
        <v>488.36419999999998</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384</v>
      </c>
      <c r="B318" s="154" t="s">
        <v>98</v>
      </c>
      <c r="C318" s="153" t="s">
        <v>376</v>
      </c>
      <c r="D318" s="153" t="s">
        <v>280</v>
      </c>
      <c r="E318" s="152">
        <v>1</v>
      </c>
      <c r="F318" s="157" t="s">
        <v>591</v>
      </c>
      <c r="G318" s="150"/>
      <c r="H318" s="150">
        <v>488.36419999999998</v>
      </c>
      <c r="I318" s="140">
        <f t="shared" si="6"/>
        <v>488.36419999999998</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384</v>
      </c>
      <c r="B319" s="154" t="s">
        <v>98</v>
      </c>
      <c r="C319" s="153" t="s">
        <v>376</v>
      </c>
      <c r="D319" s="153" t="s">
        <v>280</v>
      </c>
      <c r="E319" s="152">
        <v>1</v>
      </c>
      <c r="F319" s="157" t="s">
        <v>966</v>
      </c>
      <c r="G319" s="150"/>
      <c r="H319" s="150">
        <v>488.36419999999998</v>
      </c>
      <c r="I319" s="140">
        <f t="shared" si="6"/>
        <v>488.36419999999998</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384</v>
      </c>
      <c r="B320" s="154" t="s">
        <v>98</v>
      </c>
      <c r="C320" s="153" t="s">
        <v>376</v>
      </c>
      <c r="D320" s="153" t="s">
        <v>280</v>
      </c>
      <c r="E320" s="152">
        <v>1</v>
      </c>
      <c r="F320" s="157" t="s">
        <v>592</v>
      </c>
      <c r="G320" s="150"/>
      <c r="H320" s="150">
        <v>488.36419999999998</v>
      </c>
      <c r="I320" s="140">
        <f t="shared" si="6"/>
        <v>488.36419999999998</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404</v>
      </c>
      <c r="B321" s="154" t="s">
        <v>387</v>
      </c>
      <c r="C321" s="153" t="s">
        <v>376</v>
      </c>
      <c r="D321" s="153" t="s">
        <v>280</v>
      </c>
      <c r="E321" s="152">
        <v>1</v>
      </c>
      <c r="F321" s="157" t="s">
        <v>593</v>
      </c>
      <c r="G321" s="150"/>
      <c r="H321" s="150">
        <v>436.04270000000002</v>
      </c>
      <c r="I321" s="140">
        <f t="shared" si="6"/>
        <v>436.04270000000002</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404</v>
      </c>
      <c r="B322" s="154" t="s">
        <v>387</v>
      </c>
      <c r="C322" s="153" t="s">
        <v>376</v>
      </c>
      <c r="D322" s="153" t="s">
        <v>280</v>
      </c>
      <c r="E322" s="152">
        <v>1</v>
      </c>
      <c r="F322" s="157" t="s">
        <v>594</v>
      </c>
      <c r="G322" s="150"/>
      <c r="H322" s="150">
        <v>436.04270000000002</v>
      </c>
      <c r="I322" s="140">
        <f t="shared" ref="I322:I385" si="7">SUM(G322:H322)</f>
        <v>436.04270000000002</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404</v>
      </c>
      <c r="B323" s="154" t="s">
        <v>387</v>
      </c>
      <c r="C323" s="153" t="s">
        <v>376</v>
      </c>
      <c r="D323" s="153" t="s">
        <v>280</v>
      </c>
      <c r="E323" s="152">
        <v>1</v>
      </c>
      <c r="F323" s="157" t="s">
        <v>595</v>
      </c>
      <c r="G323" s="150"/>
      <c r="H323" s="150">
        <v>436.04270000000002</v>
      </c>
      <c r="I323" s="140">
        <f t="shared" si="7"/>
        <v>436.04270000000002</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404</v>
      </c>
      <c r="B324" s="154" t="s">
        <v>387</v>
      </c>
      <c r="C324" s="153" t="s">
        <v>376</v>
      </c>
      <c r="D324" s="153" t="s">
        <v>280</v>
      </c>
      <c r="E324" s="152">
        <v>1</v>
      </c>
      <c r="F324" s="157" t="s">
        <v>961</v>
      </c>
      <c r="G324" s="150"/>
      <c r="H324" s="150">
        <v>436.04270000000002</v>
      </c>
      <c r="I324" s="140">
        <f t="shared" si="7"/>
        <v>436.04270000000002</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404</v>
      </c>
      <c r="B325" s="154" t="s">
        <v>387</v>
      </c>
      <c r="C325" s="153" t="s">
        <v>376</v>
      </c>
      <c r="D325" s="153" t="s">
        <v>280</v>
      </c>
      <c r="E325" s="152">
        <v>1</v>
      </c>
      <c r="F325" s="157" t="s">
        <v>596</v>
      </c>
      <c r="G325" s="150"/>
      <c r="H325" s="150">
        <v>436.04270000000002</v>
      </c>
      <c r="I325" s="140">
        <f t="shared" si="7"/>
        <v>436.04270000000002</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386</v>
      </c>
      <c r="B326" s="154" t="s">
        <v>102</v>
      </c>
      <c r="C326" s="153" t="s">
        <v>376</v>
      </c>
      <c r="D326" s="153" t="s">
        <v>280</v>
      </c>
      <c r="E326" s="152">
        <v>1</v>
      </c>
      <c r="F326" s="157" t="s">
        <v>597</v>
      </c>
      <c r="G326" s="150"/>
      <c r="H326" s="150">
        <v>401.1617</v>
      </c>
      <c r="I326" s="140">
        <f t="shared" si="7"/>
        <v>401.1617</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386</v>
      </c>
      <c r="B327" s="154" t="s">
        <v>102</v>
      </c>
      <c r="C327" s="153" t="s">
        <v>376</v>
      </c>
      <c r="D327" s="153" t="s">
        <v>280</v>
      </c>
      <c r="E327" s="152">
        <v>1</v>
      </c>
      <c r="F327" s="157" t="s">
        <v>598</v>
      </c>
      <c r="G327" s="150"/>
      <c r="H327" s="150">
        <v>401.1617</v>
      </c>
      <c r="I327" s="140">
        <f t="shared" si="7"/>
        <v>401.1617</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386</v>
      </c>
      <c r="B328" s="154" t="s">
        <v>102</v>
      </c>
      <c r="C328" s="153" t="s">
        <v>376</v>
      </c>
      <c r="D328" s="153" t="s">
        <v>280</v>
      </c>
      <c r="E328" s="152">
        <v>1</v>
      </c>
      <c r="F328" s="157" t="s">
        <v>599</v>
      </c>
      <c r="G328" s="150"/>
      <c r="H328" s="150">
        <v>401.1617</v>
      </c>
      <c r="I328" s="140">
        <f t="shared" si="7"/>
        <v>401.1617</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386</v>
      </c>
      <c r="B329" s="154" t="s">
        <v>102</v>
      </c>
      <c r="C329" s="153" t="s">
        <v>376</v>
      </c>
      <c r="D329" s="153" t="s">
        <v>280</v>
      </c>
      <c r="E329" s="152">
        <v>1</v>
      </c>
      <c r="F329" s="159" t="s">
        <v>600</v>
      </c>
      <c r="G329" s="150"/>
      <c r="H329" s="150">
        <v>401.1617</v>
      </c>
      <c r="I329" s="140">
        <f t="shared" si="7"/>
        <v>401.1617</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386</v>
      </c>
      <c r="B330" s="154" t="s">
        <v>102</v>
      </c>
      <c r="C330" s="153" t="s">
        <v>376</v>
      </c>
      <c r="D330" s="153" t="s">
        <v>280</v>
      </c>
      <c r="E330" s="152">
        <v>1</v>
      </c>
      <c r="F330" s="157" t="s">
        <v>601</v>
      </c>
      <c r="G330" s="150"/>
      <c r="H330" s="150">
        <v>401.1617</v>
      </c>
      <c r="I330" s="140">
        <f t="shared" si="7"/>
        <v>401.1617</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386</v>
      </c>
      <c r="B331" s="154" t="s">
        <v>102</v>
      </c>
      <c r="C331" s="153" t="s">
        <v>376</v>
      </c>
      <c r="D331" s="153" t="s">
        <v>280</v>
      </c>
      <c r="E331" s="152">
        <v>1</v>
      </c>
      <c r="F331" s="157" t="s">
        <v>602</v>
      </c>
      <c r="G331" s="150"/>
      <c r="H331" s="150">
        <v>401.1617</v>
      </c>
      <c r="I331" s="140">
        <f t="shared" si="7"/>
        <v>401.1617</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154" t="s">
        <v>102</v>
      </c>
      <c r="C332" s="153" t="s">
        <v>376</v>
      </c>
      <c r="D332" s="153" t="s">
        <v>280</v>
      </c>
      <c r="E332" s="152">
        <v>1</v>
      </c>
      <c r="F332" s="157" t="s">
        <v>603</v>
      </c>
      <c r="G332" s="150"/>
      <c r="H332" s="150">
        <v>401.1617</v>
      </c>
      <c r="I332" s="140">
        <f t="shared" si="7"/>
        <v>401.1617</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385</v>
      </c>
      <c r="B333" s="154" t="s">
        <v>104</v>
      </c>
      <c r="C333" s="153" t="s">
        <v>376</v>
      </c>
      <c r="D333" s="153" t="s">
        <v>280</v>
      </c>
      <c r="E333" s="152">
        <v>1</v>
      </c>
      <c r="F333" s="157" t="s">
        <v>604</v>
      </c>
      <c r="G333" s="150"/>
      <c r="H333" s="150">
        <v>313.94409999999999</v>
      </c>
      <c r="I333" s="140">
        <f t="shared" si="7"/>
        <v>313.94409999999999</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385</v>
      </c>
      <c r="B334" s="154" t="s">
        <v>104</v>
      </c>
      <c r="C334" s="153" t="s">
        <v>376</v>
      </c>
      <c r="D334" s="153" t="s">
        <v>280</v>
      </c>
      <c r="E334" s="152">
        <v>1</v>
      </c>
      <c r="F334" s="157" t="s">
        <v>605</v>
      </c>
      <c r="G334" s="150"/>
      <c r="H334" s="150">
        <v>313.94409999999999</v>
      </c>
      <c r="I334" s="140">
        <f t="shared" si="7"/>
        <v>313.94409999999999</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385</v>
      </c>
      <c r="B335" s="154" t="s">
        <v>104</v>
      </c>
      <c r="C335" s="153" t="s">
        <v>376</v>
      </c>
      <c r="D335" s="153" t="s">
        <v>280</v>
      </c>
      <c r="E335" s="152">
        <v>1</v>
      </c>
      <c r="F335" s="157" t="s">
        <v>606</v>
      </c>
      <c r="G335" s="150"/>
      <c r="H335" s="150">
        <v>313.94409999999999</v>
      </c>
      <c r="I335" s="140">
        <f t="shared" si="7"/>
        <v>313.94409999999999</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385</v>
      </c>
      <c r="B336" s="154" t="s">
        <v>104</v>
      </c>
      <c r="C336" s="153" t="s">
        <v>376</v>
      </c>
      <c r="D336" s="153" t="s">
        <v>280</v>
      </c>
      <c r="E336" s="152">
        <v>1</v>
      </c>
      <c r="F336" s="157" t="s">
        <v>607</v>
      </c>
      <c r="G336" s="150"/>
      <c r="H336" s="150">
        <v>313.94409999999999</v>
      </c>
      <c r="I336" s="140">
        <f t="shared" si="7"/>
        <v>313.94409999999999</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385</v>
      </c>
      <c r="B337" s="154" t="s">
        <v>104</v>
      </c>
      <c r="C337" s="153" t="s">
        <v>376</v>
      </c>
      <c r="D337" s="153" t="s">
        <v>280</v>
      </c>
      <c r="E337" s="152">
        <v>1</v>
      </c>
      <c r="F337" s="157" t="s">
        <v>608</v>
      </c>
      <c r="G337" s="150"/>
      <c r="H337" s="150">
        <v>313.94409999999999</v>
      </c>
      <c r="I337" s="140">
        <f t="shared" si="7"/>
        <v>313.94409999999999</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584</v>
      </c>
      <c r="B338" s="154" t="s">
        <v>94</v>
      </c>
      <c r="C338" s="153" t="s">
        <v>376</v>
      </c>
      <c r="D338" s="153" t="s">
        <v>280</v>
      </c>
      <c r="E338" s="152">
        <v>1</v>
      </c>
      <c r="F338" s="157" t="s">
        <v>609</v>
      </c>
      <c r="G338" s="150"/>
      <c r="H338" s="150">
        <v>1200.6885</v>
      </c>
      <c r="I338" s="140">
        <f t="shared" si="7"/>
        <v>1200.6885</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384</v>
      </c>
      <c r="B339" s="154" t="s">
        <v>98</v>
      </c>
      <c r="C339" s="153" t="s">
        <v>376</v>
      </c>
      <c r="D339" s="153" t="s">
        <v>280</v>
      </c>
      <c r="E339" s="152">
        <v>1</v>
      </c>
      <c r="F339" s="157" t="s">
        <v>610</v>
      </c>
      <c r="G339" s="150"/>
      <c r="H339" s="150">
        <v>488.36419999999998</v>
      </c>
      <c r="I339" s="140">
        <f t="shared" si="7"/>
        <v>488.36419999999998</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384</v>
      </c>
      <c r="B340" s="154" t="s">
        <v>98</v>
      </c>
      <c r="C340" s="153" t="s">
        <v>376</v>
      </c>
      <c r="D340" s="153" t="s">
        <v>280</v>
      </c>
      <c r="E340" s="152">
        <v>1</v>
      </c>
      <c r="F340" s="157" t="s">
        <v>611</v>
      </c>
      <c r="G340" s="150"/>
      <c r="H340" s="150">
        <v>488.36419999999998</v>
      </c>
      <c r="I340" s="140">
        <f t="shared" si="7"/>
        <v>488.36419999999998</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404</v>
      </c>
      <c r="B341" s="154" t="s">
        <v>387</v>
      </c>
      <c r="C341" s="153" t="s">
        <v>376</v>
      </c>
      <c r="D341" s="153" t="s">
        <v>280</v>
      </c>
      <c r="E341" s="152">
        <v>1</v>
      </c>
      <c r="F341" s="157" t="s">
        <v>612</v>
      </c>
      <c r="G341" s="150"/>
      <c r="H341" s="150">
        <v>436.04270000000002</v>
      </c>
      <c r="I341" s="140">
        <f t="shared" si="7"/>
        <v>436.04270000000002</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404</v>
      </c>
      <c r="B342" s="154" t="s">
        <v>387</v>
      </c>
      <c r="C342" s="153" t="s">
        <v>376</v>
      </c>
      <c r="D342" s="153" t="s">
        <v>280</v>
      </c>
      <c r="E342" s="152">
        <v>1</v>
      </c>
      <c r="F342" s="157" t="s">
        <v>613</v>
      </c>
      <c r="G342" s="150"/>
      <c r="H342" s="150">
        <v>436.04270000000002</v>
      </c>
      <c r="I342" s="140">
        <f t="shared" si="7"/>
        <v>436.04270000000002</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404</v>
      </c>
      <c r="B343" s="154" t="s">
        <v>387</v>
      </c>
      <c r="C343" s="153" t="s">
        <v>376</v>
      </c>
      <c r="D343" s="153" t="s">
        <v>280</v>
      </c>
      <c r="E343" s="152">
        <v>1</v>
      </c>
      <c r="F343" s="157" t="s">
        <v>614</v>
      </c>
      <c r="G343" s="150"/>
      <c r="H343" s="150">
        <v>436.04270000000002</v>
      </c>
      <c r="I343" s="140">
        <f t="shared" si="7"/>
        <v>436.04270000000002</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404</v>
      </c>
      <c r="B344" s="154" t="s">
        <v>387</v>
      </c>
      <c r="C344" s="153" t="s">
        <v>376</v>
      </c>
      <c r="D344" s="153" t="s">
        <v>280</v>
      </c>
      <c r="E344" s="152">
        <v>1</v>
      </c>
      <c r="F344" s="157" t="s">
        <v>615</v>
      </c>
      <c r="G344" s="150"/>
      <c r="H344" s="150">
        <v>436.04270000000002</v>
      </c>
      <c r="I344" s="140">
        <f t="shared" si="7"/>
        <v>436.04270000000002</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386</v>
      </c>
      <c r="B345" s="154" t="s">
        <v>102</v>
      </c>
      <c r="C345" s="153" t="s">
        <v>376</v>
      </c>
      <c r="D345" s="153" t="s">
        <v>280</v>
      </c>
      <c r="E345" s="152">
        <v>1</v>
      </c>
      <c r="F345" s="157" t="s">
        <v>616</v>
      </c>
      <c r="G345" s="150"/>
      <c r="H345" s="150">
        <v>401.1617</v>
      </c>
      <c r="I345" s="140">
        <f t="shared" si="7"/>
        <v>401.1617</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385</v>
      </c>
      <c r="B346" s="154" t="s">
        <v>104</v>
      </c>
      <c r="C346" s="153" t="s">
        <v>376</v>
      </c>
      <c r="D346" s="153" t="s">
        <v>280</v>
      </c>
      <c r="E346" s="152">
        <v>1</v>
      </c>
      <c r="F346" s="159" t="s">
        <v>617</v>
      </c>
      <c r="G346" s="150"/>
      <c r="H346" s="150">
        <v>313.94409999999999</v>
      </c>
      <c r="I346" s="140">
        <f t="shared" si="7"/>
        <v>313.94409999999999</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585</v>
      </c>
      <c r="B347" s="154" t="s">
        <v>94</v>
      </c>
      <c r="C347" s="153" t="s">
        <v>376</v>
      </c>
      <c r="D347" s="153" t="s">
        <v>280</v>
      </c>
      <c r="E347" s="152">
        <v>1</v>
      </c>
      <c r="F347" s="157" t="s">
        <v>618</v>
      </c>
      <c r="G347" s="150"/>
      <c r="H347" s="150">
        <v>1200.6885</v>
      </c>
      <c r="I347" s="140">
        <f t="shared" si="7"/>
        <v>1200.6885</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383</v>
      </c>
      <c r="B348" s="154" t="s">
        <v>388</v>
      </c>
      <c r="C348" s="153" t="s">
        <v>376</v>
      </c>
      <c r="D348" s="153" t="s">
        <v>280</v>
      </c>
      <c r="E348" s="152">
        <v>1</v>
      </c>
      <c r="F348" s="157" t="s">
        <v>629</v>
      </c>
      <c r="G348" s="150"/>
      <c r="H348" s="150">
        <v>732.54629999999997</v>
      </c>
      <c r="I348" s="140">
        <f t="shared" si="7"/>
        <v>732.54629999999997</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384</v>
      </c>
      <c r="B349" s="154" t="s">
        <v>98</v>
      </c>
      <c r="C349" s="153" t="s">
        <v>376</v>
      </c>
      <c r="D349" s="153" t="s">
        <v>280</v>
      </c>
      <c r="E349" s="152">
        <v>1</v>
      </c>
      <c r="F349" s="159" t="s">
        <v>619</v>
      </c>
      <c r="G349" s="150"/>
      <c r="H349" s="150">
        <v>488.36419999999998</v>
      </c>
      <c r="I349" s="140">
        <f t="shared" si="7"/>
        <v>488.36419999999998</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384</v>
      </c>
      <c r="B350" s="154" t="s">
        <v>98</v>
      </c>
      <c r="C350" s="153" t="s">
        <v>376</v>
      </c>
      <c r="D350" s="153" t="s">
        <v>280</v>
      </c>
      <c r="E350" s="152">
        <v>1</v>
      </c>
      <c r="F350" s="157" t="s">
        <v>620</v>
      </c>
      <c r="G350" s="150"/>
      <c r="H350" s="150">
        <v>488.36419999999998</v>
      </c>
      <c r="I350" s="140">
        <f t="shared" si="7"/>
        <v>488.36419999999998</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384</v>
      </c>
      <c r="B351" s="154" t="s">
        <v>98</v>
      </c>
      <c r="C351" s="153" t="s">
        <v>376</v>
      </c>
      <c r="D351" s="153" t="s">
        <v>280</v>
      </c>
      <c r="E351" s="152">
        <v>1</v>
      </c>
      <c r="F351" s="157" t="s">
        <v>621</v>
      </c>
      <c r="G351" s="150"/>
      <c r="H351" s="150">
        <v>488.36419999999998</v>
      </c>
      <c r="I351" s="140">
        <f t="shared" si="7"/>
        <v>488.36419999999998</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384</v>
      </c>
      <c r="B352" s="154" t="s">
        <v>98</v>
      </c>
      <c r="C352" s="153" t="s">
        <v>376</v>
      </c>
      <c r="D352" s="153" t="s">
        <v>280</v>
      </c>
      <c r="E352" s="152">
        <v>1</v>
      </c>
      <c r="F352" s="159" t="s">
        <v>622</v>
      </c>
      <c r="G352" s="150"/>
      <c r="H352" s="150">
        <v>488.36419999999998</v>
      </c>
      <c r="I352" s="140">
        <f t="shared" si="7"/>
        <v>488.36419999999998</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384</v>
      </c>
      <c r="B353" s="154" t="s">
        <v>98</v>
      </c>
      <c r="C353" s="153" t="s">
        <v>376</v>
      </c>
      <c r="D353" s="153" t="s">
        <v>280</v>
      </c>
      <c r="E353" s="152">
        <v>1</v>
      </c>
      <c r="F353" s="157" t="s">
        <v>623</v>
      </c>
      <c r="G353" s="150"/>
      <c r="H353" s="150">
        <v>488.36419999999998</v>
      </c>
      <c r="I353" s="140">
        <f t="shared" si="7"/>
        <v>488.36419999999998</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384</v>
      </c>
      <c r="B354" s="154" t="s">
        <v>98</v>
      </c>
      <c r="C354" s="153" t="s">
        <v>376</v>
      </c>
      <c r="D354" s="153" t="s">
        <v>280</v>
      </c>
      <c r="E354" s="152">
        <v>1</v>
      </c>
      <c r="F354" s="157" t="s">
        <v>624</v>
      </c>
      <c r="G354" s="150"/>
      <c r="H354" s="150">
        <v>488.36419999999998</v>
      </c>
      <c r="I354" s="140">
        <f t="shared" si="7"/>
        <v>488.36419999999998</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154" t="s">
        <v>98</v>
      </c>
      <c r="C355" s="153" t="s">
        <v>376</v>
      </c>
      <c r="D355" s="153" t="s">
        <v>280</v>
      </c>
      <c r="E355" s="152">
        <v>1</v>
      </c>
      <c r="F355" s="157" t="s">
        <v>625</v>
      </c>
      <c r="G355" s="150"/>
      <c r="H355" s="150">
        <v>488.36419999999998</v>
      </c>
      <c r="I355" s="140">
        <f t="shared" si="7"/>
        <v>488.36419999999998</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154" t="s">
        <v>98</v>
      </c>
      <c r="C356" s="153" t="s">
        <v>376</v>
      </c>
      <c r="D356" s="153" t="s">
        <v>280</v>
      </c>
      <c r="E356" s="152">
        <v>1</v>
      </c>
      <c r="F356" s="157" t="s">
        <v>626</v>
      </c>
      <c r="G356" s="150"/>
      <c r="H356" s="150">
        <v>488.36419999999998</v>
      </c>
      <c r="I356" s="140">
        <f t="shared" si="7"/>
        <v>488.36419999999998</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404</v>
      </c>
      <c r="B357" s="154" t="s">
        <v>387</v>
      </c>
      <c r="C357" s="153" t="s">
        <v>376</v>
      </c>
      <c r="D357" s="153" t="s">
        <v>280</v>
      </c>
      <c r="E357" s="152">
        <v>1</v>
      </c>
      <c r="F357" s="157" t="s">
        <v>627</v>
      </c>
      <c r="G357" s="150"/>
      <c r="H357" s="150">
        <v>436.04270000000002</v>
      </c>
      <c r="I357" s="140">
        <f t="shared" si="7"/>
        <v>436.04270000000002</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404</v>
      </c>
      <c r="B358" s="154" t="s">
        <v>387</v>
      </c>
      <c r="C358" s="153" t="s">
        <v>376</v>
      </c>
      <c r="D358" s="153" t="s">
        <v>280</v>
      </c>
      <c r="E358" s="152">
        <v>1</v>
      </c>
      <c r="F358" s="159" t="s">
        <v>628</v>
      </c>
      <c r="G358" s="150"/>
      <c r="H358" s="150">
        <v>436.04270000000002</v>
      </c>
      <c r="I358" s="140">
        <f t="shared" si="7"/>
        <v>436.04270000000002</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404</v>
      </c>
      <c r="B359" s="154" t="s">
        <v>387</v>
      </c>
      <c r="C359" s="153" t="s">
        <v>376</v>
      </c>
      <c r="D359" s="153" t="s">
        <v>280</v>
      </c>
      <c r="E359" s="152">
        <v>1</v>
      </c>
      <c r="F359" s="157" t="s">
        <v>960</v>
      </c>
      <c r="G359" s="150"/>
      <c r="H359" s="150">
        <v>436.04270000000002</v>
      </c>
      <c r="I359" s="140">
        <f t="shared" si="7"/>
        <v>436.04270000000002</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404</v>
      </c>
      <c r="B360" s="154" t="s">
        <v>387</v>
      </c>
      <c r="C360" s="153" t="s">
        <v>376</v>
      </c>
      <c r="D360" s="153" t="s">
        <v>280</v>
      </c>
      <c r="E360" s="152">
        <v>1</v>
      </c>
      <c r="F360" s="157" t="s">
        <v>630</v>
      </c>
      <c r="G360" s="150"/>
      <c r="H360" s="150">
        <v>436.04270000000002</v>
      </c>
      <c r="I360" s="140">
        <f t="shared" si="7"/>
        <v>436.04270000000002</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404</v>
      </c>
      <c r="B361" s="154" t="s">
        <v>387</v>
      </c>
      <c r="C361" s="153" t="s">
        <v>376</v>
      </c>
      <c r="D361" s="153" t="s">
        <v>280</v>
      </c>
      <c r="E361" s="152">
        <v>1</v>
      </c>
      <c r="F361" s="157" t="s">
        <v>631</v>
      </c>
      <c r="G361" s="150"/>
      <c r="H361" s="150">
        <v>436.04270000000002</v>
      </c>
      <c r="I361" s="140">
        <f t="shared" si="7"/>
        <v>436.04270000000002</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404</v>
      </c>
      <c r="B362" s="154" t="s">
        <v>387</v>
      </c>
      <c r="C362" s="153" t="s">
        <v>376</v>
      </c>
      <c r="D362" s="153" t="s">
        <v>280</v>
      </c>
      <c r="E362" s="152">
        <v>1</v>
      </c>
      <c r="F362" s="159" t="s">
        <v>632</v>
      </c>
      <c r="G362" s="150"/>
      <c r="H362" s="150">
        <v>436.04270000000002</v>
      </c>
      <c r="I362" s="140">
        <f t="shared" si="7"/>
        <v>436.04270000000002</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154" t="s">
        <v>387</v>
      </c>
      <c r="C363" s="153" t="s">
        <v>376</v>
      </c>
      <c r="D363" s="153" t="s">
        <v>280</v>
      </c>
      <c r="E363" s="152">
        <v>1</v>
      </c>
      <c r="F363" s="157" t="s">
        <v>633</v>
      </c>
      <c r="G363" s="150"/>
      <c r="H363" s="150">
        <v>436.04270000000002</v>
      </c>
      <c r="I363" s="140">
        <f t="shared" si="7"/>
        <v>436.04270000000002</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154" t="s">
        <v>387</v>
      </c>
      <c r="C364" s="153" t="s">
        <v>376</v>
      </c>
      <c r="D364" s="153" t="s">
        <v>280</v>
      </c>
      <c r="E364" s="152">
        <v>1</v>
      </c>
      <c r="F364" s="157" t="s">
        <v>634</v>
      </c>
      <c r="G364" s="150"/>
      <c r="H364" s="150">
        <v>436.04270000000002</v>
      </c>
      <c r="I364" s="140">
        <f t="shared" si="7"/>
        <v>436.04270000000002</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386</v>
      </c>
      <c r="B365" s="154" t="s">
        <v>102</v>
      </c>
      <c r="C365" s="153" t="s">
        <v>376</v>
      </c>
      <c r="D365" s="153" t="s">
        <v>280</v>
      </c>
      <c r="E365" s="152">
        <v>1</v>
      </c>
      <c r="F365" s="157" t="s">
        <v>635</v>
      </c>
      <c r="G365" s="150"/>
      <c r="H365" s="150">
        <v>401.1617</v>
      </c>
      <c r="I365" s="140">
        <f t="shared" si="7"/>
        <v>401.1617</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386</v>
      </c>
      <c r="B366" s="154" t="s">
        <v>102</v>
      </c>
      <c r="C366" s="153" t="s">
        <v>376</v>
      </c>
      <c r="D366" s="153" t="s">
        <v>280</v>
      </c>
      <c r="E366" s="152">
        <v>1</v>
      </c>
      <c r="F366" s="157" t="s">
        <v>636</v>
      </c>
      <c r="G366" s="150"/>
      <c r="H366" s="150">
        <v>401.1617</v>
      </c>
      <c r="I366" s="140">
        <f t="shared" si="7"/>
        <v>401.1617</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386</v>
      </c>
      <c r="B367" s="154" t="s">
        <v>102</v>
      </c>
      <c r="C367" s="153" t="s">
        <v>376</v>
      </c>
      <c r="D367" s="153" t="s">
        <v>280</v>
      </c>
      <c r="E367" s="152">
        <v>1</v>
      </c>
      <c r="F367" s="157" t="s">
        <v>637</v>
      </c>
      <c r="G367" s="150"/>
      <c r="H367" s="150">
        <v>401.1617</v>
      </c>
      <c r="I367" s="140">
        <f t="shared" si="7"/>
        <v>401.1617</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386</v>
      </c>
      <c r="B368" s="154" t="s">
        <v>102</v>
      </c>
      <c r="C368" s="153" t="s">
        <v>376</v>
      </c>
      <c r="D368" s="153" t="s">
        <v>280</v>
      </c>
      <c r="E368" s="152">
        <v>1</v>
      </c>
      <c r="F368" s="157" t="s">
        <v>638</v>
      </c>
      <c r="G368" s="150"/>
      <c r="H368" s="150">
        <v>401.1617</v>
      </c>
      <c r="I368" s="140">
        <f t="shared" si="7"/>
        <v>401.1617</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386</v>
      </c>
      <c r="B369" s="154" t="s">
        <v>102</v>
      </c>
      <c r="C369" s="153" t="s">
        <v>376</v>
      </c>
      <c r="D369" s="153" t="s">
        <v>280</v>
      </c>
      <c r="E369" s="152">
        <v>1</v>
      </c>
      <c r="F369" s="157" t="s">
        <v>639</v>
      </c>
      <c r="G369" s="150"/>
      <c r="H369" s="150">
        <v>401.1617</v>
      </c>
      <c r="I369" s="140">
        <f t="shared" si="7"/>
        <v>401.1617</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386</v>
      </c>
      <c r="B370" s="154" t="s">
        <v>102</v>
      </c>
      <c r="C370" s="153" t="s">
        <v>376</v>
      </c>
      <c r="D370" s="153" t="s">
        <v>280</v>
      </c>
      <c r="E370" s="152">
        <v>1</v>
      </c>
      <c r="F370" s="151" t="s">
        <v>640</v>
      </c>
      <c r="G370" s="150"/>
      <c r="H370" s="150">
        <v>401.1617</v>
      </c>
      <c r="I370" s="140">
        <f t="shared" si="7"/>
        <v>401.1617</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154" t="s">
        <v>102</v>
      </c>
      <c r="C371" s="153" t="s">
        <v>376</v>
      </c>
      <c r="D371" s="153" t="s">
        <v>280</v>
      </c>
      <c r="E371" s="152">
        <v>1</v>
      </c>
      <c r="F371" s="157" t="s">
        <v>641</v>
      </c>
      <c r="G371" s="150"/>
      <c r="H371" s="150">
        <v>401.1617</v>
      </c>
      <c r="I371" s="140">
        <f t="shared" si="7"/>
        <v>401.1617</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385</v>
      </c>
      <c r="B372" s="154" t="s">
        <v>104</v>
      </c>
      <c r="C372" s="153" t="s">
        <v>376</v>
      </c>
      <c r="D372" s="153" t="s">
        <v>280</v>
      </c>
      <c r="E372" s="152">
        <v>1</v>
      </c>
      <c r="F372" s="157" t="s">
        <v>642</v>
      </c>
      <c r="G372" s="150"/>
      <c r="H372" s="150">
        <v>313.94409999999999</v>
      </c>
      <c r="I372" s="140">
        <f t="shared" si="7"/>
        <v>313.94409999999999</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383</v>
      </c>
      <c r="B373" s="154" t="s">
        <v>388</v>
      </c>
      <c r="C373" s="153" t="s">
        <v>645</v>
      </c>
      <c r="D373" s="153" t="s">
        <v>280</v>
      </c>
      <c r="E373" s="152">
        <v>1</v>
      </c>
      <c r="F373" s="157" t="s">
        <v>929</v>
      </c>
      <c r="G373" s="150"/>
      <c r="H373" s="150">
        <v>732.54629999999997</v>
      </c>
      <c r="I373" s="140">
        <f t="shared" si="7"/>
        <v>732.54629999999997</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383</v>
      </c>
      <c r="B374" s="154" t="s">
        <v>388</v>
      </c>
      <c r="C374" s="153" t="s">
        <v>645</v>
      </c>
      <c r="D374" s="153" t="s">
        <v>280</v>
      </c>
      <c r="E374" s="152">
        <v>1</v>
      </c>
      <c r="F374" s="157" t="s">
        <v>646</v>
      </c>
      <c r="G374" s="150"/>
      <c r="H374" s="150">
        <v>732.54629999999997</v>
      </c>
      <c r="I374" s="140">
        <f t="shared" si="7"/>
        <v>732.54629999999997</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383</v>
      </c>
      <c r="B375" s="154" t="s">
        <v>388</v>
      </c>
      <c r="C375" s="153" t="s">
        <v>645</v>
      </c>
      <c r="D375" s="153" t="s">
        <v>280</v>
      </c>
      <c r="E375" s="152">
        <v>1</v>
      </c>
      <c r="F375" s="157" t="s">
        <v>647</v>
      </c>
      <c r="G375" s="150"/>
      <c r="H375" s="150">
        <v>732.54629999999997</v>
      </c>
      <c r="I375" s="140">
        <f t="shared" si="7"/>
        <v>732.54629999999997</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383</v>
      </c>
      <c r="B376" s="154" t="s">
        <v>388</v>
      </c>
      <c r="C376" s="153" t="s">
        <v>645</v>
      </c>
      <c r="D376" s="153" t="s">
        <v>280</v>
      </c>
      <c r="E376" s="152">
        <v>1</v>
      </c>
      <c r="F376" s="157" t="s">
        <v>648</v>
      </c>
      <c r="G376" s="150"/>
      <c r="H376" s="150">
        <v>732.54629999999997</v>
      </c>
      <c r="I376" s="140">
        <f t="shared" si="7"/>
        <v>732.54629999999997</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384</v>
      </c>
      <c r="B377" s="154" t="s">
        <v>98</v>
      </c>
      <c r="C377" s="153" t="s">
        <v>645</v>
      </c>
      <c r="D377" s="153" t="s">
        <v>280</v>
      </c>
      <c r="E377" s="152">
        <v>1</v>
      </c>
      <c r="F377" s="157" t="s">
        <v>649</v>
      </c>
      <c r="G377" s="150"/>
      <c r="H377" s="150">
        <v>488.36419999999998</v>
      </c>
      <c r="I377" s="140">
        <f t="shared" si="7"/>
        <v>488.36419999999998</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384</v>
      </c>
      <c r="B378" s="154" t="s">
        <v>98</v>
      </c>
      <c r="C378" s="153" t="s">
        <v>645</v>
      </c>
      <c r="D378" s="153" t="s">
        <v>280</v>
      </c>
      <c r="E378" s="152">
        <v>1</v>
      </c>
      <c r="F378" s="157" t="s">
        <v>650</v>
      </c>
      <c r="G378" s="150"/>
      <c r="H378" s="150">
        <v>488.36419999999998</v>
      </c>
      <c r="I378" s="140">
        <f t="shared" si="7"/>
        <v>488.36419999999998</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384</v>
      </c>
      <c r="B379" s="154" t="s">
        <v>98</v>
      </c>
      <c r="C379" s="153" t="s">
        <v>645</v>
      </c>
      <c r="D379" s="153" t="s">
        <v>280</v>
      </c>
      <c r="E379" s="152">
        <v>1</v>
      </c>
      <c r="F379" s="157" t="s">
        <v>651</v>
      </c>
      <c r="G379" s="150"/>
      <c r="H379" s="150">
        <v>488.36419999999998</v>
      </c>
      <c r="I379" s="140">
        <f t="shared" si="7"/>
        <v>488.36419999999998</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384</v>
      </c>
      <c r="B380" s="154" t="s">
        <v>98</v>
      </c>
      <c r="C380" s="153" t="s">
        <v>645</v>
      </c>
      <c r="D380" s="153" t="s">
        <v>280</v>
      </c>
      <c r="E380" s="152">
        <v>1</v>
      </c>
      <c r="F380" s="157" t="s">
        <v>652</v>
      </c>
      <c r="G380" s="150"/>
      <c r="H380" s="150">
        <v>488.36419999999998</v>
      </c>
      <c r="I380" s="140">
        <f t="shared" si="7"/>
        <v>488.36419999999998</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384</v>
      </c>
      <c r="B381" s="154" t="s">
        <v>98</v>
      </c>
      <c r="C381" s="153" t="s">
        <v>645</v>
      </c>
      <c r="D381" s="153" t="s">
        <v>280</v>
      </c>
      <c r="E381" s="152">
        <v>1</v>
      </c>
      <c r="F381" s="157" t="s">
        <v>653</v>
      </c>
      <c r="G381" s="150"/>
      <c r="H381" s="150">
        <v>488.36419999999998</v>
      </c>
      <c r="I381" s="140">
        <f t="shared" si="7"/>
        <v>488.36419999999998</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384</v>
      </c>
      <c r="B382" s="154" t="s">
        <v>98</v>
      </c>
      <c r="C382" s="153" t="s">
        <v>645</v>
      </c>
      <c r="D382" s="153" t="s">
        <v>280</v>
      </c>
      <c r="E382" s="152">
        <v>1</v>
      </c>
      <c r="F382" s="157" t="s">
        <v>661</v>
      </c>
      <c r="G382" s="150"/>
      <c r="H382" s="150">
        <v>488.36419999999998</v>
      </c>
      <c r="I382" s="140">
        <f t="shared" si="7"/>
        <v>488.36419999999998</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154" t="s">
        <v>98</v>
      </c>
      <c r="C383" s="153" t="s">
        <v>645</v>
      </c>
      <c r="D383" s="153" t="s">
        <v>280</v>
      </c>
      <c r="E383" s="152">
        <v>1</v>
      </c>
      <c r="F383" s="157" t="s">
        <v>654</v>
      </c>
      <c r="G383" s="150"/>
      <c r="H383" s="150">
        <v>488.36419999999998</v>
      </c>
      <c r="I383" s="140">
        <f t="shared" si="7"/>
        <v>488.36419999999998</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404</v>
      </c>
      <c r="B384" s="154" t="s">
        <v>387</v>
      </c>
      <c r="C384" s="153" t="s">
        <v>645</v>
      </c>
      <c r="D384" s="153" t="s">
        <v>280</v>
      </c>
      <c r="E384" s="152">
        <v>1</v>
      </c>
      <c r="F384" s="157" t="s">
        <v>655</v>
      </c>
      <c r="G384" s="150"/>
      <c r="H384" s="150">
        <v>436.04270000000002</v>
      </c>
      <c r="I384" s="140">
        <f t="shared" si="7"/>
        <v>436.04270000000002</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404</v>
      </c>
      <c r="B385" s="154" t="s">
        <v>387</v>
      </c>
      <c r="C385" s="153" t="s">
        <v>645</v>
      </c>
      <c r="D385" s="153" t="s">
        <v>280</v>
      </c>
      <c r="E385" s="152">
        <v>1</v>
      </c>
      <c r="F385" s="157" t="s">
        <v>656</v>
      </c>
      <c r="G385" s="150"/>
      <c r="H385" s="150">
        <v>436.04270000000002</v>
      </c>
      <c r="I385" s="140">
        <f t="shared" si="7"/>
        <v>436.04270000000002</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404</v>
      </c>
      <c r="B386" s="154" t="s">
        <v>387</v>
      </c>
      <c r="C386" s="153" t="s">
        <v>645</v>
      </c>
      <c r="D386" s="153" t="s">
        <v>280</v>
      </c>
      <c r="E386" s="152">
        <v>1</v>
      </c>
      <c r="F386" s="157" t="s">
        <v>657</v>
      </c>
      <c r="G386" s="150"/>
      <c r="H386" s="150">
        <v>436.04270000000002</v>
      </c>
      <c r="I386" s="140">
        <f t="shared" ref="I386:I449" si="8">SUM(G386:H386)</f>
        <v>436.04270000000002</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404</v>
      </c>
      <c r="B387" s="154" t="s">
        <v>387</v>
      </c>
      <c r="C387" s="153" t="s">
        <v>645</v>
      </c>
      <c r="D387" s="153" t="s">
        <v>280</v>
      </c>
      <c r="E387" s="152">
        <v>1</v>
      </c>
      <c r="F387" s="157" t="s">
        <v>658</v>
      </c>
      <c r="G387" s="150"/>
      <c r="H387" s="150">
        <v>436.04270000000002</v>
      </c>
      <c r="I387" s="140">
        <f t="shared" si="8"/>
        <v>436.04270000000002</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404</v>
      </c>
      <c r="B388" s="154" t="s">
        <v>387</v>
      </c>
      <c r="C388" s="153" t="s">
        <v>645</v>
      </c>
      <c r="D388" s="153" t="s">
        <v>280</v>
      </c>
      <c r="E388" s="152">
        <v>1</v>
      </c>
      <c r="F388" s="156" t="s">
        <v>659</v>
      </c>
      <c r="G388" s="150"/>
      <c r="H388" s="150">
        <v>436.04270000000002</v>
      </c>
      <c r="I388" s="140">
        <f t="shared" si="8"/>
        <v>436.04270000000002</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386</v>
      </c>
      <c r="B389" s="154" t="s">
        <v>102</v>
      </c>
      <c r="C389" s="153" t="s">
        <v>645</v>
      </c>
      <c r="D389" s="153" t="s">
        <v>280</v>
      </c>
      <c r="E389" s="152">
        <v>1</v>
      </c>
      <c r="F389" s="157" t="s">
        <v>660</v>
      </c>
      <c r="G389" s="150"/>
      <c r="H389" s="150">
        <v>401.1617</v>
      </c>
      <c r="I389" s="140">
        <f t="shared" si="8"/>
        <v>401.1617</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643</v>
      </c>
      <c r="B390" s="154" t="s">
        <v>94</v>
      </c>
      <c r="C390" s="153" t="s">
        <v>645</v>
      </c>
      <c r="D390" s="153" t="s">
        <v>280</v>
      </c>
      <c r="E390" s="152">
        <v>1</v>
      </c>
      <c r="F390" s="157" t="s">
        <v>975</v>
      </c>
      <c r="G390" s="150"/>
      <c r="H390" s="150">
        <v>1200.6885</v>
      </c>
      <c r="I390" s="140">
        <f t="shared" si="8"/>
        <v>1200.6885</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383</v>
      </c>
      <c r="B391" s="154" t="s">
        <v>388</v>
      </c>
      <c r="C391" s="153" t="s">
        <v>645</v>
      </c>
      <c r="D391" s="153" t="s">
        <v>280</v>
      </c>
      <c r="E391" s="152">
        <v>1</v>
      </c>
      <c r="F391" s="157" t="s">
        <v>662</v>
      </c>
      <c r="G391" s="150"/>
      <c r="H391" s="150">
        <v>732.54629999999997</v>
      </c>
      <c r="I391" s="140">
        <f t="shared" si="8"/>
        <v>732.54629999999997</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383</v>
      </c>
      <c r="B392" s="154" t="s">
        <v>388</v>
      </c>
      <c r="C392" s="153" t="s">
        <v>645</v>
      </c>
      <c r="D392" s="153" t="s">
        <v>280</v>
      </c>
      <c r="E392" s="152">
        <v>1</v>
      </c>
      <c r="F392" s="157" t="s">
        <v>663</v>
      </c>
      <c r="G392" s="150"/>
      <c r="H392" s="150">
        <v>732.54629999999997</v>
      </c>
      <c r="I392" s="140">
        <f t="shared" si="8"/>
        <v>732.54629999999997</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384</v>
      </c>
      <c r="B393" s="154" t="s">
        <v>98</v>
      </c>
      <c r="C393" s="153" t="s">
        <v>645</v>
      </c>
      <c r="D393" s="153" t="s">
        <v>280</v>
      </c>
      <c r="E393" s="152">
        <v>1</v>
      </c>
      <c r="F393" s="157" t="s">
        <v>664</v>
      </c>
      <c r="G393" s="150"/>
      <c r="H393" s="150">
        <v>488.36419999999998</v>
      </c>
      <c r="I393" s="140">
        <f t="shared" si="8"/>
        <v>488.36419999999998</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384</v>
      </c>
      <c r="B394" s="154" t="s">
        <v>98</v>
      </c>
      <c r="C394" s="153" t="s">
        <v>645</v>
      </c>
      <c r="D394" s="153" t="s">
        <v>280</v>
      </c>
      <c r="E394" s="152">
        <v>1</v>
      </c>
      <c r="F394" s="157" t="s">
        <v>665</v>
      </c>
      <c r="G394" s="150"/>
      <c r="H394" s="150">
        <v>488.36419999999998</v>
      </c>
      <c r="I394" s="140">
        <f t="shared" si="8"/>
        <v>488.36419999999998</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384</v>
      </c>
      <c r="B395" s="154" t="s">
        <v>98</v>
      </c>
      <c r="C395" s="153" t="s">
        <v>645</v>
      </c>
      <c r="D395" s="153" t="s">
        <v>280</v>
      </c>
      <c r="E395" s="152">
        <v>1</v>
      </c>
      <c r="F395" s="157" t="s">
        <v>666</v>
      </c>
      <c r="G395" s="150"/>
      <c r="H395" s="150">
        <v>488.36419999999998</v>
      </c>
      <c r="I395" s="140">
        <f t="shared" si="8"/>
        <v>488.36419999999998</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644</v>
      </c>
      <c r="B396" s="154" t="s">
        <v>94</v>
      </c>
      <c r="C396" s="153" t="s">
        <v>645</v>
      </c>
      <c r="D396" s="153" t="s">
        <v>280</v>
      </c>
      <c r="E396" s="152">
        <v>1</v>
      </c>
      <c r="F396" s="157" t="s">
        <v>667</v>
      </c>
      <c r="G396" s="150"/>
      <c r="H396" s="150">
        <v>1200.6885</v>
      </c>
      <c r="I396" s="140">
        <f t="shared" si="8"/>
        <v>1200.6885</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383</v>
      </c>
      <c r="B397" s="154" t="s">
        <v>388</v>
      </c>
      <c r="C397" s="153" t="s">
        <v>645</v>
      </c>
      <c r="D397" s="153" t="s">
        <v>280</v>
      </c>
      <c r="E397" s="152">
        <v>1</v>
      </c>
      <c r="F397" s="157" t="s">
        <v>668</v>
      </c>
      <c r="G397" s="150"/>
      <c r="H397" s="150">
        <v>732.54629999999997</v>
      </c>
      <c r="I397" s="140">
        <f t="shared" si="8"/>
        <v>732.54629999999997</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154" t="s">
        <v>388</v>
      </c>
      <c r="C398" s="153" t="s">
        <v>645</v>
      </c>
      <c r="D398" s="153" t="s">
        <v>280</v>
      </c>
      <c r="E398" s="152">
        <v>1</v>
      </c>
      <c r="F398" s="157" t="s">
        <v>669</v>
      </c>
      <c r="G398" s="150"/>
      <c r="H398" s="150">
        <v>732.54629999999997</v>
      </c>
      <c r="I398" s="140">
        <f t="shared" si="8"/>
        <v>732.54629999999997</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384</v>
      </c>
      <c r="B399" s="154" t="s">
        <v>98</v>
      </c>
      <c r="C399" s="153" t="s">
        <v>645</v>
      </c>
      <c r="D399" s="153" t="s">
        <v>280</v>
      </c>
      <c r="E399" s="152">
        <v>1</v>
      </c>
      <c r="F399" s="159" t="s">
        <v>670</v>
      </c>
      <c r="G399" s="150"/>
      <c r="H399" s="150">
        <v>488.36419999999998</v>
      </c>
      <c r="I399" s="140">
        <f t="shared" si="8"/>
        <v>488.36419999999998</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154" t="s">
        <v>98</v>
      </c>
      <c r="C400" s="153" t="s">
        <v>645</v>
      </c>
      <c r="D400" s="153" t="s">
        <v>280</v>
      </c>
      <c r="E400" s="152">
        <v>1</v>
      </c>
      <c r="F400" s="156" t="s">
        <v>671</v>
      </c>
      <c r="G400" s="150"/>
      <c r="H400" s="150">
        <v>488.36419999999998</v>
      </c>
      <c r="I400" s="140">
        <f t="shared" si="8"/>
        <v>488.36419999999998</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154" t="s">
        <v>98</v>
      </c>
      <c r="C401" s="153" t="s">
        <v>645</v>
      </c>
      <c r="D401" s="153" t="s">
        <v>280</v>
      </c>
      <c r="E401" s="152">
        <v>1</v>
      </c>
      <c r="F401" s="157" t="s">
        <v>672</v>
      </c>
      <c r="G401" s="150"/>
      <c r="H401" s="150">
        <v>488.36419999999998</v>
      </c>
      <c r="I401" s="140">
        <f t="shared" si="8"/>
        <v>488.36419999999998</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384</v>
      </c>
      <c r="B402" s="154" t="s">
        <v>98</v>
      </c>
      <c r="C402" s="153" t="s">
        <v>645</v>
      </c>
      <c r="D402" s="153" t="s">
        <v>280</v>
      </c>
      <c r="E402" s="152">
        <v>1</v>
      </c>
      <c r="F402" s="157" t="s">
        <v>962</v>
      </c>
      <c r="G402" s="150"/>
      <c r="H402" s="150">
        <v>488.36419999999998</v>
      </c>
      <c r="I402" s="140">
        <f t="shared" si="8"/>
        <v>488.36419999999998</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383</v>
      </c>
      <c r="B403" s="154" t="s">
        <v>388</v>
      </c>
      <c r="C403" s="153" t="s">
        <v>377</v>
      </c>
      <c r="D403" s="153" t="s">
        <v>280</v>
      </c>
      <c r="E403" s="152">
        <v>1</v>
      </c>
      <c r="F403" s="157" t="s">
        <v>675</v>
      </c>
      <c r="G403" s="150"/>
      <c r="H403" s="150">
        <v>732.54629999999997</v>
      </c>
      <c r="I403" s="140">
        <f t="shared" si="8"/>
        <v>732.54629999999997</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154" t="s">
        <v>388</v>
      </c>
      <c r="C404" s="153" t="s">
        <v>377</v>
      </c>
      <c r="D404" s="153" t="s">
        <v>280</v>
      </c>
      <c r="E404" s="152">
        <v>1</v>
      </c>
      <c r="F404" s="157" t="s">
        <v>676</v>
      </c>
      <c r="G404" s="150"/>
      <c r="H404" s="150">
        <v>732.54629999999997</v>
      </c>
      <c r="I404" s="140">
        <f t="shared" si="8"/>
        <v>732.54629999999997</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383</v>
      </c>
      <c r="B405" s="154" t="s">
        <v>388</v>
      </c>
      <c r="C405" s="153" t="s">
        <v>377</v>
      </c>
      <c r="D405" s="153" t="s">
        <v>280</v>
      </c>
      <c r="E405" s="152">
        <v>1</v>
      </c>
      <c r="F405" s="157" t="s">
        <v>677</v>
      </c>
      <c r="G405" s="150"/>
      <c r="H405" s="150">
        <v>732.54629999999997</v>
      </c>
      <c r="I405" s="140">
        <f t="shared" si="8"/>
        <v>732.54629999999997</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384</v>
      </c>
      <c r="B406" s="154" t="s">
        <v>98</v>
      </c>
      <c r="C406" s="153" t="s">
        <v>377</v>
      </c>
      <c r="D406" s="153" t="s">
        <v>280</v>
      </c>
      <c r="E406" s="152">
        <v>1</v>
      </c>
      <c r="F406" s="157" t="s">
        <v>678</v>
      </c>
      <c r="G406" s="150"/>
      <c r="H406" s="150">
        <v>488.36419999999998</v>
      </c>
      <c r="I406" s="140">
        <f t="shared" si="8"/>
        <v>488.36419999999998</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154" t="s">
        <v>98</v>
      </c>
      <c r="C407" s="153" t="s">
        <v>377</v>
      </c>
      <c r="D407" s="153" t="s">
        <v>280</v>
      </c>
      <c r="E407" s="152">
        <v>1</v>
      </c>
      <c r="F407" s="157" t="s">
        <v>679</v>
      </c>
      <c r="G407" s="150"/>
      <c r="H407" s="150">
        <v>488.36419999999998</v>
      </c>
      <c r="I407" s="140">
        <f t="shared" si="8"/>
        <v>488.36419999999998</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154" t="s">
        <v>98</v>
      </c>
      <c r="C408" s="153" t="s">
        <v>377</v>
      </c>
      <c r="D408" s="153" t="s">
        <v>280</v>
      </c>
      <c r="E408" s="152">
        <v>1</v>
      </c>
      <c r="F408" s="157" t="s">
        <v>931</v>
      </c>
      <c r="G408" s="150"/>
      <c r="H408" s="150">
        <v>488.36419999999998</v>
      </c>
      <c r="I408" s="140">
        <f t="shared" si="8"/>
        <v>488.36419999999998</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384</v>
      </c>
      <c r="B409" s="154" t="s">
        <v>98</v>
      </c>
      <c r="C409" s="153" t="s">
        <v>377</v>
      </c>
      <c r="D409" s="153" t="s">
        <v>280</v>
      </c>
      <c r="E409" s="152">
        <v>1</v>
      </c>
      <c r="F409" s="157" t="s">
        <v>680</v>
      </c>
      <c r="G409" s="150"/>
      <c r="H409" s="150">
        <v>488.36419999999998</v>
      </c>
      <c r="I409" s="140">
        <f t="shared" si="8"/>
        <v>488.36419999999998</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384</v>
      </c>
      <c r="B410" s="154" t="s">
        <v>98</v>
      </c>
      <c r="C410" s="153" t="s">
        <v>377</v>
      </c>
      <c r="D410" s="153" t="s">
        <v>280</v>
      </c>
      <c r="E410" s="152">
        <v>1</v>
      </c>
      <c r="F410" s="157" t="s">
        <v>681</v>
      </c>
      <c r="G410" s="150"/>
      <c r="H410" s="150">
        <v>488.36419999999998</v>
      </c>
      <c r="I410" s="140">
        <f t="shared" si="8"/>
        <v>488.36419999999998</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384</v>
      </c>
      <c r="B411" s="154" t="s">
        <v>98</v>
      </c>
      <c r="C411" s="153" t="s">
        <v>377</v>
      </c>
      <c r="D411" s="153" t="s">
        <v>280</v>
      </c>
      <c r="E411" s="152">
        <v>1</v>
      </c>
      <c r="F411" s="157" t="s">
        <v>682</v>
      </c>
      <c r="G411" s="150"/>
      <c r="H411" s="150">
        <v>488.36419999999998</v>
      </c>
      <c r="I411" s="140">
        <f t="shared" si="8"/>
        <v>488.36419999999998</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404</v>
      </c>
      <c r="B412" s="154" t="s">
        <v>387</v>
      </c>
      <c r="C412" s="153" t="s">
        <v>377</v>
      </c>
      <c r="D412" s="153" t="s">
        <v>280</v>
      </c>
      <c r="E412" s="152">
        <v>1</v>
      </c>
      <c r="F412" s="157" t="s">
        <v>683</v>
      </c>
      <c r="G412" s="150"/>
      <c r="H412" s="150">
        <v>436.04270000000002</v>
      </c>
      <c r="I412" s="140">
        <f t="shared" si="8"/>
        <v>436.04270000000002</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404</v>
      </c>
      <c r="B413" s="154" t="s">
        <v>387</v>
      </c>
      <c r="C413" s="153" t="s">
        <v>377</v>
      </c>
      <c r="D413" s="153" t="s">
        <v>280</v>
      </c>
      <c r="E413" s="152">
        <v>1</v>
      </c>
      <c r="F413" s="172" t="s">
        <v>684</v>
      </c>
      <c r="G413" s="150"/>
      <c r="H413" s="150">
        <v>436.04270000000002</v>
      </c>
      <c r="I413" s="140">
        <f t="shared" si="8"/>
        <v>436.04270000000002</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404</v>
      </c>
      <c r="B414" s="154" t="s">
        <v>387</v>
      </c>
      <c r="C414" s="153" t="s">
        <v>377</v>
      </c>
      <c r="D414" s="153" t="s">
        <v>280</v>
      </c>
      <c r="E414" s="152">
        <v>1</v>
      </c>
      <c r="F414" s="172" t="s">
        <v>685</v>
      </c>
      <c r="G414" s="150"/>
      <c r="H414" s="150">
        <v>436.04270000000002</v>
      </c>
      <c r="I414" s="140">
        <f t="shared" si="8"/>
        <v>436.04270000000002</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404</v>
      </c>
      <c r="B415" s="154" t="s">
        <v>387</v>
      </c>
      <c r="C415" s="153" t="s">
        <v>377</v>
      </c>
      <c r="D415" s="153" t="s">
        <v>280</v>
      </c>
      <c r="E415" s="152">
        <v>1</v>
      </c>
      <c r="F415" s="157" t="s">
        <v>686</v>
      </c>
      <c r="G415" s="150"/>
      <c r="H415" s="150">
        <v>436.04270000000002</v>
      </c>
      <c r="I415" s="140">
        <f t="shared" si="8"/>
        <v>436.04270000000002</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404</v>
      </c>
      <c r="B416" s="154" t="s">
        <v>387</v>
      </c>
      <c r="C416" s="153" t="s">
        <v>377</v>
      </c>
      <c r="D416" s="153" t="s">
        <v>280</v>
      </c>
      <c r="E416" s="152">
        <v>1</v>
      </c>
      <c r="F416" s="157" t="s">
        <v>687</v>
      </c>
      <c r="G416" s="150"/>
      <c r="H416" s="150">
        <v>436.04270000000002</v>
      </c>
      <c r="I416" s="140">
        <f t="shared" si="8"/>
        <v>436.04270000000002</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404</v>
      </c>
      <c r="B417" s="154" t="s">
        <v>387</v>
      </c>
      <c r="C417" s="153" t="s">
        <v>377</v>
      </c>
      <c r="D417" s="153" t="s">
        <v>280</v>
      </c>
      <c r="E417" s="152">
        <v>1</v>
      </c>
      <c r="F417" s="158" t="s">
        <v>688</v>
      </c>
      <c r="G417" s="150"/>
      <c r="H417" s="150">
        <v>436.04270000000002</v>
      </c>
      <c r="I417" s="140">
        <f t="shared" si="8"/>
        <v>436.04270000000002</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386</v>
      </c>
      <c r="B418" s="154" t="s">
        <v>102</v>
      </c>
      <c r="C418" s="153" t="s">
        <v>377</v>
      </c>
      <c r="D418" s="153" t="s">
        <v>280</v>
      </c>
      <c r="E418" s="152">
        <v>1</v>
      </c>
      <c r="F418" s="157" t="s">
        <v>689</v>
      </c>
      <c r="G418" s="150"/>
      <c r="H418" s="150">
        <v>401.1617</v>
      </c>
      <c r="I418" s="140">
        <f t="shared" si="8"/>
        <v>401.1617</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386</v>
      </c>
      <c r="B419" s="154" t="s">
        <v>102</v>
      </c>
      <c r="C419" s="153" t="s">
        <v>377</v>
      </c>
      <c r="D419" s="153" t="s">
        <v>280</v>
      </c>
      <c r="E419" s="152">
        <v>1</v>
      </c>
      <c r="F419" s="172" t="s">
        <v>690</v>
      </c>
      <c r="G419" s="150"/>
      <c r="H419" s="150">
        <v>401.1617</v>
      </c>
      <c r="I419" s="140">
        <f t="shared" si="8"/>
        <v>401.1617</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386</v>
      </c>
      <c r="B420" s="154" t="s">
        <v>102</v>
      </c>
      <c r="C420" s="153" t="s">
        <v>377</v>
      </c>
      <c r="D420" s="153" t="s">
        <v>280</v>
      </c>
      <c r="E420" s="152">
        <v>1</v>
      </c>
      <c r="F420" s="158" t="s">
        <v>691</v>
      </c>
      <c r="G420" s="150"/>
      <c r="H420" s="150">
        <v>401.1617</v>
      </c>
      <c r="I420" s="140">
        <f t="shared" si="8"/>
        <v>401.1617</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386</v>
      </c>
      <c r="B421" s="154" t="s">
        <v>102</v>
      </c>
      <c r="C421" s="153" t="s">
        <v>377</v>
      </c>
      <c r="D421" s="153" t="s">
        <v>280</v>
      </c>
      <c r="E421" s="152">
        <v>1</v>
      </c>
      <c r="F421" s="157" t="s">
        <v>692</v>
      </c>
      <c r="G421" s="150"/>
      <c r="H421" s="150">
        <v>401.1617</v>
      </c>
      <c r="I421" s="140">
        <f t="shared" si="8"/>
        <v>401.1617</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673</v>
      </c>
      <c r="B422" s="154" t="s">
        <v>94</v>
      </c>
      <c r="C422" s="153" t="s">
        <v>377</v>
      </c>
      <c r="D422" s="153" t="s">
        <v>368</v>
      </c>
      <c r="E422" s="152">
        <v>1</v>
      </c>
      <c r="F422" s="157"/>
      <c r="G422" s="150"/>
      <c r="H422" s="150">
        <v>1200.6885</v>
      </c>
      <c r="I422" s="140">
        <f t="shared" si="8"/>
        <v>1200.6885</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383</v>
      </c>
      <c r="B423" s="154" t="s">
        <v>388</v>
      </c>
      <c r="C423" s="153" t="s">
        <v>377</v>
      </c>
      <c r="D423" s="153" t="s">
        <v>280</v>
      </c>
      <c r="E423" s="152">
        <v>1</v>
      </c>
      <c r="F423" s="157" t="s">
        <v>693</v>
      </c>
      <c r="G423" s="150"/>
      <c r="H423" s="150">
        <v>732.54629999999997</v>
      </c>
      <c r="I423" s="140">
        <f t="shared" si="8"/>
        <v>732.54629999999997</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384</v>
      </c>
      <c r="B424" s="154" t="s">
        <v>98</v>
      </c>
      <c r="C424" s="153" t="s">
        <v>377</v>
      </c>
      <c r="D424" s="153" t="s">
        <v>280</v>
      </c>
      <c r="E424" s="152">
        <v>1</v>
      </c>
      <c r="F424" s="151" t="s">
        <v>694</v>
      </c>
      <c r="G424" s="150"/>
      <c r="H424" s="150">
        <v>488.36419999999998</v>
      </c>
      <c r="I424" s="140">
        <f t="shared" si="8"/>
        <v>488.36419999999998</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384</v>
      </c>
      <c r="B425" s="154" t="s">
        <v>98</v>
      </c>
      <c r="C425" s="153" t="s">
        <v>377</v>
      </c>
      <c r="D425" s="153" t="s">
        <v>280</v>
      </c>
      <c r="E425" s="152">
        <v>1</v>
      </c>
      <c r="F425" s="157" t="s">
        <v>695</v>
      </c>
      <c r="G425" s="150"/>
      <c r="H425" s="150">
        <v>488.36419999999998</v>
      </c>
      <c r="I425" s="140">
        <f t="shared" si="8"/>
        <v>488.36419999999998</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384</v>
      </c>
      <c r="B426" s="154" t="s">
        <v>98</v>
      </c>
      <c r="C426" s="153" t="s">
        <v>377</v>
      </c>
      <c r="D426" s="153" t="s">
        <v>280</v>
      </c>
      <c r="E426" s="152">
        <v>1</v>
      </c>
      <c r="F426" s="157" t="s">
        <v>714</v>
      </c>
      <c r="G426" s="150"/>
      <c r="H426" s="150">
        <v>488.36419999999998</v>
      </c>
      <c r="I426" s="140">
        <f t="shared" si="8"/>
        <v>488.36419999999998</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384</v>
      </c>
      <c r="B427" s="154" t="s">
        <v>98</v>
      </c>
      <c r="C427" s="153" t="s">
        <v>377</v>
      </c>
      <c r="D427" s="153" t="s">
        <v>280</v>
      </c>
      <c r="E427" s="152">
        <v>1</v>
      </c>
      <c r="F427" s="157" t="s">
        <v>697</v>
      </c>
      <c r="G427" s="150"/>
      <c r="H427" s="150">
        <v>488.36419999999998</v>
      </c>
      <c r="I427" s="140">
        <f t="shared" si="8"/>
        <v>488.36419999999998</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404</v>
      </c>
      <c r="B428" s="154" t="s">
        <v>387</v>
      </c>
      <c r="C428" s="153" t="s">
        <v>377</v>
      </c>
      <c r="D428" s="153" t="s">
        <v>280</v>
      </c>
      <c r="E428" s="152">
        <v>1</v>
      </c>
      <c r="F428" s="157" t="s">
        <v>698</v>
      </c>
      <c r="G428" s="150"/>
      <c r="H428" s="150">
        <v>436.04270000000002</v>
      </c>
      <c r="I428" s="140">
        <f t="shared" si="8"/>
        <v>436.04270000000002</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404</v>
      </c>
      <c r="B429" s="154" t="s">
        <v>387</v>
      </c>
      <c r="C429" s="153" t="s">
        <v>377</v>
      </c>
      <c r="D429" s="153" t="s">
        <v>280</v>
      </c>
      <c r="E429" s="152">
        <v>1</v>
      </c>
      <c r="F429" s="160" t="s">
        <v>699</v>
      </c>
      <c r="G429" s="150"/>
      <c r="H429" s="150">
        <v>436.04270000000002</v>
      </c>
      <c r="I429" s="140">
        <f t="shared" si="8"/>
        <v>436.04270000000002</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404</v>
      </c>
      <c r="B430" s="154" t="s">
        <v>387</v>
      </c>
      <c r="C430" s="153" t="s">
        <v>377</v>
      </c>
      <c r="D430" s="153" t="s">
        <v>280</v>
      </c>
      <c r="E430" s="152">
        <v>1</v>
      </c>
      <c r="F430" s="172" t="s">
        <v>720</v>
      </c>
      <c r="G430" s="150"/>
      <c r="H430" s="150">
        <v>436.04270000000002</v>
      </c>
      <c r="I430" s="140">
        <f t="shared" si="8"/>
        <v>436.04270000000002</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404</v>
      </c>
      <c r="B431" s="154" t="s">
        <v>387</v>
      </c>
      <c r="C431" s="153" t="s">
        <v>377</v>
      </c>
      <c r="D431" s="153" t="s">
        <v>280</v>
      </c>
      <c r="E431" s="152">
        <v>1</v>
      </c>
      <c r="F431" s="157" t="s">
        <v>701</v>
      </c>
      <c r="G431" s="150"/>
      <c r="H431" s="150">
        <v>436.04270000000002</v>
      </c>
      <c r="I431" s="140">
        <f t="shared" si="8"/>
        <v>436.04270000000002</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404</v>
      </c>
      <c r="B432" s="154" t="s">
        <v>387</v>
      </c>
      <c r="C432" s="153" t="s">
        <v>377</v>
      </c>
      <c r="D432" s="153" t="s">
        <v>280</v>
      </c>
      <c r="E432" s="152">
        <v>1</v>
      </c>
      <c r="F432" s="157" t="s">
        <v>702</v>
      </c>
      <c r="G432" s="150"/>
      <c r="H432" s="150">
        <v>436.04270000000002</v>
      </c>
      <c r="I432" s="140">
        <f t="shared" si="8"/>
        <v>436.04270000000002</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404</v>
      </c>
      <c r="B433" s="154" t="s">
        <v>387</v>
      </c>
      <c r="C433" s="153" t="s">
        <v>377</v>
      </c>
      <c r="D433" s="153" t="s">
        <v>280</v>
      </c>
      <c r="E433" s="152">
        <v>1</v>
      </c>
      <c r="F433" s="157" t="s">
        <v>703</v>
      </c>
      <c r="G433" s="150"/>
      <c r="H433" s="150">
        <v>436.04270000000002</v>
      </c>
      <c r="I433" s="140">
        <f t="shared" si="8"/>
        <v>436.04270000000002</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154" t="s">
        <v>387</v>
      </c>
      <c r="C434" s="153" t="s">
        <v>377</v>
      </c>
      <c r="D434" s="153" t="s">
        <v>280</v>
      </c>
      <c r="E434" s="152">
        <v>1</v>
      </c>
      <c r="F434" s="157" t="s">
        <v>704</v>
      </c>
      <c r="G434" s="150"/>
      <c r="H434" s="150">
        <v>436.04270000000002</v>
      </c>
      <c r="I434" s="140">
        <f t="shared" si="8"/>
        <v>436.04270000000002</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154" t="s">
        <v>387</v>
      </c>
      <c r="C435" s="153" t="s">
        <v>377</v>
      </c>
      <c r="D435" s="153" t="s">
        <v>280</v>
      </c>
      <c r="E435" s="152">
        <v>1</v>
      </c>
      <c r="F435" s="172" t="s">
        <v>705</v>
      </c>
      <c r="G435" s="150"/>
      <c r="H435" s="150">
        <v>436.04270000000002</v>
      </c>
      <c r="I435" s="140">
        <f t="shared" si="8"/>
        <v>436.04270000000002</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154" t="s">
        <v>387</v>
      </c>
      <c r="C436" s="153" t="s">
        <v>377</v>
      </c>
      <c r="D436" s="153" t="s">
        <v>280</v>
      </c>
      <c r="E436" s="152">
        <v>1</v>
      </c>
      <c r="F436" s="157" t="s">
        <v>706</v>
      </c>
      <c r="G436" s="150"/>
      <c r="H436" s="150">
        <v>436.04270000000002</v>
      </c>
      <c r="I436" s="140">
        <f t="shared" si="8"/>
        <v>436.04270000000002</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154" t="s">
        <v>387</v>
      </c>
      <c r="C437" s="153" t="s">
        <v>377</v>
      </c>
      <c r="D437" s="153" t="s">
        <v>280</v>
      </c>
      <c r="E437" s="152">
        <v>1</v>
      </c>
      <c r="F437" s="172" t="s">
        <v>707</v>
      </c>
      <c r="G437" s="150"/>
      <c r="H437" s="150">
        <v>436.04270000000002</v>
      </c>
      <c r="I437" s="140">
        <f t="shared" si="8"/>
        <v>436.04270000000002</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154" t="s">
        <v>387</v>
      </c>
      <c r="C438" s="153" t="s">
        <v>377</v>
      </c>
      <c r="D438" s="153" t="s">
        <v>280</v>
      </c>
      <c r="E438" s="152">
        <v>1</v>
      </c>
      <c r="F438" s="157" t="s">
        <v>708</v>
      </c>
      <c r="G438" s="150"/>
      <c r="H438" s="150">
        <v>436.04270000000002</v>
      </c>
      <c r="I438" s="140">
        <f t="shared" si="8"/>
        <v>436.04270000000002</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154" t="s">
        <v>387</v>
      </c>
      <c r="C439" s="153" t="s">
        <v>377</v>
      </c>
      <c r="D439" s="153" t="s">
        <v>280</v>
      </c>
      <c r="E439" s="152">
        <v>1</v>
      </c>
      <c r="F439" s="172" t="s">
        <v>709</v>
      </c>
      <c r="G439" s="150"/>
      <c r="H439" s="150">
        <v>436.04270000000002</v>
      </c>
      <c r="I439" s="140">
        <f t="shared" si="8"/>
        <v>436.04270000000002</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154" t="s">
        <v>387</v>
      </c>
      <c r="C440" s="153" t="s">
        <v>377</v>
      </c>
      <c r="D440" s="153" t="s">
        <v>280</v>
      </c>
      <c r="E440" s="152">
        <v>1</v>
      </c>
      <c r="F440" s="157" t="s">
        <v>710</v>
      </c>
      <c r="G440" s="150"/>
      <c r="H440" s="150">
        <v>436.04270000000002</v>
      </c>
      <c r="I440" s="140">
        <f t="shared" si="8"/>
        <v>436.04270000000002</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154" t="s">
        <v>387</v>
      </c>
      <c r="C441" s="153" t="s">
        <v>377</v>
      </c>
      <c r="D441" s="153" t="s">
        <v>280</v>
      </c>
      <c r="E441" s="152">
        <v>1</v>
      </c>
      <c r="F441" s="157" t="s">
        <v>711</v>
      </c>
      <c r="G441" s="150"/>
      <c r="H441" s="150">
        <v>436.04270000000002</v>
      </c>
      <c r="I441" s="140">
        <f t="shared" si="8"/>
        <v>436.04270000000002</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386</v>
      </c>
      <c r="B442" s="154" t="s">
        <v>102</v>
      </c>
      <c r="C442" s="153" t="s">
        <v>377</v>
      </c>
      <c r="D442" s="153" t="s">
        <v>280</v>
      </c>
      <c r="E442" s="152">
        <v>1</v>
      </c>
      <c r="F442" s="157" t="s">
        <v>712</v>
      </c>
      <c r="G442" s="150"/>
      <c r="H442" s="150">
        <v>401.1617</v>
      </c>
      <c r="I442" s="140">
        <f t="shared" si="8"/>
        <v>401.1617</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386</v>
      </c>
      <c r="B443" s="154" t="s">
        <v>102</v>
      </c>
      <c r="C443" s="153" t="s">
        <v>377</v>
      </c>
      <c r="D443" s="153" t="s">
        <v>280</v>
      </c>
      <c r="E443" s="152">
        <v>1</v>
      </c>
      <c r="F443" s="157" t="s">
        <v>713</v>
      </c>
      <c r="G443" s="150"/>
      <c r="H443" s="150">
        <v>401.1617</v>
      </c>
      <c r="I443" s="140">
        <f t="shared" si="8"/>
        <v>401.1617</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386</v>
      </c>
      <c r="B444" s="154" t="s">
        <v>102</v>
      </c>
      <c r="C444" s="153" t="s">
        <v>377</v>
      </c>
      <c r="D444" s="153" t="s">
        <v>280</v>
      </c>
      <c r="E444" s="152">
        <v>1</v>
      </c>
      <c r="F444" s="157" t="s">
        <v>696</v>
      </c>
      <c r="G444" s="150"/>
      <c r="H444" s="150">
        <v>401.1617</v>
      </c>
      <c r="I444" s="140">
        <f t="shared" si="8"/>
        <v>401.1617</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386</v>
      </c>
      <c r="B445" s="154" t="s">
        <v>102</v>
      </c>
      <c r="C445" s="153" t="s">
        <v>377</v>
      </c>
      <c r="D445" s="153" t="s">
        <v>280</v>
      </c>
      <c r="E445" s="152">
        <v>1</v>
      </c>
      <c r="F445" s="157" t="s">
        <v>715</v>
      </c>
      <c r="G445" s="150"/>
      <c r="H445" s="150">
        <v>401.1617</v>
      </c>
      <c r="I445" s="140">
        <f t="shared" si="8"/>
        <v>401.1617</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386</v>
      </c>
      <c r="B446" s="154" t="s">
        <v>102</v>
      </c>
      <c r="C446" s="153" t="s">
        <v>377</v>
      </c>
      <c r="D446" s="153" t="s">
        <v>280</v>
      </c>
      <c r="E446" s="152">
        <v>1</v>
      </c>
      <c r="F446" s="157" t="s">
        <v>716</v>
      </c>
      <c r="G446" s="150"/>
      <c r="H446" s="150">
        <v>401.1617</v>
      </c>
      <c r="I446" s="140">
        <f t="shared" si="8"/>
        <v>401.1617</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386</v>
      </c>
      <c r="B447" s="154" t="s">
        <v>102</v>
      </c>
      <c r="C447" s="153" t="s">
        <v>377</v>
      </c>
      <c r="D447" s="153" t="s">
        <v>280</v>
      </c>
      <c r="E447" s="152">
        <v>1</v>
      </c>
      <c r="F447" s="157" t="s">
        <v>717</v>
      </c>
      <c r="G447" s="150"/>
      <c r="H447" s="150">
        <v>401.1617</v>
      </c>
      <c r="I447" s="140">
        <f t="shared" si="8"/>
        <v>401.1617</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385</v>
      </c>
      <c r="B448" s="154" t="s">
        <v>104</v>
      </c>
      <c r="C448" s="153" t="s">
        <v>377</v>
      </c>
      <c r="D448" s="153" t="s">
        <v>280</v>
      </c>
      <c r="E448" s="152">
        <v>1</v>
      </c>
      <c r="F448" s="157" t="s">
        <v>718</v>
      </c>
      <c r="G448" s="150"/>
      <c r="H448" s="150">
        <v>313.94409999999999</v>
      </c>
      <c r="I448" s="140">
        <f t="shared" si="8"/>
        <v>313.94409999999999</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385</v>
      </c>
      <c r="B449" s="154" t="s">
        <v>104</v>
      </c>
      <c r="C449" s="153" t="s">
        <v>377</v>
      </c>
      <c r="D449" s="153" t="s">
        <v>280</v>
      </c>
      <c r="E449" s="152">
        <v>1</v>
      </c>
      <c r="F449" s="151" t="s">
        <v>719</v>
      </c>
      <c r="G449" s="150"/>
      <c r="H449" s="150">
        <v>313.94409999999999</v>
      </c>
      <c r="I449" s="140">
        <f t="shared" si="8"/>
        <v>313.94409999999999</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385</v>
      </c>
      <c r="B450" s="154" t="s">
        <v>104</v>
      </c>
      <c r="C450" s="153" t="s">
        <v>377</v>
      </c>
      <c r="D450" s="153" t="s">
        <v>280</v>
      </c>
      <c r="E450" s="152">
        <v>1</v>
      </c>
      <c r="F450" s="159" t="s">
        <v>700</v>
      </c>
      <c r="G450" s="150"/>
      <c r="H450" s="150">
        <v>313.94409999999999</v>
      </c>
      <c r="I450" s="140">
        <f t="shared" ref="I450:I513" si="9">SUM(G450:H450)</f>
        <v>313.94409999999999</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385</v>
      </c>
      <c r="B451" s="154" t="s">
        <v>104</v>
      </c>
      <c r="C451" s="153" t="s">
        <v>377</v>
      </c>
      <c r="D451" s="153" t="s">
        <v>280</v>
      </c>
      <c r="E451" s="152">
        <v>1</v>
      </c>
      <c r="F451" s="157" t="s">
        <v>721</v>
      </c>
      <c r="G451" s="150"/>
      <c r="H451" s="150">
        <v>313.94409999999999</v>
      </c>
      <c r="I451" s="140">
        <f t="shared" si="9"/>
        <v>313.94409999999999</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385</v>
      </c>
      <c r="B452" s="154" t="s">
        <v>104</v>
      </c>
      <c r="C452" s="153" t="s">
        <v>377</v>
      </c>
      <c r="D452" s="153" t="s">
        <v>280</v>
      </c>
      <c r="E452" s="152">
        <v>1</v>
      </c>
      <c r="F452" s="157" t="s">
        <v>722</v>
      </c>
      <c r="G452" s="150"/>
      <c r="H452" s="150">
        <v>313.94409999999999</v>
      </c>
      <c r="I452" s="140">
        <f t="shared" si="9"/>
        <v>313.94409999999999</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385</v>
      </c>
      <c r="B453" s="154" t="s">
        <v>104</v>
      </c>
      <c r="C453" s="153" t="s">
        <v>377</v>
      </c>
      <c r="D453" s="153" t="s">
        <v>280</v>
      </c>
      <c r="E453" s="152">
        <v>1</v>
      </c>
      <c r="F453" s="157" t="s">
        <v>723</v>
      </c>
      <c r="G453" s="150"/>
      <c r="H453" s="150">
        <v>313.94409999999999</v>
      </c>
      <c r="I453" s="140">
        <f t="shared" si="9"/>
        <v>313.94409999999999</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154" t="s">
        <v>104</v>
      </c>
      <c r="C454" s="153" t="s">
        <v>377</v>
      </c>
      <c r="D454" s="153" t="s">
        <v>280</v>
      </c>
      <c r="E454" s="152">
        <v>1</v>
      </c>
      <c r="F454" s="173" t="s">
        <v>941</v>
      </c>
      <c r="G454" s="150"/>
      <c r="H454" s="150">
        <v>313.94409999999999</v>
      </c>
      <c r="I454" s="140">
        <f t="shared" si="9"/>
        <v>313.94409999999999</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674</v>
      </c>
      <c r="B455" s="154" t="s">
        <v>94</v>
      </c>
      <c r="C455" s="153" t="s">
        <v>377</v>
      </c>
      <c r="D455" s="153" t="s">
        <v>280</v>
      </c>
      <c r="E455" s="152">
        <v>1</v>
      </c>
      <c r="F455" s="157" t="s">
        <v>724</v>
      </c>
      <c r="G455" s="150"/>
      <c r="H455" s="150">
        <v>1200.6885</v>
      </c>
      <c r="I455" s="140">
        <f t="shared" si="9"/>
        <v>1200.6885</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383</v>
      </c>
      <c r="B456" s="154" t="s">
        <v>388</v>
      </c>
      <c r="C456" s="153" t="s">
        <v>377</v>
      </c>
      <c r="D456" s="153" t="s">
        <v>280</v>
      </c>
      <c r="E456" s="152">
        <v>1</v>
      </c>
      <c r="F456" s="157" t="s">
        <v>725</v>
      </c>
      <c r="G456" s="150"/>
      <c r="H456" s="150">
        <v>732.54629999999997</v>
      </c>
      <c r="I456" s="140">
        <f t="shared" si="9"/>
        <v>732.54629999999997</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383</v>
      </c>
      <c r="B457" s="154" t="s">
        <v>388</v>
      </c>
      <c r="C457" s="153" t="s">
        <v>377</v>
      </c>
      <c r="D457" s="153" t="s">
        <v>280</v>
      </c>
      <c r="E457" s="152">
        <v>1</v>
      </c>
      <c r="F457" s="157" t="s">
        <v>726</v>
      </c>
      <c r="G457" s="150"/>
      <c r="H457" s="150">
        <v>732.54629999999997</v>
      </c>
      <c r="I457" s="140">
        <f t="shared" si="9"/>
        <v>732.54629999999997</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384</v>
      </c>
      <c r="B458" s="154" t="s">
        <v>98</v>
      </c>
      <c r="C458" s="153" t="s">
        <v>377</v>
      </c>
      <c r="D458" s="153" t="s">
        <v>280</v>
      </c>
      <c r="E458" s="152">
        <v>1</v>
      </c>
      <c r="F458" s="157" t="s">
        <v>727</v>
      </c>
      <c r="G458" s="150"/>
      <c r="H458" s="150">
        <v>488.36419999999998</v>
      </c>
      <c r="I458" s="140">
        <f t="shared" si="9"/>
        <v>488.36419999999998</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384</v>
      </c>
      <c r="B459" s="154" t="s">
        <v>98</v>
      </c>
      <c r="C459" s="153" t="s">
        <v>377</v>
      </c>
      <c r="D459" s="153" t="s">
        <v>280</v>
      </c>
      <c r="E459" s="152">
        <v>1</v>
      </c>
      <c r="F459" s="157" t="s">
        <v>932</v>
      </c>
      <c r="G459" s="150"/>
      <c r="H459" s="150">
        <v>488.36419999999998</v>
      </c>
      <c r="I459" s="140">
        <f t="shared" si="9"/>
        <v>488.36419999999998</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384</v>
      </c>
      <c r="B460" s="154" t="s">
        <v>98</v>
      </c>
      <c r="C460" s="153" t="s">
        <v>377</v>
      </c>
      <c r="D460" s="153" t="s">
        <v>280</v>
      </c>
      <c r="E460" s="152">
        <v>1</v>
      </c>
      <c r="F460" s="157" t="s">
        <v>728</v>
      </c>
      <c r="G460" s="150"/>
      <c r="H460" s="150">
        <v>488.36419999999998</v>
      </c>
      <c r="I460" s="140">
        <f t="shared" si="9"/>
        <v>488.36419999999998</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404</v>
      </c>
      <c r="B461" s="154" t="s">
        <v>387</v>
      </c>
      <c r="C461" s="153" t="s">
        <v>377</v>
      </c>
      <c r="D461" s="153" t="s">
        <v>368</v>
      </c>
      <c r="E461" s="152">
        <v>1</v>
      </c>
      <c r="F461" s="166" t="s">
        <v>357</v>
      </c>
      <c r="G461" s="150"/>
      <c r="H461" s="150">
        <v>436.04270000000002</v>
      </c>
      <c r="I461" s="140">
        <f t="shared" si="9"/>
        <v>436.04270000000002</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404</v>
      </c>
      <c r="B462" s="154" t="s">
        <v>387</v>
      </c>
      <c r="C462" s="153" t="s">
        <v>377</v>
      </c>
      <c r="D462" s="153" t="s">
        <v>280</v>
      </c>
      <c r="E462" s="152">
        <v>1</v>
      </c>
      <c r="F462" s="157" t="s">
        <v>729</v>
      </c>
      <c r="G462" s="150"/>
      <c r="H462" s="150">
        <v>436.04270000000002</v>
      </c>
      <c r="I462" s="140">
        <f t="shared" si="9"/>
        <v>436.04270000000002</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404</v>
      </c>
      <c r="B463" s="154" t="s">
        <v>387</v>
      </c>
      <c r="C463" s="153" t="s">
        <v>377</v>
      </c>
      <c r="D463" s="153" t="s">
        <v>280</v>
      </c>
      <c r="E463" s="152">
        <v>1</v>
      </c>
      <c r="F463" s="172" t="s">
        <v>730</v>
      </c>
      <c r="G463" s="150"/>
      <c r="H463" s="150">
        <v>436.04270000000002</v>
      </c>
      <c r="I463" s="140">
        <f t="shared" si="9"/>
        <v>436.04270000000002</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404</v>
      </c>
      <c r="B464" s="154" t="s">
        <v>387</v>
      </c>
      <c r="C464" s="153" t="s">
        <v>377</v>
      </c>
      <c r="D464" s="153" t="s">
        <v>280</v>
      </c>
      <c r="E464" s="152">
        <v>1</v>
      </c>
      <c r="F464" s="157" t="s">
        <v>731</v>
      </c>
      <c r="G464" s="150"/>
      <c r="H464" s="150">
        <v>436.04270000000002</v>
      </c>
      <c r="I464" s="140">
        <f t="shared" si="9"/>
        <v>436.04270000000002</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404</v>
      </c>
      <c r="B465" s="154" t="s">
        <v>387</v>
      </c>
      <c r="C465" s="153" t="s">
        <v>377</v>
      </c>
      <c r="D465" s="153" t="s">
        <v>280</v>
      </c>
      <c r="E465" s="152">
        <v>1</v>
      </c>
      <c r="F465" s="157" t="s">
        <v>732</v>
      </c>
      <c r="G465" s="150"/>
      <c r="H465" s="150">
        <v>436.04270000000002</v>
      </c>
      <c r="I465" s="140">
        <f t="shared" si="9"/>
        <v>436.04270000000002</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404</v>
      </c>
      <c r="B466" s="154" t="s">
        <v>387</v>
      </c>
      <c r="C466" s="153" t="s">
        <v>377</v>
      </c>
      <c r="D466" s="153" t="s">
        <v>280</v>
      </c>
      <c r="E466" s="152">
        <v>1</v>
      </c>
      <c r="F466" s="157" t="s">
        <v>733</v>
      </c>
      <c r="G466" s="150"/>
      <c r="H466" s="150">
        <v>436.04270000000002</v>
      </c>
      <c r="I466" s="140">
        <f t="shared" si="9"/>
        <v>436.04270000000002</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154" t="s">
        <v>387</v>
      </c>
      <c r="C467" s="153" t="s">
        <v>377</v>
      </c>
      <c r="D467" s="153" t="s">
        <v>280</v>
      </c>
      <c r="E467" s="152">
        <v>1</v>
      </c>
      <c r="F467" s="157" t="s">
        <v>734</v>
      </c>
      <c r="G467" s="150"/>
      <c r="H467" s="150">
        <v>436.04270000000002</v>
      </c>
      <c r="I467" s="140">
        <f t="shared" si="9"/>
        <v>436.04270000000002</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386</v>
      </c>
      <c r="B468" s="154" t="s">
        <v>102</v>
      </c>
      <c r="C468" s="153" t="s">
        <v>377</v>
      </c>
      <c r="D468" s="153" t="s">
        <v>280</v>
      </c>
      <c r="E468" s="152">
        <v>1</v>
      </c>
      <c r="F468" s="157" t="s">
        <v>735</v>
      </c>
      <c r="G468" s="150"/>
      <c r="H468" s="150">
        <v>401.1617</v>
      </c>
      <c r="I468" s="140">
        <f t="shared" si="9"/>
        <v>401.1617</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386</v>
      </c>
      <c r="B469" s="154" t="s">
        <v>102</v>
      </c>
      <c r="C469" s="153" t="s">
        <v>377</v>
      </c>
      <c r="D469" s="153" t="s">
        <v>280</v>
      </c>
      <c r="E469" s="152">
        <v>1</v>
      </c>
      <c r="F469" s="157" t="s">
        <v>736</v>
      </c>
      <c r="G469" s="150"/>
      <c r="H469" s="150">
        <v>401.1617</v>
      </c>
      <c r="I469" s="140">
        <f t="shared" si="9"/>
        <v>401.1617</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386</v>
      </c>
      <c r="B470" s="154" t="s">
        <v>102</v>
      </c>
      <c r="C470" s="153" t="s">
        <v>377</v>
      </c>
      <c r="D470" s="153" t="s">
        <v>280</v>
      </c>
      <c r="E470" s="152">
        <v>1</v>
      </c>
      <c r="F470" s="157" t="s">
        <v>737</v>
      </c>
      <c r="G470" s="150"/>
      <c r="H470" s="150">
        <v>401.1617</v>
      </c>
      <c r="I470" s="140">
        <f t="shared" si="9"/>
        <v>401.1617</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386</v>
      </c>
      <c r="B471" s="154" t="s">
        <v>102</v>
      </c>
      <c r="C471" s="153" t="s">
        <v>377</v>
      </c>
      <c r="D471" s="153" t="s">
        <v>280</v>
      </c>
      <c r="E471" s="152">
        <v>1</v>
      </c>
      <c r="F471" s="157" t="s">
        <v>738</v>
      </c>
      <c r="G471" s="150"/>
      <c r="H471" s="150">
        <v>401.1617</v>
      </c>
      <c r="I471" s="140">
        <f t="shared" si="9"/>
        <v>401.1617</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386</v>
      </c>
      <c r="B472" s="154" t="s">
        <v>102</v>
      </c>
      <c r="C472" s="153" t="s">
        <v>377</v>
      </c>
      <c r="D472" s="153" t="s">
        <v>280</v>
      </c>
      <c r="E472" s="152">
        <v>1</v>
      </c>
      <c r="F472" s="157" t="s">
        <v>739</v>
      </c>
      <c r="G472" s="150"/>
      <c r="H472" s="150">
        <v>401.1617</v>
      </c>
      <c r="I472" s="140">
        <f t="shared" si="9"/>
        <v>401.1617</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386</v>
      </c>
      <c r="B473" s="154" t="s">
        <v>102</v>
      </c>
      <c r="C473" s="153" t="s">
        <v>377</v>
      </c>
      <c r="D473" s="153" t="s">
        <v>368</v>
      </c>
      <c r="E473" s="152">
        <v>1</v>
      </c>
      <c r="F473" s="166" t="s">
        <v>357</v>
      </c>
      <c r="G473" s="150"/>
      <c r="H473" s="150">
        <v>401.1617</v>
      </c>
      <c r="I473" s="140">
        <f t="shared" si="9"/>
        <v>401.1617</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385</v>
      </c>
      <c r="B474" s="154" t="s">
        <v>104</v>
      </c>
      <c r="C474" s="153" t="s">
        <v>377</v>
      </c>
      <c r="D474" s="153" t="s">
        <v>280</v>
      </c>
      <c r="E474" s="152">
        <v>1</v>
      </c>
      <c r="F474" s="157" t="s">
        <v>740</v>
      </c>
      <c r="G474" s="150"/>
      <c r="H474" s="150">
        <v>313.94409999999999</v>
      </c>
      <c r="I474" s="140">
        <f t="shared" si="9"/>
        <v>313.94409999999999</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385</v>
      </c>
      <c r="B475" s="154" t="s">
        <v>104</v>
      </c>
      <c r="C475" s="153" t="s">
        <v>377</v>
      </c>
      <c r="D475" s="153" t="s">
        <v>280</v>
      </c>
      <c r="E475" s="152">
        <v>1</v>
      </c>
      <c r="F475" s="157" t="s">
        <v>741</v>
      </c>
      <c r="G475" s="150"/>
      <c r="H475" s="150">
        <v>313.94409999999999</v>
      </c>
      <c r="I475" s="140">
        <f t="shared" si="9"/>
        <v>313.94409999999999</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385</v>
      </c>
      <c r="B476" s="154" t="s">
        <v>104</v>
      </c>
      <c r="C476" s="153" t="s">
        <v>377</v>
      </c>
      <c r="D476" s="153" t="s">
        <v>280</v>
      </c>
      <c r="E476" s="152">
        <v>1</v>
      </c>
      <c r="F476" s="157" t="s">
        <v>742</v>
      </c>
      <c r="G476" s="150"/>
      <c r="H476" s="150">
        <v>313.94409999999999</v>
      </c>
      <c r="I476" s="140">
        <f t="shared" si="9"/>
        <v>313.94409999999999</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383</v>
      </c>
      <c r="B477" s="154" t="s">
        <v>388</v>
      </c>
      <c r="C477" s="153" t="s">
        <v>284</v>
      </c>
      <c r="D477" s="153" t="s">
        <v>280</v>
      </c>
      <c r="E477" s="152">
        <v>1</v>
      </c>
      <c r="F477" s="157" t="s">
        <v>751</v>
      </c>
      <c r="G477" s="150"/>
      <c r="H477" s="150">
        <v>732.54629999999997</v>
      </c>
      <c r="I477" s="140">
        <f t="shared" si="9"/>
        <v>732.54629999999997</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743</v>
      </c>
      <c r="B478" s="154" t="s">
        <v>94</v>
      </c>
      <c r="C478" s="153" t="s">
        <v>284</v>
      </c>
      <c r="D478" s="153" t="s">
        <v>280</v>
      </c>
      <c r="E478" s="152">
        <v>1</v>
      </c>
      <c r="F478" s="158" t="s">
        <v>752</v>
      </c>
      <c r="G478" s="150"/>
      <c r="H478" s="150">
        <v>1200.6885</v>
      </c>
      <c r="I478" s="140">
        <f t="shared" si="9"/>
        <v>1200.6885</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383</v>
      </c>
      <c r="B479" s="154" t="s">
        <v>388</v>
      </c>
      <c r="C479" s="153" t="s">
        <v>284</v>
      </c>
      <c r="D479" s="153" t="s">
        <v>280</v>
      </c>
      <c r="E479" s="152">
        <v>1</v>
      </c>
      <c r="F479" s="157" t="s">
        <v>753</v>
      </c>
      <c r="G479" s="150"/>
      <c r="H479" s="150">
        <v>732.54629999999997</v>
      </c>
      <c r="I479" s="140">
        <f t="shared" si="9"/>
        <v>732.54629999999997</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744</v>
      </c>
      <c r="B480" s="154" t="s">
        <v>94</v>
      </c>
      <c r="C480" s="153" t="s">
        <v>284</v>
      </c>
      <c r="D480" s="153" t="s">
        <v>280</v>
      </c>
      <c r="E480" s="152">
        <v>1</v>
      </c>
      <c r="F480" s="151" t="s">
        <v>754</v>
      </c>
      <c r="G480" s="150"/>
      <c r="H480" s="150">
        <v>1200.6885</v>
      </c>
      <c r="I480" s="140">
        <f t="shared" si="9"/>
        <v>1200.6885</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383</v>
      </c>
      <c r="B481" s="154" t="s">
        <v>388</v>
      </c>
      <c r="C481" s="153" t="s">
        <v>284</v>
      </c>
      <c r="D481" s="153" t="s">
        <v>280</v>
      </c>
      <c r="E481" s="152">
        <v>1</v>
      </c>
      <c r="F481" s="151" t="s">
        <v>755</v>
      </c>
      <c r="G481" s="150"/>
      <c r="H481" s="150">
        <v>732.54629999999997</v>
      </c>
      <c r="I481" s="140">
        <f t="shared" si="9"/>
        <v>732.54629999999997</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384</v>
      </c>
      <c r="B482" s="154" t="s">
        <v>98</v>
      </c>
      <c r="C482" s="153" t="s">
        <v>284</v>
      </c>
      <c r="D482" s="153" t="s">
        <v>280</v>
      </c>
      <c r="E482" s="152">
        <v>1</v>
      </c>
      <c r="F482" s="157" t="s">
        <v>940</v>
      </c>
      <c r="G482" s="150"/>
      <c r="H482" s="150">
        <v>488.36419999999998</v>
      </c>
      <c r="I482" s="140">
        <f t="shared" si="9"/>
        <v>488.36419999999998</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384</v>
      </c>
      <c r="B483" s="154" t="s">
        <v>98</v>
      </c>
      <c r="C483" s="153" t="s">
        <v>284</v>
      </c>
      <c r="D483" s="153" t="s">
        <v>280</v>
      </c>
      <c r="E483" s="152">
        <v>1</v>
      </c>
      <c r="F483" s="172" t="s">
        <v>756</v>
      </c>
      <c r="G483" s="150"/>
      <c r="H483" s="150">
        <v>488.36419999999998</v>
      </c>
      <c r="I483" s="140">
        <f t="shared" si="9"/>
        <v>488.36419999999998</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384</v>
      </c>
      <c r="B484" s="154" t="s">
        <v>98</v>
      </c>
      <c r="C484" s="153" t="s">
        <v>284</v>
      </c>
      <c r="D484" s="153" t="s">
        <v>280</v>
      </c>
      <c r="E484" s="152">
        <v>1</v>
      </c>
      <c r="F484" s="157" t="s">
        <v>757</v>
      </c>
      <c r="G484" s="150"/>
      <c r="H484" s="150">
        <v>488.36419999999998</v>
      </c>
      <c r="I484" s="140">
        <f t="shared" si="9"/>
        <v>488.36419999999998</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384</v>
      </c>
      <c r="B485" s="154" t="s">
        <v>98</v>
      </c>
      <c r="C485" s="153" t="s">
        <v>284</v>
      </c>
      <c r="D485" s="153" t="s">
        <v>280</v>
      </c>
      <c r="E485" s="152">
        <v>1</v>
      </c>
      <c r="F485" s="157" t="s">
        <v>758</v>
      </c>
      <c r="G485" s="150"/>
      <c r="H485" s="150">
        <v>488.36419999999998</v>
      </c>
      <c r="I485" s="140">
        <f t="shared" si="9"/>
        <v>488.36419999999998</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384</v>
      </c>
      <c r="B486" s="154" t="s">
        <v>98</v>
      </c>
      <c r="C486" s="153" t="s">
        <v>284</v>
      </c>
      <c r="D486" s="153" t="s">
        <v>280</v>
      </c>
      <c r="E486" s="152">
        <v>1</v>
      </c>
      <c r="F486" s="157" t="s">
        <v>970</v>
      </c>
      <c r="G486" s="150"/>
      <c r="H486" s="150">
        <v>488.36419999999998</v>
      </c>
      <c r="I486" s="140">
        <f t="shared" si="9"/>
        <v>488.36419999999998</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384</v>
      </c>
      <c r="B487" s="154" t="s">
        <v>98</v>
      </c>
      <c r="C487" s="153" t="s">
        <v>284</v>
      </c>
      <c r="D487" s="153" t="s">
        <v>280</v>
      </c>
      <c r="E487" s="152">
        <v>1</v>
      </c>
      <c r="F487" s="157" t="s">
        <v>759</v>
      </c>
      <c r="G487" s="150"/>
      <c r="H487" s="150">
        <v>488.36419999999998</v>
      </c>
      <c r="I487" s="140">
        <f t="shared" si="9"/>
        <v>488.36419999999998</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154" t="s">
        <v>98</v>
      </c>
      <c r="C488" s="153" t="s">
        <v>284</v>
      </c>
      <c r="D488" s="153" t="s">
        <v>280</v>
      </c>
      <c r="E488" s="152">
        <v>1</v>
      </c>
      <c r="F488" s="159" t="s">
        <v>760</v>
      </c>
      <c r="G488" s="150"/>
      <c r="H488" s="150">
        <v>488.36419999999998</v>
      </c>
      <c r="I488" s="140">
        <f t="shared" si="9"/>
        <v>488.36419999999998</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745</v>
      </c>
      <c r="B489" s="154" t="s">
        <v>94</v>
      </c>
      <c r="C489" s="153" t="s">
        <v>284</v>
      </c>
      <c r="D489" s="153" t="s">
        <v>368</v>
      </c>
      <c r="E489" s="152">
        <v>1</v>
      </c>
      <c r="F489" s="158" t="s">
        <v>357</v>
      </c>
      <c r="G489" s="150"/>
      <c r="H489" s="150">
        <v>1200.6885</v>
      </c>
      <c r="I489" s="140">
        <f t="shared" si="9"/>
        <v>1200.6885</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383</v>
      </c>
      <c r="B490" s="154" t="s">
        <v>388</v>
      </c>
      <c r="C490" s="153" t="s">
        <v>284</v>
      </c>
      <c r="D490" s="153" t="s">
        <v>280</v>
      </c>
      <c r="E490" s="152">
        <v>1</v>
      </c>
      <c r="F490" s="151" t="s">
        <v>935</v>
      </c>
      <c r="G490" s="150"/>
      <c r="H490" s="150">
        <v>732.54629999999997</v>
      </c>
      <c r="I490" s="140">
        <f t="shared" si="9"/>
        <v>732.54629999999997</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384</v>
      </c>
      <c r="B491" s="154" t="s">
        <v>98</v>
      </c>
      <c r="C491" s="153" t="s">
        <v>284</v>
      </c>
      <c r="D491" s="153" t="s">
        <v>280</v>
      </c>
      <c r="E491" s="152">
        <v>1</v>
      </c>
      <c r="F491" s="158" t="s">
        <v>969</v>
      </c>
      <c r="G491" s="150"/>
      <c r="H491" s="150">
        <v>488.36419999999998</v>
      </c>
      <c r="I491" s="140">
        <f t="shared" si="9"/>
        <v>488.36419999999998</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154" t="s">
        <v>98</v>
      </c>
      <c r="C492" s="153" t="s">
        <v>284</v>
      </c>
      <c r="D492" s="153" t="s">
        <v>280</v>
      </c>
      <c r="E492" s="152">
        <v>1</v>
      </c>
      <c r="F492" s="158" t="s">
        <v>762</v>
      </c>
      <c r="G492" s="150"/>
      <c r="H492" s="150">
        <v>488.36419999999998</v>
      </c>
      <c r="I492" s="140">
        <f t="shared" si="9"/>
        <v>488.36419999999998</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746</v>
      </c>
      <c r="B493" s="154" t="s">
        <v>94</v>
      </c>
      <c r="C493" s="153" t="s">
        <v>284</v>
      </c>
      <c r="D493" s="153" t="s">
        <v>280</v>
      </c>
      <c r="E493" s="152">
        <v>1</v>
      </c>
      <c r="F493" s="157" t="s">
        <v>763</v>
      </c>
      <c r="G493" s="150"/>
      <c r="H493" s="150">
        <v>1200.6885</v>
      </c>
      <c r="I493" s="140">
        <f t="shared" si="9"/>
        <v>1200.6885</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383</v>
      </c>
      <c r="B494" s="154" t="s">
        <v>388</v>
      </c>
      <c r="C494" s="153" t="s">
        <v>284</v>
      </c>
      <c r="D494" s="153" t="s">
        <v>280</v>
      </c>
      <c r="E494" s="152">
        <v>1</v>
      </c>
      <c r="F494" s="157" t="s">
        <v>764</v>
      </c>
      <c r="G494" s="150"/>
      <c r="H494" s="150">
        <v>732.54629999999997</v>
      </c>
      <c r="I494" s="140">
        <f t="shared" si="9"/>
        <v>732.54629999999997</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384</v>
      </c>
      <c r="B495" s="154" t="s">
        <v>98</v>
      </c>
      <c r="C495" s="153" t="s">
        <v>284</v>
      </c>
      <c r="D495" s="153" t="s">
        <v>280</v>
      </c>
      <c r="E495" s="152">
        <v>1</v>
      </c>
      <c r="F495" s="172" t="s">
        <v>765</v>
      </c>
      <c r="G495" s="150"/>
      <c r="H495" s="150">
        <v>488.36419999999998</v>
      </c>
      <c r="I495" s="140">
        <f t="shared" si="9"/>
        <v>488.36419999999998</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384</v>
      </c>
      <c r="B496" s="154" t="s">
        <v>98</v>
      </c>
      <c r="C496" s="153" t="s">
        <v>284</v>
      </c>
      <c r="D496" s="153" t="s">
        <v>280</v>
      </c>
      <c r="E496" s="152">
        <v>1</v>
      </c>
      <c r="F496" s="157" t="s">
        <v>766</v>
      </c>
      <c r="G496" s="150"/>
      <c r="H496" s="150">
        <v>488.36419999999998</v>
      </c>
      <c r="I496" s="140">
        <f t="shared" si="9"/>
        <v>488.36419999999998</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747</v>
      </c>
      <c r="B497" s="154" t="s">
        <v>94</v>
      </c>
      <c r="C497" s="153" t="s">
        <v>284</v>
      </c>
      <c r="D497" s="153" t="s">
        <v>280</v>
      </c>
      <c r="E497" s="152">
        <v>1</v>
      </c>
      <c r="F497" s="157" t="s">
        <v>767</v>
      </c>
      <c r="G497" s="150"/>
      <c r="H497" s="150">
        <v>1200.6885</v>
      </c>
      <c r="I497" s="140">
        <f t="shared" si="9"/>
        <v>1200.6885</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383</v>
      </c>
      <c r="B498" s="154" t="s">
        <v>388</v>
      </c>
      <c r="C498" s="153" t="s">
        <v>284</v>
      </c>
      <c r="D498" s="153" t="s">
        <v>280</v>
      </c>
      <c r="E498" s="152">
        <v>1</v>
      </c>
      <c r="F498" s="168" t="s">
        <v>768</v>
      </c>
      <c r="G498" s="150"/>
      <c r="H498" s="150">
        <v>732.54629999999997</v>
      </c>
      <c r="I498" s="140">
        <f t="shared" si="9"/>
        <v>732.54629999999997</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384</v>
      </c>
      <c r="B499" s="154" t="s">
        <v>98</v>
      </c>
      <c r="C499" s="153" t="s">
        <v>284</v>
      </c>
      <c r="D499" s="153" t="s">
        <v>280</v>
      </c>
      <c r="E499" s="152">
        <v>1</v>
      </c>
      <c r="F499" s="171" t="s">
        <v>769</v>
      </c>
      <c r="G499" s="150"/>
      <c r="H499" s="150">
        <v>488.36419999999998</v>
      </c>
      <c r="I499" s="140">
        <f t="shared" si="9"/>
        <v>488.36419999999998</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384</v>
      </c>
      <c r="B500" s="154" t="s">
        <v>98</v>
      </c>
      <c r="C500" s="153" t="s">
        <v>284</v>
      </c>
      <c r="D500" s="153" t="s">
        <v>280</v>
      </c>
      <c r="E500" s="152">
        <v>1</v>
      </c>
      <c r="F500" s="170" t="s">
        <v>770</v>
      </c>
      <c r="G500" s="150"/>
      <c r="H500" s="150">
        <v>488.36419999999998</v>
      </c>
      <c r="I500" s="140">
        <f t="shared" si="9"/>
        <v>488.36419999999998</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383</v>
      </c>
      <c r="B501" s="154" t="s">
        <v>388</v>
      </c>
      <c r="C501" s="153" t="s">
        <v>295</v>
      </c>
      <c r="D501" s="153" t="s">
        <v>280</v>
      </c>
      <c r="E501" s="152">
        <v>1</v>
      </c>
      <c r="F501" s="157" t="s">
        <v>771</v>
      </c>
      <c r="G501" s="150"/>
      <c r="H501" s="150">
        <v>732.54629999999997</v>
      </c>
      <c r="I501" s="140">
        <f t="shared" si="9"/>
        <v>732.54629999999997</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383</v>
      </c>
      <c r="B502" s="154" t="s">
        <v>388</v>
      </c>
      <c r="C502" s="153" t="s">
        <v>295</v>
      </c>
      <c r="D502" s="153" t="s">
        <v>280</v>
      </c>
      <c r="E502" s="152">
        <v>1</v>
      </c>
      <c r="F502" s="169" t="s">
        <v>772</v>
      </c>
      <c r="G502" s="150"/>
      <c r="H502" s="150">
        <v>732.54629999999997</v>
      </c>
      <c r="I502" s="140">
        <f t="shared" si="9"/>
        <v>732.54629999999997</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65" t="s">
        <v>383</v>
      </c>
      <c r="B503" s="154" t="s">
        <v>388</v>
      </c>
      <c r="C503" s="153" t="s">
        <v>295</v>
      </c>
      <c r="D503" s="153" t="s">
        <v>280</v>
      </c>
      <c r="E503" s="152">
        <v>1</v>
      </c>
      <c r="F503" s="151" t="s">
        <v>773</v>
      </c>
      <c r="G503" s="150"/>
      <c r="H503" s="150">
        <v>732.54629999999997</v>
      </c>
      <c r="I503" s="140">
        <f t="shared" si="9"/>
        <v>732.54629999999997</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55" t="s">
        <v>748</v>
      </c>
      <c r="B504" s="154" t="s">
        <v>94</v>
      </c>
      <c r="C504" s="153" t="s">
        <v>295</v>
      </c>
      <c r="D504" s="153" t="s">
        <v>280</v>
      </c>
      <c r="E504" s="152">
        <v>1</v>
      </c>
      <c r="F504" s="158" t="s">
        <v>774</v>
      </c>
      <c r="G504" s="150"/>
      <c r="H504" s="150">
        <v>1200.6885</v>
      </c>
      <c r="I504" s="140">
        <f t="shared" si="9"/>
        <v>1200.6885</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749</v>
      </c>
      <c r="B505" s="154" t="s">
        <v>94</v>
      </c>
      <c r="C505" s="153" t="s">
        <v>295</v>
      </c>
      <c r="D505" s="153" t="s">
        <v>280</v>
      </c>
      <c r="E505" s="152">
        <v>1</v>
      </c>
      <c r="F505" s="157" t="s">
        <v>775</v>
      </c>
      <c r="G505" s="150"/>
      <c r="H505" s="150">
        <v>1200.6885</v>
      </c>
      <c r="I505" s="140">
        <f t="shared" si="9"/>
        <v>1200.6885</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750</v>
      </c>
      <c r="B506" s="154" t="s">
        <v>94</v>
      </c>
      <c r="C506" s="153" t="s">
        <v>295</v>
      </c>
      <c r="D506" s="153" t="s">
        <v>280</v>
      </c>
      <c r="E506" s="152">
        <v>1</v>
      </c>
      <c r="F506" s="157" t="s">
        <v>776</v>
      </c>
      <c r="G506" s="150"/>
      <c r="H506" s="150">
        <v>1200.6885</v>
      </c>
      <c r="I506" s="140">
        <f t="shared" si="9"/>
        <v>1200.6885</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749</v>
      </c>
      <c r="B507" s="154" t="s">
        <v>94</v>
      </c>
      <c r="C507" s="153" t="s">
        <v>287</v>
      </c>
      <c r="D507" s="153" t="s">
        <v>280</v>
      </c>
      <c r="E507" s="152">
        <v>1</v>
      </c>
      <c r="F507" s="157" t="s">
        <v>778</v>
      </c>
      <c r="G507" s="150"/>
      <c r="H507" s="150">
        <v>1200.6885</v>
      </c>
      <c r="I507" s="140">
        <f t="shared" si="9"/>
        <v>1200.6885</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404</v>
      </c>
      <c r="B508" s="154" t="s">
        <v>387</v>
      </c>
      <c r="C508" s="153" t="s">
        <v>287</v>
      </c>
      <c r="D508" s="153" t="s">
        <v>280</v>
      </c>
      <c r="E508" s="152">
        <v>1</v>
      </c>
      <c r="F508" s="158" t="s">
        <v>779</v>
      </c>
      <c r="G508" s="150"/>
      <c r="H508" s="150">
        <v>436.04270000000002</v>
      </c>
      <c r="I508" s="140">
        <f t="shared" si="9"/>
        <v>436.04270000000002</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55" t="s">
        <v>404</v>
      </c>
      <c r="B509" s="154" t="s">
        <v>387</v>
      </c>
      <c r="C509" s="153" t="s">
        <v>287</v>
      </c>
      <c r="D509" s="153" t="s">
        <v>280</v>
      </c>
      <c r="E509" s="152">
        <v>1</v>
      </c>
      <c r="F509" s="158" t="s">
        <v>780</v>
      </c>
      <c r="G509" s="150"/>
      <c r="H509" s="150">
        <v>436.04270000000002</v>
      </c>
      <c r="I509" s="140">
        <f t="shared" si="9"/>
        <v>436.04270000000002</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777</v>
      </c>
      <c r="B510" s="154" t="s">
        <v>94</v>
      </c>
      <c r="C510" s="153" t="s">
        <v>287</v>
      </c>
      <c r="D510" s="153" t="s">
        <v>280</v>
      </c>
      <c r="E510" s="152">
        <v>1</v>
      </c>
      <c r="F510" s="157" t="s">
        <v>781</v>
      </c>
      <c r="G510" s="150"/>
      <c r="H510" s="150">
        <v>1200.6885</v>
      </c>
      <c r="I510" s="140">
        <f t="shared" si="9"/>
        <v>1200.6885</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404</v>
      </c>
      <c r="B511" s="154" t="s">
        <v>387</v>
      </c>
      <c r="C511" s="153" t="s">
        <v>287</v>
      </c>
      <c r="D511" s="153" t="s">
        <v>280</v>
      </c>
      <c r="E511" s="152">
        <v>1</v>
      </c>
      <c r="F511" s="157" t="s">
        <v>782</v>
      </c>
      <c r="G511" s="150"/>
      <c r="H511" s="150">
        <v>436.04270000000002</v>
      </c>
      <c r="I511" s="140">
        <f t="shared" si="9"/>
        <v>436.04270000000002</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404</v>
      </c>
      <c r="B512" s="154" t="s">
        <v>387</v>
      </c>
      <c r="C512" s="153" t="s">
        <v>371</v>
      </c>
      <c r="D512" s="153" t="s">
        <v>280</v>
      </c>
      <c r="E512" s="152">
        <v>1</v>
      </c>
      <c r="F512" s="158" t="s">
        <v>784</v>
      </c>
      <c r="G512" s="150"/>
      <c r="H512" s="150">
        <v>436.04270000000002</v>
      </c>
      <c r="I512" s="140">
        <f t="shared" si="9"/>
        <v>436.04270000000002</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404</v>
      </c>
      <c r="B513" s="154" t="s">
        <v>387</v>
      </c>
      <c r="C513" s="153" t="s">
        <v>371</v>
      </c>
      <c r="D513" s="153" t="s">
        <v>280</v>
      </c>
      <c r="E513" s="152">
        <v>1</v>
      </c>
      <c r="F513" s="157" t="s">
        <v>785</v>
      </c>
      <c r="G513" s="150"/>
      <c r="H513" s="150">
        <v>436.04270000000002</v>
      </c>
      <c r="I513" s="140">
        <f t="shared" si="9"/>
        <v>436.04270000000002</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154" t="s">
        <v>387</v>
      </c>
      <c r="C514" s="153" t="s">
        <v>371</v>
      </c>
      <c r="D514" s="153" t="s">
        <v>280</v>
      </c>
      <c r="E514" s="152">
        <v>1</v>
      </c>
      <c r="F514" s="158" t="s">
        <v>786</v>
      </c>
      <c r="G514" s="150"/>
      <c r="H514" s="150">
        <v>436.04270000000002</v>
      </c>
      <c r="I514" s="140">
        <f t="shared" ref="I514:I577" si="10">SUM(G514:H514)</f>
        <v>436.04270000000002</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383</v>
      </c>
      <c r="B515" s="154" t="s">
        <v>388</v>
      </c>
      <c r="C515" s="153" t="s">
        <v>371</v>
      </c>
      <c r="D515" s="153" t="s">
        <v>280</v>
      </c>
      <c r="E515" s="152">
        <v>1</v>
      </c>
      <c r="F515" s="157" t="s">
        <v>787</v>
      </c>
      <c r="G515" s="150"/>
      <c r="H515" s="150">
        <v>732.54629999999997</v>
      </c>
      <c r="I515" s="140">
        <f t="shared" si="10"/>
        <v>732.54629999999997</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383</v>
      </c>
      <c r="B516" s="154" t="s">
        <v>388</v>
      </c>
      <c r="C516" s="153" t="s">
        <v>371</v>
      </c>
      <c r="D516" s="153" t="s">
        <v>280</v>
      </c>
      <c r="E516" s="152">
        <v>1</v>
      </c>
      <c r="F516" s="157" t="s">
        <v>788</v>
      </c>
      <c r="G516" s="150"/>
      <c r="H516" s="150">
        <v>732.54629999999997</v>
      </c>
      <c r="I516" s="140">
        <f t="shared" si="10"/>
        <v>732.54629999999997</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383</v>
      </c>
      <c r="B517" s="154" t="s">
        <v>388</v>
      </c>
      <c r="C517" s="153" t="s">
        <v>371</v>
      </c>
      <c r="D517" s="153" t="s">
        <v>280</v>
      </c>
      <c r="E517" s="152">
        <v>1</v>
      </c>
      <c r="F517" s="157" t="s">
        <v>789</v>
      </c>
      <c r="G517" s="150"/>
      <c r="H517" s="150">
        <v>732.54629999999997</v>
      </c>
      <c r="I517" s="140">
        <f t="shared" si="10"/>
        <v>732.54629999999997</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383</v>
      </c>
      <c r="B518" s="154" t="s">
        <v>388</v>
      </c>
      <c r="C518" s="153" t="s">
        <v>371</v>
      </c>
      <c r="D518" s="153" t="s">
        <v>280</v>
      </c>
      <c r="E518" s="152">
        <v>1</v>
      </c>
      <c r="F518" s="157" t="s">
        <v>790</v>
      </c>
      <c r="G518" s="150"/>
      <c r="H518" s="150">
        <v>732.54629999999997</v>
      </c>
      <c r="I518" s="140">
        <f t="shared" si="10"/>
        <v>732.54629999999997</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383</v>
      </c>
      <c r="B519" s="154" t="s">
        <v>388</v>
      </c>
      <c r="C519" s="153" t="s">
        <v>371</v>
      </c>
      <c r="D519" s="153" t="s">
        <v>280</v>
      </c>
      <c r="E519" s="152">
        <v>1</v>
      </c>
      <c r="F519" s="158" t="s">
        <v>791</v>
      </c>
      <c r="G519" s="150"/>
      <c r="H519" s="150">
        <v>732.54629999999997</v>
      </c>
      <c r="I519" s="140">
        <f t="shared" si="10"/>
        <v>732.54629999999997</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386</v>
      </c>
      <c r="B520" s="154" t="s">
        <v>102</v>
      </c>
      <c r="C520" s="153" t="s">
        <v>371</v>
      </c>
      <c r="D520" s="153" t="s">
        <v>280</v>
      </c>
      <c r="E520" s="152">
        <v>1</v>
      </c>
      <c r="F520" s="157" t="s">
        <v>792</v>
      </c>
      <c r="G520" s="150"/>
      <c r="H520" s="150">
        <v>401.1617</v>
      </c>
      <c r="I520" s="140">
        <f t="shared" si="10"/>
        <v>401.1617</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386</v>
      </c>
      <c r="B521" s="154" t="s">
        <v>102</v>
      </c>
      <c r="C521" s="153" t="s">
        <v>371</v>
      </c>
      <c r="D521" s="153" t="s">
        <v>280</v>
      </c>
      <c r="E521" s="152">
        <v>1</v>
      </c>
      <c r="F521" s="157" t="s">
        <v>793</v>
      </c>
      <c r="G521" s="150"/>
      <c r="H521" s="150">
        <v>401.1617</v>
      </c>
      <c r="I521" s="140">
        <f t="shared" si="10"/>
        <v>401.1617</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783</v>
      </c>
      <c r="B522" s="154" t="s">
        <v>94</v>
      </c>
      <c r="C522" s="153" t="s">
        <v>371</v>
      </c>
      <c r="D522" s="153" t="s">
        <v>280</v>
      </c>
      <c r="E522" s="152">
        <v>1</v>
      </c>
      <c r="F522" s="158" t="s">
        <v>794</v>
      </c>
      <c r="G522" s="150"/>
      <c r="H522" s="150">
        <v>1200.6885</v>
      </c>
      <c r="I522" s="140">
        <f t="shared" si="10"/>
        <v>1200.6885</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383</v>
      </c>
      <c r="B523" s="154" t="s">
        <v>388</v>
      </c>
      <c r="C523" s="153" t="s">
        <v>371</v>
      </c>
      <c r="D523" s="153" t="s">
        <v>280</v>
      </c>
      <c r="E523" s="152">
        <v>1</v>
      </c>
      <c r="F523" s="168" t="s">
        <v>795</v>
      </c>
      <c r="G523" s="150"/>
      <c r="H523" s="150">
        <v>732.54629999999997</v>
      </c>
      <c r="I523" s="140">
        <f t="shared" si="10"/>
        <v>732.54629999999997</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154" t="s">
        <v>388</v>
      </c>
      <c r="C524" s="153" t="s">
        <v>371</v>
      </c>
      <c r="D524" s="153" t="s">
        <v>280</v>
      </c>
      <c r="E524" s="152">
        <v>1</v>
      </c>
      <c r="F524" s="157" t="s">
        <v>796</v>
      </c>
      <c r="G524" s="150"/>
      <c r="H524" s="150">
        <v>732.54629999999997</v>
      </c>
      <c r="I524" s="140">
        <f t="shared" si="10"/>
        <v>732.54629999999997</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154" t="s">
        <v>388</v>
      </c>
      <c r="C525" s="153" t="s">
        <v>371</v>
      </c>
      <c r="D525" s="153" t="s">
        <v>280</v>
      </c>
      <c r="E525" s="152">
        <v>1</v>
      </c>
      <c r="F525" s="167" t="s">
        <v>797</v>
      </c>
      <c r="G525" s="150"/>
      <c r="H525" s="150">
        <v>732.54629999999997</v>
      </c>
      <c r="I525" s="140">
        <f t="shared" si="10"/>
        <v>732.54629999999997</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383</v>
      </c>
      <c r="B526" s="154" t="s">
        <v>388</v>
      </c>
      <c r="C526" s="153" t="s">
        <v>371</v>
      </c>
      <c r="D526" s="153" t="s">
        <v>280</v>
      </c>
      <c r="E526" s="152">
        <v>1</v>
      </c>
      <c r="F526" s="157" t="s">
        <v>798</v>
      </c>
      <c r="G526" s="150"/>
      <c r="H526" s="150">
        <v>732.54629999999997</v>
      </c>
      <c r="I526" s="140">
        <f t="shared" si="10"/>
        <v>732.54629999999997</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383</v>
      </c>
      <c r="B527" s="154" t="s">
        <v>388</v>
      </c>
      <c r="C527" s="153" t="s">
        <v>371</v>
      </c>
      <c r="D527" s="153" t="s">
        <v>280</v>
      </c>
      <c r="E527" s="152">
        <v>1</v>
      </c>
      <c r="F527" s="157" t="s">
        <v>799</v>
      </c>
      <c r="G527" s="150"/>
      <c r="H527" s="150">
        <v>732.54629999999997</v>
      </c>
      <c r="I527" s="140">
        <f t="shared" si="10"/>
        <v>732.54629999999997</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383</v>
      </c>
      <c r="B528" s="154" t="s">
        <v>388</v>
      </c>
      <c r="C528" s="153" t="s">
        <v>371</v>
      </c>
      <c r="D528" s="153" t="s">
        <v>280</v>
      </c>
      <c r="E528" s="152">
        <v>1</v>
      </c>
      <c r="F528" s="157" t="s">
        <v>800</v>
      </c>
      <c r="G528" s="150"/>
      <c r="H528" s="150">
        <v>732.54629999999997</v>
      </c>
      <c r="I528" s="140">
        <f t="shared" si="10"/>
        <v>732.54629999999997</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404</v>
      </c>
      <c r="B529" s="154" t="s">
        <v>387</v>
      </c>
      <c r="C529" s="153" t="s">
        <v>371</v>
      </c>
      <c r="D529" s="153" t="s">
        <v>280</v>
      </c>
      <c r="E529" s="152">
        <v>1</v>
      </c>
      <c r="F529" s="158" t="s">
        <v>801</v>
      </c>
      <c r="G529" s="150"/>
      <c r="H529" s="150">
        <v>436.04270000000002</v>
      </c>
      <c r="I529" s="140">
        <f t="shared" si="10"/>
        <v>436.04270000000002</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404</v>
      </c>
      <c r="B530" s="154" t="s">
        <v>387</v>
      </c>
      <c r="C530" s="153" t="s">
        <v>371</v>
      </c>
      <c r="D530" s="153" t="s">
        <v>280</v>
      </c>
      <c r="E530" s="152">
        <v>1</v>
      </c>
      <c r="F530" s="157" t="s">
        <v>802</v>
      </c>
      <c r="G530" s="150"/>
      <c r="H530" s="150">
        <v>436.04270000000002</v>
      </c>
      <c r="I530" s="140">
        <f t="shared" si="10"/>
        <v>436.04270000000002</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386</v>
      </c>
      <c r="B531" s="154" t="s">
        <v>102</v>
      </c>
      <c r="C531" s="153" t="s">
        <v>371</v>
      </c>
      <c r="D531" s="153" t="s">
        <v>280</v>
      </c>
      <c r="E531" s="152">
        <v>1</v>
      </c>
      <c r="F531" s="157" t="s">
        <v>803</v>
      </c>
      <c r="G531" s="150"/>
      <c r="H531" s="150">
        <v>401.1617</v>
      </c>
      <c r="I531" s="140">
        <f t="shared" si="10"/>
        <v>401.1617</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804</v>
      </c>
      <c r="B532" s="154" t="s">
        <v>94</v>
      </c>
      <c r="C532" s="153" t="s">
        <v>293</v>
      </c>
      <c r="D532" s="153" t="s">
        <v>280</v>
      </c>
      <c r="E532" s="152">
        <v>1</v>
      </c>
      <c r="F532" s="157" t="s">
        <v>806</v>
      </c>
      <c r="G532" s="150"/>
      <c r="H532" s="150">
        <v>1200.6885</v>
      </c>
      <c r="I532" s="140">
        <f t="shared" si="10"/>
        <v>1200.6885</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383</v>
      </c>
      <c r="B533" s="154" t="s">
        <v>388</v>
      </c>
      <c r="C533" s="153" t="s">
        <v>293</v>
      </c>
      <c r="D533" s="153" t="s">
        <v>280</v>
      </c>
      <c r="E533" s="152">
        <v>1</v>
      </c>
      <c r="F533" s="151" t="s">
        <v>807</v>
      </c>
      <c r="G533" s="150"/>
      <c r="H533" s="150">
        <v>732.54629999999997</v>
      </c>
      <c r="I533" s="140">
        <f t="shared" si="10"/>
        <v>732.54629999999997</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154" t="s">
        <v>388</v>
      </c>
      <c r="C534" s="153" t="s">
        <v>293</v>
      </c>
      <c r="D534" s="153" t="s">
        <v>280</v>
      </c>
      <c r="E534" s="152">
        <v>1</v>
      </c>
      <c r="F534" s="157" t="s">
        <v>808</v>
      </c>
      <c r="G534" s="150"/>
      <c r="H534" s="150">
        <v>732.54629999999997</v>
      </c>
      <c r="I534" s="140">
        <f t="shared" si="10"/>
        <v>732.54629999999997</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805</v>
      </c>
      <c r="B535" s="154" t="s">
        <v>94</v>
      </c>
      <c r="C535" s="153" t="s">
        <v>293</v>
      </c>
      <c r="D535" s="153" t="s">
        <v>280</v>
      </c>
      <c r="E535" s="152">
        <v>1</v>
      </c>
      <c r="F535" s="151" t="s">
        <v>809</v>
      </c>
      <c r="G535" s="150"/>
      <c r="H535" s="150">
        <v>1200.6885</v>
      </c>
      <c r="I535" s="140">
        <f t="shared" si="10"/>
        <v>1200.6885</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384</v>
      </c>
      <c r="B536" s="154" t="s">
        <v>98</v>
      </c>
      <c r="C536" s="153" t="s">
        <v>293</v>
      </c>
      <c r="D536" s="153" t="s">
        <v>280</v>
      </c>
      <c r="E536" s="152">
        <v>1</v>
      </c>
      <c r="F536" s="158" t="s">
        <v>810</v>
      </c>
      <c r="G536" s="150"/>
      <c r="H536" s="150">
        <v>488.36419999999998</v>
      </c>
      <c r="I536" s="140">
        <f t="shared" si="10"/>
        <v>488.36419999999998</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384</v>
      </c>
      <c r="B537" s="154" t="s">
        <v>98</v>
      </c>
      <c r="C537" s="153" t="s">
        <v>293</v>
      </c>
      <c r="D537" s="153" t="s">
        <v>280</v>
      </c>
      <c r="E537" s="152">
        <v>1</v>
      </c>
      <c r="F537" s="157" t="s">
        <v>811</v>
      </c>
      <c r="G537" s="150"/>
      <c r="H537" s="150">
        <v>488.36419999999998</v>
      </c>
      <c r="I537" s="140">
        <f t="shared" si="10"/>
        <v>488.36419999999998</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433</v>
      </c>
      <c r="B538" s="154" t="s">
        <v>94</v>
      </c>
      <c r="C538" s="153" t="s">
        <v>293</v>
      </c>
      <c r="D538" s="153" t="s">
        <v>280</v>
      </c>
      <c r="E538" s="152">
        <v>1</v>
      </c>
      <c r="F538" s="157" t="s">
        <v>812</v>
      </c>
      <c r="G538" s="150"/>
      <c r="H538" s="150">
        <v>1200.6885</v>
      </c>
      <c r="I538" s="140">
        <f t="shared" si="10"/>
        <v>1200.6885</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404</v>
      </c>
      <c r="B539" s="154" t="s">
        <v>387</v>
      </c>
      <c r="C539" s="153" t="s">
        <v>293</v>
      </c>
      <c r="D539" s="153" t="s">
        <v>280</v>
      </c>
      <c r="E539" s="152">
        <v>1</v>
      </c>
      <c r="F539" s="158" t="s">
        <v>813</v>
      </c>
      <c r="G539" s="150"/>
      <c r="H539" s="150">
        <v>436.04270000000002</v>
      </c>
      <c r="I539" s="140">
        <f t="shared" si="10"/>
        <v>436.04270000000002</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386</v>
      </c>
      <c r="B540" s="154" t="s">
        <v>102</v>
      </c>
      <c r="C540" s="153" t="s">
        <v>293</v>
      </c>
      <c r="D540" s="153" t="s">
        <v>368</v>
      </c>
      <c r="E540" s="152">
        <v>1</v>
      </c>
      <c r="F540" s="157" t="s">
        <v>357</v>
      </c>
      <c r="G540" s="150"/>
      <c r="H540" s="150">
        <v>401.1617</v>
      </c>
      <c r="I540" s="140">
        <f t="shared" si="10"/>
        <v>401.1617</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383</v>
      </c>
      <c r="B541" s="154" t="s">
        <v>388</v>
      </c>
      <c r="C541" s="153" t="s">
        <v>374</v>
      </c>
      <c r="D541" s="153" t="s">
        <v>280</v>
      </c>
      <c r="E541" s="152">
        <v>1</v>
      </c>
      <c r="F541" s="157" t="s">
        <v>814</v>
      </c>
      <c r="G541" s="150"/>
      <c r="H541" s="150">
        <v>732.54629999999997</v>
      </c>
      <c r="I541" s="140">
        <f t="shared" si="10"/>
        <v>732.54629999999997</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404</v>
      </c>
      <c r="B542" s="154" t="s">
        <v>387</v>
      </c>
      <c r="C542" s="153" t="s">
        <v>374</v>
      </c>
      <c r="D542" s="153" t="s">
        <v>280</v>
      </c>
      <c r="E542" s="152">
        <v>1</v>
      </c>
      <c r="F542" s="157" t="s">
        <v>815</v>
      </c>
      <c r="G542" s="150"/>
      <c r="H542" s="150">
        <v>436.04270000000002</v>
      </c>
      <c r="I542" s="140">
        <f t="shared" si="10"/>
        <v>436.04270000000002</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404</v>
      </c>
      <c r="B543" s="154" t="s">
        <v>387</v>
      </c>
      <c r="C543" s="153" t="s">
        <v>374</v>
      </c>
      <c r="D543" s="153" t="s">
        <v>280</v>
      </c>
      <c r="E543" s="152">
        <v>1</v>
      </c>
      <c r="F543" s="159" t="s">
        <v>816</v>
      </c>
      <c r="G543" s="150"/>
      <c r="H543" s="150">
        <v>436.04270000000002</v>
      </c>
      <c r="I543" s="140">
        <f t="shared" si="10"/>
        <v>436.04270000000002</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386</v>
      </c>
      <c r="B544" s="154" t="s">
        <v>102</v>
      </c>
      <c r="C544" s="153" t="s">
        <v>374</v>
      </c>
      <c r="D544" s="153" t="s">
        <v>368</v>
      </c>
      <c r="E544" s="152">
        <v>1</v>
      </c>
      <c r="F544" s="166" t="s">
        <v>357</v>
      </c>
      <c r="G544" s="150"/>
      <c r="H544" s="150">
        <v>401.1617</v>
      </c>
      <c r="I544" s="140">
        <f t="shared" si="10"/>
        <v>401.1617</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383</v>
      </c>
      <c r="B545" s="154" t="s">
        <v>388</v>
      </c>
      <c r="C545" s="153" t="s">
        <v>373</v>
      </c>
      <c r="D545" s="153" t="s">
        <v>280</v>
      </c>
      <c r="E545" s="152">
        <v>1</v>
      </c>
      <c r="F545" s="157" t="s">
        <v>817</v>
      </c>
      <c r="G545" s="150"/>
      <c r="H545" s="150">
        <v>732.54629999999997</v>
      </c>
      <c r="I545" s="140">
        <f t="shared" si="10"/>
        <v>732.54629999999997</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384</v>
      </c>
      <c r="B546" s="154" t="s">
        <v>98</v>
      </c>
      <c r="C546" s="153" t="s">
        <v>373</v>
      </c>
      <c r="D546" s="153" t="s">
        <v>280</v>
      </c>
      <c r="E546" s="152">
        <v>1</v>
      </c>
      <c r="F546" s="157" t="s">
        <v>946</v>
      </c>
      <c r="G546" s="150"/>
      <c r="H546" s="150">
        <v>488.36419999999998</v>
      </c>
      <c r="I546" s="140">
        <f t="shared" si="10"/>
        <v>488.36419999999998</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384</v>
      </c>
      <c r="B547" s="154" t="s">
        <v>98</v>
      </c>
      <c r="C547" s="153" t="s">
        <v>373</v>
      </c>
      <c r="D547" s="153" t="s">
        <v>184</v>
      </c>
      <c r="E547" s="152">
        <v>1</v>
      </c>
      <c r="F547" s="157" t="s">
        <v>818</v>
      </c>
      <c r="G547" s="150"/>
      <c r="H547" s="150">
        <v>488.36419999999998</v>
      </c>
      <c r="I547" s="140">
        <f t="shared" si="10"/>
        <v>488.36419999999998</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819</v>
      </c>
      <c r="B548" s="154" t="s">
        <v>94</v>
      </c>
      <c r="C548" s="153" t="s">
        <v>288</v>
      </c>
      <c r="D548" s="153" t="s">
        <v>184</v>
      </c>
      <c r="E548" s="152">
        <v>1</v>
      </c>
      <c r="F548" s="157" t="s">
        <v>822</v>
      </c>
      <c r="G548" s="150"/>
      <c r="H548" s="150">
        <v>1200.6885</v>
      </c>
      <c r="I548" s="140">
        <f t="shared" si="10"/>
        <v>1200.6885</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404</v>
      </c>
      <c r="B549" s="154" t="s">
        <v>387</v>
      </c>
      <c r="C549" s="153" t="s">
        <v>288</v>
      </c>
      <c r="D549" s="153" t="s">
        <v>280</v>
      </c>
      <c r="E549" s="152">
        <v>1</v>
      </c>
      <c r="F549" s="158" t="s">
        <v>823</v>
      </c>
      <c r="G549" s="150"/>
      <c r="H549" s="150">
        <v>436.04270000000002</v>
      </c>
      <c r="I549" s="140">
        <f t="shared" si="10"/>
        <v>436.04270000000002</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65" t="s">
        <v>386</v>
      </c>
      <c r="B550" s="154" t="s">
        <v>102</v>
      </c>
      <c r="C550" s="153" t="s">
        <v>288</v>
      </c>
      <c r="D550" s="153" t="s">
        <v>280</v>
      </c>
      <c r="E550" s="152">
        <v>1</v>
      </c>
      <c r="F550" s="158" t="s">
        <v>973</v>
      </c>
      <c r="G550" s="150"/>
      <c r="H550" s="150">
        <v>401.1617</v>
      </c>
      <c r="I550" s="140">
        <f t="shared" si="10"/>
        <v>401.1617</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55" t="s">
        <v>820</v>
      </c>
      <c r="B551" s="154" t="s">
        <v>94</v>
      </c>
      <c r="C551" s="153" t="s">
        <v>288</v>
      </c>
      <c r="D551" s="153" t="s">
        <v>280</v>
      </c>
      <c r="E551" s="152">
        <v>1</v>
      </c>
      <c r="F551" s="157" t="s">
        <v>824</v>
      </c>
      <c r="G551" s="150"/>
      <c r="H551" s="150">
        <v>1200.6885</v>
      </c>
      <c r="I551" s="140">
        <f t="shared" si="10"/>
        <v>1200.6885</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383</v>
      </c>
      <c r="B552" s="154" t="s">
        <v>388</v>
      </c>
      <c r="C552" s="153" t="s">
        <v>288</v>
      </c>
      <c r="D552" s="153" t="s">
        <v>280</v>
      </c>
      <c r="E552" s="152">
        <v>1</v>
      </c>
      <c r="F552" s="157" t="s">
        <v>825</v>
      </c>
      <c r="G552" s="150"/>
      <c r="H552" s="150">
        <v>732.54629999999997</v>
      </c>
      <c r="I552" s="140">
        <f t="shared" si="10"/>
        <v>732.54629999999997</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821</v>
      </c>
      <c r="B553" s="154" t="s">
        <v>94</v>
      </c>
      <c r="C553" s="153" t="s">
        <v>288</v>
      </c>
      <c r="D553" s="153" t="s">
        <v>280</v>
      </c>
      <c r="E553" s="152">
        <v>1</v>
      </c>
      <c r="F553" s="164" t="s">
        <v>826</v>
      </c>
      <c r="G553" s="150"/>
      <c r="H553" s="150">
        <v>1200.6885</v>
      </c>
      <c r="I553" s="140">
        <f t="shared" si="10"/>
        <v>1200.6885</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383</v>
      </c>
      <c r="B554" s="154" t="s">
        <v>388</v>
      </c>
      <c r="C554" s="153" t="s">
        <v>288</v>
      </c>
      <c r="D554" s="153" t="s">
        <v>280</v>
      </c>
      <c r="E554" s="152">
        <v>1</v>
      </c>
      <c r="F554" s="157" t="s">
        <v>827</v>
      </c>
      <c r="G554" s="150"/>
      <c r="H554" s="150">
        <v>732.54629999999997</v>
      </c>
      <c r="I554" s="140">
        <f t="shared" si="10"/>
        <v>732.54629999999997</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404</v>
      </c>
      <c r="B555" s="154" t="s">
        <v>387</v>
      </c>
      <c r="C555" s="153" t="s">
        <v>288</v>
      </c>
      <c r="D555" s="153" t="s">
        <v>280</v>
      </c>
      <c r="E555" s="152">
        <v>1</v>
      </c>
      <c r="F555" s="157" t="s">
        <v>828</v>
      </c>
      <c r="G555" s="150"/>
      <c r="H555" s="150">
        <v>436.04270000000002</v>
      </c>
      <c r="I555" s="140">
        <f t="shared" si="10"/>
        <v>436.04270000000002</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55" t="s">
        <v>829</v>
      </c>
      <c r="B556" s="154" t="s">
        <v>94</v>
      </c>
      <c r="C556" s="153" t="s">
        <v>924</v>
      </c>
      <c r="D556" s="153" t="s">
        <v>280</v>
      </c>
      <c r="E556" s="152">
        <v>1</v>
      </c>
      <c r="F556" s="157" t="s">
        <v>849</v>
      </c>
      <c r="G556" s="150"/>
      <c r="H556" s="150">
        <v>1200.6885</v>
      </c>
      <c r="I556" s="140">
        <f t="shared" si="10"/>
        <v>1200.6885</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383</v>
      </c>
      <c r="B557" s="154" t="s">
        <v>388</v>
      </c>
      <c r="C557" s="153" t="s">
        <v>924</v>
      </c>
      <c r="D557" s="153" t="s">
        <v>280</v>
      </c>
      <c r="E557" s="152">
        <v>1</v>
      </c>
      <c r="F557" s="158" t="s">
        <v>850</v>
      </c>
      <c r="G557" s="150"/>
      <c r="H557" s="150">
        <v>732.54629999999997</v>
      </c>
      <c r="I557" s="140">
        <f t="shared" si="10"/>
        <v>732.54629999999997</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154" t="s">
        <v>388</v>
      </c>
      <c r="C558" s="153" t="s">
        <v>924</v>
      </c>
      <c r="D558" s="153" t="s">
        <v>280</v>
      </c>
      <c r="E558" s="152">
        <v>1</v>
      </c>
      <c r="F558" s="158" t="s">
        <v>943</v>
      </c>
      <c r="G558" s="150"/>
      <c r="H558" s="150">
        <v>732.54629999999997</v>
      </c>
      <c r="I558" s="140">
        <f t="shared" si="10"/>
        <v>732.54629999999997</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383</v>
      </c>
      <c r="B559" s="154" t="s">
        <v>388</v>
      </c>
      <c r="C559" s="153" t="s">
        <v>924</v>
      </c>
      <c r="D559" s="153" t="s">
        <v>280</v>
      </c>
      <c r="E559" s="152">
        <v>1</v>
      </c>
      <c r="F559" s="158" t="s">
        <v>948</v>
      </c>
      <c r="G559" s="150"/>
      <c r="H559" s="150">
        <v>732.54629999999997</v>
      </c>
      <c r="I559" s="140">
        <f t="shared" si="10"/>
        <v>732.54629999999997</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154" t="s">
        <v>388</v>
      </c>
      <c r="C560" s="153" t="s">
        <v>924</v>
      </c>
      <c r="D560" s="153" t="s">
        <v>280</v>
      </c>
      <c r="E560" s="152">
        <v>1</v>
      </c>
      <c r="F560" s="158" t="s">
        <v>851</v>
      </c>
      <c r="G560" s="150"/>
      <c r="H560" s="150">
        <v>732.54629999999997</v>
      </c>
      <c r="I560" s="140">
        <f t="shared" si="10"/>
        <v>732.54629999999997</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830</v>
      </c>
      <c r="B561" s="154" t="s">
        <v>94</v>
      </c>
      <c r="C561" s="153" t="s">
        <v>924</v>
      </c>
      <c r="D561" s="153" t="s">
        <v>280</v>
      </c>
      <c r="E561" s="152">
        <v>1</v>
      </c>
      <c r="F561" s="157" t="s">
        <v>852</v>
      </c>
      <c r="G561" s="150"/>
      <c r="H561" s="150">
        <v>1200.6885</v>
      </c>
      <c r="I561" s="140">
        <f t="shared" si="10"/>
        <v>1200.6885</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383</v>
      </c>
      <c r="B562" s="154" t="s">
        <v>388</v>
      </c>
      <c r="C562" s="153" t="s">
        <v>924</v>
      </c>
      <c r="D562" s="153" t="s">
        <v>280</v>
      </c>
      <c r="E562" s="152">
        <v>1</v>
      </c>
      <c r="F562" s="158" t="s">
        <v>853</v>
      </c>
      <c r="G562" s="150"/>
      <c r="H562" s="150">
        <v>732.54629999999997</v>
      </c>
      <c r="I562" s="140">
        <f t="shared" si="10"/>
        <v>732.54629999999997</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154" t="s">
        <v>388</v>
      </c>
      <c r="C563" s="153" t="s">
        <v>924</v>
      </c>
      <c r="D563" s="153" t="s">
        <v>280</v>
      </c>
      <c r="E563" s="152">
        <v>1</v>
      </c>
      <c r="F563" s="158" t="s">
        <v>854</v>
      </c>
      <c r="G563" s="150"/>
      <c r="H563" s="150">
        <v>732.54629999999997</v>
      </c>
      <c r="I563" s="140">
        <f t="shared" si="10"/>
        <v>732.54629999999997</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154" t="s">
        <v>388</v>
      </c>
      <c r="C564" s="153" t="s">
        <v>924</v>
      </c>
      <c r="D564" s="153" t="s">
        <v>280</v>
      </c>
      <c r="E564" s="152">
        <v>1</v>
      </c>
      <c r="F564" s="158" t="s">
        <v>949</v>
      </c>
      <c r="G564" s="150"/>
      <c r="H564" s="150">
        <v>732.54629999999997</v>
      </c>
      <c r="I564" s="140">
        <f t="shared" si="10"/>
        <v>732.54629999999997</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154" t="s">
        <v>388</v>
      </c>
      <c r="C565" s="153" t="s">
        <v>924</v>
      </c>
      <c r="D565" s="153" t="s">
        <v>280</v>
      </c>
      <c r="E565" s="152">
        <v>1</v>
      </c>
      <c r="F565" s="157" t="s">
        <v>855</v>
      </c>
      <c r="G565" s="150"/>
      <c r="H565" s="150">
        <v>732.54629999999997</v>
      </c>
      <c r="I565" s="140">
        <f t="shared" si="10"/>
        <v>732.54629999999997</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831</v>
      </c>
      <c r="B566" s="154" t="s">
        <v>94</v>
      </c>
      <c r="C566" s="153" t="s">
        <v>924</v>
      </c>
      <c r="D566" s="153" t="s">
        <v>280</v>
      </c>
      <c r="E566" s="152">
        <v>1</v>
      </c>
      <c r="F566" s="160" t="s">
        <v>856</v>
      </c>
      <c r="G566" s="150"/>
      <c r="H566" s="150">
        <v>1200.6885</v>
      </c>
      <c r="I566" s="140">
        <f t="shared" si="10"/>
        <v>1200.6885</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383</v>
      </c>
      <c r="B567" s="154" t="s">
        <v>388</v>
      </c>
      <c r="C567" s="153" t="s">
        <v>924</v>
      </c>
      <c r="D567" s="153" t="s">
        <v>280</v>
      </c>
      <c r="E567" s="152">
        <v>1</v>
      </c>
      <c r="F567" s="160" t="s">
        <v>857</v>
      </c>
      <c r="G567" s="150"/>
      <c r="H567" s="150">
        <v>732.54629999999997</v>
      </c>
      <c r="I567" s="140">
        <f t="shared" si="10"/>
        <v>732.54629999999997</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154" t="s">
        <v>388</v>
      </c>
      <c r="C568" s="153" t="s">
        <v>924</v>
      </c>
      <c r="D568" s="153" t="s">
        <v>280</v>
      </c>
      <c r="E568" s="152">
        <v>1</v>
      </c>
      <c r="F568" s="158" t="s">
        <v>858</v>
      </c>
      <c r="G568" s="150"/>
      <c r="H568" s="150">
        <v>732.54629999999997</v>
      </c>
      <c r="I568" s="140">
        <f t="shared" si="10"/>
        <v>732.54629999999997</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154" t="s">
        <v>388</v>
      </c>
      <c r="C569" s="153" t="s">
        <v>924</v>
      </c>
      <c r="D569" s="153" t="s">
        <v>280</v>
      </c>
      <c r="E569" s="152">
        <v>1</v>
      </c>
      <c r="F569" s="160" t="s">
        <v>859</v>
      </c>
      <c r="G569" s="150"/>
      <c r="H569" s="150">
        <v>732.54629999999997</v>
      </c>
      <c r="I569" s="140">
        <f t="shared" si="10"/>
        <v>732.54629999999997</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832</v>
      </c>
      <c r="B570" s="154" t="s">
        <v>94</v>
      </c>
      <c r="C570" s="153" t="s">
        <v>924</v>
      </c>
      <c r="D570" s="153" t="s">
        <v>280</v>
      </c>
      <c r="E570" s="152">
        <v>1</v>
      </c>
      <c r="F570" s="157" t="s">
        <v>860</v>
      </c>
      <c r="G570" s="150"/>
      <c r="H570" s="150">
        <v>1200.6885</v>
      </c>
      <c r="I570" s="140">
        <f t="shared" si="10"/>
        <v>1200.6885</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383</v>
      </c>
      <c r="B571" s="154" t="s">
        <v>388</v>
      </c>
      <c r="C571" s="153" t="s">
        <v>924</v>
      </c>
      <c r="D571" s="153" t="s">
        <v>280</v>
      </c>
      <c r="E571" s="152">
        <v>1</v>
      </c>
      <c r="F571" s="158" t="s">
        <v>861</v>
      </c>
      <c r="G571" s="150"/>
      <c r="H571" s="150">
        <v>732.54629999999997</v>
      </c>
      <c r="I571" s="140">
        <f t="shared" si="10"/>
        <v>732.54629999999997</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383</v>
      </c>
      <c r="B572" s="154" t="s">
        <v>388</v>
      </c>
      <c r="C572" s="153" t="s">
        <v>924</v>
      </c>
      <c r="D572" s="153" t="s">
        <v>280</v>
      </c>
      <c r="E572" s="152">
        <v>1</v>
      </c>
      <c r="F572" s="163" t="s">
        <v>862</v>
      </c>
      <c r="G572" s="150"/>
      <c r="H572" s="150">
        <v>732.54629999999997</v>
      </c>
      <c r="I572" s="140">
        <f t="shared" si="10"/>
        <v>732.54629999999997</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154" t="s">
        <v>388</v>
      </c>
      <c r="C573" s="153" t="s">
        <v>924</v>
      </c>
      <c r="D573" s="153" t="s">
        <v>280</v>
      </c>
      <c r="E573" s="152">
        <v>1</v>
      </c>
      <c r="F573" s="157" t="s">
        <v>863</v>
      </c>
      <c r="G573" s="150"/>
      <c r="H573" s="150">
        <v>732.54629999999997</v>
      </c>
      <c r="I573" s="140">
        <f t="shared" si="10"/>
        <v>732.54629999999997</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833</v>
      </c>
      <c r="B574" s="154" t="s">
        <v>94</v>
      </c>
      <c r="C574" s="153" t="s">
        <v>924</v>
      </c>
      <c r="D574" s="153" t="s">
        <v>280</v>
      </c>
      <c r="E574" s="152">
        <v>1</v>
      </c>
      <c r="F574" s="157" t="s">
        <v>864</v>
      </c>
      <c r="G574" s="150"/>
      <c r="H574" s="150">
        <v>1200.6885</v>
      </c>
      <c r="I574" s="140">
        <f t="shared" si="10"/>
        <v>1200.6885</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383</v>
      </c>
      <c r="B575" s="154" t="s">
        <v>388</v>
      </c>
      <c r="C575" s="153" t="s">
        <v>924</v>
      </c>
      <c r="D575" s="153" t="s">
        <v>280</v>
      </c>
      <c r="E575" s="152">
        <v>1</v>
      </c>
      <c r="F575" s="157" t="s">
        <v>865</v>
      </c>
      <c r="G575" s="150"/>
      <c r="H575" s="150">
        <v>732.54629999999997</v>
      </c>
      <c r="I575" s="140">
        <f t="shared" si="10"/>
        <v>732.54629999999997</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383</v>
      </c>
      <c r="B576" s="154" t="s">
        <v>388</v>
      </c>
      <c r="C576" s="153" t="s">
        <v>924</v>
      </c>
      <c r="D576" s="153" t="s">
        <v>280</v>
      </c>
      <c r="E576" s="152">
        <v>1</v>
      </c>
      <c r="F576" s="151" t="s">
        <v>866</v>
      </c>
      <c r="G576" s="150"/>
      <c r="H576" s="150">
        <v>732.54629999999997</v>
      </c>
      <c r="I576" s="140">
        <f t="shared" si="10"/>
        <v>732.54629999999997</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154" t="s">
        <v>388</v>
      </c>
      <c r="C577" s="153" t="s">
        <v>924</v>
      </c>
      <c r="D577" s="153" t="s">
        <v>280</v>
      </c>
      <c r="E577" s="152">
        <v>1</v>
      </c>
      <c r="F577" s="158" t="s">
        <v>867</v>
      </c>
      <c r="G577" s="150"/>
      <c r="H577" s="150">
        <v>732.54629999999997</v>
      </c>
      <c r="I577" s="140">
        <f t="shared" si="10"/>
        <v>732.54629999999997</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834</v>
      </c>
      <c r="B578" s="154" t="s">
        <v>94</v>
      </c>
      <c r="C578" s="153" t="s">
        <v>924</v>
      </c>
      <c r="D578" s="153" t="s">
        <v>280</v>
      </c>
      <c r="E578" s="152">
        <v>1</v>
      </c>
      <c r="F578" s="157" t="s">
        <v>868</v>
      </c>
      <c r="G578" s="150"/>
      <c r="H578" s="150">
        <v>1200.6885</v>
      </c>
      <c r="I578" s="140">
        <f t="shared" ref="I578:I641" si="11">SUM(G578:H578)</f>
        <v>1200.6885</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383</v>
      </c>
      <c r="B579" s="154" t="s">
        <v>388</v>
      </c>
      <c r="C579" s="153" t="s">
        <v>924</v>
      </c>
      <c r="D579" s="153" t="s">
        <v>280</v>
      </c>
      <c r="E579" s="152">
        <v>1</v>
      </c>
      <c r="F579" s="159" t="s">
        <v>869</v>
      </c>
      <c r="G579" s="150"/>
      <c r="H579" s="150">
        <v>732.54629999999997</v>
      </c>
      <c r="I579" s="140">
        <f t="shared" si="11"/>
        <v>732.54629999999997</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383</v>
      </c>
      <c r="B580" s="154" t="s">
        <v>388</v>
      </c>
      <c r="C580" s="153" t="s">
        <v>924</v>
      </c>
      <c r="D580" s="153" t="s">
        <v>280</v>
      </c>
      <c r="E580" s="152">
        <v>1</v>
      </c>
      <c r="F580" s="157" t="s">
        <v>870</v>
      </c>
      <c r="G580" s="150"/>
      <c r="H580" s="150">
        <v>732.54629999999997</v>
      </c>
      <c r="I580" s="140">
        <f t="shared" si="11"/>
        <v>732.54629999999997</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154" t="s">
        <v>388</v>
      </c>
      <c r="C581" s="153" t="s">
        <v>924</v>
      </c>
      <c r="D581" s="153" t="s">
        <v>280</v>
      </c>
      <c r="E581" s="152">
        <v>1</v>
      </c>
      <c r="F581" s="158" t="s">
        <v>871</v>
      </c>
      <c r="G581" s="150"/>
      <c r="H581" s="150">
        <v>732.54629999999997</v>
      </c>
      <c r="I581" s="140">
        <f t="shared" si="11"/>
        <v>732.54629999999997</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835</v>
      </c>
      <c r="B582" s="154" t="s">
        <v>94</v>
      </c>
      <c r="C582" s="153" t="s">
        <v>924</v>
      </c>
      <c r="D582" s="153" t="s">
        <v>280</v>
      </c>
      <c r="E582" s="152">
        <v>1</v>
      </c>
      <c r="F582" s="157" t="s">
        <v>947</v>
      </c>
      <c r="G582" s="150"/>
      <c r="H582" s="150">
        <v>1200.6885</v>
      </c>
      <c r="I582" s="140">
        <f t="shared" si="11"/>
        <v>1200.6885</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383</v>
      </c>
      <c r="B583" s="154" t="s">
        <v>388</v>
      </c>
      <c r="C583" s="153" t="s">
        <v>924</v>
      </c>
      <c r="D583" s="153" t="s">
        <v>280</v>
      </c>
      <c r="E583" s="152">
        <v>1</v>
      </c>
      <c r="F583" s="157" t="s">
        <v>872</v>
      </c>
      <c r="G583" s="150"/>
      <c r="H583" s="150">
        <v>732.54629999999997</v>
      </c>
      <c r="I583" s="140">
        <f t="shared" si="11"/>
        <v>732.54629999999997</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383</v>
      </c>
      <c r="B584" s="154" t="s">
        <v>388</v>
      </c>
      <c r="C584" s="153" t="s">
        <v>924</v>
      </c>
      <c r="D584" s="153" t="s">
        <v>280</v>
      </c>
      <c r="E584" s="152">
        <v>1</v>
      </c>
      <c r="F584" s="157" t="s">
        <v>873</v>
      </c>
      <c r="G584" s="150"/>
      <c r="H584" s="150">
        <v>732.54629999999997</v>
      </c>
      <c r="I584" s="140">
        <f t="shared" si="11"/>
        <v>732.54629999999997</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154" t="s">
        <v>388</v>
      </c>
      <c r="C585" s="153" t="s">
        <v>924</v>
      </c>
      <c r="D585" s="153" t="s">
        <v>280</v>
      </c>
      <c r="E585" s="152">
        <v>1</v>
      </c>
      <c r="F585" s="157" t="s">
        <v>874</v>
      </c>
      <c r="G585" s="150"/>
      <c r="H585" s="150">
        <v>732.54629999999997</v>
      </c>
      <c r="I585" s="140">
        <f t="shared" si="11"/>
        <v>732.54629999999997</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836</v>
      </c>
      <c r="B586" s="154" t="s">
        <v>94</v>
      </c>
      <c r="C586" s="153" t="s">
        <v>924</v>
      </c>
      <c r="D586" s="153" t="s">
        <v>280</v>
      </c>
      <c r="E586" s="152">
        <v>1</v>
      </c>
      <c r="F586" s="157" t="s">
        <v>875</v>
      </c>
      <c r="G586" s="150"/>
      <c r="H586" s="150">
        <v>1200.6885</v>
      </c>
      <c r="I586" s="140">
        <f t="shared" si="11"/>
        <v>1200.6885</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383</v>
      </c>
      <c r="B587" s="154" t="s">
        <v>388</v>
      </c>
      <c r="C587" s="153" t="s">
        <v>924</v>
      </c>
      <c r="D587" s="153" t="s">
        <v>280</v>
      </c>
      <c r="E587" s="152">
        <v>1</v>
      </c>
      <c r="F587" s="157" t="s">
        <v>876</v>
      </c>
      <c r="G587" s="150"/>
      <c r="H587" s="150">
        <v>732.54629999999997</v>
      </c>
      <c r="I587" s="140">
        <f t="shared" si="11"/>
        <v>732.54629999999997</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383</v>
      </c>
      <c r="B588" s="154" t="s">
        <v>388</v>
      </c>
      <c r="C588" s="153" t="s">
        <v>924</v>
      </c>
      <c r="D588" s="153" t="s">
        <v>280</v>
      </c>
      <c r="E588" s="152">
        <v>1</v>
      </c>
      <c r="F588" s="158" t="s">
        <v>877</v>
      </c>
      <c r="G588" s="150"/>
      <c r="H588" s="150">
        <v>732.54629999999997</v>
      </c>
      <c r="I588" s="140">
        <f t="shared" si="11"/>
        <v>732.54629999999997</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154" t="s">
        <v>388</v>
      </c>
      <c r="C589" s="153" t="s">
        <v>924</v>
      </c>
      <c r="D589" s="153" t="s">
        <v>280</v>
      </c>
      <c r="E589" s="152">
        <v>1</v>
      </c>
      <c r="F589" s="157" t="s">
        <v>878</v>
      </c>
      <c r="G589" s="150"/>
      <c r="H589" s="150">
        <v>732.54629999999997</v>
      </c>
      <c r="I589" s="140">
        <f t="shared" si="11"/>
        <v>732.54629999999997</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837</v>
      </c>
      <c r="B590" s="154" t="s">
        <v>94</v>
      </c>
      <c r="C590" s="153" t="s">
        <v>924</v>
      </c>
      <c r="D590" s="153" t="s">
        <v>280</v>
      </c>
      <c r="E590" s="152">
        <v>1</v>
      </c>
      <c r="F590" s="157" t="s">
        <v>879</v>
      </c>
      <c r="G590" s="150"/>
      <c r="H590" s="150">
        <v>1200.6885</v>
      </c>
      <c r="I590" s="140">
        <f t="shared" si="11"/>
        <v>1200.6885</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383</v>
      </c>
      <c r="B591" s="154" t="s">
        <v>388</v>
      </c>
      <c r="C591" s="153" t="s">
        <v>924</v>
      </c>
      <c r="D591" s="153" t="s">
        <v>280</v>
      </c>
      <c r="E591" s="152">
        <v>1</v>
      </c>
      <c r="F591" s="161" t="s">
        <v>880</v>
      </c>
      <c r="G591" s="150"/>
      <c r="H591" s="150">
        <v>732.54629999999997</v>
      </c>
      <c r="I591" s="140">
        <f t="shared" si="11"/>
        <v>732.54629999999997</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383</v>
      </c>
      <c r="B592" s="154" t="s">
        <v>388</v>
      </c>
      <c r="C592" s="153" t="s">
        <v>924</v>
      </c>
      <c r="D592" s="153" t="s">
        <v>280</v>
      </c>
      <c r="E592" s="152">
        <v>1</v>
      </c>
      <c r="F592" s="158" t="s">
        <v>881</v>
      </c>
      <c r="G592" s="150"/>
      <c r="H592" s="150">
        <v>732.54629999999997</v>
      </c>
      <c r="I592" s="140">
        <f t="shared" si="11"/>
        <v>732.54629999999997</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62" t="s">
        <v>383</v>
      </c>
      <c r="B593" s="154" t="s">
        <v>388</v>
      </c>
      <c r="C593" s="153" t="s">
        <v>924</v>
      </c>
      <c r="D593" s="153" t="s">
        <v>280</v>
      </c>
      <c r="E593" s="152">
        <v>1</v>
      </c>
      <c r="F593" s="161" t="s">
        <v>882</v>
      </c>
      <c r="G593" s="150"/>
      <c r="H593" s="150">
        <v>732.54629999999997</v>
      </c>
      <c r="I593" s="140">
        <f t="shared" si="11"/>
        <v>732.54629999999997</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55" t="s">
        <v>838</v>
      </c>
      <c r="B594" s="154" t="s">
        <v>94</v>
      </c>
      <c r="C594" s="153" t="s">
        <v>924</v>
      </c>
      <c r="D594" s="153" t="s">
        <v>280</v>
      </c>
      <c r="E594" s="152">
        <v>1</v>
      </c>
      <c r="F594" s="157" t="s">
        <v>883</v>
      </c>
      <c r="G594" s="150"/>
      <c r="H594" s="150">
        <v>1200.6885</v>
      </c>
      <c r="I594" s="140">
        <f t="shared" si="11"/>
        <v>1200.6885</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383</v>
      </c>
      <c r="B595" s="154" t="s">
        <v>388</v>
      </c>
      <c r="C595" s="153" t="s">
        <v>924</v>
      </c>
      <c r="D595" s="153" t="s">
        <v>280</v>
      </c>
      <c r="E595" s="152">
        <v>1</v>
      </c>
      <c r="F595" s="158" t="s">
        <v>884</v>
      </c>
      <c r="G595" s="150"/>
      <c r="H595" s="150">
        <v>732.54629999999997</v>
      </c>
      <c r="I595" s="140">
        <f t="shared" si="11"/>
        <v>732.54629999999997</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383</v>
      </c>
      <c r="B596" s="154" t="s">
        <v>388</v>
      </c>
      <c r="C596" s="153" t="s">
        <v>924</v>
      </c>
      <c r="D596" s="153" t="s">
        <v>280</v>
      </c>
      <c r="E596" s="152">
        <v>1</v>
      </c>
      <c r="F596" s="157" t="s">
        <v>885</v>
      </c>
      <c r="G596" s="150"/>
      <c r="H596" s="150">
        <v>732.54629999999997</v>
      </c>
      <c r="I596" s="140">
        <f t="shared" si="11"/>
        <v>732.54629999999997</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154" t="s">
        <v>388</v>
      </c>
      <c r="C597" s="153" t="s">
        <v>924</v>
      </c>
      <c r="D597" s="153" t="s">
        <v>280</v>
      </c>
      <c r="E597" s="152">
        <v>1</v>
      </c>
      <c r="F597" s="157" t="s">
        <v>886</v>
      </c>
      <c r="G597" s="150"/>
      <c r="H597" s="150">
        <v>732.54629999999997</v>
      </c>
      <c r="I597" s="140">
        <f t="shared" si="11"/>
        <v>732.54629999999997</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839</v>
      </c>
      <c r="B598" s="154" t="s">
        <v>94</v>
      </c>
      <c r="C598" s="153" t="s">
        <v>924</v>
      </c>
      <c r="D598" s="153" t="s">
        <v>280</v>
      </c>
      <c r="E598" s="152">
        <v>1</v>
      </c>
      <c r="F598" s="151" t="s">
        <v>887</v>
      </c>
      <c r="G598" s="150"/>
      <c r="H598" s="150">
        <v>1200.6885</v>
      </c>
      <c r="I598" s="140">
        <f t="shared" si="11"/>
        <v>1200.6885</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55" t="s">
        <v>383</v>
      </c>
      <c r="B599" s="154" t="s">
        <v>388</v>
      </c>
      <c r="C599" s="153" t="s">
        <v>924</v>
      </c>
      <c r="D599" s="153" t="s">
        <v>280</v>
      </c>
      <c r="E599" s="152">
        <v>1</v>
      </c>
      <c r="F599" s="159" t="s">
        <v>888</v>
      </c>
      <c r="G599" s="150"/>
      <c r="H599" s="150">
        <v>732.54629999999997</v>
      </c>
      <c r="I599" s="140">
        <f t="shared" si="11"/>
        <v>732.54629999999997</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383</v>
      </c>
      <c r="B600" s="154" t="s">
        <v>388</v>
      </c>
      <c r="C600" s="153" t="s">
        <v>924</v>
      </c>
      <c r="D600" s="153" t="s">
        <v>280</v>
      </c>
      <c r="E600" s="152">
        <v>1</v>
      </c>
      <c r="F600" s="151" t="s">
        <v>889</v>
      </c>
      <c r="G600" s="150"/>
      <c r="H600" s="150">
        <v>732.54629999999997</v>
      </c>
      <c r="I600" s="140">
        <f t="shared" si="11"/>
        <v>732.54629999999997</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154" t="s">
        <v>388</v>
      </c>
      <c r="C601" s="153" t="s">
        <v>924</v>
      </c>
      <c r="D601" s="153" t="s">
        <v>280</v>
      </c>
      <c r="E601" s="152">
        <v>1</v>
      </c>
      <c r="F601" s="157" t="s">
        <v>890</v>
      </c>
      <c r="G601" s="150"/>
      <c r="H601" s="150">
        <v>732.54629999999997</v>
      </c>
      <c r="I601" s="140">
        <f t="shared" si="11"/>
        <v>732.54629999999997</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840</v>
      </c>
      <c r="B602" s="154" t="s">
        <v>94</v>
      </c>
      <c r="C602" s="153" t="s">
        <v>924</v>
      </c>
      <c r="D602" s="153" t="s">
        <v>280</v>
      </c>
      <c r="E602" s="152">
        <v>1</v>
      </c>
      <c r="F602" s="151" t="s">
        <v>944</v>
      </c>
      <c r="G602" s="150"/>
      <c r="H602" s="150">
        <v>1200.6885</v>
      </c>
      <c r="I602" s="140">
        <f t="shared" si="11"/>
        <v>1200.6885</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383</v>
      </c>
      <c r="B603" s="154" t="s">
        <v>388</v>
      </c>
      <c r="C603" s="153" t="s">
        <v>924</v>
      </c>
      <c r="D603" s="153" t="s">
        <v>280</v>
      </c>
      <c r="E603" s="152">
        <v>1</v>
      </c>
      <c r="F603" s="158" t="s">
        <v>891</v>
      </c>
      <c r="G603" s="150"/>
      <c r="H603" s="150">
        <v>732.54629999999997</v>
      </c>
      <c r="I603" s="140">
        <f t="shared" si="11"/>
        <v>732.54629999999997</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383</v>
      </c>
      <c r="B604" s="154" t="s">
        <v>388</v>
      </c>
      <c r="C604" s="153" t="s">
        <v>924</v>
      </c>
      <c r="D604" s="153" t="s">
        <v>280</v>
      </c>
      <c r="E604" s="152">
        <v>1</v>
      </c>
      <c r="F604" s="158" t="s">
        <v>892</v>
      </c>
      <c r="G604" s="150"/>
      <c r="H604" s="150">
        <v>732.54629999999997</v>
      </c>
      <c r="I604" s="140">
        <f t="shared" si="11"/>
        <v>732.54629999999997</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154" t="s">
        <v>388</v>
      </c>
      <c r="C605" s="153" t="s">
        <v>924</v>
      </c>
      <c r="D605" s="153" t="s">
        <v>280</v>
      </c>
      <c r="E605" s="152">
        <v>1</v>
      </c>
      <c r="F605" s="157" t="s">
        <v>893</v>
      </c>
      <c r="G605" s="150"/>
      <c r="H605" s="150">
        <v>732.54629999999997</v>
      </c>
      <c r="I605" s="140">
        <f t="shared" si="11"/>
        <v>732.54629999999997</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841</v>
      </c>
      <c r="B606" s="154" t="s">
        <v>94</v>
      </c>
      <c r="C606" s="153" t="s">
        <v>924</v>
      </c>
      <c r="D606" s="153" t="s">
        <v>280</v>
      </c>
      <c r="E606" s="152">
        <v>1</v>
      </c>
      <c r="F606" s="157" t="s">
        <v>894</v>
      </c>
      <c r="G606" s="150"/>
      <c r="H606" s="150">
        <v>1200.6885</v>
      </c>
      <c r="I606" s="140">
        <f t="shared" si="11"/>
        <v>1200.6885</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383</v>
      </c>
      <c r="B607" s="154" t="s">
        <v>388</v>
      </c>
      <c r="C607" s="153" t="s">
        <v>924</v>
      </c>
      <c r="D607" s="153" t="s">
        <v>280</v>
      </c>
      <c r="E607" s="152">
        <v>1</v>
      </c>
      <c r="F607" s="157" t="s">
        <v>895</v>
      </c>
      <c r="G607" s="150"/>
      <c r="H607" s="150">
        <v>732.54629999999997</v>
      </c>
      <c r="I607" s="140">
        <f t="shared" si="11"/>
        <v>732.54629999999997</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383</v>
      </c>
      <c r="B608" s="154" t="s">
        <v>388</v>
      </c>
      <c r="C608" s="153" t="s">
        <v>924</v>
      </c>
      <c r="D608" s="153" t="s">
        <v>280</v>
      </c>
      <c r="E608" s="152">
        <v>1</v>
      </c>
      <c r="F608" s="160" t="s">
        <v>896</v>
      </c>
      <c r="G608" s="150"/>
      <c r="H608" s="150">
        <v>732.54629999999997</v>
      </c>
      <c r="I608" s="140">
        <f t="shared" si="11"/>
        <v>732.54629999999997</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154" t="s">
        <v>388</v>
      </c>
      <c r="C609" s="153" t="s">
        <v>924</v>
      </c>
      <c r="D609" s="153" t="s">
        <v>280</v>
      </c>
      <c r="E609" s="152">
        <v>1</v>
      </c>
      <c r="F609" s="157" t="s">
        <v>897</v>
      </c>
      <c r="G609" s="150"/>
      <c r="H609" s="150">
        <v>732.54629999999997</v>
      </c>
      <c r="I609" s="140">
        <f t="shared" si="11"/>
        <v>732.54629999999997</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842</v>
      </c>
      <c r="B610" s="154" t="s">
        <v>94</v>
      </c>
      <c r="C610" s="153" t="s">
        <v>924</v>
      </c>
      <c r="D610" s="153" t="s">
        <v>280</v>
      </c>
      <c r="E610" s="152">
        <v>1</v>
      </c>
      <c r="F610" s="158" t="s">
        <v>898</v>
      </c>
      <c r="G610" s="150"/>
      <c r="H610" s="150">
        <v>1200.6885</v>
      </c>
      <c r="I610" s="140">
        <f t="shared" si="11"/>
        <v>1200.6885</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383</v>
      </c>
      <c r="B611" s="154" t="s">
        <v>388</v>
      </c>
      <c r="C611" s="153" t="s">
        <v>924</v>
      </c>
      <c r="D611" s="153" t="s">
        <v>280</v>
      </c>
      <c r="E611" s="152">
        <v>1</v>
      </c>
      <c r="F611" s="158" t="s">
        <v>899</v>
      </c>
      <c r="G611" s="150"/>
      <c r="H611" s="150">
        <v>732.54629999999997</v>
      </c>
      <c r="I611" s="140">
        <f t="shared" si="11"/>
        <v>732.54629999999997</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383</v>
      </c>
      <c r="B612" s="154" t="s">
        <v>388</v>
      </c>
      <c r="C612" s="153" t="s">
        <v>924</v>
      </c>
      <c r="D612" s="153" t="s">
        <v>280</v>
      </c>
      <c r="E612" s="152">
        <v>1</v>
      </c>
      <c r="F612" s="159" t="s">
        <v>900</v>
      </c>
      <c r="G612" s="150"/>
      <c r="H612" s="150">
        <v>732.54629999999997</v>
      </c>
      <c r="I612" s="140">
        <f t="shared" si="11"/>
        <v>732.54629999999997</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154" t="s">
        <v>388</v>
      </c>
      <c r="C613" s="153" t="s">
        <v>924</v>
      </c>
      <c r="D613" s="153" t="s">
        <v>280</v>
      </c>
      <c r="E613" s="152">
        <v>1</v>
      </c>
      <c r="F613" s="157" t="s">
        <v>901</v>
      </c>
      <c r="G613" s="150"/>
      <c r="H613" s="150">
        <v>732.54629999999997</v>
      </c>
      <c r="I613" s="140">
        <f t="shared" si="11"/>
        <v>732.54629999999997</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843</v>
      </c>
      <c r="B614" s="154" t="s">
        <v>94</v>
      </c>
      <c r="C614" s="153" t="s">
        <v>924</v>
      </c>
      <c r="D614" s="153" t="s">
        <v>280</v>
      </c>
      <c r="E614" s="152">
        <v>1</v>
      </c>
      <c r="F614" s="157" t="s">
        <v>902</v>
      </c>
      <c r="G614" s="150"/>
      <c r="H614" s="150">
        <v>1200.6885</v>
      </c>
      <c r="I614" s="140">
        <f t="shared" si="11"/>
        <v>1200.6885</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383</v>
      </c>
      <c r="B615" s="154" t="s">
        <v>388</v>
      </c>
      <c r="C615" s="153" t="s">
        <v>924</v>
      </c>
      <c r="D615" s="153" t="s">
        <v>280</v>
      </c>
      <c r="E615" s="152">
        <v>1</v>
      </c>
      <c r="F615" s="157" t="s">
        <v>903</v>
      </c>
      <c r="G615" s="150"/>
      <c r="H615" s="150">
        <v>732.54629999999997</v>
      </c>
      <c r="I615" s="140">
        <f t="shared" si="11"/>
        <v>732.54629999999997</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383</v>
      </c>
      <c r="B616" s="154" t="s">
        <v>388</v>
      </c>
      <c r="C616" s="153" t="s">
        <v>924</v>
      </c>
      <c r="D616" s="153" t="s">
        <v>280</v>
      </c>
      <c r="E616" s="152">
        <v>1</v>
      </c>
      <c r="F616" s="157" t="s">
        <v>904</v>
      </c>
      <c r="G616" s="150"/>
      <c r="H616" s="150">
        <v>732.54629999999997</v>
      </c>
      <c r="I616" s="140">
        <f t="shared" si="11"/>
        <v>732.54629999999997</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154" t="s">
        <v>388</v>
      </c>
      <c r="C617" s="153" t="s">
        <v>924</v>
      </c>
      <c r="D617" s="153" t="s">
        <v>280</v>
      </c>
      <c r="E617" s="152">
        <v>1</v>
      </c>
      <c r="F617" s="157" t="s">
        <v>905</v>
      </c>
      <c r="G617" s="150"/>
      <c r="H617" s="150">
        <v>732.54629999999997</v>
      </c>
      <c r="I617" s="140">
        <f t="shared" si="11"/>
        <v>732.54629999999997</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844</v>
      </c>
      <c r="B618" s="154" t="s">
        <v>94</v>
      </c>
      <c r="C618" s="153" t="s">
        <v>924</v>
      </c>
      <c r="D618" s="153" t="s">
        <v>280</v>
      </c>
      <c r="E618" s="152">
        <v>1</v>
      </c>
      <c r="F618" s="159" t="s">
        <v>906</v>
      </c>
      <c r="G618" s="150"/>
      <c r="H618" s="150">
        <v>1200.6885</v>
      </c>
      <c r="I618" s="140">
        <f t="shared" si="11"/>
        <v>1200.6885</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383</v>
      </c>
      <c r="B619" s="154" t="s">
        <v>388</v>
      </c>
      <c r="C619" s="153" t="s">
        <v>924</v>
      </c>
      <c r="D619" s="153" t="s">
        <v>280</v>
      </c>
      <c r="E619" s="152">
        <v>1</v>
      </c>
      <c r="F619" s="157" t="s">
        <v>907</v>
      </c>
      <c r="G619" s="150"/>
      <c r="H619" s="150">
        <v>732.54629999999997</v>
      </c>
      <c r="I619" s="140">
        <f t="shared" si="11"/>
        <v>732.54629999999997</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383</v>
      </c>
      <c r="B620" s="154" t="s">
        <v>388</v>
      </c>
      <c r="C620" s="153" t="s">
        <v>924</v>
      </c>
      <c r="D620" s="153" t="s">
        <v>280</v>
      </c>
      <c r="E620" s="152">
        <v>1</v>
      </c>
      <c r="F620" s="158" t="s">
        <v>933</v>
      </c>
      <c r="G620" s="150"/>
      <c r="H620" s="150">
        <v>732.54629999999997</v>
      </c>
      <c r="I620" s="140">
        <f t="shared" si="11"/>
        <v>732.54629999999997</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154" t="s">
        <v>388</v>
      </c>
      <c r="C621" s="153" t="s">
        <v>924</v>
      </c>
      <c r="D621" s="153" t="s">
        <v>280</v>
      </c>
      <c r="E621" s="152">
        <v>1</v>
      </c>
      <c r="F621" s="157" t="s">
        <v>908</v>
      </c>
      <c r="G621" s="150"/>
      <c r="H621" s="150">
        <v>732.54629999999997</v>
      </c>
      <c r="I621" s="140">
        <f t="shared" si="11"/>
        <v>732.54629999999997</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845</v>
      </c>
      <c r="B622" s="154" t="s">
        <v>94</v>
      </c>
      <c r="C622" s="153" t="s">
        <v>924</v>
      </c>
      <c r="D622" s="153" t="s">
        <v>280</v>
      </c>
      <c r="E622" s="152">
        <v>1</v>
      </c>
      <c r="F622" s="151" t="s">
        <v>909</v>
      </c>
      <c r="G622" s="150"/>
      <c r="H622" s="150">
        <v>1200.6885</v>
      </c>
      <c r="I622" s="140">
        <f t="shared" si="11"/>
        <v>1200.6885</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383</v>
      </c>
      <c r="B623" s="154" t="s">
        <v>388</v>
      </c>
      <c r="C623" s="153" t="s">
        <v>924</v>
      </c>
      <c r="D623" s="153" t="s">
        <v>280</v>
      </c>
      <c r="E623" s="152">
        <v>1</v>
      </c>
      <c r="F623" s="157" t="s">
        <v>910</v>
      </c>
      <c r="G623" s="150"/>
      <c r="H623" s="150">
        <v>732.54629999999997</v>
      </c>
      <c r="I623" s="140">
        <f t="shared" si="11"/>
        <v>732.54629999999997</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383</v>
      </c>
      <c r="B624" s="154" t="s">
        <v>388</v>
      </c>
      <c r="C624" s="153" t="s">
        <v>924</v>
      </c>
      <c r="D624" s="153" t="s">
        <v>280</v>
      </c>
      <c r="E624" s="152">
        <v>1</v>
      </c>
      <c r="F624" s="158" t="s">
        <v>911</v>
      </c>
      <c r="G624" s="150"/>
      <c r="H624" s="150">
        <v>732.54629999999997</v>
      </c>
      <c r="I624" s="140">
        <f t="shared" si="11"/>
        <v>732.54629999999997</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154" t="s">
        <v>388</v>
      </c>
      <c r="C625" s="153" t="s">
        <v>924</v>
      </c>
      <c r="D625" s="153" t="s">
        <v>280</v>
      </c>
      <c r="E625" s="152">
        <v>1</v>
      </c>
      <c r="F625" s="151" t="s">
        <v>912</v>
      </c>
      <c r="G625" s="150"/>
      <c r="H625" s="150">
        <v>732.54629999999997</v>
      </c>
      <c r="I625" s="140">
        <f t="shared" si="11"/>
        <v>732.54629999999997</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846</v>
      </c>
      <c r="B626" s="154" t="s">
        <v>94</v>
      </c>
      <c r="C626" s="153" t="s">
        <v>924</v>
      </c>
      <c r="D626" s="153" t="s">
        <v>280</v>
      </c>
      <c r="E626" s="152">
        <v>1</v>
      </c>
      <c r="F626" s="156" t="s">
        <v>913</v>
      </c>
      <c r="G626" s="150"/>
      <c r="H626" s="150">
        <v>1200.6885</v>
      </c>
      <c r="I626" s="140">
        <f t="shared" si="11"/>
        <v>1200.6885</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383</v>
      </c>
      <c r="B627" s="154" t="s">
        <v>388</v>
      </c>
      <c r="C627" s="153" t="s">
        <v>924</v>
      </c>
      <c r="D627" s="153" t="s">
        <v>280</v>
      </c>
      <c r="E627" s="152">
        <v>1</v>
      </c>
      <c r="F627" s="157" t="s">
        <v>914</v>
      </c>
      <c r="G627" s="150"/>
      <c r="H627" s="150">
        <v>732.54629999999997</v>
      </c>
      <c r="I627" s="140">
        <f t="shared" si="11"/>
        <v>732.54629999999997</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383</v>
      </c>
      <c r="B628" s="154" t="s">
        <v>388</v>
      </c>
      <c r="C628" s="153" t="s">
        <v>924</v>
      </c>
      <c r="D628" s="153" t="s">
        <v>280</v>
      </c>
      <c r="E628" s="152">
        <v>1</v>
      </c>
      <c r="F628" s="158" t="s">
        <v>915</v>
      </c>
      <c r="G628" s="150"/>
      <c r="H628" s="150">
        <v>732.54629999999997</v>
      </c>
      <c r="I628" s="140">
        <f t="shared" si="11"/>
        <v>732.54629999999997</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154" t="s">
        <v>388</v>
      </c>
      <c r="C629" s="153" t="s">
        <v>924</v>
      </c>
      <c r="D629" s="153" t="s">
        <v>280</v>
      </c>
      <c r="E629" s="152">
        <v>1</v>
      </c>
      <c r="F629" s="157" t="s">
        <v>916</v>
      </c>
      <c r="G629" s="150"/>
      <c r="H629" s="150">
        <v>732.54629999999997</v>
      </c>
      <c r="I629" s="140">
        <f t="shared" si="11"/>
        <v>732.54629999999997</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847</v>
      </c>
      <c r="B630" s="154" t="s">
        <v>94</v>
      </c>
      <c r="C630" s="153" t="s">
        <v>924</v>
      </c>
      <c r="D630" s="153" t="s">
        <v>280</v>
      </c>
      <c r="E630" s="152">
        <v>1</v>
      </c>
      <c r="F630" s="158" t="s">
        <v>917</v>
      </c>
      <c r="G630" s="150"/>
      <c r="H630" s="150">
        <v>1200.6885</v>
      </c>
      <c r="I630" s="140">
        <f t="shared" si="11"/>
        <v>1200.6885</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383</v>
      </c>
      <c r="B631" s="154" t="s">
        <v>388</v>
      </c>
      <c r="C631" s="153" t="s">
        <v>924</v>
      </c>
      <c r="D631" s="153" t="s">
        <v>368</v>
      </c>
      <c r="E631" s="152">
        <v>1</v>
      </c>
      <c r="F631" s="157" t="s">
        <v>945</v>
      </c>
      <c r="G631" s="150"/>
      <c r="H631" s="150">
        <v>732.54629999999997</v>
      </c>
      <c r="I631" s="140">
        <f t="shared" si="11"/>
        <v>732.54629999999997</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383</v>
      </c>
      <c r="B632" s="154" t="s">
        <v>388</v>
      </c>
      <c r="C632" s="153" t="s">
        <v>924</v>
      </c>
      <c r="D632" s="153" t="s">
        <v>280</v>
      </c>
      <c r="E632" s="152">
        <v>1</v>
      </c>
      <c r="F632" s="157" t="s">
        <v>918</v>
      </c>
      <c r="G632" s="150"/>
      <c r="H632" s="150">
        <v>732.54629999999997</v>
      </c>
      <c r="I632" s="140">
        <f t="shared" si="11"/>
        <v>732.54629999999997</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154" t="s">
        <v>388</v>
      </c>
      <c r="C633" s="153" t="s">
        <v>924</v>
      </c>
      <c r="D633" s="153" t="s">
        <v>280</v>
      </c>
      <c r="E633" s="152">
        <v>1</v>
      </c>
      <c r="F633" s="158" t="s">
        <v>919</v>
      </c>
      <c r="G633" s="150"/>
      <c r="H633" s="150">
        <v>732.54629999999997</v>
      </c>
      <c r="I633" s="140">
        <f t="shared" si="11"/>
        <v>732.54629999999997</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848</v>
      </c>
      <c r="B634" s="154" t="s">
        <v>94</v>
      </c>
      <c r="C634" s="153" t="s">
        <v>924</v>
      </c>
      <c r="D634" s="153" t="s">
        <v>280</v>
      </c>
      <c r="E634" s="152">
        <v>1</v>
      </c>
      <c r="F634" s="157" t="s">
        <v>920</v>
      </c>
      <c r="G634" s="150"/>
      <c r="H634" s="150">
        <v>1200.6885</v>
      </c>
      <c r="I634" s="140">
        <f t="shared" si="11"/>
        <v>1200.6885</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383</v>
      </c>
      <c r="B635" s="154" t="s">
        <v>388</v>
      </c>
      <c r="C635" s="153" t="s">
        <v>924</v>
      </c>
      <c r="D635" s="153" t="s">
        <v>280</v>
      </c>
      <c r="E635" s="152">
        <v>1</v>
      </c>
      <c r="F635" s="157" t="s">
        <v>921</v>
      </c>
      <c r="G635" s="150"/>
      <c r="H635" s="150">
        <v>732.54629999999997</v>
      </c>
      <c r="I635" s="140">
        <f t="shared" si="11"/>
        <v>732.54629999999997</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383</v>
      </c>
      <c r="B636" s="154" t="s">
        <v>388</v>
      </c>
      <c r="C636" s="153" t="s">
        <v>924</v>
      </c>
      <c r="D636" s="153" t="s">
        <v>280</v>
      </c>
      <c r="E636" s="152">
        <v>1</v>
      </c>
      <c r="F636" s="156" t="s">
        <v>922</v>
      </c>
      <c r="G636" s="150"/>
      <c r="H636" s="150">
        <v>732.54629999999997</v>
      </c>
      <c r="I636" s="140">
        <f t="shared" si="11"/>
        <v>732.54629999999997</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154" t="s">
        <v>388</v>
      </c>
      <c r="C637" s="153" t="s">
        <v>924</v>
      </c>
      <c r="D637" s="153" t="s">
        <v>280</v>
      </c>
      <c r="E637" s="152">
        <v>1</v>
      </c>
      <c r="F637" s="151" t="s">
        <v>923</v>
      </c>
      <c r="G637" s="150"/>
      <c r="H637" s="150">
        <v>732.54629999999997</v>
      </c>
      <c r="I637" s="140">
        <f t="shared" si="11"/>
        <v>732.54629999999997</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ht="45" x14ac:dyDescent="0.2">
      <c r="A638" s="137" t="s">
        <v>85</v>
      </c>
      <c r="B638" s="137" t="s">
        <v>86</v>
      </c>
      <c r="C638" s="136" t="s">
        <v>87</v>
      </c>
      <c r="D638" s="136" t="s">
        <v>88</v>
      </c>
      <c r="E638" s="136" t="s">
        <v>89</v>
      </c>
      <c r="F638" s="139"/>
      <c r="G638" s="136" t="s">
        <v>90</v>
      </c>
      <c r="H638" s="136" t="s">
        <v>91</v>
      </c>
      <c r="I638" s="136" t="s">
        <v>92</v>
      </c>
      <c r="J638" s="131"/>
      <c r="K638" s="131"/>
      <c r="L638" s="131"/>
      <c r="M638" s="131"/>
      <c r="N638" s="131"/>
      <c r="O638" s="131"/>
      <c r="P638" s="131"/>
      <c r="Q638" s="131"/>
      <c r="R638" s="138"/>
      <c r="S638" s="138"/>
      <c r="T638" s="138"/>
      <c r="U638" s="138"/>
      <c r="V638" s="138"/>
      <c r="W638" s="138"/>
      <c r="X638" s="138"/>
      <c r="Y638" s="138"/>
      <c r="Z638" s="138"/>
      <c r="AA638" s="138"/>
      <c r="AB638" s="138"/>
      <c r="AC638" s="138"/>
      <c r="AD638" s="138"/>
    </row>
    <row r="639" spans="1:30" x14ac:dyDescent="0.2">
      <c r="A639" s="144" t="s">
        <v>93</v>
      </c>
      <c r="B639" s="143" t="s">
        <v>94</v>
      </c>
      <c r="C639" s="142">
        <f>SUMIFS($E$130:$E$637,$B$130:$B$637,"FGS-1",$D$130:$D$637,"&lt;&gt;VAGO")</f>
        <v>84</v>
      </c>
      <c r="D639" s="142">
        <f>SUMIFS($E$130:$E$637,$B$130:$B$637,"FGS-1",$D$130:$D$637,"VAGO")</f>
        <v>4</v>
      </c>
      <c r="E639" s="142">
        <f t="shared" ref="E639:E644" si="12">C639+D639</f>
        <v>88</v>
      </c>
      <c r="F639" s="148"/>
      <c r="G639" s="140">
        <f>SUMIF($B$130:$B$637,"FGS-1",$G$130:$G$637)</f>
        <v>0</v>
      </c>
      <c r="H639" s="140">
        <f t="shared" ref="H639:H644" si="13">1200.69*C639</f>
        <v>100857.96</v>
      </c>
      <c r="I639" s="140">
        <v>102058.65</v>
      </c>
      <c r="J639" s="131"/>
      <c r="K639" s="131"/>
      <c r="L639" s="131"/>
      <c r="M639" s="131"/>
      <c r="N639" s="131"/>
      <c r="O639" s="131"/>
      <c r="P639" s="131"/>
      <c r="Q639" s="131"/>
      <c r="R639" s="132"/>
      <c r="S639" s="132"/>
      <c r="T639" s="132"/>
      <c r="U639" s="132"/>
      <c r="V639" s="132"/>
      <c r="W639" s="132"/>
      <c r="X639" s="132"/>
      <c r="Y639" s="132"/>
      <c r="Z639" s="132"/>
      <c r="AA639" s="132"/>
      <c r="AB639" s="132"/>
      <c r="AC639" s="132"/>
      <c r="AD639" s="132"/>
    </row>
    <row r="640" spans="1:30" x14ac:dyDescent="0.2">
      <c r="A640" s="144" t="s">
        <v>95</v>
      </c>
      <c r="B640" s="143" t="s">
        <v>96</v>
      </c>
      <c r="C640" s="142">
        <f>SUMIFS($E$130:$E$637,$B$130:$B$637,"FGS-2",$D$130:$D$637,"&lt;&gt;VAGO")</f>
        <v>156</v>
      </c>
      <c r="D640" s="142">
        <f>SUMIFS($E$130:$E$637,$B$130:$B$637,"FGS-2",$D$130:$D$637,"VAGO")</f>
        <v>4</v>
      </c>
      <c r="E640" s="142">
        <f t="shared" si="12"/>
        <v>160</v>
      </c>
      <c r="F640" s="141"/>
      <c r="G640" s="140">
        <f>SUMIF($B$130:$B$637,"FGS-2",$G$130:$G$637)</f>
        <v>0</v>
      </c>
      <c r="H640" s="140">
        <f t="shared" si="13"/>
        <v>187307.64</v>
      </c>
      <c r="I640" s="140">
        <v>184906.26</v>
      </c>
      <c r="J640" s="131"/>
      <c r="K640" s="131"/>
      <c r="L640" s="131"/>
      <c r="M640" s="131"/>
      <c r="N640" s="131"/>
      <c r="O640" s="131"/>
      <c r="P640" s="131"/>
      <c r="Q640" s="131"/>
      <c r="R640" s="132"/>
      <c r="S640" s="132"/>
      <c r="T640" s="132"/>
      <c r="U640" s="132"/>
      <c r="V640" s="132"/>
      <c r="W640" s="132"/>
      <c r="X640" s="132"/>
      <c r="Y640" s="132"/>
      <c r="Z640" s="132"/>
      <c r="AA640" s="132"/>
      <c r="AB640" s="132"/>
      <c r="AC640" s="132"/>
      <c r="AD640" s="132"/>
    </row>
    <row r="641" spans="1:30" x14ac:dyDescent="0.2">
      <c r="A641" s="144" t="s">
        <v>97</v>
      </c>
      <c r="B641" s="143" t="s">
        <v>98</v>
      </c>
      <c r="C641" s="142">
        <f>SUMIFS($E$130:$E$637,$B$130:$B$637,"FGS-3",$D$130:$D$637,"&lt;&gt;VAGO")</f>
        <v>70</v>
      </c>
      <c r="D641" s="142">
        <f>SUMIFS($E$130:$E$637,$B$130:$B$637,"FGS-3",$D$130:$D$637,"VAGO")</f>
        <v>2</v>
      </c>
      <c r="E641" s="142">
        <f t="shared" si="12"/>
        <v>72</v>
      </c>
      <c r="F641" s="141"/>
      <c r="G641" s="140">
        <f>SUMIF($B$130:$B$637,"FGS-3",$G$130:$G$637)</f>
        <v>0</v>
      </c>
      <c r="H641" s="140">
        <f t="shared" si="13"/>
        <v>84048.3</v>
      </c>
      <c r="I641" s="140">
        <v>85248.99</v>
      </c>
      <c r="J641" s="131"/>
      <c r="K641" s="131"/>
      <c r="L641" s="131"/>
      <c r="M641" s="131"/>
      <c r="N641" s="131"/>
      <c r="O641" s="131"/>
      <c r="P641" s="131"/>
      <c r="Q641" s="131"/>
      <c r="R641" s="132"/>
      <c r="S641" s="132"/>
      <c r="T641" s="132"/>
      <c r="U641" s="132"/>
      <c r="V641" s="132"/>
      <c r="W641" s="132"/>
      <c r="X641" s="132"/>
      <c r="Y641" s="132"/>
      <c r="Z641" s="132"/>
      <c r="AA641" s="132"/>
      <c r="AB641" s="132"/>
      <c r="AC641" s="132"/>
      <c r="AD641" s="132"/>
    </row>
    <row r="642" spans="1:30" x14ac:dyDescent="0.2">
      <c r="A642" s="147" t="s">
        <v>99</v>
      </c>
      <c r="B642" s="146" t="s">
        <v>100</v>
      </c>
      <c r="C642" s="142">
        <f>SUMIFS($E$130:$E$637,$B$130:$B$637,"FGA-1",$D$130:$D$637,"&lt;&gt;VAGO")</f>
        <v>90</v>
      </c>
      <c r="D642" s="142">
        <f>SUMIFS($E$130:$E$637,$B$130:$B$637,"FGA-1",$D$130:$D$637,"VAGO")</f>
        <v>2</v>
      </c>
      <c r="E642" s="142">
        <f t="shared" si="12"/>
        <v>92</v>
      </c>
      <c r="F642" s="145"/>
      <c r="G642" s="140">
        <f>SUMIF($B$130:$B$637,"FGA-1",$G$130:$G$637)</f>
        <v>0</v>
      </c>
      <c r="H642" s="140">
        <f t="shared" si="13"/>
        <v>108062.1</v>
      </c>
      <c r="I642" s="140" t="s">
        <v>926</v>
      </c>
      <c r="J642" s="131"/>
      <c r="K642" s="131"/>
      <c r="L642" s="131"/>
      <c r="M642" s="131"/>
      <c r="N642" s="131"/>
      <c r="O642" s="131"/>
      <c r="P642" s="131"/>
      <c r="Q642" s="131"/>
      <c r="R642" s="132"/>
      <c r="S642" s="132"/>
      <c r="T642" s="132"/>
      <c r="U642" s="132"/>
      <c r="V642" s="132"/>
      <c r="W642" s="132"/>
      <c r="X642" s="132"/>
      <c r="Y642" s="132"/>
      <c r="Z642" s="132"/>
      <c r="AA642" s="132"/>
      <c r="AB642" s="132"/>
      <c r="AC642" s="132"/>
      <c r="AD642" s="132"/>
    </row>
    <row r="643" spans="1:30" x14ac:dyDescent="0.2">
      <c r="A643" s="144" t="s">
        <v>101</v>
      </c>
      <c r="B643" s="143" t="s">
        <v>102</v>
      </c>
      <c r="C643" s="142">
        <f>SUMIFS($E$130:$E$637,$B$130:$B$637,"FGA-2",$D$130:$D$637,"&lt;&gt;VAGO")</f>
        <v>69</v>
      </c>
      <c r="D643" s="142">
        <f>SUMIFS($E$130:$E$637,$B$130:$B$637,"FGA-2",$D$130:$D$637,"VAGO")</f>
        <v>4</v>
      </c>
      <c r="E643" s="142">
        <f t="shared" si="12"/>
        <v>73</v>
      </c>
      <c r="F643" s="145"/>
      <c r="G643" s="140">
        <f>SUMIF($B$130:$B$637,"FGA-2",$G$130:$G$637)</f>
        <v>0</v>
      </c>
      <c r="H643" s="140">
        <f t="shared" si="13"/>
        <v>82847.61</v>
      </c>
      <c r="I643" s="140">
        <v>81646.92</v>
      </c>
      <c r="J643" s="131"/>
      <c r="K643" s="131"/>
      <c r="L643" s="131"/>
      <c r="M643" s="131"/>
      <c r="N643" s="131"/>
      <c r="O643" s="131"/>
      <c r="P643" s="131"/>
      <c r="Q643" s="131"/>
      <c r="R643" s="132"/>
      <c r="S643" s="132"/>
      <c r="T643" s="132"/>
      <c r="U643" s="132"/>
      <c r="V643" s="132"/>
      <c r="W643" s="132"/>
      <c r="X643" s="132"/>
      <c r="Y643" s="132"/>
      <c r="Z643" s="132"/>
      <c r="AA643" s="132"/>
      <c r="AB643" s="132"/>
      <c r="AC643" s="132"/>
      <c r="AD643" s="132"/>
    </row>
    <row r="644" spans="1:30" x14ac:dyDescent="0.2">
      <c r="A644" s="144" t="s">
        <v>103</v>
      </c>
      <c r="B644" s="143" t="s">
        <v>104</v>
      </c>
      <c r="C644" s="142">
        <f>SUMIFS($E$130:$E$637,$B$130:$B$637,"FGA-3",$D$130:$D$637,"&lt;&gt;VAGO")</f>
        <v>23</v>
      </c>
      <c r="D644" s="142">
        <f>SUMIFS($E$130:$E$637,$B$130:$B$637,"FGA-3",$D$130:$D$637,"VAGO")</f>
        <v>0</v>
      </c>
      <c r="E644" s="142">
        <f t="shared" si="12"/>
        <v>23</v>
      </c>
      <c r="F644" s="141"/>
      <c r="G644" s="140">
        <f>SUMIF($B$130:$B$637,"FGA-3",$G$130:$G$637)</f>
        <v>0</v>
      </c>
      <c r="H644" s="140">
        <f t="shared" si="13"/>
        <v>27615.870000000003</v>
      </c>
      <c r="I644" s="140">
        <v>27615.87</v>
      </c>
      <c r="J644" s="131"/>
      <c r="K644" s="131"/>
      <c r="L644" s="131"/>
      <c r="M644" s="131"/>
      <c r="N644" s="131"/>
      <c r="O644" s="131"/>
      <c r="P644" s="131"/>
      <c r="Q644" s="131"/>
      <c r="R644" s="138"/>
      <c r="S644" s="138"/>
      <c r="T644" s="138"/>
      <c r="U644" s="138"/>
      <c r="V644" s="138"/>
      <c r="W644" s="138"/>
      <c r="X644" s="138"/>
      <c r="Y644" s="138"/>
      <c r="Z644" s="138"/>
      <c r="AA644" s="138"/>
      <c r="AB644" s="138"/>
      <c r="AC644" s="138"/>
      <c r="AD644" s="138"/>
    </row>
    <row r="645" spans="1:30" ht="30" x14ac:dyDescent="0.2">
      <c r="A645" s="137" t="s">
        <v>105</v>
      </c>
      <c r="B645" s="139"/>
      <c r="C645" s="136">
        <f>SUM(C639:C644)</f>
        <v>492</v>
      </c>
      <c r="D645" s="136">
        <f>SUM(D639:D644)</f>
        <v>16</v>
      </c>
      <c r="E645" s="136">
        <f>SUM(E639:E644)</f>
        <v>508</v>
      </c>
      <c r="F645" s="139"/>
      <c r="G645" s="134">
        <f>SUM(G639:G644)</f>
        <v>0</v>
      </c>
      <c r="H645" s="134">
        <f>SUM(H639:H644)</f>
        <v>590739.48</v>
      </c>
      <c r="I645" s="134">
        <f>SUM(I639:I644)</f>
        <v>481476.69</v>
      </c>
      <c r="J645" s="131"/>
      <c r="K645" s="131"/>
      <c r="L645" s="131"/>
      <c r="M645" s="131"/>
      <c r="N645" s="131"/>
      <c r="O645" s="131"/>
      <c r="P645" s="131"/>
      <c r="Q645" s="131"/>
      <c r="R645" s="138"/>
      <c r="S645" s="138"/>
      <c r="T645" s="138"/>
      <c r="U645" s="138"/>
      <c r="V645" s="138"/>
      <c r="W645" s="138"/>
      <c r="X645" s="138"/>
      <c r="Y645" s="138"/>
      <c r="Z645" s="138"/>
      <c r="AA645" s="138"/>
      <c r="AB645" s="138"/>
      <c r="AC645" s="138"/>
      <c r="AD645" s="138"/>
    </row>
    <row r="646" spans="1:30" ht="33" customHeight="1" x14ac:dyDescent="0.2">
      <c r="A646" s="130"/>
      <c r="B646" s="130"/>
      <c r="C646" s="130"/>
      <c r="D646" s="130"/>
      <c r="E646" s="130"/>
      <c r="F646" s="130"/>
      <c r="G646" s="130"/>
      <c r="H646" s="130"/>
      <c r="I646" s="129"/>
      <c r="J646" s="129"/>
      <c r="K646" s="133"/>
      <c r="L646" s="129"/>
      <c r="M646" s="129"/>
      <c r="N646" s="129"/>
      <c r="O646" s="129"/>
      <c r="P646" s="129"/>
      <c r="Q646" s="129"/>
      <c r="R646" s="132"/>
      <c r="S646" s="132"/>
      <c r="T646" s="132"/>
      <c r="U646" s="132"/>
      <c r="V646" s="132"/>
      <c r="W646" s="132"/>
      <c r="X646" s="132"/>
      <c r="Y646" s="132"/>
      <c r="Z646" s="132"/>
      <c r="AA646" s="132"/>
      <c r="AB646" s="132"/>
      <c r="AC646" s="132"/>
      <c r="AD646" s="132"/>
    </row>
    <row r="647" spans="1:30" ht="45" x14ac:dyDescent="0.2">
      <c r="A647" s="137"/>
      <c r="B647" s="137"/>
      <c r="C647" s="136" t="s">
        <v>106</v>
      </c>
      <c r="D647" s="136" t="s">
        <v>107</v>
      </c>
      <c r="E647" s="136" t="s">
        <v>108</v>
      </c>
      <c r="F647" s="135"/>
      <c r="G647" s="136" t="s">
        <v>109</v>
      </c>
      <c r="H647" s="136" t="s">
        <v>110</v>
      </c>
      <c r="I647" s="136" t="s">
        <v>111</v>
      </c>
      <c r="J647" s="129"/>
      <c r="K647" s="133"/>
      <c r="L647" s="129"/>
      <c r="M647" s="129"/>
      <c r="N647" s="129"/>
      <c r="O647" s="129"/>
      <c r="P647" s="129"/>
      <c r="Q647" s="129"/>
      <c r="R647" s="132"/>
      <c r="S647" s="132"/>
      <c r="T647" s="132"/>
      <c r="U647" s="132"/>
      <c r="V647" s="132"/>
      <c r="W647" s="132"/>
      <c r="X647" s="132"/>
      <c r="Y647" s="132"/>
      <c r="Z647" s="132"/>
      <c r="AA647" s="132"/>
      <c r="AB647" s="132"/>
      <c r="AC647" s="132"/>
      <c r="AD647" s="132"/>
    </row>
    <row r="648" spans="1:30" ht="30" x14ac:dyDescent="0.2">
      <c r="A648" s="137" t="s">
        <v>112</v>
      </c>
      <c r="B648" s="135"/>
      <c r="C648" s="136">
        <f>SUM(C79+C126+C645)</f>
        <v>579</v>
      </c>
      <c r="D648" s="136">
        <f>SUM(D79+D126+D645)</f>
        <v>16</v>
      </c>
      <c r="E648" s="136">
        <f>SUM(E79+E126+E645)</f>
        <v>595</v>
      </c>
      <c r="F648" s="135"/>
      <c r="G648" s="134">
        <f>SUM(H79+G126+G645)</f>
        <v>58771.889611999999</v>
      </c>
      <c r="H648" s="134">
        <f>SUM(I79+H126+H645)</f>
        <v>933179.19588799996</v>
      </c>
      <c r="I648" s="134">
        <f>SUM(J79+I126+I645)</f>
        <v>882688.29550000001</v>
      </c>
      <c r="J648" s="129"/>
      <c r="K648" s="133"/>
      <c r="L648" s="129"/>
      <c r="M648" s="129"/>
      <c r="N648" s="129"/>
      <c r="O648" s="129"/>
      <c r="P648" s="129"/>
      <c r="Q648" s="129"/>
      <c r="R648" s="132"/>
      <c r="S648" s="132"/>
      <c r="T648" s="132"/>
      <c r="U648" s="132"/>
      <c r="V648" s="132"/>
      <c r="W648" s="132"/>
      <c r="X648" s="132"/>
      <c r="Y648" s="132"/>
      <c r="Z648" s="132"/>
      <c r="AA648" s="132"/>
      <c r="AB648" s="132"/>
      <c r="AC648" s="132"/>
      <c r="AD648" s="132"/>
    </row>
    <row r="649" spans="1:30" ht="30" customHeight="1" x14ac:dyDescent="0.2">
      <c r="A649" s="130"/>
      <c r="B649" s="130"/>
      <c r="C649" s="130"/>
      <c r="D649" s="130"/>
      <c r="E649" s="130"/>
      <c r="F649" s="130"/>
      <c r="G649" s="130"/>
      <c r="H649" s="130"/>
      <c r="I649" s="129"/>
      <c r="J649" s="129"/>
      <c r="K649" s="133"/>
      <c r="L649" s="129"/>
      <c r="M649" s="129"/>
      <c r="N649" s="129"/>
      <c r="O649" s="129"/>
      <c r="P649" s="129"/>
      <c r="Q649" s="129"/>
      <c r="R649" s="132"/>
      <c r="S649" s="132"/>
      <c r="T649" s="132"/>
      <c r="U649" s="132"/>
      <c r="V649" s="132"/>
      <c r="W649" s="132"/>
      <c r="X649" s="132"/>
      <c r="Y649" s="132"/>
      <c r="Z649" s="132"/>
      <c r="AA649" s="132"/>
      <c r="AB649" s="132"/>
      <c r="AC649" s="132"/>
      <c r="AD649" s="132"/>
    </row>
    <row r="650" spans="1:30" x14ac:dyDescent="0.2">
      <c r="A650" s="287" t="s">
        <v>113</v>
      </c>
      <c r="B650" s="282"/>
      <c r="C650" s="282"/>
      <c r="D650" s="282"/>
      <c r="E650" s="282"/>
      <c r="F650" s="283"/>
      <c r="G650" s="131"/>
      <c r="H650" s="130"/>
      <c r="I650" s="130"/>
      <c r="J650" s="130"/>
      <c r="K650" s="131"/>
      <c r="L650" s="130"/>
      <c r="M650" s="129"/>
      <c r="N650" s="129"/>
      <c r="O650" s="129"/>
      <c r="P650" s="129"/>
      <c r="Q650" s="129"/>
      <c r="R650" s="132"/>
      <c r="S650" s="132"/>
      <c r="T650" s="132"/>
      <c r="U650" s="132"/>
      <c r="V650" s="132"/>
      <c r="W650" s="132"/>
      <c r="X650" s="132"/>
      <c r="Y650" s="132"/>
      <c r="Z650" s="132"/>
      <c r="AA650" s="132"/>
      <c r="AB650" s="132"/>
      <c r="AC650" s="132"/>
      <c r="AD650" s="132"/>
    </row>
    <row r="651" spans="1:30" x14ac:dyDescent="0.2">
      <c r="A651" s="288" t="s">
        <v>114</v>
      </c>
      <c r="B651" s="282"/>
      <c r="C651" s="282"/>
      <c r="D651" s="282"/>
      <c r="E651" s="282"/>
      <c r="F651" s="283"/>
      <c r="G651" s="131"/>
      <c r="H651" s="130"/>
      <c r="I651" s="130"/>
      <c r="J651" s="130"/>
      <c r="K651" s="130"/>
      <c r="L651" s="130"/>
      <c r="M651" s="129"/>
      <c r="N651" s="129"/>
      <c r="O651" s="129"/>
      <c r="P651" s="129"/>
      <c r="Q651" s="129"/>
      <c r="R651" s="132"/>
      <c r="S651" s="132"/>
      <c r="T651" s="132"/>
      <c r="U651" s="132"/>
      <c r="V651" s="132"/>
      <c r="W651" s="132"/>
      <c r="X651" s="132"/>
      <c r="Y651" s="132"/>
      <c r="Z651" s="132"/>
      <c r="AA651" s="132"/>
      <c r="AB651" s="132"/>
      <c r="AC651" s="132"/>
      <c r="AD651" s="132"/>
    </row>
    <row r="652" spans="1:30" x14ac:dyDescent="0.2">
      <c r="A652" s="288" t="s">
        <v>115</v>
      </c>
      <c r="B652" s="282"/>
      <c r="C652" s="282"/>
      <c r="D652" s="282"/>
      <c r="E652" s="282"/>
      <c r="F652" s="283"/>
      <c r="G652" s="131"/>
      <c r="H652" s="130"/>
      <c r="I652" s="130"/>
      <c r="J652" s="130"/>
      <c r="K652" s="130"/>
      <c r="L652" s="130"/>
      <c r="M652" s="129"/>
      <c r="N652" s="129"/>
      <c r="O652" s="129"/>
      <c r="P652" s="129"/>
      <c r="Q652" s="129"/>
      <c r="R652" s="132"/>
      <c r="S652" s="132"/>
      <c r="T652" s="132"/>
      <c r="U652" s="132"/>
      <c r="V652" s="132"/>
      <c r="W652" s="132"/>
      <c r="X652" s="132"/>
      <c r="Y652" s="132"/>
      <c r="Z652" s="132"/>
      <c r="AA652" s="132"/>
      <c r="AB652" s="132"/>
      <c r="AC652" s="132"/>
      <c r="AD652" s="132"/>
    </row>
    <row r="653" spans="1:30" x14ac:dyDescent="0.2">
      <c r="A653" s="294" t="s">
        <v>116</v>
      </c>
      <c r="B653" s="282"/>
      <c r="C653" s="282"/>
      <c r="D653" s="282"/>
      <c r="E653" s="282"/>
      <c r="F653" s="283"/>
      <c r="G653" s="131"/>
      <c r="H653" s="130"/>
      <c r="I653" s="130"/>
      <c r="J653" s="130"/>
      <c r="K653" s="130"/>
      <c r="L653" s="130"/>
      <c r="M653" s="129"/>
      <c r="N653" s="129"/>
      <c r="O653" s="129"/>
      <c r="P653" s="129"/>
      <c r="Q653" s="129"/>
      <c r="R653" s="132"/>
      <c r="S653" s="132"/>
      <c r="T653" s="132"/>
      <c r="U653" s="132"/>
      <c r="V653" s="132"/>
      <c r="W653" s="132"/>
      <c r="X653" s="132"/>
      <c r="Y653" s="132"/>
      <c r="Z653" s="132"/>
      <c r="AA653" s="132"/>
      <c r="AB653" s="132"/>
      <c r="AC653" s="132"/>
      <c r="AD653" s="132"/>
    </row>
    <row r="654" spans="1:30" x14ac:dyDescent="0.2">
      <c r="A654" s="294" t="s">
        <v>117</v>
      </c>
      <c r="B654" s="282"/>
      <c r="C654" s="282"/>
      <c r="D654" s="282"/>
      <c r="E654" s="282"/>
      <c r="F654" s="283"/>
      <c r="G654" s="131"/>
      <c r="H654" s="130"/>
      <c r="I654" s="130"/>
      <c r="J654" s="130"/>
      <c r="K654" s="130"/>
      <c r="L654" s="130"/>
      <c r="M654" s="129"/>
      <c r="N654" s="129"/>
      <c r="O654" s="129"/>
      <c r="P654" s="129"/>
      <c r="Q654" s="129"/>
      <c r="R654" s="132"/>
      <c r="S654" s="132"/>
      <c r="T654" s="132"/>
      <c r="U654" s="132"/>
      <c r="V654" s="132"/>
      <c r="W654" s="132"/>
      <c r="X654" s="132"/>
      <c r="Y654" s="132"/>
      <c r="Z654" s="132"/>
      <c r="AA654" s="132"/>
      <c r="AB654" s="132"/>
      <c r="AC654" s="132"/>
      <c r="AD654" s="132"/>
    </row>
    <row r="655" spans="1:30" x14ac:dyDescent="0.2">
      <c r="A655" s="294" t="s">
        <v>118</v>
      </c>
      <c r="B655" s="282"/>
      <c r="C655" s="282"/>
      <c r="D655" s="282"/>
      <c r="E655" s="282"/>
      <c r="F655" s="283"/>
      <c r="G655" s="131"/>
      <c r="H655" s="130"/>
      <c r="I655" s="130"/>
      <c r="J655" s="130"/>
      <c r="K655" s="130"/>
      <c r="L655" s="130"/>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94"/>
      <c r="B656" s="282"/>
      <c r="C656" s="282"/>
      <c r="D656" s="282"/>
      <c r="E656" s="282"/>
      <c r="F656" s="283"/>
      <c r="G656" s="131"/>
      <c r="H656" s="130"/>
      <c r="I656" s="130"/>
      <c r="J656" s="130"/>
      <c r="K656" s="130"/>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94"/>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93"/>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3"/>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3"/>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3"/>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3"/>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ht="32.25" customHeight="1" x14ac:dyDescent="0.2">
      <c r="A663" s="295"/>
      <c r="B663" s="290"/>
      <c r="C663" s="290"/>
      <c r="D663" s="290"/>
      <c r="E663" s="290"/>
      <c r="F663" s="290"/>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x14ac:dyDescent="0.2">
      <c r="A664" s="287" t="s">
        <v>119</v>
      </c>
      <c r="B664" s="282"/>
      <c r="C664" s="282"/>
      <c r="D664" s="282"/>
      <c r="E664" s="282"/>
      <c r="F664" s="283"/>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96" t="s">
        <v>120</v>
      </c>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81" t="s">
        <v>121</v>
      </c>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81" t="s">
        <v>122</v>
      </c>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81" t="s">
        <v>123</v>
      </c>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x14ac:dyDescent="0.2">
      <c r="A669" s="281" t="s">
        <v>124</v>
      </c>
      <c r="B669" s="282"/>
      <c r="C669" s="282"/>
      <c r="D669" s="282"/>
      <c r="E669" s="282"/>
      <c r="F669" s="283"/>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1" t="s">
        <v>125</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81" t="s">
        <v>126</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127</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128</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129</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130</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131</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132</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133</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134</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135</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136</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137</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138</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139</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140</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141</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142</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143</v>
      </c>
      <c r="B688" s="282"/>
      <c r="C688" s="282"/>
      <c r="D688" s="282"/>
      <c r="E688" s="282"/>
      <c r="F688" s="283"/>
      <c r="G688" s="131"/>
      <c r="H688" s="130"/>
      <c r="I688" s="130"/>
      <c r="J688" s="130"/>
      <c r="K688" s="130"/>
      <c r="L688" s="130"/>
      <c r="M688" s="129"/>
      <c r="N688" s="129"/>
      <c r="O688" s="129"/>
      <c r="P688" s="129"/>
      <c r="Q688" s="129"/>
      <c r="R688" s="127"/>
      <c r="S688" s="127"/>
      <c r="T688" s="127"/>
      <c r="U688" s="127"/>
      <c r="V688" s="127"/>
      <c r="W688" s="127"/>
      <c r="X688" s="127"/>
      <c r="Y688" s="127"/>
      <c r="Z688" s="127"/>
      <c r="AA688" s="127"/>
      <c r="AB688" s="127"/>
      <c r="AC688" s="127"/>
      <c r="AD688" s="127"/>
    </row>
    <row r="689" spans="1:30" x14ac:dyDescent="0.2">
      <c r="A689" s="281" t="s">
        <v>144</v>
      </c>
      <c r="B689" s="282"/>
      <c r="C689" s="282"/>
      <c r="D689" s="282"/>
      <c r="E689" s="282"/>
      <c r="F689" s="283"/>
      <c r="G689" s="131"/>
      <c r="H689" s="130"/>
      <c r="I689" s="130"/>
      <c r="J689" s="130"/>
      <c r="K689" s="130"/>
      <c r="L689" s="130"/>
      <c r="M689" s="129"/>
      <c r="N689" s="129"/>
      <c r="O689" s="129"/>
      <c r="P689" s="129"/>
      <c r="Q689" s="129"/>
      <c r="R689" s="127"/>
      <c r="S689" s="127"/>
      <c r="T689" s="127"/>
      <c r="U689" s="127"/>
      <c r="V689" s="127"/>
      <c r="W689" s="127"/>
      <c r="X689" s="127"/>
      <c r="Y689" s="127"/>
      <c r="Z689" s="127"/>
      <c r="AA689" s="127"/>
      <c r="AB689" s="127"/>
      <c r="AC689" s="127"/>
      <c r="AD689" s="127"/>
    </row>
    <row r="690" spans="1:30" x14ac:dyDescent="0.2">
      <c r="A690" s="281" t="s">
        <v>145</v>
      </c>
      <c r="B690" s="282"/>
      <c r="C690" s="282"/>
      <c r="D690" s="282"/>
      <c r="E690" s="282"/>
      <c r="F690" s="283"/>
      <c r="G690" s="131"/>
      <c r="H690" s="130"/>
      <c r="I690" s="130"/>
      <c r="J690" s="130"/>
      <c r="K690" s="130"/>
      <c r="L690" s="130"/>
      <c r="M690" s="129"/>
      <c r="N690" s="129"/>
      <c r="O690" s="129"/>
      <c r="P690" s="129"/>
      <c r="Q690" s="129"/>
      <c r="R690" s="127"/>
      <c r="S690" s="127"/>
      <c r="T690" s="127"/>
      <c r="U690" s="127"/>
      <c r="V690" s="127"/>
      <c r="W690" s="127"/>
      <c r="X690" s="127"/>
      <c r="Y690" s="127"/>
      <c r="Z690" s="127"/>
      <c r="AA690" s="127"/>
      <c r="AB690" s="127"/>
      <c r="AC690" s="127"/>
      <c r="AD690" s="127"/>
    </row>
    <row r="691" spans="1:30" x14ac:dyDescent="0.2">
      <c r="A691" s="281" t="s">
        <v>146</v>
      </c>
      <c r="B691" s="282"/>
      <c r="C691" s="282"/>
      <c r="D691" s="282"/>
      <c r="E691" s="282"/>
      <c r="F691" s="283"/>
      <c r="G691" s="131"/>
      <c r="H691" s="130"/>
      <c r="I691" s="130"/>
      <c r="J691" s="130"/>
      <c r="K691" s="130"/>
      <c r="L691" s="130"/>
      <c r="M691" s="129"/>
      <c r="N691" s="129"/>
      <c r="O691" s="129"/>
      <c r="P691" s="129"/>
      <c r="Q691" s="129"/>
      <c r="R691" s="127"/>
      <c r="S691" s="127"/>
      <c r="T691" s="127"/>
      <c r="U691" s="127"/>
      <c r="V691" s="127"/>
      <c r="W691" s="127"/>
      <c r="X691" s="127"/>
      <c r="Y691" s="127"/>
      <c r="Z691" s="127"/>
      <c r="AA691" s="127"/>
      <c r="AB691" s="127"/>
      <c r="AC691" s="127"/>
      <c r="AD691" s="127"/>
    </row>
    <row r="692" spans="1:30" x14ac:dyDescent="0.2">
      <c r="A692" s="281" t="s">
        <v>147</v>
      </c>
      <c r="B692" s="282"/>
      <c r="C692" s="282"/>
      <c r="D692" s="282"/>
      <c r="E692" s="282"/>
      <c r="F692" s="283"/>
      <c r="G692" s="131"/>
      <c r="H692" s="130"/>
      <c r="I692" s="130"/>
      <c r="J692" s="130"/>
      <c r="K692" s="130"/>
      <c r="L692" s="130"/>
      <c r="M692" s="129"/>
      <c r="N692" s="129"/>
      <c r="O692" s="129"/>
      <c r="P692" s="129"/>
      <c r="Q692" s="129"/>
      <c r="R692" s="127"/>
      <c r="S692" s="127"/>
      <c r="T692" s="127"/>
      <c r="U692" s="127"/>
      <c r="V692" s="127"/>
      <c r="W692" s="127"/>
      <c r="X692" s="127"/>
      <c r="Y692" s="127"/>
      <c r="Z692" s="127"/>
      <c r="AA692" s="127"/>
      <c r="AB692" s="127"/>
      <c r="AC692" s="127"/>
      <c r="AD692" s="127"/>
    </row>
    <row r="693" spans="1:30" x14ac:dyDescent="0.2">
      <c r="A693" s="281" t="s">
        <v>148</v>
      </c>
      <c r="B693" s="282"/>
      <c r="C693" s="282"/>
      <c r="D693" s="282"/>
      <c r="E693" s="282"/>
      <c r="F693" s="283"/>
      <c r="G693" s="131"/>
      <c r="H693" s="130"/>
      <c r="I693" s="130"/>
      <c r="J693" s="130"/>
      <c r="K693" s="130"/>
      <c r="L693" s="130"/>
      <c r="M693" s="129"/>
      <c r="N693" s="129"/>
      <c r="O693" s="129"/>
      <c r="P693" s="129"/>
      <c r="Q693" s="129"/>
      <c r="R693" s="127"/>
      <c r="S693" s="127"/>
      <c r="T693" s="127"/>
      <c r="U693" s="127"/>
      <c r="V693" s="127"/>
      <c r="W693" s="127"/>
      <c r="X693" s="127"/>
      <c r="Y693" s="127"/>
      <c r="Z693" s="127"/>
      <c r="AA693" s="127"/>
      <c r="AB693" s="127"/>
      <c r="AC693" s="127"/>
      <c r="AD693" s="127"/>
    </row>
    <row r="694" spans="1:30" x14ac:dyDescent="0.2">
      <c r="A694" s="281" t="s">
        <v>149</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150</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151</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152</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153</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154</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155</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156</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157</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158</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159</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160</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ht="14.25" x14ac:dyDescent="0.2">
      <c r="A706" s="281" t="s">
        <v>161</v>
      </c>
      <c r="B706" s="282"/>
      <c r="C706" s="282"/>
      <c r="D706" s="282"/>
      <c r="E706" s="282"/>
      <c r="F706" s="283"/>
      <c r="G706" s="128"/>
      <c r="H706" s="128"/>
      <c r="I706" s="128"/>
      <c r="J706" s="128"/>
      <c r="K706" s="128"/>
      <c r="L706" s="128"/>
      <c r="M706" s="128"/>
      <c r="N706" s="128"/>
      <c r="O706" s="128"/>
      <c r="P706" s="128"/>
      <c r="Q706" s="128"/>
      <c r="R706" s="127"/>
      <c r="S706" s="127"/>
      <c r="T706" s="127"/>
      <c r="U706" s="127"/>
      <c r="V706" s="127"/>
      <c r="W706" s="127"/>
      <c r="X706" s="127"/>
      <c r="Y706" s="127"/>
      <c r="Z706" s="127"/>
      <c r="AA706" s="127"/>
      <c r="AB706" s="127"/>
      <c r="AC706" s="127"/>
      <c r="AD706" s="127"/>
    </row>
    <row r="707" spans="1:30" ht="14.25" x14ac:dyDescent="0.2">
      <c r="A707" s="281" t="s">
        <v>162</v>
      </c>
      <c r="B707" s="282"/>
      <c r="C707" s="282"/>
      <c r="D707" s="282"/>
      <c r="E707" s="282"/>
      <c r="F707" s="283"/>
      <c r="G707" s="128"/>
      <c r="H707" s="128"/>
      <c r="I707" s="128"/>
      <c r="J707" s="128"/>
      <c r="K707" s="128"/>
      <c r="L707" s="128"/>
      <c r="M707" s="128"/>
      <c r="N707" s="128"/>
      <c r="O707" s="128"/>
      <c r="P707" s="128"/>
      <c r="Q707" s="128"/>
      <c r="R707" s="127"/>
      <c r="S707" s="127"/>
      <c r="T707" s="127"/>
      <c r="U707" s="127"/>
      <c r="V707" s="127"/>
      <c r="W707" s="127"/>
      <c r="X707" s="127"/>
      <c r="Y707" s="127"/>
      <c r="Z707" s="127"/>
      <c r="AA707" s="127"/>
      <c r="AB707" s="127"/>
      <c r="AC707" s="127"/>
      <c r="AD707" s="127"/>
    </row>
    <row r="708" spans="1:30" ht="14.25" x14ac:dyDescent="0.2">
      <c r="A708" s="281" t="s">
        <v>163</v>
      </c>
      <c r="B708" s="282"/>
      <c r="C708" s="282"/>
      <c r="D708" s="282"/>
      <c r="E708" s="282"/>
      <c r="F708" s="283"/>
      <c r="G708" s="128"/>
      <c r="H708" s="128"/>
      <c r="I708" s="128"/>
      <c r="J708" s="128"/>
      <c r="K708" s="128"/>
      <c r="L708" s="128"/>
      <c r="M708" s="128"/>
      <c r="N708" s="128"/>
      <c r="O708" s="128"/>
      <c r="P708" s="128"/>
      <c r="Q708" s="128"/>
      <c r="R708" s="127"/>
      <c r="S708" s="127"/>
      <c r="T708" s="127"/>
      <c r="U708" s="127"/>
      <c r="V708" s="127"/>
      <c r="W708" s="127"/>
      <c r="X708" s="127"/>
      <c r="Y708" s="127"/>
      <c r="Z708" s="127"/>
      <c r="AA708" s="127"/>
      <c r="AB708" s="127"/>
      <c r="AC708" s="127"/>
      <c r="AD708" s="127"/>
    </row>
    <row r="709" spans="1:30" ht="14.25" x14ac:dyDescent="0.2">
      <c r="A709" s="281" t="s">
        <v>164</v>
      </c>
      <c r="B709" s="282"/>
      <c r="C709" s="282"/>
      <c r="D709" s="282"/>
      <c r="E709" s="282"/>
      <c r="F709" s="283"/>
      <c r="G709" s="128"/>
      <c r="H709" s="128"/>
      <c r="I709" s="128"/>
      <c r="J709" s="128"/>
      <c r="K709" s="128"/>
      <c r="L709" s="128"/>
      <c r="M709" s="128"/>
      <c r="N709" s="128"/>
      <c r="O709" s="128"/>
      <c r="P709" s="128"/>
      <c r="Q709" s="128"/>
      <c r="R709" s="127"/>
      <c r="S709" s="127"/>
      <c r="T709" s="127"/>
      <c r="U709" s="127"/>
      <c r="V709" s="127"/>
      <c r="W709" s="127"/>
      <c r="X709" s="127"/>
      <c r="Y709" s="127"/>
      <c r="Z709" s="127"/>
      <c r="AA709" s="127"/>
      <c r="AB709" s="127"/>
      <c r="AC709" s="127"/>
      <c r="AD709" s="127"/>
    </row>
    <row r="710" spans="1:30" ht="14.25" x14ac:dyDescent="0.2">
      <c r="A710" s="281" t="s">
        <v>165</v>
      </c>
      <c r="B710" s="282"/>
      <c r="C710" s="282"/>
      <c r="D710" s="282"/>
      <c r="E710" s="282"/>
      <c r="F710" s="283"/>
      <c r="G710" s="128"/>
      <c r="H710" s="128"/>
      <c r="I710" s="128"/>
      <c r="J710" s="128"/>
      <c r="K710" s="128"/>
      <c r="L710" s="128"/>
      <c r="M710" s="128"/>
      <c r="N710" s="128"/>
      <c r="O710" s="128"/>
      <c r="P710" s="128"/>
      <c r="Q710" s="128"/>
      <c r="R710" s="127"/>
      <c r="S710" s="127"/>
      <c r="T710" s="127"/>
      <c r="U710" s="127"/>
      <c r="V710" s="127"/>
      <c r="W710" s="127"/>
      <c r="X710" s="127"/>
      <c r="Y710" s="127"/>
      <c r="Z710" s="127"/>
      <c r="AA710" s="127"/>
      <c r="AB710" s="127"/>
      <c r="AC710" s="127"/>
      <c r="AD710" s="127"/>
    </row>
    <row r="711" spans="1:30" ht="14.25" x14ac:dyDescent="0.2">
      <c r="A711" s="281" t="s">
        <v>166</v>
      </c>
      <c r="B711" s="282"/>
      <c r="C711" s="282"/>
      <c r="D711" s="282"/>
      <c r="E711" s="282"/>
      <c r="F711" s="283"/>
      <c r="G711" s="128"/>
      <c r="H711" s="128"/>
      <c r="I711" s="128"/>
      <c r="J711" s="128"/>
      <c r="K711" s="128"/>
      <c r="L711" s="128"/>
      <c r="M711" s="128"/>
      <c r="N711" s="128"/>
      <c r="O711" s="128"/>
      <c r="P711" s="128"/>
      <c r="Q711" s="128"/>
      <c r="R711" s="127"/>
      <c r="S711" s="127"/>
      <c r="T711" s="127"/>
      <c r="U711" s="127"/>
      <c r="V711" s="127"/>
      <c r="W711" s="127"/>
      <c r="X711" s="127"/>
      <c r="Y711" s="127"/>
      <c r="Z711" s="127"/>
      <c r="AA711" s="127"/>
      <c r="AB711" s="127"/>
      <c r="AC711" s="127"/>
      <c r="AD711" s="127"/>
    </row>
    <row r="712" spans="1:30" ht="14.25" x14ac:dyDescent="0.2">
      <c r="A712" s="281" t="s">
        <v>167</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168</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169</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170</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171</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172</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173</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174</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175</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176</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177</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178</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179</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180</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126"/>
      <c r="B726" s="126"/>
      <c r="C726" s="126"/>
      <c r="D726" s="126"/>
      <c r="E726" s="126"/>
      <c r="F726" s="126"/>
      <c r="G726" s="126"/>
      <c r="H726" s="126"/>
      <c r="I726" s="126"/>
      <c r="J726" s="126"/>
      <c r="K726" s="126"/>
      <c r="L726" s="126"/>
      <c r="M726" s="126"/>
      <c r="N726" s="126"/>
      <c r="O726" s="126"/>
      <c r="P726" s="126"/>
      <c r="Q726" s="126"/>
    </row>
    <row r="727" spans="1:30" ht="14.25" x14ac:dyDescent="0.2">
      <c r="A727" s="126"/>
      <c r="B727" s="126"/>
      <c r="C727" s="126"/>
      <c r="D727" s="126"/>
      <c r="E727" s="126"/>
      <c r="F727" s="126"/>
      <c r="G727" s="126"/>
      <c r="H727" s="126"/>
      <c r="I727" s="126"/>
      <c r="J727" s="126"/>
      <c r="K727" s="126"/>
      <c r="L727" s="126"/>
      <c r="M727" s="126"/>
      <c r="N727" s="126"/>
      <c r="O727" s="126"/>
      <c r="P727" s="126"/>
      <c r="Q727" s="126"/>
    </row>
    <row r="728" spans="1:30" ht="14.25" x14ac:dyDescent="0.2">
      <c r="A728" s="126"/>
      <c r="B728" s="126"/>
      <c r="C728" s="126"/>
      <c r="D728" s="126"/>
      <c r="E728" s="126"/>
      <c r="F728" s="126"/>
      <c r="G728" s="126"/>
      <c r="H728" s="126"/>
      <c r="I728" s="126"/>
      <c r="J728" s="126"/>
      <c r="K728" s="126"/>
      <c r="L728" s="126"/>
      <c r="M728" s="126"/>
      <c r="N728" s="126"/>
      <c r="O728" s="126"/>
      <c r="P728" s="126"/>
      <c r="Q728" s="126"/>
    </row>
    <row r="729" spans="1:30" ht="14.25" x14ac:dyDescent="0.2">
      <c r="A729" s="126"/>
      <c r="B729" s="126"/>
      <c r="C729" s="126"/>
      <c r="D729" s="126"/>
      <c r="E729" s="126"/>
      <c r="F729" s="126"/>
      <c r="G729" s="126"/>
      <c r="H729" s="126"/>
      <c r="I729" s="126"/>
      <c r="J729" s="126"/>
      <c r="K729" s="126"/>
      <c r="L729" s="126"/>
      <c r="M729" s="126"/>
      <c r="N729" s="126"/>
      <c r="O729" s="126"/>
      <c r="P729" s="126"/>
      <c r="Q729" s="126"/>
    </row>
    <row r="730" spans="1:30" ht="14.25" x14ac:dyDescent="0.2"/>
    <row r="731" spans="1:30" ht="14.25" x14ac:dyDescent="0.2"/>
    <row r="732" spans="1:30" ht="14.25" x14ac:dyDescent="0.2"/>
    <row r="733" spans="1:30" ht="14.25" x14ac:dyDescent="0.2"/>
    <row r="734" spans="1:30" ht="14.25" x14ac:dyDescent="0.2"/>
    <row r="735" spans="1:30" ht="14.25" x14ac:dyDescent="0.2"/>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sheetData>
  <mergeCells count="83">
    <mergeCell ref="A697:F697"/>
    <mergeCell ref="A692:F692"/>
    <mergeCell ref="A693:F693"/>
    <mergeCell ref="A694:F694"/>
    <mergeCell ref="A695:F695"/>
    <mergeCell ref="A696:F696"/>
    <mergeCell ref="A709:F709"/>
    <mergeCell ref="A698:F698"/>
    <mergeCell ref="A699:F699"/>
    <mergeCell ref="A700:F700"/>
    <mergeCell ref="A701:F701"/>
    <mergeCell ref="A702:F702"/>
    <mergeCell ref="A703:F703"/>
    <mergeCell ref="A704:F704"/>
    <mergeCell ref="A705:F705"/>
    <mergeCell ref="A706:F706"/>
    <mergeCell ref="A707:F707"/>
    <mergeCell ref="A708:F708"/>
    <mergeCell ref="A710:F710"/>
    <mergeCell ref="A711:F711"/>
    <mergeCell ref="A712:F712"/>
    <mergeCell ref="A720:F720"/>
    <mergeCell ref="A721:F721"/>
    <mergeCell ref="A723:F723"/>
    <mergeCell ref="A724:F724"/>
    <mergeCell ref="A725:F725"/>
    <mergeCell ref="A713:F713"/>
    <mergeCell ref="A714:F714"/>
    <mergeCell ref="A715:F715"/>
    <mergeCell ref="A716:F716"/>
    <mergeCell ref="A717:F717"/>
    <mergeCell ref="A718:F718"/>
    <mergeCell ref="A719:F719"/>
    <mergeCell ref="A722:F722"/>
    <mergeCell ref="A654:F654"/>
    <mergeCell ref="A1:J1"/>
    <mergeCell ref="A2:J2"/>
    <mergeCell ref="A3:J3"/>
    <mergeCell ref="B4:J4"/>
    <mergeCell ref="A5:J5"/>
    <mergeCell ref="A81:I81"/>
    <mergeCell ref="A128:I128"/>
    <mergeCell ref="A650:F650"/>
    <mergeCell ref="A651:F651"/>
    <mergeCell ref="A652:F652"/>
    <mergeCell ref="A653:F653"/>
    <mergeCell ref="A666:F666"/>
    <mergeCell ref="A655:F655"/>
    <mergeCell ref="A656:F656"/>
    <mergeCell ref="A657:F657"/>
    <mergeCell ref="A658:F658"/>
    <mergeCell ref="A659:F659"/>
    <mergeCell ref="A660:F660"/>
    <mergeCell ref="A661:F661"/>
    <mergeCell ref="A662:F662"/>
    <mergeCell ref="A663:F663"/>
    <mergeCell ref="A664:F664"/>
    <mergeCell ref="A665:F665"/>
    <mergeCell ref="A678:F678"/>
    <mergeCell ref="A667:F667"/>
    <mergeCell ref="A668:F668"/>
    <mergeCell ref="A669:F669"/>
    <mergeCell ref="A670:F670"/>
    <mergeCell ref="A671:F671"/>
    <mergeCell ref="A672:F672"/>
    <mergeCell ref="A673:F673"/>
    <mergeCell ref="A674:F674"/>
    <mergeCell ref="A675:F675"/>
    <mergeCell ref="A676:F676"/>
    <mergeCell ref="A677:F677"/>
    <mergeCell ref="A679:F679"/>
    <mergeCell ref="A680:F680"/>
    <mergeCell ref="A681:F681"/>
    <mergeCell ref="A682:F682"/>
    <mergeCell ref="A688:F688"/>
    <mergeCell ref="A690:F690"/>
    <mergeCell ref="A691:F691"/>
    <mergeCell ref="A683:F683"/>
    <mergeCell ref="A684:F684"/>
    <mergeCell ref="A685:F685"/>
    <mergeCell ref="A686:F686"/>
    <mergeCell ref="A687:F687"/>
    <mergeCell ref="A689:F689"/>
  </mergeCells>
  <dataValidations count="4">
    <dataValidation type="list" allowBlank="1" sqref="B130:B637">
      <formula1>"FGS-1,FGS-2,FGS-3,FGA-1,FGA-2,FGA-3"</formula1>
    </dataValidation>
    <dataValidation type="list" allowBlank="1" sqref="D130:D637 D83:D119 D7:D66">
      <formula1>"AGP,CLH,CLT,COM,CTD,CTI,DES,DISP,ELE,ESG,EST,EXM,EXQ,EXR,FRQ,REV,VAGO"</formula1>
    </dataValidation>
    <dataValidation type="list" allowBlank="1" sqref="B83:B119">
      <formula1>"FDA,FDA-1,FDA-2,FDA-3,FDA-4"</formula1>
    </dataValidation>
    <dataValidation type="list" allowBlank="1" sqref="B7:B66">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46"/>
  <sheetViews>
    <sheetView zoomScale="110" zoomScaleNormal="110" workbookViewId="0">
      <selection activeCell="B10" sqref="B10"/>
    </sheetView>
  </sheetViews>
  <sheetFormatPr defaultColWidth="12.625" defaultRowHeight="15" customHeight="1" x14ac:dyDescent="0.2"/>
  <cols>
    <col min="1" max="1" width="71" style="125" customWidth="1"/>
    <col min="2" max="2" width="12" style="125" customWidth="1"/>
    <col min="3" max="3" width="17.375" style="125" customWidth="1"/>
    <col min="4" max="4" width="14.5" style="125" customWidth="1"/>
    <col min="5" max="5" width="9.875" style="125" customWidth="1"/>
    <col min="6" max="6" width="52.875" style="125" customWidth="1"/>
    <col min="7" max="7" width="19.875" style="125" customWidth="1"/>
    <col min="8" max="8" width="18.25" style="125" customWidth="1"/>
    <col min="9" max="9" width="17.875" style="125" customWidth="1"/>
    <col min="10" max="10" width="15" style="125" customWidth="1"/>
    <col min="11" max="16" width="8" style="125" customWidth="1"/>
    <col min="17" max="17" width="43.875" style="125" customWidth="1"/>
    <col min="18" max="30" width="8" style="125" customWidth="1"/>
    <col min="31" max="16384" width="12.625" style="125"/>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989</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10570</v>
      </c>
      <c r="I7" s="150">
        <v>0</v>
      </c>
      <c r="J7" s="140">
        <f t="shared" ref="J7:J38" si="0">SUM(G7:I7)</f>
        <v>10570</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1993.3238200000001</v>
      </c>
      <c r="I8" s="208">
        <v>7973.2952800000003</v>
      </c>
      <c r="J8" s="140">
        <f t="shared" si="0"/>
        <v>9966.6190999999999</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1993.3238200000005</v>
      </c>
      <c r="I9" s="208">
        <v>7973.2952800000003</v>
      </c>
      <c r="J9" s="140">
        <f t="shared" si="0"/>
        <v>9966.6190999999999</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28</v>
      </c>
      <c r="C10" s="153" t="s">
        <v>283</v>
      </c>
      <c r="D10" s="153" t="s">
        <v>184</v>
      </c>
      <c r="E10" s="152">
        <v>1</v>
      </c>
      <c r="F10" s="158" t="s">
        <v>276</v>
      </c>
      <c r="G10" s="150"/>
      <c r="H10" s="119">
        <v>1461.7705999999998</v>
      </c>
      <c r="I10" s="119">
        <v>5847.0823999999993</v>
      </c>
      <c r="J10" s="140">
        <f t="shared" si="0"/>
        <v>7308.8529999999992</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223</v>
      </c>
      <c r="B11" s="153" t="s">
        <v>28</v>
      </c>
      <c r="C11" s="153" t="s">
        <v>284</v>
      </c>
      <c r="D11" s="153" t="s">
        <v>279</v>
      </c>
      <c r="E11" s="152">
        <v>1</v>
      </c>
      <c r="F11" s="151" t="s">
        <v>275</v>
      </c>
      <c r="G11" s="150"/>
      <c r="H11" s="119">
        <v>1461.7705999999998</v>
      </c>
      <c r="I11" s="119">
        <v>5847.0823999999993</v>
      </c>
      <c r="J11" s="140">
        <f t="shared" si="0"/>
        <v>7308.8529999999992</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222</v>
      </c>
      <c r="B12" s="153" t="s">
        <v>28</v>
      </c>
      <c r="C12" s="153" t="s">
        <v>285</v>
      </c>
      <c r="D12" s="153" t="s">
        <v>184</v>
      </c>
      <c r="E12" s="152">
        <v>1</v>
      </c>
      <c r="F12" s="151" t="s">
        <v>274</v>
      </c>
      <c r="G12" s="150"/>
      <c r="H12" s="119">
        <v>1461.7705999999998</v>
      </c>
      <c r="I12" s="119">
        <v>5847.0823999999993</v>
      </c>
      <c r="J12" s="140">
        <f t="shared" si="0"/>
        <v>7308.8529999999992</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221</v>
      </c>
      <c r="B13" s="153" t="s">
        <v>28</v>
      </c>
      <c r="C13" s="153" t="s">
        <v>437</v>
      </c>
      <c r="D13" s="153" t="s">
        <v>184</v>
      </c>
      <c r="E13" s="152">
        <v>1</v>
      </c>
      <c r="F13" s="151" t="s">
        <v>273</v>
      </c>
      <c r="G13" s="150"/>
      <c r="H13" s="119">
        <v>1461.7705999999998</v>
      </c>
      <c r="I13" s="119">
        <v>5847.0823999999993</v>
      </c>
      <c r="J13" s="140">
        <f t="shared" si="0"/>
        <v>7308.8529999999992</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220</v>
      </c>
      <c r="B14" s="153" t="s">
        <v>28</v>
      </c>
      <c r="C14" s="153" t="s">
        <v>286</v>
      </c>
      <c r="D14" s="153" t="s">
        <v>279</v>
      </c>
      <c r="E14" s="152">
        <v>1</v>
      </c>
      <c r="F14" s="151" t="s">
        <v>272</v>
      </c>
      <c r="G14" s="150"/>
      <c r="H14" s="119">
        <v>1461.7705999999998</v>
      </c>
      <c r="I14" s="119">
        <v>5847.0823999999993</v>
      </c>
      <c r="J14" s="140">
        <f t="shared" si="0"/>
        <v>7308.8529999999992</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201" t="s">
        <v>219</v>
      </c>
      <c r="B15" s="153" t="s">
        <v>30</v>
      </c>
      <c r="C15" s="153" t="s">
        <v>286</v>
      </c>
      <c r="D15" s="153" t="s">
        <v>184</v>
      </c>
      <c r="E15" s="152">
        <v>1</v>
      </c>
      <c r="F15" s="201" t="s">
        <v>271</v>
      </c>
      <c r="G15" s="150"/>
      <c r="H15" s="119">
        <v>1229.2155000000002</v>
      </c>
      <c r="I15" s="119">
        <v>4916.862000000001</v>
      </c>
      <c r="J15" s="140">
        <f t="shared" si="0"/>
        <v>6146.0775000000012</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218</v>
      </c>
      <c r="B16" s="153" t="s">
        <v>30</v>
      </c>
      <c r="C16" s="153" t="s">
        <v>286</v>
      </c>
      <c r="D16" s="153" t="s">
        <v>279</v>
      </c>
      <c r="E16" s="152">
        <v>1</v>
      </c>
      <c r="F16" s="201" t="s">
        <v>270</v>
      </c>
      <c r="G16" s="150"/>
      <c r="H16" s="119">
        <v>1229.2155000000002</v>
      </c>
      <c r="I16" s="119">
        <v>4916.862000000001</v>
      </c>
      <c r="J16" s="140">
        <f t="shared" si="0"/>
        <v>6146.0775000000012</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217</v>
      </c>
      <c r="B17" s="153" t="s">
        <v>30</v>
      </c>
      <c r="C17" s="153" t="s">
        <v>286</v>
      </c>
      <c r="D17" s="153" t="s">
        <v>279</v>
      </c>
      <c r="E17" s="152">
        <v>1</v>
      </c>
      <c r="F17" s="201" t="s">
        <v>269</v>
      </c>
      <c r="G17" s="150"/>
      <c r="H17" s="119">
        <v>1229.2155000000002</v>
      </c>
      <c r="I17" s="119">
        <v>4916.862000000001</v>
      </c>
      <c r="J17" s="140">
        <f t="shared" si="0"/>
        <v>6146.0775000000012</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216</v>
      </c>
      <c r="B18" s="153" t="s">
        <v>30</v>
      </c>
      <c r="C18" s="153" t="s">
        <v>286</v>
      </c>
      <c r="D18" s="153" t="s">
        <v>279</v>
      </c>
      <c r="E18" s="152">
        <v>1</v>
      </c>
      <c r="F18" s="201" t="s">
        <v>268</v>
      </c>
      <c r="G18" s="150"/>
      <c r="H18" s="119">
        <v>1229.2155000000002</v>
      </c>
      <c r="I18" s="119">
        <v>4916.862000000001</v>
      </c>
      <c r="J18" s="140">
        <f t="shared" si="0"/>
        <v>6146.0775000000012</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7" t="s">
        <v>215</v>
      </c>
      <c r="B19" s="153" t="s">
        <v>30</v>
      </c>
      <c r="C19" s="153" t="s">
        <v>287</v>
      </c>
      <c r="D19" s="153" t="s">
        <v>279</v>
      </c>
      <c r="E19" s="152">
        <v>1</v>
      </c>
      <c r="F19" s="206" t="s">
        <v>267</v>
      </c>
      <c r="G19" s="150"/>
      <c r="H19" s="119">
        <v>1229.2155000000002</v>
      </c>
      <c r="I19" s="119">
        <v>4916.862000000001</v>
      </c>
      <c r="J19" s="140">
        <f t="shared" si="0"/>
        <v>6146.0775000000012</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1" t="s">
        <v>214</v>
      </c>
      <c r="B20" s="153" t="s">
        <v>30</v>
      </c>
      <c r="C20" s="153" t="s">
        <v>288</v>
      </c>
      <c r="D20" s="153" t="s">
        <v>279</v>
      </c>
      <c r="E20" s="152">
        <v>1</v>
      </c>
      <c r="F20" s="158" t="s">
        <v>266</v>
      </c>
      <c r="G20" s="150"/>
      <c r="H20" s="119">
        <v>1229.2155000000002</v>
      </c>
      <c r="I20" s="119">
        <v>4916.862000000001</v>
      </c>
      <c r="J20" s="140">
        <f t="shared" si="0"/>
        <v>6146.0775000000012</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213</v>
      </c>
      <c r="B21" s="153" t="s">
        <v>30</v>
      </c>
      <c r="C21" s="153" t="s">
        <v>281</v>
      </c>
      <c r="D21" s="153" t="s">
        <v>280</v>
      </c>
      <c r="E21" s="152">
        <v>1</v>
      </c>
      <c r="F21" s="151" t="s">
        <v>265</v>
      </c>
      <c r="G21" s="150"/>
      <c r="H21" s="119">
        <v>1229.2155000000002</v>
      </c>
      <c r="I21" s="119">
        <v>4916.862000000001</v>
      </c>
      <c r="J21" s="140">
        <f t="shared" si="0"/>
        <v>6146.0775000000012</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158" t="s">
        <v>212</v>
      </c>
      <c r="B22" s="153" t="s">
        <v>30</v>
      </c>
      <c r="C22" s="153" t="s">
        <v>282</v>
      </c>
      <c r="D22" s="153" t="s">
        <v>279</v>
      </c>
      <c r="E22" s="152">
        <v>1</v>
      </c>
      <c r="F22" s="158" t="s">
        <v>264</v>
      </c>
      <c r="G22" s="150"/>
      <c r="H22" s="119">
        <v>1229.2155000000002</v>
      </c>
      <c r="I22" s="119">
        <v>4916.862000000001</v>
      </c>
      <c r="J22" s="140">
        <f t="shared" si="0"/>
        <v>6146.0775000000012</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92" t="s">
        <v>211</v>
      </c>
      <c r="B23" s="153" t="s">
        <v>32</v>
      </c>
      <c r="C23" s="153" t="s">
        <v>283</v>
      </c>
      <c r="D23" s="153" t="s">
        <v>184</v>
      </c>
      <c r="E23" s="152">
        <v>1</v>
      </c>
      <c r="F23" s="151" t="s">
        <v>263</v>
      </c>
      <c r="G23" s="150"/>
      <c r="H23" s="119">
        <v>1129.5494600000002</v>
      </c>
      <c r="I23" s="119">
        <v>4518.1978400000007</v>
      </c>
      <c r="J23" s="140">
        <f t="shared" si="0"/>
        <v>5647.7473000000009</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210</v>
      </c>
      <c r="B24" s="153" t="s">
        <v>32</v>
      </c>
      <c r="C24" s="153" t="s">
        <v>284</v>
      </c>
      <c r="D24" s="153" t="s">
        <v>280</v>
      </c>
      <c r="E24" s="152">
        <v>1</v>
      </c>
      <c r="F24" s="158" t="s">
        <v>262</v>
      </c>
      <c r="G24" s="150"/>
      <c r="H24" s="119">
        <v>1129.5494600000002</v>
      </c>
      <c r="I24" s="119">
        <v>4518.1978400000007</v>
      </c>
      <c r="J24" s="140">
        <f t="shared" si="0"/>
        <v>5647.7473000000009</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58" t="s">
        <v>209</v>
      </c>
      <c r="B25" s="153" t="s">
        <v>32</v>
      </c>
      <c r="C25" s="153" t="s">
        <v>286</v>
      </c>
      <c r="D25" s="153" t="s">
        <v>279</v>
      </c>
      <c r="E25" s="152">
        <v>1</v>
      </c>
      <c r="F25" s="158" t="s">
        <v>261</v>
      </c>
      <c r="G25" s="150"/>
      <c r="H25" s="119">
        <v>1129.5494600000002</v>
      </c>
      <c r="I25" s="119">
        <v>4518.1978400000007</v>
      </c>
      <c r="J25" s="140">
        <f t="shared" si="0"/>
        <v>5647.7473000000009</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208</v>
      </c>
      <c r="B26" s="153" t="s">
        <v>32</v>
      </c>
      <c r="C26" s="153" t="s">
        <v>289</v>
      </c>
      <c r="D26" s="153" t="s">
        <v>279</v>
      </c>
      <c r="E26" s="152">
        <v>1</v>
      </c>
      <c r="F26" s="151" t="s">
        <v>260</v>
      </c>
      <c r="G26" s="150"/>
      <c r="H26" s="119">
        <v>1129.5494600000002</v>
      </c>
      <c r="I26" s="119">
        <v>4518.1978400000007</v>
      </c>
      <c r="J26" s="140">
        <f t="shared" si="0"/>
        <v>5647.7473000000009</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207</v>
      </c>
      <c r="B27" s="153" t="s">
        <v>34</v>
      </c>
      <c r="C27" s="153" t="s">
        <v>290</v>
      </c>
      <c r="D27" s="153" t="s">
        <v>279</v>
      </c>
      <c r="E27" s="152">
        <v>1</v>
      </c>
      <c r="F27" s="158" t="s">
        <v>259</v>
      </c>
      <c r="G27" s="150"/>
      <c r="H27" s="119">
        <v>930.21738000000005</v>
      </c>
      <c r="I27" s="119">
        <v>3720.8695200000002</v>
      </c>
      <c r="J27" s="140">
        <f t="shared" si="0"/>
        <v>4651.0869000000002</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206</v>
      </c>
      <c r="B28" s="153" t="s">
        <v>34</v>
      </c>
      <c r="C28" s="153" t="s">
        <v>291</v>
      </c>
      <c r="D28" s="153" t="s">
        <v>279</v>
      </c>
      <c r="E28" s="152">
        <v>1</v>
      </c>
      <c r="F28" s="158" t="s">
        <v>258</v>
      </c>
      <c r="G28" s="150"/>
      <c r="H28" s="119">
        <v>930.21738000000005</v>
      </c>
      <c r="I28" s="119">
        <v>3720.8695200000002</v>
      </c>
      <c r="J28" s="140">
        <f t="shared" si="0"/>
        <v>4651.0869000000002</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205</v>
      </c>
      <c r="B29" s="153" t="s">
        <v>34</v>
      </c>
      <c r="C29" s="153" t="s">
        <v>292</v>
      </c>
      <c r="D29" s="153" t="s">
        <v>279</v>
      </c>
      <c r="E29" s="152">
        <v>1</v>
      </c>
      <c r="F29" s="151" t="s">
        <v>257</v>
      </c>
      <c r="G29" s="150"/>
      <c r="H29" s="119">
        <v>930.21738000000005</v>
      </c>
      <c r="I29" s="119">
        <v>3720.8695200000002</v>
      </c>
      <c r="J29" s="140">
        <f t="shared" si="0"/>
        <v>4651.0869000000002</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204</v>
      </c>
      <c r="B30" s="153" t="s">
        <v>34</v>
      </c>
      <c r="C30" s="153" t="s">
        <v>285</v>
      </c>
      <c r="D30" s="153" t="s">
        <v>279</v>
      </c>
      <c r="E30" s="152">
        <v>1</v>
      </c>
      <c r="F30" s="151" t="s">
        <v>256</v>
      </c>
      <c r="G30" s="150"/>
      <c r="H30" s="119">
        <v>930.21738000000005</v>
      </c>
      <c r="I30" s="119">
        <v>3720.8695200000002</v>
      </c>
      <c r="J30" s="140">
        <f t="shared" si="0"/>
        <v>4651.0869000000002</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201" t="s">
        <v>203</v>
      </c>
      <c r="B31" s="153" t="s">
        <v>34</v>
      </c>
      <c r="C31" s="153" t="s">
        <v>286</v>
      </c>
      <c r="D31" s="153" t="s">
        <v>279</v>
      </c>
      <c r="E31" s="152">
        <v>1</v>
      </c>
      <c r="F31" s="205" t="s">
        <v>255</v>
      </c>
      <c r="G31" s="150"/>
      <c r="H31" s="119">
        <v>930.21738000000005</v>
      </c>
      <c r="I31" s="119">
        <v>3720.8695200000002</v>
      </c>
      <c r="J31" s="140">
        <f t="shared" si="0"/>
        <v>4651.0869000000002</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192" t="s">
        <v>202</v>
      </c>
      <c r="B32" s="153" t="s">
        <v>34</v>
      </c>
      <c r="C32" s="153" t="s">
        <v>282</v>
      </c>
      <c r="D32" s="153" t="s">
        <v>279</v>
      </c>
      <c r="E32" s="152">
        <v>1</v>
      </c>
      <c r="F32" s="151" t="s">
        <v>254</v>
      </c>
      <c r="G32" s="150"/>
      <c r="H32" s="119">
        <v>930.21738000000005</v>
      </c>
      <c r="I32" s="119">
        <v>3720.8695200000002</v>
      </c>
      <c r="J32" s="140">
        <f t="shared" si="0"/>
        <v>4651.0869000000002</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201</v>
      </c>
      <c r="B33" s="153" t="s">
        <v>34</v>
      </c>
      <c r="C33" s="153" t="s">
        <v>285</v>
      </c>
      <c r="D33" s="153" t="s">
        <v>279</v>
      </c>
      <c r="E33" s="152">
        <v>1</v>
      </c>
      <c r="F33" s="151" t="s">
        <v>253</v>
      </c>
      <c r="G33" s="150"/>
      <c r="H33" s="119">
        <v>930.21738000000005</v>
      </c>
      <c r="I33" s="119">
        <v>3720.8695200000002</v>
      </c>
      <c r="J33" s="140">
        <f t="shared" si="0"/>
        <v>4651.0869000000002</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200</v>
      </c>
      <c r="B34" s="153" t="s">
        <v>34</v>
      </c>
      <c r="C34" s="153" t="s">
        <v>293</v>
      </c>
      <c r="D34" s="153" t="s">
        <v>280</v>
      </c>
      <c r="E34" s="152">
        <v>1</v>
      </c>
      <c r="F34" s="151" t="s">
        <v>252</v>
      </c>
      <c r="G34" s="150"/>
      <c r="H34" s="119">
        <v>930.21738000000005</v>
      </c>
      <c r="I34" s="119">
        <v>3720.8695200000002</v>
      </c>
      <c r="J34" s="140">
        <f t="shared" si="0"/>
        <v>4651.0869000000002</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199</v>
      </c>
      <c r="B35" s="153" t="s">
        <v>36</v>
      </c>
      <c r="C35" s="153" t="s">
        <v>288</v>
      </c>
      <c r="D35" s="153" t="s">
        <v>280</v>
      </c>
      <c r="E35" s="152">
        <v>1</v>
      </c>
      <c r="F35" s="151" t="s">
        <v>251</v>
      </c>
      <c r="G35" s="150"/>
      <c r="H35" s="119">
        <v>807.29492399999992</v>
      </c>
      <c r="I35" s="119">
        <v>3229.1796959999997</v>
      </c>
      <c r="J35" s="140">
        <f t="shared" si="0"/>
        <v>4036.4746199999995</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198</v>
      </c>
      <c r="B36" s="153" t="s">
        <v>36</v>
      </c>
      <c r="C36" s="153" t="s">
        <v>294</v>
      </c>
      <c r="D36" s="153" t="s">
        <v>279</v>
      </c>
      <c r="E36" s="152">
        <v>1</v>
      </c>
      <c r="F36" s="151" t="s">
        <v>250</v>
      </c>
      <c r="G36" s="150"/>
      <c r="H36" s="119">
        <v>807.29492399999992</v>
      </c>
      <c r="I36" s="119">
        <v>3229.1796959999997</v>
      </c>
      <c r="J36" s="140">
        <f t="shared" si="0"/>
        <v>4036.4746199999995</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197</v>
      </c>
      <c r="B37" s="153" t="s">
        <v>36</v>
      </c>
      <c r="C37" s="153" t="s">
        <v>295</v>
      </c>
      <c r="D37" s="153" t="s">
        <v>279</v>
      </c>
      <c r="E37" s="152">
        <v>1</v>
      </c>
      <c r="F37" s="151" t="s">
        <v>249</v>
      </c>
      <c r="G37" s="150"/>
      <c r="H37" s="119">
        <v>807.29492399999992</v>
      </c>
      <c r="I37" s="119">
        <v>3229.1796959999997</v>
      </c>
      <c r="J37" s="140">
        <f t="shared" si="0"/>
        <v>4036.4746199999995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196</v>
      </c>
      <c r="B38" s="153" t="s">
        <v>38</v>
      </c>
      <c r="C38" s="153" t="s">
        <v>283</v>
      </c>
      <c r="D38" s="153" t="s">
        <v>279</v>
      </c>
      <c r="E38" s="152">
        <v>1</v>
      </c>
      <c r="F38" s="151" t="s">
        <v>248</v>
      </c>
      <c r="G38" s="150"/>
      <c r="H38" s="119">
        <v>664.44228000000021</v>
      </c>
      <c r="I38" s="119">
        <v>2657.7691200000008</v>
      </c>
      <c r="J38" s="140">
        <f t="shared" si="0"/>
        <v>3322.211400000001</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195</v>
      </c>
      <c r="B39" s="153" t="s">
        <v>38</v>
      </c>
      <c r="C39" s="153" t="s">
        <v>285</v>
      </c>
      <c r="D39" s="153" t="s">
        <v>279</v>
      </c>
      <c r="E39" s="152">
        <v>1</v>
      </c>
      <c r="F39" s="151" t="s">
        <v>247</v>
      </c>
      <c r="G39" s="150"/>
      <c r="H39" s="119">
        <v>664.44228000000021</v>
      </c>
      <c r="I39" s="119">
        <v>2657.7691200000008</v>
      </c>
      <c r="J39" s="140">
        <f t="shared" ref="J39:J66" si="1">SUM(G39:I39)</f>
        <v>3322.211400000001</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195</v>
      </c>
      <c r="B40" s="153" t="s">
        <v>38</v>
      </c>
      <c r="C40" s="153" t="s">
        <v>285</v>
      </c>
      <c r="D40" s="153" t="s">
        <v>279</v>
      </c>
      <c r="E40" s="152">
        <v>1</v>
      </c>
      <c r="F40" s="151" t="s">
        <v>246</v>
      </c>
      <c r="G40" s="150"/>
      <c r="H40" s="119">
        <v>664.44228000000021</v>
      </c>
      <c r="I40" s="119">
        <v>2657.7691200000008</v>
      </c>
      <c r="J40" s="140">
        <f t="shared" si="1"/>
        <v>3322.211400000001</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195</v>
      </c>
      <c r="B41" s="153" t="s">
        <v>38</v>
      </c>
      <c r="C41" s="153" t="s">
        <v>285</v>
      </c>
      <c r="D41" s="153" t="s">
        <v>279</v>
      </c>
      <c r="E41" s="152">
        <v>1</v>
      </c>
      <c r="F41" s="151" t="s">
        <v>245</v>
      </c>
      <c r="G41" s="150"/>
      <c r="H41" s="119">
        <v>664.44228000000021</v>
      </c>
      <c r="I41" s="119">
        <v>2657.7691200000008</v>
      </c>
      <c r="J41" s="140">
        <f t="shared" si="1"/>
        <v>3322.211400000001</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194</v>
      </c>
      <c r="B42" s="153" t="s">
        <v>38</v>
      </c>
      <c r="C42" s="153" t="s">
        <v>282</v>
      </c>
      <c r="D42" s="153" t="s">
        <v>280</v>
      </c>
      <c r="E42" s="152">
        <v>1</v>
      </c>
      <c r="F42" s="151" t="s">
        <v>959</v>
      </c>
      <c r="G42" s="150"/>
      <c r="H42" s="119">
        <v>664.44228000000021</v>
      </c>
      <c r="I42" s="119">
        <v>2657.7691200000008</v>
      </c>
      <c r="J42" s="140">
        <f t="shared" si="1"/>
        <v>3322.211400000001</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193</v>
      </c>
      <c r="B43" s="153" t="s">
        <v>40</v>
      </c>
      <c r="C43" s="153" t="s">
        <v>288</v>
      </c>
      <c r="D43" s="153" t="s">
        <v>279</v>
      </c>
      <c r="E43" s="152">
        <v>1</v>
      </c>
      <c r="F43" s="151" t="s">
        <v>244</v>
      </c>
      <c r="G43" s="150"/>
      <c r="H43" s="119">
        <v>431.88718</v>
      </c>
      <c r="I43" s="119">
        <v>1727.54872</v>
      </c>
      <c r="J43" s="140">
        <f t="shared" si="1"/>
        <v>2159.4358999999999</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192</v>
      </c>
      <c r="B44" s="153" t="s">
        <v>40</v>
      </c>
      <c r="C44" s="153" t="s">
        <v>285</v>
      </c>
      <c r="D44" s="153" t="s">
        <v>279</v>
      </c>
      <c r="E44" s="152">
        <v>1</v>
      </c>
      <c r="F44" s="151" t="s">
        <v>243</v>
      </c>
      <c r="G44" s="150"/>
      <c r="H44" s="119">
        <v>431.88718</v>
      </c>
      <c r="I44" s="119">
        <v>1727.54872</v>
      </c>
      <c r="J44" s="140">
        <f t="shared" si="1"/>
        <v>2159.4358999999999</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192</v>
      </c>
      <c r="B45" s="153" t="s">
        <v>40</v>
      </c>
      <c r="C45" s="153" t="s">
        <v>296</v>
      </c>
      <c r="D45" s="153" t="s">
        <v>279</v>
      </c>
      <c r="E45" s="152">
        <v>1</v>
      </c>
      <c r="F45" s="151" t="s">
        <v>242</v>
      </c>
      <c r="G45" s="150"/>
      <c r="H45" s="119">
        <v>431.88718</v>
      </c>
      <c r="I45" s="119">
        <v>1727.54872</v>
      </c>
      <c r="J45" s="140">
        <f t="shared" si="1"/>
        <v>2159.4358999999999</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282</v>
      </c>
      <c r="D46" s="153" t="s">
        <v>279</v>
      </c>
      <c r="E46" s="152">
        <v>1</v>
      </c>
      <c r="F46" s="151" t="s">
        <v>241</v>
      </c>
      <c r="G46" s="150"/>
      <c r="H46" s="119">
        <v>431.88718</v>
      </c>
      <c r="I46" s="119">
        <v>1727.54872</v>
      </c>
      <c r="J46" s="140">
        <f t="shared" si="1"/>
        <v>2159.4358999999999</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286</v>
      </c>
      <c r="D47" s="153" t="s">
        <v>280</v>
      </c>
      <c r="E47" s="152">
        <v>1</v>
      </c>
      <c r="F47" s="151" t="s">
        <v>240</v>
      </c>
      <c r="G47" s="150"/>
      <c r="H47" s="119">
        <v>431.88718</v>
      </c>
      <c r="I47" s="119">
        <v>1727.54872</v>
      </c>
      <c r="J47" s="140">
        <f t="shared" si="1"/>
        <v>2159.4358999999999</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183</v>
      </c>
      <c r="D48" s="153" t="s">
        <v>279</v>
      </c>
      <c r="E48" s="152">
        <v>1</v>
      </c>
      <c r="F48" s="151" t="s">
        <v>239</v>
      </c>
      <c r="G48" s="150"/>
      <c r="H48" s="119">
        <v>431.88718</v>
      </c>
      <c r="I48" s="119">
        <v>1727.54872</v>
      </c>
      <c r="J48" s="140">
        <f t="shared" si="1"/>
        <v>2159.4358999999999</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t="s">
        <v>183</v>
      </c>
      <c r="D49" s="153" t="s">
        <v>279</v>
      </c>
      <c r="E49" s="152">
        <v>1</v>
      </c>
      <c r="F49" s="151" t="s">
        <v>238</v>
      </c>
      <c r="G49" s="150"/>
      <c r="H49" s="119">
        <v>431.88718</v>
      </c>
      <c r="I49" s="119">
        <v>1727.54872</v>
      </c>
      <c r="J49" s="140">
        <f t="shared" si="1"/>
        <v>2159.4358999999999</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280</v>
      </c>
      <c r="E50" s="152">
        <v>1</v>
      </c>
      <c r="F50" s="158" t="s">
        <v>237</v>
      </c>
      <c r="G50" s="150"/>
      <c r="H50" s="119">
        <v>431.88718</v>
      </c>
      <c r="I50" s="119">
        <v>1727.54872</v>
      </c>
      <c r="J50" s="140">
        <f t="shared" si="1"/>
        <v>2159.4358999999999</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8" t="s">
        <v>236</v>
      </c>
      <c r="G51" s="150"/>
      <c r="H51" s="119">
        <v>431.88718</v>
      </c>
      <c r="I51" s="119">
        <v>1727.54872</v>
      </c>
      <c r="J51" s="140">
        <f t="shared" si="1"/>
        <v>2159.4358999999999</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296</v>
      </c>
      <c r="D52" s="153" t="s">
        <v>280</v>
      </c>
      <c r="E52" s="152">
        <v>1</v>
      </c>
      <c r="F52" s="158" t="s">
        <v>968</v>
      </c>
      <c r="G52" s="150"/>
      <c r="H52" s="119">
        <v>431.88718</v>
      </c>
      <c r="I52" s="119">
        <v>1727.54872</v>
      </c>
      <c r="J52" s="140">
        <f t="shared" si="1"/>
        <v>2159.4358999999999</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191</v>
      </c>
      <c r="B53" s="153" t="s">
        <v>40</v>
      </c>
      <c r="C53" s="153" t="s">
        <v>297</v>
      </c>
      <c r="D53" s="153" t="s">
        <v>280</v>
      </c>
      <c r="E53" s="152">
        <v>1</v>
      </c>
      <c r="F53" s="151" t="s">
        <v>235</v>
      </c>
      <c r="G53" s="150"/>
      <c r="H53" s="119">
        <v>431.88718</v>
      </c>
      <c r="I53" s="119">
        <v>1727.54872</v>
      </c>
      <c r="J53" s="140">
        <f t="shared" si="1"/>
        <v>2159.4358999999999</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190</v>
      </c>
      <c r="B54" s="153" t="s">
        <v>40</v>
      </c>
      <c r="C54" s="153" t="s">
        <v>298</v>
      </c>
      <c r="D54" s="153" t="s">
        <v>280</v>
      </c>
      <c r="E54" s="152">
        <v>1</v>
      </c>
      <c r="F54" s="151" t="s">
        <v>234</v>
      </c>
      <c r="G54" s="150"/>
      <c r="H54" s="119">
        <v>431.88718</v>
      </c>
      <c r="I54" s="119">
        <v>1727.54872</v>
      </c>
      <c r="J54" s="140">
        <f t="shared" si="1"/>
        <v>2159.4358999999999</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190</v>
      </c>
      <c r="B55" s="153" t="s">
        <v>40</v>
      </c>
      <c r="C55" s="153" t="s">
        <v>296</v>
      </c>
      <c r="D55" s="153" t="s">
        <v>279</v>
      </c>
      <c r="E55" s="152">
        <v>1</v>
      </c>
      <c r="F55" s="158" t="s">
        <v>233</v>
      </c>
      <c r="G55" s="150"/>
      <c r="H55" s="119">
        <v>431.88718</v>
      </c>
      <c r="I55" s="119">
        <v>1727.54872</v>
      </c>
      <c r="J55" s="140">
        <f t="shared" si="1"/>
        <v>2159.4358999999999</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282</v>
      </c>
      <c r="D56" s="153" t="s">
        <v>279</v>
      </c>
      <c r="E56" s="152">
        <v>1</v>
      </c>
      <c r="F56" s="151" t="s">
        <v>232</v>
      </c>
      <c r="G56" s="150"/>
      <c r="H56" s="119">
        <v>431.88718</v>
      </c>
      <c r="I56" s="119">
        <v>1727.54872</v>
      </c>
      <c r="J56" s="140">
        <f t="shared" si="1"/>
        <v>2159.4358999999999</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299</v>
      </c>
      <c r="D57" s="153" t="s">
        <v>279</v>
      </c>
      <c r="E57" s="152">
        <v>1</v>
      </c>
      <c r="F57" s="151" t="s">
        <v>951</v>
      </c>
      <c r="G57" s="150"/>
      <c r="H57" s="119">
        <v>431.88718</v>
      </c>
      <c r="I57" s="119">
        <v>1727.54872</v>
      </c>
      <c r="J57" s="140">
        <f t="shared" si="1"/>
        <v>2159.4358999999999</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291</v>
      </c>
      <c r="D58" s="153" t="s">
        <v>279</v>
      </c>
      <c r="E58" s="152">
        <v>1</v>
      </c>
      <c r="F58" s="151" t="s">
        <v>936</v>
      </c>
      <c r="G58" s="150"/>
      <c r="H58" s="119">
        <v>431.88718</v>
      </c>
      <c r="I58" s="119">
        <v>1727.54872</v>
      </c>
      <c r="J58" s="140">
        <f t="shared" si="1"/>
        <v>2159.4358999999999</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183</v>
      </c>
      <c r="D59" s="153" t="s">
        <v>280</v>
      </c>
      <c r="E59" s="152">
        <v>1</v>
      </c>
      <c r="F59" s="163" t="s">
        <v>976</v>
      </c>
      <c r="G59" s="150"/>
      <c r="H59" s="119">
        <v>431.88718</v>
      </c>
      <c r="I59" s="119">
        <v>1727.54872</v>
      </c>
      <c r="J59" s="140">
        <f t="shared" si="1"/>
        <v>2159.4358999999999</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189</v>
      </c>
      <c r="B60" s="153" t="s">
        <v>40</v>
      </c>
      <c r="C60" s="153" t="s">
        <v>300</v>
      </c>
      <c r="D60" s="153" t="s">
        <v>280</v>
      </c>
      <c r="E60" s="152">
        <v>1</v>
      </c>
      <c r="F60" s="151" t="s">
        <v>230</v>
      </c>
      <c r="G60" s="150"/>
      <c r="H60" s="119">
        <v>431.88718</v>
      </c>
      <c r="I60" s="119">
        <v>1727.54872</v>
      </c>
      <c r="J60" s="140">
        <f t="shared" si="1"/>
        <v>2159.4358999999999</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188</v>
      </c>
      <c r="B61" s="153" t="s">
        <v>40</v>
      </c>
      <c r="C61" s="153" t="s">
        <v>301</v>
      </c>
      <c r="D61" s="153" t="s">
        <v>280</v>
      </c>
      <c r="E61" s="152">
        <v>1</v>
      </c>
      <c r="F61" s="151" t="s">
        <v>229</v>
      </c>
      <c r="G61" s="150"/>
      <c r="H61" s="119">
        <v>431.88718</v>
      </c>
      <c r="I61" s="119">
        <v>1727.54872</v>
      </c>
      <c r="J61" s="140">
        <f t="shared" si="1"/>
        <v>2159.4358999999999</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187</v>
      </c>
      <c r="B62" s="153" t="s">
        <v>44</v>
      </c>
      <c r="C62" s="153" t="s">
        <v>183</v>
      </c>
      <c r="D62" s="153" t="s">
        <v>279</v>
      </c>
      <c r="E62" s="152">
        <v>1</v>
      </c>
      <c r="F62" s="151" t="s">
        <v>228</v>
      </c>
      <c r="G62" s="150"/>
      <c r="H62" s="119">
        <v>232.55510000000001</v>
      </c>
      <c r="I62" s="119">
        <v>930.22040000000004</v>
      </c>
      <c r="J62" s="140">
        <f t="shared" si="1"/>
        <v>1162.7755</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187</v>
      </c>
      <c r="B63" s="153" t="s">
        <v>44</v>
      </c>
      <c r="C63" s="153" t="s">
        <v>288</v>
      </c>
      <c r="D63" s="153" t="s">
        <v>279</v>
      </c>
      <c r="E63" s="152">
        <v>1</v>
      </c>
      <c r="F63" s="151" t="s">
        <v>227</v>
      </c>
      <c r="G63" s="150"/>
      <c r="H63" s="119">
        <v>232.55510000000001</v>
      </c>
      <c r="I63" s="119">
        <v>930.22040000000004</v>
      </c>
      <c r="J63" s="140">
        <f t="shared" si="1"/>
        <v>1162.7755</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286</v>
      </c>
      <c r="D64" s="153" t="s">
        <v>279</v>
      </c>
      <c r="E64" s="152">
        <v>1</v>
      </c>
      <c r="F64" s="151" t="s">
        <v>955</v>
      </c>
      <c r="G64" s="150"/>
      <c r="H64" s="119">
        <v>232.55510000000001</v>
      </c>
      <c r="I64" s="119">
        <v>930.22040000000004</v>
      </c>
      <c r="J64" s="140">
        <f t="shared" si="1"/>
        <v>1162.7755</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293</v>
      </c>
      <c r="D65" s="153" t="s">
        <v>279</v>
      </c>
      <c r="E65" s="152">
        <v>1</v>
      </c>
      <c r="F65" s="151" t="s">
        <v>226</v>
      </c>
      <c r="G65" s="150"/>
      <c r="H65" s="119">
        <v>232.55510000000001</v>
      </c>
      <c r="I65" s="119">
        <v>930.22040000000004</v>
      </c>
      <c r="J65" s="140">
        <f t="shared" si="1"/>
        <v>1162.7755</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972</v>
      </c>
      <c r="G66" s="150"/>
      <c r="H66" s="119">
        <v>232.55510000000001</v>
      </c>
      <c r="I66" s="119">
        <v>930.22040000000004</v>
      </c>
      <c r="J66" s="140">
        <f t="shared" si="1"/>
        <v>1162.7755</v>
      </c>
      <c r="K66" s="131"/>
      <c r="L66" s="131"/>
      <c r="M66" s="131"/>
      <c r="N66" s="131"/>
      <c r="O66" s="131"/>
      <c r="P66" s="131"/>
      <c r="Q66" s="131"/>
      <c r="R66" s="149"/>
      <c r="S66" s="149"/>
      <c r="T66" s="149"/>
      <c r="U66" s="149"/>
      <c r="V66" s="149"/>
      <c r="W66" s="149"/>
      <c r="X66" s="149"/>
      <c r="Y66" s="149"/>
      <c r="Z66" s="149"/>
      <c r="AA66" s="149"/>
      <c r="AB66" s="149"/>
      <c r="AC66" s="149"/>
      <c r="AD66" s="149"/>
    </row>
    <row r="67" spans="1:30" ht="45" x14ac:dyDescent="0.2">
      <c r="A67" s="137" t="s">
        <v>14</v>
      </c>
      <c r="B67" s="137" t="s">
        <v>15</v>
      </c>
      <c r="C67" s="136" t="s">
        <v>16</v>
      </c>
      <c r="D67" s="136" t="s">
        <v>17</v>
      </c>
      <c r="E67" s="136" t="s">
        <v>18</v>
      </c>
      <c r="F67" s="135"/>
      <c r="G67" s="136" t="s">
        <v>19</v>
      </c>
      <c r="H67" s="136" t="s">
        <v>20</v>
      </c>
      <c r="I67" s="136" t="s">
        <v>21</v>
      </c>
      <c r="J67" s="136" t="s">
        <v>22</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44" t="s">
        <v>23</v>
      </c>
      <c r="B68" s="152" t="s">
        <v>24</v>
      </c>
      <c r="C68" s="142">
        <f>SUMIFS($E$7:$E$66,$B$7:$B$66,"DAS",$D$7:$D$66,"&lt;&gt;VAGO")</f>
        <v>1</v>
      </c>
      <c r="D68" s="142">
        <f>SUMIFS($E$7:$E$66,$B$7:$B$66,"DAS",$D$7:$D$66,"VAGO")</f>
        <v>0</v>
      </c>
      <c r="E68" s="142">
        <f t="shared" ref="E68:E78" si="2">C68+D68</f>
        <v>1</v>
      </c>
      <c r="F68" s="148"/>
      <c r="G68" s="204">
        <f>SUMIF($B$7:$B$66,"DAS",$G$7:$G$66)</f>
        <v>0</v>
      </c>
      <c r="H68" s="204">
        <f>SUMIF($B$7:$B$66,"DAS",$H$7:$H$66)</f>
        <v>10570</v>
      </c>
      <c r="I68" s="204">
        <f>SUMIF($B$7:$B$66,"DAS",$I$7:$I$66)</f>
        <v>0</v>
      </c>
      <c r="J68" s="204">
        <f>SUMIF($B$7:$B$66,"DAS",$J$7:$J$66)</f>
        <v>10570</v>
      </c>
      <c r="K68" s="130"/>
      <c r="L68" s="130"/>
      <c r="M68" s="130"/>
      <c r="N68" s="130"/>
      <c r="O68" s="130"/>
      <c r="P68" s="130"/>
      <c r="Q68" s="130"/>
    </row>
    <row r="69" spans="1:30" x14ac:dyDescent="0.2">
      <c r="A69" s="144" t="s">
        <v>25</v>
      </c>
      <c r="B69" s="152" t="s">
        <v>26</v>
      </c>
      <c r="C69" s="142">
        <f>SUMIFS($E$7:$E$66,$B$7:$B$66,"DAS-1",$D$7:$D$66,"&lt;&gt;VAGO")</f>
        <v>2</v>
      </c>
      <c r="D69" s="142">
        <f>SUMIFS($E$7:$E$66,$B$7:$B$66,"DAS-1",$D$7:$D$66,"VAGO")</f>
        <v>0</v>
      </c>
      <c r="E69" s="142">
        <f t="shared" si="2"/>
        <v>2</v>
      </c>
      <c r="F69" s="141"/>
      <c r="G69" s="204">
        <f>SUMIF($B$7:$B$66,"DAS-1",$G$7:$G$66)</f>
        <v>0</v>
      </c>
      <c r="H69" s="204">
        <f>SUMIF($B$7:$B$66,"DAS-1",$H$7:$H$66)</f>
        <v>3986.6476400000006</v>
      </c>
      <c r="I69" s="204">
        <f>SUMIF($B$7:$B$66,"DAS-1",$I$7:$I$66)</f>
        <v>15946.590560000001</v>
      </c>
      <c r="J69" s="204">
        <f>SUMIF($B$7:$B$66,"DAS-1",$J$7:$J$66)</f>
        <v>19933.2382</v>
      </c>
      <c r="K69" s="130"/>
      <c r="L69" s="130"/>
      <c r="M69" s="130"/>
      <c r="N69" s="130"/>
      <c r="O69" s="130"/>
      <c r="P69" s="130"/>
      <c r="Q69" s="130"/>
    </row>
    <row r="70" spans="1:30" x14ac:dyDescent="0.2">
      <c r="A70" s="144" t="s">
        <v>27</v>
      </c>
      <c r="B70" s="152" t="s">
        <v>28</v>
      </c>
      <c r="C70" s="142">
        <f>SUMIFS($E$7:$E$66,$B$7:$B$66,"DAS-2",$D$7:$D$66,"&lt;&gt;VAGO")</f>
        <v>5</v>
      </c>
      <c r="D70" s="142">
        <f>SUMIFS($E$7:$E$66,$B$7:$B$66,"DAS-2",$D$7:$D$66,"VAGO")</f>
        <v>0</v>
      </c>
      <c r="E70" s="142">
        <f t="shared" si="2"/>
        <v>5</v>
      </c>
      <c r="F70" s="141"/>
      <c r="G70" s="204">
        <f>SUMIF($B$7:$B$66,"DAS-2",$G$7:$G$66)</f>
        <v>0</v>
      </c>
      <c r="H70" s="204">
        <f>SUMIF($B$7:$B$66,"DAS-2",$H$7:$H$66)</f>
        <v>7308.8529999999992</v>
      </c>
      <c r="I70" s="204">
        <f>SUMIF($B$7:$B$66,"DAS-2",$I$7:$I$66)</f>
        <v>29235.411999999997</v>
      </c>
      <c r="J70" s="204">
        <f>SUMIF($B$7:$B$66,"DAS-2",$J$7:$J$66)</f>
        <v>36544.264999999999</v>
      </c>
      <c r="K70" s="130"/>
      <c r="L70" s="130"/>
      <c r="M70" s="130"/>
      <c r="N70" s="130"/>
      <c r="O70" s="130"/>
      <c r="P70" s="130"/>
      <c r="Q70" s="130"/>
    </row>
    <row r="71" spans="1:30" x14ac:dyDescent="0.2">
      <c r="A71" s="144" t="s">
        <v>29</v>
      </c>
      <c r="B71" s="152" t="s">
        <v>30</v>
      </c>
      <c r="C71" s="142">
        <f>SUMIFS($E$7:$E$66,$B$7:$B$66,"DAS-3",$D$7:$D$66,"&lt;&gt;VAGO")</f>
        <v>8</v>
      </c>
      <c r="D71" s="142">
        <f>SUMIFS($E$7:$E$66,$B$7:$B$66,"DAS-3",$D$7:$D$66,"VAGO")</f>
        <v>0</v>
      </c>
      <c r="E71" s="142">
        <f t="shared" si="2"/>
        <v>8</v>
      </c>
      <c r="F71" s="141"/>
      <c r="G71" s="204">
        <f>SUMIF($B$7:$B$66,"DAS-3",$G$7:$G$66)</f>
        <v>0</v>
      </c>
      <c r="H71" s="204">
        <f>SUMIF($B$7:$B$66,"DAS-3",$H$7:$H$66)</f>
        <v>9833.724000000002</v>
      </c>
      <c r="I71" s="204">
        <f>SUMIF($B$7:$B$66,"DAS-3",$I$7:$I$66)</f>
        <v>39334.896000000008</v>
      </c>
      <c r="J71" s="204">
        <f>SUMIF($B$7:$B$66,"DAS-3",$J$7:$J$66)</f>
        <v>49168.62</v>
      </c>
      <c r="K71" s="130"/>
      <c r="L71" s="130"/>
      <c r="M71" s="130"/>
      <c r="N71" s="130"/>
      <c r="O71" s="130"/>
      <c r="P71" s="130"/>
      <c r="Q71" s="130"/>
    </row>
    <row r="72" spans="1:30" x14ac:dyDescent="0.2">
      <c r="A72" s="147" t="s">
        <v>31</v>
      </c>
      <c r="B72" s="152" t="s">
        <v>32</v>
      </c>
      <c r="C72" s="142">
        <f>SUMIFS($E$7:$E$66,$B$7:$B$66,"DAS-4",$D$7:$D$66,"&lt;&gt;VAGO")</f>
        <v>4</v>
      </c>
      <c r="D72" s="142">
        <f>SUMIFS($E$7:$E$66,$B$7:$B$66,"DAS-4",$D$7:$D$66,"VAGO")</f>
        <v>0</v>
      </c>
      <c r="E72" s="142">
        <f t="shared" si="2"/>
        <v>4</v>
      </c>
      <c r="F72" s="145"/>
      <c r="G72" s="204">
        <f>SUMIF($B$7:$B$66,"DAS-4",$G$7:$G$66)</f>
        <v>0</v>
      </c>
      <c r="H72" s="204">
        <f>SUMIF($B$7:$B$66,"DAS-4",$H$7:$H$66)</f>
        <v>4518.1978400000007</v>
      </c>
      <c r="I72" s="204">
        <f>SUMIF($B$7:$B$66,"DAS-4",$I$7:$I$66)</f>
        <v>18072.791360000003</v>
      </c>
      <c r="J72" s="204">
        <f>SUMIF($B$7:$B$66,"DAS-4",$J$7:$J$66)</f>
        <v>22590.989200000004</v>
      </c>
      <c r="K72" s="130"/>
      <c r="L72" s="130"/>
      <c r="M72" s="130"/>
      <c r="N72" s="130"/>
      <c r="O72" s="130"/>
      <c r="P72" s="130"/>
      <c r="Q72" s="130"/>
    </row>
    <row r="73" spans="1:30" x14ac:dyDescent="0.2">
      <c r="A73" s="147" t="s">
        <v>33</v>
      </c>
      <c r="B73" s="152" t="s">
        <v>34</v>
      </c>
      <c r="C73" s="142">
        <f>SUMIFS($E$7:$E$66,$B$7:$B$66,"DAS-5",$D$7:$D$66,"&lt;&gt;VAGO")</f>
        <v>8</v>
      </c>
      <c r="D73" s="142">
        <f>SUMIFS($E$7:$E$66,$B$7:$B$66,"DAS-5",$D$7:$D$66,"VAGO")</f>
        <v>0</v>
      </c>
      <c r="E73" s="142">
        <f t="shared" si="2"/>
        <v>8</v>
      </c>
      <c r="F73" s="145"/>
      <c r="G73" s="204">
        <f>SUMIF($B$7:$B$66,"DAS-5",$G$7:$G$66)</f>
        <v>0</v>
      </c>
      <c r="H73" s="204">
        <f>SUMIF($B$7:$B$66,"DAS-5",$H$7:$H$66)</f>
        <v>7441.7390400000004</v>
      </c>
      <c r="I73" s="204">
        <f>SUMIF($B$7:$B$66,"DAS-5",$I$7:$I$66)</f>
        <v>29766.956160000002</v>
      </c>
      <c r="J73" s="204">
        <f>SUMIF($B$7:$B$66,"DAS-5",$J$7:$J$66)</f>
        <v>37208.695200000009</v>
      </c>
      <c r="K73" s="130"/>
      <c r="L73" s="130"/>
      <c r="M73" s="130"/>
      <c r="N73" s="130"/>
      <c r="O73" s="130"/>
      <c r="P73" s="130"/>
      <c r="Q73" s="130"/>
    </row>
    <row r="74" spans="1:30" x14ac:dyDescent="0.2">
      <c r="A74" s="147" t="s">
        <v>35</v>
      </c>
      <c r="B74" s="152" t="s">
        <v>36</v>
      </c>
      <c r="C74" s="142">
        <f>SUMIFS($E$7:$E$66,$B$7:$B$66,"CAA-1",$D$7:$D$66,"&lt;&gt;VAGO")</f>
        <v>3</v>
      </c>
      <c r="D74" s="142">
        <f>SUMIFS($E$7:$E$66,$B$7:$B$66,"CAA-1",$D$7:$D$66,"VAGO")</f>
        <v>0</v>
      </c>
      <c r="E74" s="142">
        <f t="shared" si="2"/>
        <v>3</v>
      </c>
      <c r="F74" s="145"/>
      <c r="G74" s="204">
        <f>SUMIF($B$7:$B$66,"CAA-1",$G$7:$G$66)</f>
        <v>0</v>
      </c>
      <c r="H74" s="204">
        <f>SUMIF($B$7:$B$66,"CAA-1",$H$7:$H$66)</f>
        <v>2421.8847719999999</v>
      </c>
      <c r="I74" s="204">
        <f>SUMIF($B$7:$B$66,"CAA-1",$I$7:$I$66)</f>
        <v>9687.5390879999995</v>
      </c>
      <c r="J74" s="204">
        <f>SUMIF($B$7:$B$66,"CAA-1",$J$7:$J$66)</f>
        <v>12109.423859999999</v>
      </c>
      <c r="K74" s="130"/>
      <c r="L74" s="130"/>
      <c r="M74" s="130"/>
      <c r="N74" s="130"/>
      <c r="O74" s="130"/>
      <c r="P74" s="130"/>
      <c r="Q74" s="130"/>
    </row>
    <row r="75" spans="1:30" x14ac:dyDescent="0.2">
      <c r="A75" s="147" t="s">
        <v>37</v>
      </c>
      <c r="B75" s="152" t="s">
        <v>38</v>
      </c>
      <c r="C75" s="142">
        <f>SUMIFS($E$7:$E$66,$B$7:$B$66,"CAA-2",$D$7:$D$66,"&lt;&gt;VAGO")</f>
        <v>5</v>
      </c>
      <c r="D75" s="142">
        <f>SUMIFS($E$7:$E$66,$B$7:$B$66,"CAA-2",$D$7:$D$66,"VAGO")</f>
        <v>0</v>
      </c>
      <c r="E75" s="142">
        <f t="shared" si="2"/>
        <v>5</v>
      </c>
      <c r="F75" s="145"/>
      <c r="G75" s="204">
        <f>SUMIF($B$7:$B$66,"CAA-2",$G$7:$G$66)</f>
        <v>0</v>
      </c>
      <c r="H75" s="204">
        <f>SUMIF($B$7:$B$66,"CAA-2",$H$7:$H$66)</f>
        <v>3322.211400000001</v>
      </c>
      <c r="I75" s="204">
        <f>SUMIF($B$7:$B$66,"CAA-2",$I$7:$I$66)</f>
        <v>13288.845600000004</v>
      </c>
      <c r="J75" s="204">
        <f>SUMIF($B$7:$B$66,"CAA-2",$J$7:$J$66)</f>
        <v>16611.057000000004</v>
      </c>
      <c r="K75" s="130"/>
      <c r="L75" s="130"/>
      <c r="M75" s="130"/>
      <c r="N75" s="130"/>
      <c r="O75" s="130"/>
      <c r="P75" s="130"/>
      <c r="Q75" s="130"/>
    </row>
    <row r="76" spans="1:30" x14ac:dyDescent="0.2">
      <c r="A76" s="147" t="s">
        <v>39</v>
      </c>
      <c r="B76" s="152" t="s">
        <v>40</v>
      </c>
      <c r="C76" s="142">
        <f>SUMIFS($E$7:$E$66,$B$7:$B$66,"CAA-3",$D$7:$D$66,"&lt;&gt;VAGO")</f>
        <v>19</v>
      </c>
      <c r="D76" s="142">
        <f>SUMIFS($E$7:$E$66,$B$7:$B$66,"CAA-3",$D$7:$D$66,"VAGO")</f>
        <v>0</v>
      </c>
      <c r="E76" s="142">
        <f t="shared" si="2"/>
        <v>19</v>
      </c>
      <c r="F76" s="141"/>
      <c r="G76" s="204">
        <f>SUMIF($B$7:$B$66,"CAA-3",$G$7:$G$66)</f>
        <v>0</v>
      </c>
      <c r="H76" s="204">
        <f>SUMIF($B$7:$B$66,"CAA-3",$H$7:$H$66)</f>
        <v>8205.8564199999983</v>
      </c>
      <c r="I76" s="204">
        <f>SUMIF($B$7:$B$66,"CAA-3",$I$7:$I$66)</f>
        <v>32823.425679999993</v>
      </c>
      <c r="J76" s="204">
        <f>SUMIF($B$7:$B$66,"CAA-3",$J$7:$J$66)</f>
        <v>41029.282099999989</v>
      </c>
      <c r="K76" s="130"/>
      <c r="L76" s="130"/>
      <c r="M76" s="130"/>
      <c r="N76" s="130"/>
      <c r="O76" s="130"/>
      <c r="P76" s="130"/>
      <c r="Q76" s="130"/>
    </row>
    <row r="77" spans="1:30" x14ac:dyDescent="0.2">
      <c r="A77" s="147" t="s">
        <v>41</v>
      </c>
      <c r="B77" s="152" t="s">
        <v>42</v>
      </c>
      <c r="C77" s="142">
        <f>SUMIFS($E$7:$E$66,$B$7:$B$66,"CAA-4",$D$7:$D$66,"&lt;&gt;VAGO")</f>
        <v>0</v>
      </c>
      <c r="D77" s="142">
        <f>SUMIFS($E$7:$E$66,$B$7:$B$66,"CAA-4",$D$7:$D$66,"VAGO")</f>
        <v>0</v>
      </c>
      <c r="E77" s="142">
        <f t="shared" si="2"/>
        <v>0</v>
      </c>
      <c r="F77" s="141"/>
      <c r="G77" s="204">
        <f>SUMIF($B$7:$B$66,"CAA-4",$G$7:$G$66)</f>
        <v>0</v>
      </c>
      <c r="H77" s="204">
        <f>SUMIF($B$7:$B$66,"CAA-4",$H$7:$H$66)</f>
        <v>0</v>
      </c>
      <c r="I77" s="204">
        <f>SUMIF($B$7:$B$66,"CAA-4",$I$7:$I$66)</f>
        <v>0</v>
      </c>
      <c r="J77" s="204">
        <f>SUMIF($B$7:$B$66,"CAA-4",$J$7:$J$66)</f>
        <v>0</v>
      </c>
      <c r="K77" s="130"/>
      <c r="L77" s="130"/>
      <c r="M77" s="130"/>
      <c r="N77" s="130"/>
      <c r="O77" s="130"/>
      <c r="P77" s="130"/>
      <c r="Q77" s="130"/>
    </row>
    <row r="78" spans="1:30" x14ac:dyDescent="0.2">
      <c r="A78" s="147" t="s">
        <v>43</v>
      </c>
      <c r="B78" s="152" t="s">
        <v>44</v>
      </c>
      <c r="C78" s="142">
        <f>SUMIFS($E$7:$E$66,$B$7:$B$66,"CAA-5",$D$7:$D$66,"&lt;&gt;VAGO")</f>
        <v>5</v>
      </c>
      <c r="D78" s="142">
        <f>SUMIFS($E$7:$E$66,$B$7:$B$66,"CAA-5",$D$7:$D$66,"VAGO")</f>
        <v>0</v>
      </c>
      <c r="E78" s="142">
        <f t="shared" si="2"/>
        <v>5</v>
      </c>
      <c r="F78" s="141"/>
      <c r="G78" s="204">
        <f>SUMIF($B$7:$B$66,"CAA-5",$G$7:$G$66)</f>
        <v>0</v>
      </c>
      <c r="H78" s="204">
        <f>SUMIF($B$7:$B$66,"CAA-5",$H$7:$H$66)</f>
        <v>1162.7755</v>
      </c>
      <c r="I78" s="204">
        <f>SUMIF($B$7:$B$66,"CAA-5",$I$7:$I$66)</f>
        <v>4651.1019999999999</v>
      </c>
      <c r="J78" s="204">
        <f>SUMIF($B$7:$B$66,"CAA-5",$J$7:$J$66)</f>
        <v>5813.8774999999996</v>
      </c>
      <c r="K78" s="130"/>
      <c r="L78" s="130"/>
      <c r="M78" s="130"/>
      <c r="N78" s="130"/>
      <c r="O78" s="130"/>
      <c r="P78" s="130"/>
      <c r="Q78" s="130"/>
    </row>
    <row r="79" spans="1:30" x14ac:dyDescent="0.2">
      <c r="A79" s="137" t="s">
        <v>45</v>
      </c>
      <c r="B79" s="135"/>
      <c r="C79" s="136">
        <f>SUM(C68:C76)</f>
        <v>55</v>
      </c>
      <c r="D79" s="136">
        <f>SUM(D68:D76)</f>
        <v>0</v>
      </c>
      <c r="E79" s="136">
        <f>SUM(E68:E76)</f>
        <v>55</v>
      </c>
      <c r="F79" s="135"/>
      <c r="G79" s="203">
        <f>SUM(G68:G78)</f>
        <v>0</v>
      </c>
      <c r="H79" s="203">
        <f>SUM(H68:H78)</f>
        <v>58771.889611999999</v>
      </c>
      <c r="I79" s="203">
        <f>SUM(I68:I78)</f>
        <v>192807.558448</v>
      </c>
      <c r="J79" s="203">
        <f>SUM(J68:J78)</f>
        <v>251579.44806000002</v>
      </c>
      <c r="K79" s="130"/>
      <c r="L79" s="130"/>
      <c r="M79" s="130"/>
      <c r="N79" s="130"/>
      <c r="O79" s="130"/>
      <c r="P79" s="130"/>
      <c r="Q79" s="130"/>
    </row>
    <row r="80" spans="1:30" ht="45.75" customHeight="1" x14ac:dyDescent="0.2">
      <c r="A80" s="130"/>
      <c r="B80" s="130"/>
      <c r="C80" s="130"/>
      <c r="D80" s="130"/>
      <c r="E80" s="130"/>
      <c r="F80" s="130"/>
      <c r="G80" s="130"/>
      <c r="H80" s="131"/>
      <c r="I80" s="131"/>
      <c r="J80" s="198"/>
      <c r="K80" s="130"/>
      <c r="L80" s="130"/>
      <c r="M80" s="130"/>
      <c r="N80" s="130"/>
      <c r="O80" s="130"/>
      <c r="P80" s="130"/>
      <c r="Q80" s="130"/>
    </row>
    <row r="81" spans="1:30" x14ac:dyDescent="0.2">
      <c r="A81" s="284" t="s">
        <v>46</v>
      </c>
      <c r="B81" s="285"/>
      <c r="C81" s="285"/>
      <c r="D81" s="285"/>
      <c r="E81" s="285"/>
      <c r="F81" s="285"/>
      <c r="G81" s="285"/>
      <c r="H81" s="285"/>
      <c r="I81" s="286"/>
      <c r="J81" s="130"/>
      <c r="K81" s="133"/>
      <c r="L81" s="130"/>
      <c r="M81" s="130"/>
      <c r="N81" s="130"/>
      <c r="O81" s="130"/>
      <c r="P81" s="130"/>
      <c r="Q81" s="130"/>
    </row>
    <row r="82" spans="1:30" ht="30" x14ac:dyDescent="0.2">
      <c r="A82" s="196" t="s">
        <v>47</v>
      </c>
      <c r="B82" s="196" t="s">
        <v>48</v>
      </c>
      <c r="C82" s="196" t="s">
        <v>49</v>
      </c>
      <c r="D82" s="196" t="s">
        <v>50</v>
      </c>
      <c r="E82" s="196" t="s">
        <v>51</v>
      </c>
      <c r="F82" s="196" t="s">
        <v>52</v>
      </c>
      <c r="G82" s="196" t="s">
        <v>53</v>
      </c>
      <c r="H82" s="196" t="s">
        <v>54</v>
      </c>
      <c r="I82" s="196" t="s">
        <v>55</v>
      </c>
      <c r="J82" s="129"/>
      <c r="K82" s="133"/>
      <c r="L82" s="129"/>
      <c r="M82" s="129"/>
      <c r="N82" s="129"/>
      <c r="O82" s="129"/>
      <c r="P82" s="129"/>
      <c r="Q82" s="129"/>
      <c r="R82" s="132"/>
      <c r="S82" s="132"/>
      <c r="T82" s="132"/>
      <c r="U82" s="132"/>
      <c r="V82" s="132"/>
      <c r="W82" s="132"/>
      <c r="X82" s="132"/>
      <c r="Y82" s="132"/>
      <c r="Z82" s="132"/>
      <c r="AA82" s="132"/>
      <c r="AB82" s="132"/>
      <c r="AC82" s="132"/>
      <c r="AD82" s="132"/>
    </row>
    <row r="83" spans="1:30" x14ac:dyDescent="0.2">
      <c r="A83" s="158" t="s">
        <v>302</v>
      </c>
      <c r="B83" s="199" t="s">
        <v>65</v>
      </c>
      <c r="C83" s="153" t="s">
        <v>296</v>
      </c>
      <c r="D83" s="153" t="s">
        <v>280</v>
      </c>
      <c r="E83" s="152">
        <v>1</v>
      </c>
      <c r="F83" s="151" t="s">
        <v>336</v>
      </c>
      <c r="G83" s="150"/>
      <c r="H83" s="118">
        <v>5847.0823999999993</v>
      </c>
      <c r="I83" s="140">
        <f t="shared" ref="I83:I120" si="3">SUM(G83:H83)</f>
        <v>5847.0823999999993</v>
      </c>
      <c r="J83" s="130"/>
      <c r="K83" s="131"/>
      <c r="L83" s="131"/>
      <c r="M83" s="131"/>
      <c r="N83" s="131"/>
      <c r="O83" s="131"/>
      <c r="P83" s="131"/>
      <c r="Q83" s="131"/>
      <c r="R83" s="149"/>
      <c r="S83" s="149"/>
      <c r="T83" s="149"/>
      <c r="U83" s="149"/>
      <c r="V83" s="149"/>
      <c r="W83" s="149"/>
      <c r="X83" s="149"/>
      <c r="Y83" s="149"/>
      <c r="Z83" s="149"/>
      <c r="AA83" s="149"/>
      <c r="AB83" s="149"/>
      <c r="AC83" s="149"/>
      <c r="AD83" s="149"/>
    </row>
    <row r="84" spans="1:30" x14ac:dyDescent="0.2">
      <c r="A84" s="192" t="s">
        <v>303</v>
      </c>
      <c r="B84" s="199" t="s">
        <v>65</v>
      </c>
      <c r="C84" s="153" t="s">
        <v>369</v>
      </c>
      <c r="D84" s="153" t="s">
        <v>280</v>
      </c>
      <c r="E84" s="152">
        <v>1</v>
      </c>
      <c r="F84" s="151" t="s">
        <v>950</v>
      </c>
      <c r="G84" s="150"/>
      <c r="H84" s="118">
        <v>5847.0823999999993</v>
      </c>
      <c r="I84" s="140">
        <f t="shared" si="3"/>
        <v>5847.0823999999993</v>
      </c>
      <c r="J84" s="130"/>
      <c r="K84" s="131"/>
      <c r="L84" s="131"/>
      <c r="M84" s="131"/>
      <c r="N84" s="131"/>
      <c r="O84" s="131"/>
      <c r="P84" s="131"/>
      <c r="Q84" s="131"/>
      <c r="R84" s="149"/>
      <c r="S84" s="149"/>
      <c r="T84" s="149"/>
      <c r="U84" s="149"/>
      <c r="V84" s="149"/>
      <c r="W84" s="149"/>
      <c r="X84" s="149"/>
      <c r="Y84" s="149"/>
      <c r="Z84" s="149"/>
      <c r="AA84" s="149"/>
      <c r="AB84" s="149"/>
      <c r="AC84" s="149"/>
      <c r="AD84" s="149"/>
    </row>
    <row r="85" spans="1:30" x14ac:dyDescent="0.2">
      <c r="A85" s="192" t="s">
        <v>304</v>
      </c>
      <c r="B85" s="199" t="s">
        <v>65</v>
      </c>
      <c r="C85" s="153" t="s">
        <v>183</v>
      </c>
      <c r="D85" s="153" t="s">
        <v>280</v>
      </c>
      <c r="E85" s="152">
        <v>1</v>
      </c>
      <c r="F85" s="151" t="s">
        <v>337</v>
      </c>
      <c r="G85" s="150"/>
      <c r="H85" s="118">
        <v>5847.0823999999993</v>
      </c>
      <c r="I85" s="140">
        <f t="shared" si="3"/>
        <v>5847.0823999999993</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305</v>
      </c>
      <c r="B86" s="199" t="s">
        <v>65</v>
      </c>
      <c r="C86" s="153" t="s">
        <v>295</v>
      </c>
      <c r="D86" s="153" t="s">
        <v>280</v>
      </c>
      <c r="E86" s="152">
        <v>1</v>
      </c>
      <c r="F86" s="151" t="s">
        <v>338</v>
      </c>
      <c r="G86" s="150"/>
      <c r="H86" s="118">
        <v>5847.0823999999993</v>
      </c>
      <c r="I86" s="140">
        <f t="shared" si="3"/>
        <v>5847.0823999999993</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306</v>
      </c>
      <c r="B87" s="199" t="s">
        <v>65</v>
      </c>
      <c r="C87" s="153" t="s">
        <v>370</v>
      </c>
      <c r="D87" s="153" t="s">
        <v>280</v>
      </c>
      <c r="E87" s="152">
        <v>1</v>
      </c>
      <c r="F87" s="151" t="s">
        <v>339</v>
      </c>
      <c r="G87" s="150"/>
      <c r="H87" s="118">
        <v>5847.0823999999993</v>
      </c>
      <c r="I87" s="140">
        <f t="shared" si="3"/>
        <v>5847.0823999999993</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307</v>
      </c>
      <c r="B88" s="199" t="s">
        <v>67</v>
      </c>
      <c r="C88" s="153" t="s">
        <v>371</v>
      </c>
      <c r="D88" s="153" t="s">
        <v>280</v>
      </c>
      <c r="E88" s="152">
        <v>1</v>
      </c>
      <c r="F88" s="151" t="s">
        <v>340</v>
      </c>
      <c r="G88" s="150"/>
      <c r="H88" s="150">
        <v>4916.8620000000001</v>
      </c>
      <c r="I88" s="140">
        <f t="shared" si="3"/>
        <v>4916.8620000000001</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58" t="s">
        <v>308</v>
      </c>
      <c r="B89" s="199" t="s">
        <v>67</v>
      </c>
      <c r="C89" s="153" t="s">
        <v>372</v>
      </c>
      <c r="D89" s="153" t="s">
        <v>280</v>
      </c>
      <c r="E89" s="152">
        <v>1</v>
      </c>
      <c r="F89" s="158" t="s">
        <v>341</v>
      </c>
      <c r="G89" s="150"/>
      <c r="H89" s="150">
        <v>4916.8620000000001</v>
      </c>
      <c r="I89" s="140">
        <f t="shared" si="3"/>
        <v>4916.8620000000001</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309</v>
      </c>
      <c r="B90" s="199" t="s">
        <v>69</v>
      </c>
      <c r="C90" s="153" t="s">
        <v>282</v>
      </c>
      <c r="D90" s="153" t="s">
        <v>280</v>
      </c>
      <c r="E90" s="152">
        <v>1</v>
      </c>
      <c r="F90" s="151" t="s">
        <v>342</v>
      </c>
      <c r="G90" s="150"/>
      <c r="H90" s="150">
        <v>4518.1978399999998</v>
      </c>
      <c r="I90" s="140">
        <f t="shared" si="3"/>
        <v>4518.1978399999998</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92" t="s">
        <v>310</v>
      </c>
      <c r="B91" s="199" t="s">
        <v>69</v>
      </c>
      <c r="C91" s="153" t="s">
        <v>286</v>
      </c>
      <c r="D91" s="153" t="s">
        <v>280</v>
      </c>
      <c r="E91" s="152">
        <v>1</v>
      </c>
      <c r="F91" s="164" t="s">
        <v>343</v>
      </c>
      <c r="G91" s="150"/>
      <c r="H91" s="150">
        <v>4518.1978399999998</v>
      </c>
      <c r="I91" s="140">
        <f t="shared" si="3"/>
        <v>4518.1978399999998</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92" t="s">
        <v>311</v>
      </c>
      <c r="B92" s="199" t="s">
        <v>69</v>
      </c>
      <c r="C92" s="153" t="s">
        <v>370</v>
      </c>
      <c r="D92" s="153" t="s">
        <v>280</v>
      </c>
      <c r="E92" s="152">
        <v>1</v>
      </c>
      <c r="F92" s="151" t="s">
        <v>344</v>
      </c>
      <c r="G92" s="150"/>
      <c r="H92" s="150">
        <v>4518.1978399999998</v>
      </c>
      <c r="I92" s="140">
        <f t="shared" si="3"/>
        <v>4518.1978399999998</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312</v>
      </c>
      <c r="B93" s="199" t="s">
        <v>69</v>
      </c>
      <c r="C93" s="153" t="s">
        <v>299</v>
      </c>
      <c r="D93" s="153" t="s">
        <v>280</v>
      </c>
      <c r="E93" s="152">
        <v>1</v>
      </c>
      <c r="F93" s="151" t="s">
        <v>345</v>
      </c>
      <c r="G93" s="150"/>
      <c r="H93" s="150">
        <v>4518.1978399999998</v>
      </c>
      <c r="I93" s="140">
        <f t="shared" si="3"/>
        <v>4518.1978399999998</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313</v>
      </c>
      <c r="B94" s="199" t="s">
        <v>69</v>
      </c>
      <c r="C94" s="153" t="s">
        <v>373</v>
      </c>
      <c r="D94" s="153" t="s">
        <v>184</v>
      </c>
      <c r="E94" s="152">
        <v>1</v>
      </c>
      <c r="F94" s="158" t="s">
        <v>346</v>
      </c>
      <c r="G94" s="150"/>
      <c r="H94" s="150">
        <v>4518.1978399999998</v>
      </c>
      <c r="I94" s="140">
        <f t="shared" si="3"/>
        <v>4518.1978399999998</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314</v>
      </c>
      <c r="B95" s="199" t="s">
        <v>69</v>
      </c>
      <c r="C95" s="153" t="s">
        <v>295</v>
      </c>
      <c r="D95" s="153" t="s">
        <v>280</v>
      </c>
      <c r="E95" s="152">
        <v>1</v>
      </c>
      <c r="F95" s="202" t="s">
        <v>347</v>
      </c>
      <c r="G95" s="150"/>
      <c r="H95" s="150">
        <v>4518.1978399999998</v>
      </c>
      <c r="I95" s="140">
        <f t="shared" si="3"/>
        <v>4518.1978399999998</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315</v>
      </c>
      <c r="B96" s="199" t="s">
        <v>69</v>
      </c>
      <c r="C96" s="153" t="s">
        <v>374</v>
      </c>
      <c r="D96" s="153" t="s">
        <v>280</v>
      </c>
      <c r="E96" s="152">
        <v>1</v>
      </c>
      <c r="F96" s="151" t="s">
        <v>348</v>
      </c>
      <c r="G96" s="150"/>
      <c r="H96" s="150">
        <v>4518.1978399999998</v>
      </c>
      <c r="I96" s="140">
        <f t="shared" si="3"/>
        <v>4518.1978399999998</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316</v>
      </c>
      <c r="B97" s="199" t="s">
        <v>69</v>
      </c>
      <c r="C97" s="153" t="s">
        <v>376</v>
      </c>
      <c r="D97" s="153" t="s">
        <v>280</v>
      </c>
      <c r="E97" s="152">
        <v>1</v>
      </c>
      <c r="F97" s="151" t="s">
        <v>956</v>
      </c>
      <c r="G97" s="150"/>
      <c r="H97" s="150">
        <v>4518.1978399999998</v>
      </c>
      <c r="I97" s="140">
        <f t="shared" si="3"/>
        <v>4518.1978399999998</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317</v>
      </c>
      <c r="B98" s="199" t="s">
        <v>69</v>
      </c>
      <c r="C98" s="153" t="s">
        <v>375</v>
      </c>
      <c r="D98" s="153" t="s">
        <v>280</v>
      </c>
      <c r="E98" s="152">
        <v>1</v>
      </c>
      <c r="F98" s="151" t="s">
        <v>925</v>
      </c>
      <c r="G98" s="150"/>
      <c r="H98" s="150">
        <v>4518.1978399999998</v>
      </c>
      <c r="I98" s="140">
        <f t="shared" si="3"/>
        <v>4518.1978399999998</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318</v>
      </c>
      <c r="B99" s="199" t="s">
        <v>69</v>
      </c>
      <c r="C99" s="153" t="s">
        <v>377</v>
      </c>
      <c r="D99" s="153" t="s">
        <v>280</v>
      </c>
      <c r="E99" s="152">
        <v>1</v>
      </c>
      <c r="F99" s="151" t="s">
        <v>349</v>
      </c>
      <c r="G99" s="150"/>
      <c r="H99" s="150">
        <v>4518.1978399999998</v>
      </c>
      <c r="I99" s="140">
        <f t="shared" si="3"/>
        <v>4518.1978399999998</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967</v>
      </c>
      <c r="B100" s="199" t="s">
        <v>69</v>
      </c>
      <c r="C100" s="153" t="s">
        <v>295</v>
      </c>
      <c r="D100" s="153" t="s">
        <v>280</v>
      </c>
      <c r="E100" s="152">
        <v>1</v>
      </c>
      <c r="F100" s="151" t="s">
        <v>355</v>
      </c>
      <c r="G100" s="150"/>
      <c r="H100" s="150">
        <v>4518.1978399999998</v>
      </c>
      <c r="I100" s="140">
        <f t="shared" si="3"/>
        <v>4518.1978399999998</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309</v>
      </c>
      <c r="B101" s="199" t="s">
        <v>69</v>
      </c>
      <c r="C101" s="153" t="s">
        <v>296</v>
      </c>
      <c r="D101" s="153" t="s">
        <v>280</v>
      </c>
      <c r="E101" s="152">
        <v>1</v>
      </c>
      <c r="F101" s="151" t="s">
        <v>350</v>
      </c>
      <c r="G101" s="150"/>
      <c r="H101" s="150">
        <v>4518.1978399999998</v>
      </c>
      <c r="I101" s="140">
        <f t="shared" si="3"/>
        <v>4518.1978399999998</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319</v>
      </c>
      <c r="B102" s="199" t="s">
        <v>71</v>
      </c>
      <c r="C102" s="153" t="s">
        <v>183</v>
      </c>
      <c r="D102" s="153" t="s">
        <v>280</v>
      </c>
      <c r="E102" s="152">
        <v>1</v>
      </c>
      <c r="F102" s="151" t="s">
        <v>351</v>
      </c>
      <c r="G102" s="150"/>
      <c r="H102" s="150">
        <v>3720.8695200000002</v>
      </c>
      <c r="I102" s="140">
        <f t="shared" si="3"/>
        <v>3720.8695200000002</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58" t="s">
        <v>320</v>
      </c>
      <c r="B103" s="199" t="s">
        <v>71</v>
      </c>
      <c r="C103" s="153" t="s">
        <v>301</v>
      </c>
      <c r="D103" s="153" t="s">
        <v>280</v>
      </c>
      <c r="E103" s="152">
        <v>1</v>
      </c>
      <c r="F103" s="158" t="s">
        <v>352</v>
      </c>
      <c r="G103" s="150"/>
      <c r="H103" s="150">
        <v>3720.8695200000002</v>
      </c>
      <c r="I103" s="140">
        <f t="shared" si="3"/>
        <v>3720.8695200000002</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201" t="s">
        <v>321</v>
      </c>
      <c r="B104" s="199" t="s">
        <v>71</v>
      </c>
      <c r="C104" s="153" t="s">
        <v>371</v>
      </c>
      <c r="D104" s="153" t="s">
        <v>280</v>
      </c>
      <c r="E104" s="152">
        <v>1</v>
      </c>
      <c r="F104" s="158" t="s">
        <v>353</v>
      </c>
      <c r="G104" s="150"/>
      <c r="H104" s="150">
        <v>3720.8695200000002</v>
      </c>
      <c r="I104" s="140">
        <f t="shared" si="3"/>
        <v>3720.8695200000002</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322</v>
      </c>
      <c r="B105" s="199" t="s">
        <v>71</v>
      </c>
      <c r="C105" s="153" t="s">
        <v>378</v>
      </c>
      <c r="D105" s="153" t="s">
        <v>280</v>
      </c>
      <c r="E105" s="152">
        <v>1</v>
      </c>
      <c r="F105" s="151" t="s">
        <v>354</v>
      </c>
      <c r="G105" s="150"/>
      <c r="H105" s="150">
        <v>3720.8695200000002</v>
      </c>
      <c r="I105" s="140">
        <f t="shared" si="3"/>
        <v>3720.8695200000002</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92" t="s">
        <v>323</v>
      </c>
      <c r="B106" s="199" t="s">
        <v>71</v>
      </c>
      <c r="C106" s="153" t="s">
        <v>295</v>
      </c>
      <c r="D106" s="153" t="s">
        <v>280</v>
      </c>
      <c r="E106" s="152">
        <v>1</v>
      </c>
      <c r="F106" s="157" t="s">
        <v>231</v>
      </c>
      <c r="G106" s="150"/>
      <c r="H106" s="150">
        <v>3720.8695200000002</v>
      </c>
      <c r="I106" s="140">
        <f t="shared" si="3"/>
        <v>3720.8695200000002</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192" t="s">
        <v>324</v>
      </c>
      <c r="B107" s="199" t="s">
        <v>71</v>
      </c>
      <c r="C107" s="153" t="s">
        <v>379</v>
      </c>
      <c r="D107" s="153" t="s">
        <v>280</v>
      </c>
      <c r="E107" s="152">
        <v>1</v>
      </c>
      <c r="F107" s="151" t="s">
        <v>356</v>
      </c>
      <c r="G107" s="150"/>
      <c r="H107" s="150">
        <v>3720.8695200000002</v>
      </c>
      <c r="I107" s="140">
        <f t="shared" si="3"/>
        <v>3720.8695200000002</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325</v>
      </c>
      <c r="B108" s="199" t="s">
        <v>71</v>
      </c>
      <c r="C108" s="153" t="s">
        <v>281</v>
      </c>
      <c r="D108" s="153" t="s">
        <v>280</v>
      </c>
      <c r="E108" s="152">
        <v>1</v>
      </c>
      <c r="F108" s="151" t="s">
        <v>927</v>
      </c>
      <c r="G108" s="150"/>
      <c r="H108" s="150">
        <v>3720.8695200000002</v>
      </c>
      <c r="I108" s="140">
        <f t="shared" si="3"/>
        <v>3720.8695200000002</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326</v>
      </c>
      <c r="B109" s="199" t="s">
        <v>71</v>
      </c>
      <c r="C109" s="153" t="s">
        <v>380</v>
      </c>
      <c r="D109" s="153" t="s">
        <v>280</v>
      </c>
      <c r="E109" s="152">
        <v>1</v>
      </c>
      <c r="F109" s="159" t="s">
        <v>358</v>
      </c>
      <c r="G109" s="150"/>
      <c r="H109" s="150">
        <v>3720.8695200000002</v>
      </c>
      <c r="I109" s="140">
        <f t="shared" si="3"/>
        <v>3720.8695200000002</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327</v>
      </c>
      <c r="B110" s="199" t="s">
        <v>73</v>
      </c>
      <c r="C110" s="153" t="s">
        <v>283</v>
      </c>
      <c r="D110" s="153" t="s">
        <v>280</v>
      </c>
      <c r="E110" s="152">
        <v>1</v>
      </c>
      <c r="F110" s="151" t="s">
        <v>359</v>
      </c>
      <c r="G110" s="150"/>
      <c r="H110" s="150">
        <v>2657.7691199999999</v>
      </c>
      <c r="I110" s="140">
        <f t="shared" si="3"/>
        <v>2657.7691199999999</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328</v>
      </c>
      <c r="B111" s="199" t="s">
        <v>73</v>
      </c>
      <c r="C111" s="153" t="s">
        <v>283</v>
      </c>
      <c r="D111" s="153" t="s">
        <v>280</v>
      </c>
      <c r="E111" s="152">
        <v>1</v>
      </c>
      <c r="F111" s="151" t="s">
        <v>360</v>
      </c>
      <c r="G111" s="150"/>
      <c r="H111" s="150">
        <v>2657.7691199999999</v>
      </c>
      <c r="I111" s="140">
        <f t="shared" si="3"/>
        <v>2657.7691199999999</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196</v>
      </c>
      <c r="B112" s="199" t="s">
        <v>73</v>
      </c>
      <c r="C112" s="153" t="s">
        <v>283</v>
      </c>
      <c r="D112" s="153" t="s">
        <v>280</v>
      </c>
      <c r="E112" s="152">
        <v>1</v>
      </c>
      <c r="F112" s="159" t="s">
        <v>361</v>
      </c>
      <c r="G112" s="150"/>
      <c r="H112" s="150">
        <v>2657.7691199999999</v>
      </c>
      <c r="I112" s="140">
        <f t="shared" si="3"/>
        <v>2657.7691199999999</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329</v>
      </c>
      <c r="B113" s="199" t="s">
        <v>73</v>
      </c>
      <c r="C113" s="153" t="s">
        <v>373</v>
      </c>
      <c r="D113" s="153" t="s">
        <v>280</v>
      </c>
      <c r="E113" s="152">
        <v>1</v>
      </c>
      <c r="F113" s="151" t="s">
        <v>398</v>
      </c>
      <c r="G113" s="150"/>
      <c r="H113" s="150">
        <v>2657.7691199999999</v>
      </c>
      <c r="I113" s="140">
        <f t="shared" si="3"/>
        <v>2657.7691199999999</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330</v>
      </c>
      <c r="B114" s="199" t="s">
        <v>73</v>
      </c>
      <c r="C114" s="153" t="s">
        <v>183</v>
      </c>
      <c r="D114" s="153" t="s">
        <v>280</v>
      </c>
      <c r="E114" s="152">
        <v>1</v>
      </c>
      <c r="F114" s="151" t="s">
        <v>362</v>
      </c>
      <c r="G114" s="150"/>
      <c r="H114" s="150">
        <v>2657.7691199999999</v>
      </c>
      <c r="I114" s="140">
        <f t="shared" si="3"/>
        <v>2657.7691199999999</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331</v>
      </c>
      <c r="B115" s="199" t="s">
        <v>73</v>
      </c>
      <c r="C115" s="153" t="s">
        <v>376</v>
      </c>
      <c r="D115" s="153" t="s">
        <v>280</v>
      </c>
      <c r="E115" s="152">
        <v>1</v>
      </c>
      <c r="F115" s="151" t="s">
        <v>363</v>
      </c>
      <c r="G115" s="150"/>
      <c r="H115" s="150">
        <v>2657.7691199999999</v>
      </c>
      <c r="I115" s="140">
        <f t="shared" si="3"/>
        <v>2657.7691199999999</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332</v>
      </c>
      <c r="B116" s="199" t="s">
        <v>73</v>
      </c>
      <c r="C116" s="153" t="s">
        <v>375</v>
      </c>
      <c r="D116" s="153" t="s">
        <v>280</v>
      </c>
      <c r="E116" s="152">
        <v>1</v>
      </c>
      <c r="F116" s="151" t="s">
        <v>364</v>
      </c>
      <c r="G116" s="150"/>
      <c r="H116" s="150">
        <v>2657.7691199999999</v>
      </c>
      <c r="I116" s="140">
        <f t="shared" si="3"/>
        <v>2657.7691199999999</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333</v>
      </c>
      <c r="B117" s="199" t="s">
        <v>73</v>
      </c>
      <c r="C117" s="153" t="s">
        <v>377</v>
      </c>
      <c r="D117" s="153" t="s">
        <v>280</v>
      </c>
      <c r="E117" s="152">
        <v>1</v>
      </c>
      <c r="F117" s="151" t="s">
        <v>365</v>
      </c>
      <c r="G117" s="150"/>
      <c r="H117" s="150">
        <v>2657.7691199999999</v>
      </c>
      <c r="I117" s="140">
        <f t="shared" si="3"/>
        <v>2657.7691199999999</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334</v>
      </c>
      <c r="B118" s="199" t="s">
        <v>73</v>
      </c>
      <c r="C118" s="153" t="s">
        <v>379</v>
      </c>
      <c r="D118" s="153" t="s">
        <v>280</v>
      </c>
      <c r="E118" s="152">
        <v>1</v>
      </c>
      <c r="F118" s="158" t="s">
        <v>366</v>
      </c>
      <c r="G118" s="150"/>
      <c r="H118" s="150">
        <v>2657.7691199999999</v>
      </c>
      <c r="I118" s="140">
        <f t="shared" si="3"/>
        <v>2657.7691199999999</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0" t="s">
        <v>335</v>
      </c>
      <c r="B119" s="199" t="s">
        <v>73</v>
      </c>
      <c r="C119" s="153" t="s">
        <v>282</v>
      </c>
      <c r="D119" s="153" t="s">
        <v>280</v>
      </c>
      <c r="E119" s="152">
        <v>1</v>
      </c>
      <c r="F119" s="151" t="s">
        <v>367</v>
      </c>
      <c r="G119" s="150"/>
      <c r="H119" s="150">
        <v>2657.7691199999999</v>
      </c>
      <c r="I119" s="140">
        <f t="shared" si="3"/>
        <v>2657.7691199999999</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200" t="s">
        <v>988</v>
      </c>
      <c r="B120" s="199" t="s">
        <v>73</v>
      </c>
      <c r="C120" s="153" t="s">
        <v>371</v>
      </c>
      <c r="D120" s="153" t="s">
        <v>280</v>
      </c>
      <c r="E120" s="152">
        <v>1</v>
      </c>
      <c r="F120" s="163" t="s">
        <v>987</v>
      </c>
      <c r="G120" s="150"/>
      <c r="H120" s="150">
        <v>2657.7691199999999</v>
      </c>
      <c r="I120" s="140">
        <f t="shared" si="3"/>
        <v>2657.7691199999999</v>
      </c>
      <c r="J120" s="130"/>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ht="45" x14ac:dyDescent="0.2">
      <c r="A121" s="137" t="s">
        <v>56</v>
      </c>
      <c r="B121" s="137" t="s">
        <v>57</v>
      </c>
      <c r="C121" s="136" t="s">
        <v>58</v>
      </c>
      <c r="D121" s="136" t="s">
        <v>59</v>
      </c>
      <c r="E121" s="136" t="s">
        <v>60</v>
      </c>
      <c r="F121" s="139"/>
      <c r="G121" s="136" t="s">
        <v>61</v>
      </c>
      <c r="H121" s="136" t="s">
        <v>62</v>
      </c>
      <c r="I121" s="136" t="s">
        <v>63</v>
      </c>
      <c r="J121" s="130"/>
      <c r="K121" s="133"/>
      <c r="L121" s="133"/>
      <c r="M121" s="133"/>
      <c r="N121" s="133"/>
      <c r="O121" s="133"/>
      <c r="P121" s="133"/>
      <c r="Q121" s="133"/>
      <c r="R121" s="138"/>
      <c r="S121" s="138"/>
      <c r="T121" s="138"/>
      <c r="U121" s="138"/>
      <c r="V121" s="138"/>
      <c r="W121" s="138"/>
      <c r="X121" s="138"/>
      <c r="Y121" s="138"/>
      <c r="Z121" s="138"/>
      <c r="AA121" s="138"/>
      <c r="AB121" s="138"/>
      <c r="AC121" s="138"/>
      <c r="AD121" s="138"/>
    </row>
    <row r="122" spans="1:30" x14ac:dyDescent="0.2">
      <c r="A122" s="144" t="s">
        <v>64</v>
      </c>
      <c r="B122" s="143" t="s">
        <v>65</v>
      </c>
      <c r="C122" s="142">
        <f>SUMIFS($E$83:$E$119,$B$83:$B$119,"FDA",$D$83:$D$119,"&lt;&gt;VAGO")</f>
        <v>5</v>
      </c>
      <c r="D122" s="142">
        <f>SUMIFS($E$83:$E$119,$B$83:$B$119,"FDA",$D$83:$D$119,"VAGO")</f>
        <v>0</v>
      </c>
      <c r="E122" s="142">
        <f>C122+D122</f>
        <v>5</v>
      </c>
      <c r="F122" s="148"/>
      <c r="G122" s="140">
        <f>SUMIF($B$83:$B$119,"FDA",$G$83:$G$119)</f>
        <v>0</v>
      </c>
      <c r="H122" s="140">
        <f>SUMIF($B$83:$B$119,"FDA",$H$83:$H$119)</f>
        <v>29235.411999999997</v>
      </c>
      <c r="I122" s="140">
        <f>SUMIF($B$83:$B$119,"FDA",$I$83:$I$119)</f>
        <v>29235.411999999997</v>
      </c>
      <c r="J122" s="131"/>
      <c r="K122" s="133"/>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144" t="s">
        <v>66</v>
      </c>
      <c r="B123" s="143" t="s">
        <v>67</v>
      </c>
      <c r="C123" s="142">
        <f>SUMIFS($E$83:$E$119,$B$83:$B$119,"FDA-1",$D$83:$D$119,"&lt;&gt;VAGO")</f>
        <v>2</v>
      </c>
      <c r="D123" s="142">
        <f>SUMIFS($E$83:$E$119,$B$83:$B$119,"FDA-1",$D$83:$D$119,"VAGO")</f>
        <v>0</v>
      </c>
      <c r="E123" s="142">
        <f>C123+D123</f>
        <v>2</v>
      </c>
      <c r="F123" s="148"/>
      <c r="G123" s="140">
        <f>SUMIF($B$83:$B$119,"FDA-1",$G$83:$G$119)</f>
        <v>0</v>
      </c>
      <c r="H123" s="140">
        <f>SUMIF($B$83:$B$119,"FDA-1",$H$83:$H$119)</f>
        <v>9833.7240000000002</v>
      </c>
      <c r="I123" s="140">
        <f>SUMIF($B$83:$B$119,"FDA-1",$I$83:$I$119)</f>
        <v>9833.7240000000002</v>
      </c>
      <c r="J123" s="131"/>
      <c r="K123" s="133"/>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144" t="s">
        <v>68</v>
      </c>
      <c r="B124" s="143" t="s">
        <v>69</v>
      </c>
      <c r="C124" s="142">
        <f>SUMIFS($E$83:$E$119,$B$83:$B$119,"FDA-2",$D$83:$D$119,"&lt;&gt;VAGO")</f>
        <v>12</v>
      </c>
      <c r="D124" s="142">
        <f>SUMIFS($E$83:$E$119,$B$83:$B$119,"FDA-2",$D$83:$D$119,"VAGO")</f>
        <v>0</v>
      </c>
      <c r="E124" s="142">
        <f>C124+D124</f>
        <v>12</v>
      </c>
      <c r="F124" s="141"/>
      <c r="G124" s="140">
        <f>SUMIF($B$83:$B$119,"FDA-2",$G$83:$G$119)</f>
        <v>0</v>
      </c>
      <c r="H124" s="140">
        <f>SUMIF($B$83:$B$119,"FDA-2",$H$83:$H$119)</f>
        <v>54218.374080000001</v>
      </c>
      <c r="I124" s="140">
        <f>SUMIF($B$83:$B$119,"FDA-2",$I$83:$I$119)</f>
        <v>54218.374080000001</v>
      </c>
      <c r="J124" s="131"/>
      <c r="K124" s="133"/>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144" t="s">
        <v>70</v>
      </c>
      <c r="B125" s="143" t="s">
        <v>71</v>
      </c>
      <c r="C125" s="142">
        <f>SUMIFS($E$83:$E$119,$B$83:$B$119,"FDA-3",$D$83:$D$119,"&lt;&gt;VAGO")</f>
        <v>8</v>
      </c>
      <c r="D125" s="142">
        <f>SUMIFS($E$83:$E$119,$B$83:$B$119,"FDA-3",$D$83:$D$119,"VAGO")</f>
        <v>0</v>
      </c>
      <c r="E125" s="142">
        <f>C125+D125</f>
        <v>8</v>
      </c>
      <c r="F125" s="145"/>
      <c r="G125" s="140">
        <f>SUMIF($B$83:$B$119,"FDA-3",$G$83:$G$119)</f>
        <v>0</v>
      </c>
      <c r="H125" s="140">
        <f>SUMIF($B$83:$B$119,"FDA-3",$H$83:$H$119)</f>
        <v>29766.956160000002</v>
      </c>
      <c r="I125" s="140">
        <f>SUMIF($B$83:$B$119,"FDA-3",$I$83:$I$119)</f>
        <v>29766.956160000002</v>
      </c>
      <c r="J125" s="131"/>
      <c r="K125" s="133"/>
      <c r="L125" s="131"/>
      <c r="M125" s="131"/>
      <c r="N125" s="131"/>
      <c r="O125" s="131"/>
      <c r="P125" s="131"/>
      <c r="Q125" s="131"/>
      <c r="R125" s="149"/>
      <c r="S125" s="149"/>
      <c r="T125" s="149"/>
      <c r="U125" s="149"/>
      <c r="V125" s="149"/>
      <c r="W125" s="149"/>
      <c r="X125" s="149"/>
      <c r="Y125" s="149"/>
      <c r="Z125" s="149"/>
      <c r="AA125" s="149"/>
      <c r="AB125" s="149"/>
      <c r="AC125" s="149"/>
      <c r="AD125" s="149"/>
    </row>
    <row r="126" spans="1:30" x14ac:dyDescent="0.2">
      <c r="A126" s="144" t="s">
        <v>72</v>
      </c>
      <c r="B126" s="143" t="s">
        <v>73</v>
      </c>
      <c r="C126" s="142">
        <f>SUMIFS($E$83:$E$119,$B$83:$B$119,"FDA-4",$D$83:$D$119,"&lt;&gt;VAGO")</f>
        <v>10</v>
      </c>
      <c r="D126" s="142">
        <f>SUMIFS($E$83:$E$119,$B$83:$B$119,"FDA-4",$D$83:$D$119,"VAGO")</f>
        <v>0</v>
      </c>
      <c r="E126" s="142">
        <f>C126+D126</f>
        <v>10</v>
      </c>
      <c r="F126" s="141"/>
      <c r="G126" s="140">
        <f>SUMIF($B$83:$B$119,"FDA-4",$G$83:$G$119)</f>
        <v>0</v>
      </c>
      <c r="H126" s="140">
        <f>SUMIF($B$83:$B$119,"FDA-4",$H$83:$H$119)</f>
        <v>26577.691200000005</v>
      </c>
      <c r="I126" s="140">
        <f>SUMIF($B$83:$B$119,"FDA-4",$I$83:$I$119)</f>
        <v>26577.691200000005</v>
      </c>
      <c r="J126" s="131"/>
      <c r="K126" s="133"/>
      <c r="L126" s="131"/>
      <c r="M126" s="131"/>
      <c r="N126" s="131"/>
      <c r="O126" s="131"/>
      <c r="P126" s="131"/>
      <c r="Q126" s="131"/>
      <c r="R126" s="149"/>
      <c r="S126" s="149"/>
      <c r="T126" s="149"/>
      <c r="U126" s="149"/>
      <c r="V126" s="149"/>
      <c r="W126" s="149"/>
      <c r="X126" s="149"/>
      <c r="Y126" s="149"/>
      <c r="Z126" s="149"/>
      <c r="AA126" s="149"/>
      <c r="AB126" s="149"/>
      <c r="AC126" s="149"/>
      <c r="AD126" s="149"/>
    </row>
    <row r="127" spans="1:30" ht="30" x14ac:dyDescent="0.2">
      <c r="A127" s="137" t="s">
        <v>74</v>
      </c>
      <c r="B127" s="139"/>
      <c r="C127" s="136">
        <f>SUM(C123:C126)</f>
        <v>32</v>
      </c>
      <c r="D127" s="136">
        <f>SUM(D123:D126)</f>
        <v>0</v>
      </c>
      <c r="E127" s="136">
        <f>SUM(E123:E126)</f>
        <v>32</v>
      </c>
      <c r="F127" s="139"/>
      <c r="G127" s="134">
        <f>SUM(G122:G126)</f>
        <v>0</v>
      </c>
      <c r="H127" s="134">
        <f>SUM(H122:H126)</f>
        <v>149632.15744000001</v>
      </c>
      <c r="I127" s="134">
        <f>SUM(I122:I126)</f>
        <v>149632.15744000001</v>
      </c>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ht="45" customHeight="1" x14ac:dyDescent="0.2">
      <c r="A128" s="198"/>
      <c r="B128" s="198"/>
      <c r="C128" s="198"/>
      <c r="D128" s="198"/>
      <c r="E128" s="198"/>
      <c r="F128" s="198"/>
      <c r="G128" s="198"/>
      <c r="H128" s="198"/>
      <c r="I128" s="133"/>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284" t="s">
        <v>75</v>
      </c>
      <c r="B129" s="282"/>
      <c r="C129" s="282"/>
      <c r="D129" s="282"/>
      <c r="E129" s="282"/>
      <c r="F129" s="282"/>
      <c r="G129" s="282"/>
      <c r="H129" s="282"/>
      <c r="I129" s="283"/>
      <c r="J129" s="131"/>
      <c r="K129" s="133"/>
      <c r="L129" s="131"/>
      <c r="M129" s="131"/>
      <c r="N129" s="131"/>
      <c r="O129" s="131"/>
      <c r="P129" s="131"/>
      <c r="Q129" s="131"/>
      <c r="R129" s="149"/>
      <c r="S129" s="149"/>
      <c r="T129" s="149"/>
      <c r="U129" s="149"/>
      <c r="V129" s="149"/>
      <c r="W129" s="149"/>
      <c r="X129" s="149"/>
      <c r="Y129" s="149"/>
      <c r="Z129" s="149"/>
      <c r="AA129" s="149"/>
      <c r="AB129" s="149"/>
      <c r="AC129" s="149"/>
      <c r="AD129" s="149"/>
    </row>
    <row r="130" spans="1:30" ht="30" x14ac:dyDescent="0.2">
      <c r="A130" s="197" t="s">
        <v>76</v>
      </c>
      <c r="B130" s="196" t="s">
        <v>77</v>
      </c>
      <c r="C130" s="196" t="s">
        <v>78</v>
      </c>
      <c r="D130" s="196" t="s">
        <v>79</v>
      </c>
      <c r="E130" s="196" t="s">
        <v>80</v>
      </c>
      <c r="F130" s="196" t="s">
        <v>81</v>
      </c>
      <c r="G130" s="196" t="s">
        <v>82</v>
      </c>
      <c r="H130" s="196" t="s">
        <v>83</v>
      </c>
      <c r="I130" s="196" t="s">
        <v>84</v>
      </c>
      <c r="J130" s="133"/>
      <c r="K130" s="133"/>
      <c r="L130" s="133"/>
      <c r="M130" s="133"/>
      <c r="N130" s="133"/>
      <c r="O130" s="133"/>
      <c r="P130" s="133"/>
      <c r="Q130" s="133"/>
      <c r="R130" s="132"/>
      <c r="S130" s="132"/>
      <c r="T130" s="132"/>
      <c r="U130" s="132"/>
      <c r="V130" s="132"/>
      <c r="W130" s="132"/>
      <c r="X130" s="132"/>
      <c r="Y130" s="132"/>
      <c r="Z130" s="132"/>
      <c r="AA130" s="132"/>
      <c r="AB130" s="132"/>
      <c r="AC130" s="132"/>
      <c r="AD130" s="132"/>
    </row>
    <row r="131" spans="1:30" x14ac:dyDescent="0.2">
      <c r="A131" s="155" t="s">
        <v>381</v>
      </c>
      <c r="B131" s="154" t="s">
        <v>94</v>
      </c>
      <c r="C131" s="154" t="s">
        <v>281</v>
      </c>
      <c r="D131" s="153" t="s">
        <v>280</v>
      </c>
      <c r="E131" s="152">
        <v>1</v>
      </c>
      <c r="F131" s="156" t="s">
        <v>389</v>
      </c>
      <c r="G131" s="150">
        <v>0</v>
      </c>
      <c r="H131" s="150">
        <v>1200.6885</v>
      </c>
      <c r="I131" s="140">
        <f t="shared" ref="I131:I194" si="4">SUM(G131:H131)</f>
        <v>1200.6885</v>
      </c>
      <c r="J131" s="131"/>
      <c r="K131" s="131"/>
      <c r="L131" s="131"/>
      <c r="M131" s="131"/>
      <c r="N131" s="131"/>
      <c r="O131" s="131"/>
      <c r="P131" s="131"/>
      <c r="Q131" s="131"/>
      <c r="R131" s="149"/>
      <c r="S131" s="149"/>
      <c r="T131" s="149"/>
      <c r="U131" s="149"/>
      <c r="V131" s="149"/>
      <c r="W131" s="149"/>
      <c r="X131" s="149"/>
      <c r="Y131" s="149"/>
      <c r="Z131" s="149"/>
      <c r="AA131" s="149"/>
      <c r="AB131" s="149"/>
      <c r="AC131" s="149"/>
      <c r="AD131" s="149"/>
    </row>
    <row r="132" spans="1:30" x14ac:dyDescent="0.2">
      <c r="A132" s="155" t="s">
        <v>381</v>
      </c>
      <c r="B132" s="154" t="s">
        <v>94</v>
      </c>
      <c r="C132" s="154" t="s">
        <v>281</v>
      </c>
      <c r="D132" s="153" t="s">
        <v>280</v>
      </c>
      <c r="E132" s="152">
        <v>1</v>
      </c>
      <c r="F132" s="158" t="s">
        <v>438</v>
      </c>
      <c r="G132" s="150"/>
      <c r="H132" s="150">
        <v>1200.6885</v>
      </c>
      <c r="I132" s="140">
        <f t="shared" si="4"/>
        <v>1200.6885</v>
      </c>
      <c r="J132" s="131"/>
      <c r="K132" s="131"/>
      <c r="L132" s="131"/>
      <c r="M132" s="131"/>
      <c r="N132" s="131"/>
      <c r="O132" s="131"/>
      <c r="P132" s="131"/>
      <c r="Q132" s="131"/>
      <c r="R132" s="149"/>
      <c r="S132" s="149"/>
      <c r="T132" s="149"/>
      <c r="U132" s="149"/>
      <c r="V132" s="149"/>
      <c r="W132" s="149"/>
      <c r="X132" s="149"/>
      <c r="Y132" s="149"/>
      <c r="Z132" s="149"/>
      <c r="AA132" s="149"/>
      <c r="AB132" s="149"/>
      <c r="AC132" s="149"/>
      <c r="AD132" s="149"/>
    </row>
    <row r="133" spans="1:30" x14ac:dyDescent="0.2">
      <c r="A133" s="155" t="s">
        <v>381</v>
      </c>
      <c r="B133" s="154" t="s">
        <v>94</v>
      </c>
      <c r="C133" s="154" t="s">
        <v>281</v>
      </c>
      <c r="D133" s="153" t="s">
        <v>280</v>
      </c>
      <c r="E133" s="152">
        <v>1</v>
      </c>
      <c r="F133" s="195" t="s">
        <v>390</v>
      </c>
      <c r="G133" s="150"/>
      <c r="H133" s="150">
        <v>1200.6885</v>
      </c>
      <c r="I133" s="140">
        <f t="shared" si="4"/>
        <v>1200.6885</v>
      </c>
      <c r="J133" s="131"/>
      <c r="K133" s="131"/>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155" t="s">
        <v>381</v>
      </c>
      <c r="B134" s="154" t="s">
        <v>94</v>
      </c>
      <c r="C134" s="154" t="s">
        <v>281</v>
      </c>
      <c r="D134" s="153" t="s">
        <v>280</v>
      </c>
      <c r="E134" s="152">
        <v>1</v>
      </c>
      <c r="F134" s="156" t="s">
        <v>974</v>
      </c>
      <c r="G134" s="150"/>
      <c r="H134" s="150">
        <v>1200.6885</v>
      </c>
      <c r="I134" s="140">
        <f t="shared" si="4"/>
        <v>1200.6885</v>
      </c>
      <c r="J134" s="131"/>
      <c r="K134" s="131"/>
      <c r="L134" s="131"/>
      <c r="M134" s="131"/>
      <c r="N134" s="131"/>
      <c r="O134" s="131"/>
      <c r="P134" s="131"/>
      <c r="Q134" s="131"/>
      <c r="R134" s="149"/>
      <c r="S134" s="149"/>
      <c r="T134" s="149"/>
      <c r="U134" s="149"/>
      <c r="V134" s="149"/>
      <c r="W134" s="149"/>
      <c r="X134" s="149"/>
      <c r="Y134" s="149"/>
      <c r="Z134" s="149"/>
      <c r="AA134" s="149"/>
      <c r="AB134" s="149"/>
      <c r="AC134" s="149"/>
      <c r="AD134" s="149"/>
    </row>
    <row r="135" spans="1:30" x14ac:dyDescent="0.2">
      <c r="A135" s="155" t="s">
        <v>381</v>
      </c>
      <c r="B135" s="154" t="s">
        <v>94</v>
      </c>
      <c r="C135" s="154" t="s">
        <v>281</v>
      </c>
      <c r="D135" s="153" t="s">
        <v>280</v>
      </c>
      <c r="E135" s="152">
        <v>1</v>
      </c>
      <c r="F135" s="158" t="s">
        <v>958</v>
      </c>
      <c r="G135" s="150"/>
      <c r="H135" s="150">
        <v>1200.6885</v>
      </c>
      <c r="I135" s="140">
        <f t="shared" si="4"/>
        <v>1200.6885</v>
      </c>
      <c r="J135" s="131"/>
      <c r="K135" s="131"/>
      <c r="L135" s="131"/>
      <c r="M135" s="131"/>
      <c r="N135" s="131"/>
      <c r="O135" s="131"/>
      <c r="P135" s="131"/>
      <c r="Q135" s="131"/>
      <c r="R135" s="149"/>
      <c r="S135" s="149"/>
      <c r="T135" s="149"/>
      <c r="U135" s="149"/>
      <c r="V135" s="149"/>
      <c r="W135" s="149"/>
      <c r="X135" s="149"/>
      <c r="Y135" s="149"/>
      <c r="Z135" s="149"/>
      <c r="AA135" s="149"/>
      <c r="AB135" s="149"/>
      <c r="AC135" s="149"/>
      <c r="AD135" s="149"/>
    </row>
    <row r="136" spans="1:30" x14ac:dyDescent="0.2">
      <c r="A136" s="162" t="s">
        <v>382</v>
      </c>
      <c r="B136" s="154" t="s">
        <v>94</v>
      </c>
      <c r="C136" s="154" t="s">
        <v>281</v>
      </c>
      <c r="D136" s="153" t="s">
        <v>280</v>
      </c>
      <c r="E136" s="152">
        <v>1</v>
      </c>
      <c r="F136" s="158" t="s">
        <v>391</v>
      </c>
      <c r="G136" s="150"/>
      <c r="H136" s="150">
        <v>1200.6885</v>
      </c>
      <c r="I136" s="140">
        <f t="shared" si="4"/>
        <v>1200.6885</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383</v>
      </c>
      <c r="B137" s="154" t="s">
        <v>388</v>
      </c>
      <c r="C137" s="154" t="s">
        <v>281</v>
      </c>
      <c r="D137" s="153" t="s">
        <v>184</v>
      </c>
      <c r="E137" s="152">
        <v>1</v>
      </c>
      <c r="F137" s="193" t="s">
        <v>392</v>
      </c>
      <c r="G137" s="150"/>
      <c r="H137" s="150">
        <v>732.54629999999997</v>
      </c>
      <c r="I137" s="140">
        <f t="shared" si="4"/>
        <v>732.54629999999997</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383</v>
      </c>
      <c r="B138" s="154" t="s">
        <v>388</v>
      </c>
      <c r="C138" s="154" t="s">
        <v>281</v>
      </c>
      <c r="D138" s="153" t="s">
        <v>280</v>
      </c>
      <c r="E138" s="152">
        <v>1</v>
      </c>
      <c r="F138" s="158" t="s">
        <v>393</v>
      </c>
      <c r="G138" s="150"/>
      <c r="H138" s="150">
        <v>732.54629999999997</v>
      </c>
      <c r="I138" s="140">
        <f t="shared" si="4"/>
        <v>732.54629999999997</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383</v>
      </c>
      <c r="B139" s="154" t="s">
        <v>388</v>
      </c>
      <c r="C139" s="154" t="s">
        <v>281</v>
      </c>
      <c r="D139" s="153" t="s">
        <v>280</v>
      </c>
      <c r="E139" s="152">
        <v>1</v>
      </c>
      <c r="F139" s="193" t="s">
        <v>394</v>
      </c>
      <c r="G139" s="150"/>
      <c r="H139" s="150">
        <v>732.54629999999997</v>
      </c>
      <c r="I139" s="140">
        <f t="shared" si="4"/>
        <v>732.54629999999997</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383</v>
      </c>
      <c r="B140" s="154" t="s">
        <v>388</v>
      </c>
      <c r="C140" s="154" t="s">
        <v>281</v>
      </c>
      <c r="D140" s="153" t="s">
        <v>280</v>
      </c>
      <c r="E140" s="152">
        <v>1</v>
      </c>
      <c r="F140" s="158" t="s">
        <v>395</v>
      </c>
      <c r="G140" s="150"/>
      <c r="H140" s="150">
        <v>732.54629999999997</v>
      </c>
      <c r="I140" s="140">
        <f t="shared" si="4"/>
        <v>732.54629999999997</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55" t="s">
        <v>384</v>
      </c>
      <c r="B141" s="154" t="s">
        <v>98</v>
      </c>
      <c r="C141" s="154" t="s">
        <v>281</v>
      </c>
      <c r="D141" s="153" t="s">
        <v>280</v>
      </c>
      <c r="E141" s="152">
        <v>1</v>
      </c>
      <c r="F141" s="172" t="s">
        <v>396</v>
      </c>
      <c r="G141" s="150"/>
      <c r="H141" s="150">
        <v>488.36419999999998</v>
      </c>
      <c r="I141" s="140">
        <f t="shared" si="4"/>
        <v>488.36419999999998</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384</v>
      </c>
      <c r="B142" s="154" t="s">
        <v>98</v>
      </c>
      <c r="C142" s="154" t="s">
        <v>281</v>
      </c>
      <c r="D142" s="153" t="s">
        <v>280</v>
      </c>
      <c r="E142" s="152">
        <v>1</v>
      </c>
      <c r="F142" s="166" t="s">
        <v>357</v>
      </c>
      <c r="G142" s="150"/>
      <c r="H142" s="150">
        <v>488.36419999999998</v>
      </c>
      <c r="I142" s="140">
        <f t="shared" si="4"/>
        <v>488.36419999999998</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384</v>
      </c>
      <c r="B143" s="154" t="s">
        <v>98</v>
      </c>
      <c r="C143" s="154" t="s">
        <v>281</v>
      </c>
      <c r="D143" s="153" t="s">
        <v>280</v>
      </c>
      <c r="E143" s="152">
        <v>1</v>
      </c>
      <c r="F143" s="172" t="s">
        <v>397</v>
      </c>
      <c r="G143" s="150"/>
      <c r="H143" s="150">
        <v>488.36419999999998</v>
      </c>
      <c r="I143" s="140">
        <f t="shared" si="4"/>
        <v>488.36419999999998</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384</v>
      </c>
      <c r="B144" s="154" t="s">
        <v>98</v>
      </c>
      <c r="C144" s="154" t="s">
        <v>281</v>
      </c>
      <c r="D144" s="153" t="s">
        <v>368</v>
      </c>
      <c r="E144" s="152">
        <v>1</v>
      </c>
      <c r="F144" s="166" t="s">
        <v>357</v>
      </c>
      <c r="G144" s="150"/>
      <c r="H144" s="150">
        <v>488.36419999999998</v>
      </c>
      <c r="I144" s="140">
        <f t="shared" si="4"/>
        <v>488.36419999999998</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384</v>
      </c>
      <c r="B145" s="154" t="s">
        <v>98</v>
      </c>
      <c r="C145" s="154" t="s">
        <v>281</v>
      </c>
      <c r="D145" s="153" t="s">
        <v>280</v>
      </c>
      <c r="E145" s="152">
        <v>1</v>
      </c>
      <c r="F145" s="158" t="s">
        <v>934</v>
      </c>
      <c r="G145" s="150"/>
      <c r="H145" s="150">
        <v>488.36419999999998</v>
      </c>
      <c r="I145" s="140">
        <f t="shared" si="4"/>
        <v>488.36419999999998</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154" t="s">
        <v>98</v>
      </c>
      <c r="C146" s="154" t="s">
        <v>281</v>
      </c>
      <c r="D146" s="153" t="s">
        <v>368</v>
      </c>
      <c r="E146" s="152">
        <v>1</v>
      </c>
      <c r="F146" s="166" t="s">
        <v>357</v>
      </c>
      <c r="G146" s="150"/>
      <c r="H146" s="150">
        <v>488.36419999999998</v>
      </c>
      <c r="I146" s="140">
        <f t="shared" si="4"/>
        <v>488.36419999999998</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154" t="s">
        <v>98</v>
      </c>
      <c r="C147" s="154" t="s">
        <v>281</v>
      </c>
      <c r="D147" s="153" t="s">
        <v>280</v>
      </c>
      <c r="E147" s="152">
        <v>1</v>
      </c>
      <c r="F147" s="193" t="s">
        <v>399</v>
      </c>
      <c r="G147" s="150"/>
      <c r="H147" s="150">
        <v>488.36419999999998</v>
      </c>
      <c r="I147" s="140">
        <f t="shared" si="4"/>
        <v>488.36419999999998</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384</v>
      </c>
      <c r="B148" s="154" t="s">
        <v>98</v>
      </c>
      <c r="C148" s="154" t="s">
        <v>281</v>
      </c>
      <c r="D148" s="153" t="s">
        <v>280</v>
      </c>
      <c r="E148" s="152">
        <v>1</v>
      </c>
      <c r="F148" s="194" t="s">
        <v>400</v>
      </c>
      <c r="G148" s="150"/>
      <c r="H148" s="150">
        <v>488.36419999999998</v>
      </c>
      <c r="I148" s="140">
        <f t="shared" si="4"/>
        <v>488.36419999999998</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385</v>
      </c>
      <c r="B149" s="154" t="s">
        <v>104</v>
      </c>
      <c r="C149" s="154" t="s">
        <v>281</v>
      </c>
      <c r="D149" s="153" t="s">
        <v>280</v>
      </c>
      <c r="E149" s="152">
        <v>1</v>
      </c>
      <c r="F149" s="158" t="s">
        <v>401</v>
      </c>
      <c r="G149" s="150"/>
      <c r="H149" s="150">
        <v>313.94409999999999</v>
      </c>
      <c r="I149" s="140">
        <f t="shared" si="4"/>
        <v>313.94409999999999</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386</v>
      </c>
      <c r="B150" s="154" t="s">
        <v>102</v>
      </c>
      <c r="C150" s="154" t="s">
        <v>281</v>
      </c>
      <c r="D150" s="153" t="s">
        <v>368</v>
      </c>
      <c r="E150" s="152">
        <v>1</v>
      </c>
      <c r="F150" s="166" t="s">
        <v>357</v>
      </c>
      <c r="G150" s="150"/>
      <c r="H150" s="150">
        <v>401.1617</v>
      </c>
      <c r="I150" s="140">
        <f t="shared" si="4"/>
        <v>401.1617</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55" t="s">
        <v>402</v>
      </c>
      <c r="B151" s="154" t="s">
        <v>94</v>
      </c>
      <c r="C151" s="154" t="s">
        <v>183</v>
      </c>
      <c r="D151" s="153" t="s">
        <v>280</v>
      </c>
      <c r="E151" s="152">
        <v>1</v>
      </c>
      <c r="F151" s="158" t="s">
        <v>405</v>
      </c>
      <c r="G151" s="150"/>
      <c r="H151" s="150">
        <v>1200.6885</v>
      </c>
      <c r="I151" s="140">
        <f t="shared" si="4"/>
        <v>1200.6885</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62" t="s">
        <v>403</v>
      </c>
      <c r="B152" s="154" t="s">
        <v>94</v>
      </c>
      <c r="C152" s="154" t="s">
        <v>183</v>
      </c>
      <c r="D152" s="153" t="s">
        <v>280</v>
      </c>
      <c r="E152" s="152">
        <v>1</v>
      </c>
      <c r="F152" s="158" t="s">
        <v>406</v>
      </c>
      <c r="G152" s="150"/>
      <c r="H152" s="150">
        <v>1200.6885</v>
      </c>
      <c r="I152" s="140">
        <f t="shared" si="4"/>
        <v>1200.6885</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383</v>
      </c>
      <c r="B153" s="154" t="s">
        <v>388</v>
      </c>
      <c r="C153" s="154" t="s">
        <v>183</v>
      </c>
      <c r="D153" s="153" t="s">
        <v>280</v>
      </c>
      <c r="E153" s="152">
        <v>1</v>
      </c>
      <c r="F153" s="193" t="s">
        <v>407</v>
      </c>
      <c r="G153" s="150"/>
      <c r="H153" s="150">
        <v>732.54629999999997</v>
      </c>
      <c r="I153" s="140">
        <f t="shared" si="4"/>
        <v>732.54629999999997</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55" t="s">
        <v>383</v>
      </c>
      <c r="B154" s="154" t="s">
        <v>388</v>
      </c>
      <c r="C154" s="154" t="s">
        <v>183</v>
      </c>
      <c r="D154" s="153" t="s">
        <v>368</v>
      </c>
      <c r="E154" s="152">
        <v>1</v>
      </c>
      <c r="F154" s="166" t="s">
        <v>357</v>
      </c>
      <c r="G154" s="150"/>
      <c r="H154" s="150">
        <v>732.54629999999997</v>
      </c>
      <c r="I154" s="140">
        <f t="shared" si="4"/>
        <v>732.54629999999997</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92" t="s">
        <v>384</v>
      </c>
      <c r="B155" s="154" t="s">
        <v>98</v>
      </c>
      <c r="C155" s="154" t="s">
        <v>183</v>
      </c>
      <c r="D155" s="153" t="s">
        <v>280</v>
      </c>
      <c r="E155" s="152">
        <v>1</v>
      </c>
      <c r="F155" s="158" t="s">
        <v>408</v>
      </c>
      <c r="G155" s="150"/>
      <c r="H155" s="150">
        <v>488.36419999999998</v>
      </c>
      <c r="I155" s="140">
        <f t="shared" si="4"/>
        <v>488.36419999999998</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404</v>
      </c>
      <c r="B156" s="154" t="s">
        <v>387</v>
      </c>
      <c r="C156" s="154" t="s">
        <v>183</v>
      </c>
      <c r="D156" s="153" t="s">
        <v>280</v>
      </c>
      <c r="E156" s="152">
        <v>1</v>
      </c>
      <c r="F156" s="158" t="s">
        <v>409</v>
      </c>
      <c r="G156" s="150"/>
      <c r="H156" s="150">
        <v>436.04270000000002</v>
      </c>
      <c r="I156" s="140">
        <f t="shared" si="4"/>
        <v>436.04270000000002</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55" t="s">
        <v>404</v>
      </c>
      <c r="B157" s="154" t="s">
        <v>387</v>
      </c>
      <c r="C157" s="154" t="s">
        <v>183</v>
      </c>
      <c r="D157" s="153" t="s">
        <v>280</v>
      </c>
      <c r="E157" s="152">
        <v>1</v>
      </c>
      <c r="F157" s="158" t="s">
        <v>410</v>
      </c>
      <c r="G157" s="150"/>
      <c r="H157" s="150">
        <v>436.04270000000002</v>
      </c>
      <c r="I157" s="140">
        <f t="shared" si="4"/>
        <v>436.04270000000002</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65" t="s">
        <v>386</v>
      </c>
      <c r="B158" s="154" t="s">
        <v>102</v>
      </c>
      <c r="C158" s="154" t="s">
        <v>183</v>
      </c>
      <c r="D158" s="153" t="s">
        <v>280</v>
      </c>
      <c r="E158" s="152">
        <v>1</v>
      </c>
      <c r="F158" s="158" t="s">
        <v>411</v>
      </c>
      <c r="G158" s="150"/>
      <c r="H158" s="150">
        <v>401.1617</v>
      </c>
      <c r="I158" s="140">
        <f t="shared" si="4"/>
        <v>401.1617</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65" t="s">
        <v>386</v>
      </c>
      <c r="B159" s="154" t="s">
        <v>102</v>
      </c>
      <c r="C159" s="154" t="s">
        <v>183</v>
      </c>
      <c r="D159" s="153" t="s">
        <v>280</v>
      </c>
      <c r="E159" s="152">
        <v>1</v>
      </c>
      <c r="F159" s="158" t="s">
        <v>412</v>
      </c>
      <c r="G159" s="150"/>
      <c r="H159" s="150">
        <v>401.1617</v>
      </c>
      <c r="I159" s="140">
        <f t="shared" si="4"/>
        <v>401.1617</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65" t="s">
        <v>386</v>
      </c>
      <c r="B160" s="154" t="s">
        <v>102</v>
      </c>
      <c r="C160" s="154" t="s">
        <v>183</v>
      </c>
      <c r="D160" s="153" t="s">
        <v>280</v>
      </c>
      <c r="E160" s="152">
        <v>1</v>
      </c>
      <c r="F160" s="158" t="s">
        <v>413</v>
      </c>
      <c r="G160" s="150"/>
      <c r="H160" s="150">
        <v>401.1617</v>
      </c>
      <c r="I160" s="140">
        <f t="shared" si="4"/>
        <v>401.1617</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65" t="s">
        <v>386</v>
      </c>
      <c r="B161" s="154" t="s">
        <v>102</v>
      </c>
      <c r="C161" s="154" t="s">
        <v>183</v>
      </c>
      <c r="D161" s="153" t="s">
        <v>280</v>
      </c>
      <c r="E161" s="152">
        <v>1</v>
      </c>
      <c r="F161" s="158" t="s">
        <v>414</v>
      </c>
      <c r="G161" s="150"/>
      <c r="H161" s="150">
        <v>401.1617</v>
      </c>
      <c r="I161" s="140">
        <f t="shared" si="4"/>
        <v>401.1617</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65" t="s">
        <v>386</v>
      </c>
      <c r="B162" s="154" t="s">
        <v>102</v>
      </c>
      <c r="C162" s="154" t="s">
        <v>183</v>
      </c>
      <c r="D162" s="153" t="s">
        <v>280</v>
      </c>
      <c r="E162" s="152">
        <v>1</v>
      </c>
      <c r="F162" s="158" t="s">
        <v>415</v>
      </c>
      <c r="G162" s="150"/>
      <c r="H162" s="150">
        <v>401.1617</v>
      </c>
      <c r="I162" s="140">
        <f t="shared" si="4"/>
        <v>401.1617</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154" t="s">
        <v>102</v>
      </c>
      <c r="C163" s="154" t="s">
        <v>183</v>
      </c>
      <c r="D163" s="153" t="s">
        <v>280</v>
      </c>
      <c r="E163" s="152">
        <v>1</v>
      </c>
      <c r="F163" s="158" t="s">
        <v>416</v>
      </c>
      <c r="G163" s="150"/>
      <c r="H163" s="150">
        <v>401.1617</v>
      </c>
      <c r="I163" s="140">
        <f t="shared" si="4"/>
        <v>401.1617</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154" t="s">
        <v>102</v>
      </c>
      <c r="C164" s="154" t="s">
        <v>183</v>
      </c>
      <c r="D164" s="153" t="s">
        <v>280</v>
      </c>
      <c r="E164" s="152">
        <v>1</v>
      </c>
      <c r="F164" s="158" t="s">
        <v>417</v>
      </c>
      <c r="G164" s="150"/>
      <c r="H164" s="150">
        <v>401.1617</v>
      </c>
      <c r="I164" s="140">
        <f t="shared" si="4"/>
        <v>401.1617</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154" t="s">
        <v>102</v>
      </c>
      <c r="C165" s="154" t="s">
        <v>183</v>
      </c>
      <c r="D165" s="153" t="s">
        <v>280</v>
      </c>
      <c r="E165" s="152">
        <v>1</v>
      </c>
      <c r="F165" s="172" t="s">
        <v>418</v>
      </c>
      <c r="G165" s="150"/>
      <c r="H165" s="150">
        <v>401.1617</v>
      </c>
      <c r="I165" s="140">
        <f t="shared" si="4"/>
        <v>401.1617</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154" t="s">
        <v>102</v>
      </c>
      <c r="C166" s="154" t="s">
        <v>183</v>
      </c>
      <c r="D166" s="153" t="s">
        <v>280</v>
      </c>
      <c r="E166" s="152">
        <v>1</v>
      </c>
      <c r="F166" s="158" t="s">
        <v>419</v>
      </c>
      <c r="G166" s="150"/>
      <c r="H166" s="150">
        <v>401.1617</v>
      </c>
      <c r="I166" s="140">
        <f t="shared" si="4"/>
        <v>401.1617</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154" t="s">
        <v>102</v>
      </c>
      <c r="C167" s="154" t="s">
        <v>183</v>
      </c>
      <c r="D167" s="153" t="s">
        <v>280</v>
      </c>
      <c r="E167" s="152">
        <v>1</v>
      </c>
      <c r="F167" s="191" t="s">
        <v>420</v>
      </c>
      <c r="G167" s="150"/>
      <c r="H167" s="150">
        <v>401.1617</v>
      </c>
      <c r="I167" s="140">
        <f t="shared" si="4"/>
        <v>401.1617</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154" t="s">
        <v>102</v>
      </c>
      <c r="C168" s="154" t="s">
        <v>183</v>
      </c>
      <c r="D168" s="153" t="s">
        <v>280</v>
      </c>
      <c r="E168" s="152">
        <v>1</v>
      </c>
      <c r="F168" s="158" t="s">
        <v>421</v>
      </c>
      <c r="G168" s="150"/>
      <c r="H168" s="150">
        <v>401.1617</v>
      </c>
      <c r="I168" s="140">
        <f t="shared" si="4"/>
        <v>401.1617</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154" t="s">
        <v>102</v>
      </c>
      <c r="C169" s="154" t="s">
        <v>183</v>
      </c>
      <c r="D169" s="153" t="s">
        <v>280</v>
      </c>
      <c r="E169" s="152">
        <v>1</v>
      </c>
      <c r="F169" s="158" t="s">
        <v>422</v>
      </c>
      <c r="G169" s="150"/>
      <c r="H169" s="150">
        <v>401.1617</v>
      </c>
      <c r="I169" s="140">
        <f t="shared" si="4"/>
        <v>401.1617</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154" t="s">
        <v>102</v>
      </c>
      <c r="C170" s="154" t="s">
        <v>183</v>
      </c>
      <c r="D170" s="153" t="s">
        <v>280</v>
      </c>
      <c r="E170" s="152">
        <v>1</v>
      </c>
      <c r="F170" s="158" t="s">
        <v>423</v>
      </c>
      <c r="G170" s="150"/>
      <c r="H170" s="150">
        <v>401.1617</v>
      </c>
      <c r="I170" s="140">
        <f t="shared" si="4"/>
        <v>401.1617</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154" t="s">
        <v>102</v>
      </c>
      <c r="C171" s="154" t="s">
        <v>183</v>
      </c>
      <c r="D171" s="153" t="s">
        <v>280</v>
      </c>
      <c r="E171" s="152">
        <v>1</v>
      </c>
      <c r="F171" s="151" t="s">
        <v>424</v>
      </c>
      <c r="G171" s="150"/>
      <c r="H171" s="150">
        <v>401.1617</v>
      </c>
      <c r="I171" s="140">
        <f t="shared" si="4"/>
        <v>401.1617</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154" t="s">
        <v>102</v>
      </c>
      <c r="C172" s="154" t="s">
        <v>183</v>
      </c>
      <c r="D172" s="153" t="s">
        <v>280</v>
      </c>
      <c r="E172" s="152">
        <v>1</v>
      </c>
      <c r="F172" s="158" t="s">
        <v>425</v>
      </c>
      <c r="G172" s="150"/>
      <c r="H172" s="150">
        <v>401.1617</v>
      </c>
      <c r="I172" s="140">
        <f t="shared" si="4"/>
        <v>401.1617</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154" t="s">
        <v>102</v>
      </c>
      <c r="C173" s="154" t="s">
        <v>183</v>
      </c>
      <c r="D173" s="153" t="s">
        <v>280</v>
      </c>
      <c r="E173" s="152">
        <v>1</v>
      </c>
      <c r="F173" s="151" t="s">
        <v>426</v>
      </c>
      <c r="G173" s="150"/>
      <c r="H173" s="150">
        <v>401.1617</v>
      </c>
      <c r="I173" s="140">
        <f t="shared" si="4"/>
        <v>401.1617</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154" t="s">
        <v>102</v>
      </c>
      <c r="C174" s="154" t="s">
        <v>183</v>
      </c>
      <c r="D174" s="153" t="s">
        <v>280</v>
      </c>
      <c r="E174" s="152">
        <v>1</v>
      </c>
      <c r="F174" s="158" t="s">
        <v>427</v>
      </c>
      <c r="G174" s="150"/>
      <c r="H174" s="150">
        <v>401.1617</v>
      </c>
      <c r="I174" s="140">
        <f t="shared" si="4"/>
        <v>401.1617</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154" t="s">
        <v>102</v>
      </c>
      <c r="C175" s="154" t="s">
        <v>183</v>
      </c>
      <c r="D175" s="153" t="s">
        <v>280</v>
      </c>
      <c r="E175" s="152">
        <v>1</v>
      </c>
      <c r="F175" s="156" t="s">
        <v>986</v>
      </c>
      <c r="G175" s="150"/>
      <c r="H175" s="150">
        <v>401.1617</v>
      </c>
      <c r="I175" s="140">
        <f t="shared" si="4"/>
        <v>401.1617</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154" t="s">
        <v>102</v>
      </c>
      <c r="C176" s="154" t="s">
        <v>183</v>
      </c>
      <c r="D176" s="153" t="s">
        <v>280</v>
      </c>
      <c r="E176" s="152">
        <v>1</v>
      </c>
      <c r="F176" s="158" t="s">
        <v>428</v>
      </c>
      <c r="G176" s="150"/>
      <c r="H176" s="150">
        <v>401.1617</v>
      </c>
      <c r="I176" s="140">
        <f t="shared" si="4"/>
        <v>401.1617</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65" t="s">
        <v>386</v>
      </c>
      <c r="B177" s="154" t="s">
        <v>102</v>
      </c>
      <c r="C177" s="154" t="s">
        <v>183</v>
      </c>
      <c r="D177" s="153" t="s">
        <v>280</v>
      </c>
      <c r="E177" s="152">
        <v>1</v>
      </c>
      <c r="F177" s="158" t="s">
        <v>429</v>
      </c>
      <c r="G177" s="150"/>
      <c r="H177" s="150">
        <v>401.1617</v>
      </c>
      <c r="I177" s="140">
        <f t="shared" si="4"/>
        <v>401.1617</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55" t="s">
        <v>385</v>
      </c>
      <c r="B178" s="154" t="s">
        <v>104</v>
      </c>
      <c r="C178" s="154" t="s">
        <v>183</v>
      </c>
      <c r="D178" s="153" t="s">
        <v>280</v>
      </c>
      <c r="E178" s="152">
        <v>1</v>
      </c>
      <c r="F178" s="158" t="s">
        <v>430</v>
      </c>
      <c r="G178" s="150"/>
      <c r="H178" s="150">
        <v>313.94409999999999</v>
      </c>
      <c r="I178" s="140">
        <f t="shared" si="4"/>
        <v>313.94409999999999</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55" t="s">
        <v>385</v>
      </c>
      <c r="B179" s="154" t="s">
        <v>104</v>
      </c>
      <c r="C179" s="154" t="s">
        <v>183</v>
      </c>
      <c r="D179" s="153" t="s">
        <v>280</v>
      </c>
      <c r="E179" s="152">
        <v>1</v>
      </c>
      <c r="F179" s="158" t="s">
        <v>431</v>
      </c>
      <c r="G179" s="150"/>
      <c r="H179" s="150">
        <v>313.94409999999999</v>
      </c>
      <c r="I179" s="140">
        <f t="shared" si="4"/>
        <v>313.94409999999999</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55" t="s">
        <v>385</v>
      </c>
      <c r="B180" s="154" t="s">
        <v>104</v>
      </c>
      <c r="C180" s="154" t="s">
        <v>183</v>
      </c>
      <c r="D180" s="153" t="s">
        <v>280</v>
      </c>
      <c r="E180" s="152">
        <v>1</v>
      </c>
      <c r="F180" s="158" t="s">
        <v>439</v>
      </c>
      <c r="G180" s="150"/>
      <c r="H180" s="150">
        <v>313.94409999999999</v>
      </c>
      <c r="I180" s="140">
        <f t="shared" si="4"/>
        <v>313.94409999999999</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90" t="s">
        <v>385</v>
      </c>
      <c r="B181" s="154" t="s">
        <v>104</v>
      </c>
      <c r="C181" s="154" t="s">
        <v>183</v>
      </c>
      <c r="D181" s="153" t="s">
        <v>280</v>
      </c>
      <c r="E181" s="152">
        <v>1</v>
      </c>
      <c r="F181" s="158" t="s">
        <v>432</v>
      </c>
      <c r="G181" s="150"/>
      <c r="H181" s="150">
        <v>313.94409999999999</v>
      </c>
      <c r="I181" s="140">
        <f t="shared" si="4"/>
        <v>313.94409999999999</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62" t="s">
        <v>382</v>
      </c>
      <c r="B182" s="154" t="s">
        <v>94</v>
      </c>
      <c r="C182" s="154" t="s">
        <v>297</v>
      </c>
      <c r="D182" s="153" t="s">
        <v>280</v>
      </c>
      <c r="E182" s="152">
        <v>1</v>
      </c>
      <c r="F182" s="151" t="s">
        <v>440</v>
      </c>
      <c r="G182" s="189"/>
      <c r="H182" s="150">
        <v>1200.6885</v>
      </c>
      <c r="I182" s="140">
        <f t="shared" si="4"/>
        <v>1200.6885</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404</v>
      </c>
      <c r="B183" s="154" t="s">
        <v>387</v>
      </c>
      <c r="C183" s="154" t="s">
        <v>297</v>
      </c>
      <c r="D183" s="153" t="s">
        <v>280</v>
      </c>
      <c r="E183" s="152">
        <v>1</v>
      </c>
      <c r="F183" s="188" t="s">
        <v>942</v>
      </c>
      <c r="G183" s="150"/>
      <c r="H183" s="150">
        <v>436.04270000000002</v>
      </c>
      <c r="I183" s="140">
        <f t="shared" si="4"/>
        <v>436.04270000000002</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385</v>
      </c>
      <c r="B184" s="154" t="s">
        <v>104</v>
      </c>
      <c r="C184" s="154" t="s">
        <v>297</v>
      </c>
      <c r="D184" s="153" t="s">
        <v>280</v>
      </c>
      <c r="E184" s="152">
        <v>1</v>
      </c>
      <c r="F184" s="158" t="s">
        <v>939</v>
      </c>
      <c r="G184" s="150"/>
      <c r="H184" s="150">
        <v>313.94409999999999</v>
      </c>
      <c r="I184" s="140">
        <f t="shared" si="4"/>
        <v>313.94409999999999</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433</v>
      </c>
      <c r="B185" s="154" t="s">
        <v>94</v>
      </c>
      <c r="C185" s="154" t="s">
        <v>434</v>
      </c>
      <c r="D185" s="153" t="s">
        <v>280</v>
      </c>
      <c r="E185" s="152">
        <v>1</v>
      </c>
      <c r="F185" s="157" t="s">
        <v>435</v>
      </c>
      <c r="G185" s="150"/>
      <c r="H185" s="150">
        <v>1200.6885</v>
      </c>
      <c r="I185" s="140">
        <f t="shared" si="4"/>
        <v>1200.6885</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55" t="s">
        <v>383</v>
      </c>
      <c r="B186" s="154" t="s">
        <v>388</v>
      </c>
      <c r="C186" s="154" t="s">
        <v>434</v>
      </c>
      <c r="D186" s="153" t="s">
        <v>280</v>
      </c>
      <c r="E186" s="152">
        <v>1</v>
      </c>
      <c r="F186" s="158" t="s">
        <v>436</v>
      </c>
      <c r="G186" s="150"/>
      <c r="H186" s="150">
        <v>732.54629999999997</v>
      </c>
      <c r="I186" s="140">
        <f t="shared" si="4"/>
        <v>732.54629999999997</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55" t="s">
        <v>441</v>
      </c>
      <c r="B187" s="154" t="s">
        <v>94</v>
      </c>
      <c r="C187" s="174" t="s">
        <v>443</v>
      </c>
      <c r="D187" s="153" t="s">
        <v>280</v>
      </c>
      <c r="E187" s="152">
        <v>1</v>
      </c>
      <c r="F187" s="159" t="s">
        <v>444</v>
      </c>
      <c r="G187" s="150"/>
      <c r="H187" s="150">
        <v>1200.6885</v>
      </c>
      <c r="I187" s="140">
        <f t="shared" si="4"/>
        <v>1200.6885</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383</v>
      </c>
      <c r="B188" s="154" t="s">
        <v>388</v>
      </c>
      <c r="C188" s="174" t="s">
        <v>443</v>
      </c>
      <c r="D188" s="153" t="s">
        <v>280</v>
      </c>
      <c r="E188" s="152">
        <v>1</v>
      </c>
      <c r="F188" s="187" t="s">
        <v>445</v>
      </c>
      <c r="G188" s="150"/>
      <c r="H188" s="150">
        <v>732.54629999999997</v>
      </c>
      <c r="I188" s="140">
        <f t="shared" si="4"/>
        <v>732.54629999999997</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386</v>
      </c>
      <c r="B189" s="154" t="s">
        <v>102</v>
      </c>
      <c r="C189" s="174" t="s">
        <v>443</v>
      </c>
      <c r="D189" s="153" t="s">
        <v>280</v>
      </c>
      <c r="E189" s="152">
        <v>1</v>
      </c>
      <c r="F189" s="164" t="s">
        <v>446</v>
      </c>
      <c r="G189" s="150"/>
      <c r="H189" s="150">
        <v>401.1617</v>
      </c>
      <c r="I189" s="140">
        <f t="shared" si="4"/>
        <v>401.1617</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442</v>
      </c>
      <c r="B190" s="154" t="s">
        <v>94</v>
      </c>
      <c r="C190" s="174" t="s">
        <v>443</v>
      </c>
      <c r="D190" s="153" t="s">
        <v>280</v>
      </c>
      <c r="E190" s="152">
        <v>1</v>
      </c>
      <c r="F190" s="158" t="s">
        <v>447</v>
      </c>
      <c r="G190" s="150"/>
      <c r="H190" s="150">
        <v>1200.6885</v>
      </c>
      <c r="I190" s="140">
        <f t="shared" si="4"/>
        <v>1200.6885</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404</v>
      </c>
      <c r="B191" s="154" t="s">
        <v>387</v>
      </c>
      <c r="C191" s="184" t="s">
        <v>443</v>
      </c>
      <c r="D191" s="153" t="s">
        <v>280</v>
      </c>
      <c r="E191" s="152">
        <v>1</v>
      </c>
      <c r="F191" s="158" t="s">
        <v>448</v>
      </c>
      <c r="G191" s="150"/>
      <c r="H191" s="150">
        <v>436.04270000000002</v>
      </c>
      <c r="I191" s="140">
        <f t="shared" si="4"/>
        <v>436.04270000000002</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404</v>
      </c>
      <c r="B192" s="154" t="s">
        <v>387</v>
      </c>
      <c r="C192" s="174" t="s">
        <v>451</v>
      </c>
      <c r="D192" s="153" t="s">
        <v>280</v>
      </c>
      <c r="E192" s="152">
        <v>1</v>
      </c>
      <c r="F192" s="158" t="s">
        <v>452</v>
      </c>
      <c r="G192" s="150"/>
      <c r="H192" s="150">
        <v>436.04270000000002</v>
      </c>
      <c r="I192" s="140">
        <f t="shared" si="4"/>
        <v>436.04270000000002</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154" t="s">
        <v>388</v>
      </c>
      <c r="C193" s="174" t="s">
        <v>451</v>
      </c>
      <c r="D193" s="153" t="s">
        <v>280</v>
      </c>
      <c r="E193" s="152">
        <v>1</v>
      </c>
      <c r="F193" s="185" t="s">
        <v>453</v>
      </c>
      <c r="G193" s="150"/>
      <c r="H193" s="150">
        <v>732.54629999999997</v>
      </c>
      <c r="I193" s="140">
        <f t="shared" si="4"/>
        <v>732.54629999999997</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383</v>
      </c>
      <c r="B194" s="154" t="s">
        <v>388</v>
      </c>
      <c r="C194" s="174" t="s">
        <v>451</v>
      </c>
      <c r="D194" s="153" t="s">
        <v>280</v>
      </c>
      <c r="E194" s="152">
        <v>1</v>
      </c>
      <c r="F194" s="185" t="s">
        <v>454</v>
      </c>
      <c r="G194" s="150"/>
      <c r="H194" s="150">
        <v>732.54629999999997</v>
      </c>
      <c r="I194" s="140">
        <f t="shared" si="4"/>
        <v>732.54629999999997</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383</v>
      </c>
      <c r="B195" s="154" t="s">
        <v>388</v>
      </c>
      <c r="C195" s="174" t="s">
        <v>451</v>
      </c>
      <c r="D195" s="153" t="s">
        <v>280</v>
      </c>
      <c r="E195" s="152">
        <v>1</v>
      </c>
      <c r="F195" s="185" t="s">
        <v>964</v>
      </c>
      <c r="G195" s="150"/>
      <c r="H195" s="150">
        <v>732.54629999999997</v>
      </c>
      <c r="I195" s="140">
        <f t="shared" ref="I195:I258" si="5">SUM(G195:H195)</f>
        <v>732.54629999999997</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154" t="s">
        <v>387</v>
      </c>
      <c r="C196" s="174" t="s">
        <v>451</v>
      </c>
      <c r="D196" s="153" t="s">
        <v>280</v>
      </c>
      <c r="E196" s="152">
        <v>1</v>
      </c>
      <c r="F196" s="185" t="s">
        <v>455</v>
      </c>
      <c r="G196" s="150"/>
      <c r="H196" s="150">
        <v>436.04270000000002</v>
      </c>
      <c r="I196" s="140">
        <f t="shared" si="5"/>
        <v>436.04270000000002</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404</v>
      </c>
      <c r="B197" s="154" t="s">
        <v>387</v>
      </c>
      <c r="C197" s="174" t="s">
        <v>451</v>
      </c>
      <c r="D197" s="153" t="s">
        <v>280</v>
      </c>
      <c r="E197" s="152">
        <v>1</v>
      </c>
      <c r="F197" s="185" t="s">
        <v>937</v>
      </c>
      <c r="G197" s="150"/>
      <c r="H197" s="150">
        <v>436.04270000000002</v>
      </c>
      <c r="I197" s="140">
        <f t="shared" si="5"/>
        <v>436.04270000000002</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449</v>
      </c>
      <c r="B198" s="154" t="s">
        <v>94</v>
      </c>
      <c r="C198" s="174" t="s">
        <v>451</v>
      </c>
      <c r="D198" s="153" t="s">
        <v>280</v>
      </c>
      <c r="E198" s="152">
        <v>1</v>
      </c>
      <c r="F198" s="158" t="s">
        <v>963</v>
      </c>
      <c r="G198" s="150"/>
      <c r="H198" s="150">
        <v>1200.6885</v>
      </c>
      <c r="I198" s="140">
        <f t="shared" si="5"/>
        <v>1200.6885</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383</v>
      </c>
      <c r="B199" s="154" t="s">
        <v>388</v>
      </c>
      <c r="C199" s="174" t="s">
        <v>451</v>
      </c>
      <c r="D199" s="153" t="s">
        <v>280</v>
      </c>
      <c r="E199" s="152">
        <v>1</v>
      </c>
      <c r="F199" s="185" t="s">
        <v>456</v>
      </c>
      <c r="G199" s="150"/>
      <c r="H199" s="150">
        <v>732.54629999999997</v>
      </c>
      <c r="I199" s="140">
        <f t="shared" si="5"/>
        <v>732.54629999999997</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404</v>
      </c>
      <c r="B200" s="154" t="s">
        <v>387</v>
      </c>
      <c r="C200" s="174" t="s">
        <v>451</v>
      </c>
      <c r="D200" s="153" t="s">
        <v>280</v>
      </c>
      <c r="E200" s="152">
        <v>1</v>
      </c>
      <c r="F200" s="185" t="s">
        <v>457</v>
      </c>
      <c r="G200" s="150"/>
      <c r="H200" s="150">
        <v>436.04270000000002</v>
      </c>
      <c r="I200" s="140">
        <f t="shared" si="5"/>
        <v>436.04270000000002</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404</v>
      </c>
      <c r="B201" s="154" t="s">
        <v>387</v>
      </c>
      <c r="C201" s="174" t="s">
        <v>451</v>
      </c>
      <c r="D201" s="153" t="s">
        <v>280</v>
      </c>
      <c r="E201" s="152">
        <v>1</v>
      </c>
      <c r="F201" s="158" t="s">
        <v>458</v>
      </c>
      <c r="G201" s="150"/>
      <c r="H201" s="150">
        <v>436.04270000000002</v>
      </c>
      <c r="I201" s="140">
        <f t="shared" si="5"/>
        <v>436.04270000000002</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386</v>
      </c>
      <c r="B202" s="154" t="s">
        <v>102</v>
      </c>
      <c r="C202" s="174" t="s">
        <v>451</v>
      </c>
      <c r="D202" s="153" t="s">
        <v>280</v>
      </c>
      <c r="E202" s="152">
        <v>1</v>
      </c>
      <c r="F202" s="186" t="s">
        <v>952</v>
      </c>
      <c r="G202" s="150"/>
      <c r="H202" s="150">
        <v>401.1617</v>
      </c>
      <c r="I202" s="140">
        <f t="shared" si="5"/>
        <v>401.1617</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450</v>
      </c>
      <c r="B203" s="154" t="s">
        <v>94</v>
      </c>
      <c r="C203" s="174" t="s">
        <v>451</v>
      </c>
      <c r="D203" s="153" t="s">
        <v>280</v>
      </c>
      <c r="E203" s="152">
        <v>1</v>
      </c>
      <c r="F203" s="158" t="s">
        <v>459</v>
      </c>
      <c r="G203" s="150"/>
      <c r="H203" s="150">
        <v>1200.6885</v>
      </c>
      <c r="I203" s="140">
        <f t="shared" si="5"/>
        <v>1200.6885</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383</v>
      </c>
      <c r="B204" s="154" t="s">
        <v>388</v>
      </c>
      <c r="C204" s="174" t="s">
        <v>451</v>
      </c>
      <c r="D204" s="153" t="s">
        <v>280</v>
      </c>
      <c r="E204" s="152">
        <v>1</v>
      </c>
      <c r="F204" s="186" t="s">
        <v>460</v>
      </c>
      <c r="G204" s="150"/>
      <c r="H204" s="150">
        <v>732.54629999999997</v>
      </c>
      <c r="I204" s="140">
        <f t="shared" si="5"/>
        <v>732.54629999999997</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154" t="s">
        <v>387</v>
      </c>
      <c r="C205" s="174" t="s">
        <v>451</v>
      </c>
      <c r="D205" s="153" t="s">
        <v>280</v>
      </c>
      <c r="E205" s="152">
        <v>1</v>
      </c>
      <c r="F205" s="186" t="s">
        <v>461</v>
      </c>
      <c r="G205" s="150"/>
      <c r="H205" s="150">
        <v>436.04270000000002</v>
      </c>
      <c r="I205" s="140">
        <f t="shared" si="5"/>
        <v>436.04270000000002</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386</v>
      </c>
      <c r="B206" s="154" t="s">
        <v>102</v>
      </c>
      <c r="C206" s="174" t="s">
        <v>451</v>
      </c>
      <c r="D206" s="153" t="s">
        <v>280</v>
      </c>
      <c r="E206" s="152">
        <v>1</v>
      </c>
      <c r="F206" s="158" t="s">
        <v>462</v>
      </c>
      <c r="G206" s="150"/>
      <c r="H206" s="150">
        <v>401.1617</v>
      </c>
      <c r="I206" s="140">
        <f t="shared" si="5"/>
        <v>401.1617</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154" t="s">
        <v>102</v>
      </c>
      <c r="C207" s="174" t="s">
        <v>451</v>
      </c>
      <c r="D207" s="153" t="s">
        <v>280</v>
      </c>
      <c r="E207" s="152">
        <v>1</v>
      </c>
      <c r="F207" s="185" t="s">
        <v>463</v>
      </c>
      <c r="G207" s="150"/>
      <c r="H207" s="150">
        <v>401.1617</v>
      </c>
      <c r="I207" s="140">
        <f t="shared" si="5"/>
        <v>401.1617</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386</v>
      </c>
      <c r="B208" s="154" t="s">
        <v>102</v>
      </c>
      <c r="C208" s="174" t="s">
        <v>451</v>
      </c>
      <c r="D208" s="153" t="s">
        <v>280</v>
      </c>
      <c r="E208" s="152">
        <v>1</v>
      </c>
      <c r="F208" s="185" t="s">
        <v>464</v>
      </c>
      <c r="G208" s="150"/>
      <c r="H208" s="150">
        <v>401.1617</v>
      </c>
      <c r="I208" s="140">
        <f t="shared" si="5"/>
        <v>401.1617</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404</v>
      </c>
      <c r="B209" s="154" t="s">
        <v>387</v>
      </c>
      <c r="C209" s="174" t="s">
        <v>298</v>
      </c>
      <c r="D209" s="153" t="s">
        <v>280</v>
      </c>
      <c r="E209" s="152">
        <v>1</v>
      </c>
      <c r="F209" s="158" t="s">
        <v>467</v>
      </c>
      <c r="G209" s="150"/>
      <c r="H209" s="150">
        <v>436.04270000000002</v>
      </c>
      <c r="I209" s="140">
        <f t="shared" si="5"/>
        <v>436.04270000000002</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465</v>
      </c>
      <c r="B210" s="154" t="s">
        <v>94</v>
      </c>
      <c r="C210" s="174" t="s">
        <v>298</v>
      </c>
      <c r="D210" s="153" t="s">
        <v>280</v>
      </c>
      <c r="E210" s="152">
        <v>1</v>
      </c>
      <c r="F210" s="151" t="s">
        <v>468</v>
      </c>
      <c r="G210" s="150"/>
      <c r="H210" s="150">
        <v>1200.6885</v>
      </c>
      <c r="I210" s="140">
        <f t="shared" si="5"/>
        <v>1200.6885</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65" t="s">
        <v>383</v>
      </c>
      <c r="B211" s="154" t="s">
        <v>388</v>
      </c>
      <c r="C211" s="184" t="s">
        <v>298</v>
      </c>
      <c r="D211" s="153" t="s">
        <v>280</v>
      </c>
      <c r="E211" s="152">
        <v>1</v>
      </c>
      <c r="F211" s="158" t="s">
        <v>469</v>
      </c>
      <c r="G211" s="150"/>
      <c r="H211" s="150">
        <v>732.54629999999997</v>
      </c>
      <c r="I211" s="140">
        <f t="shared" si="5"/>
        <v>732.54629999999997</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383</v>
      </c>
      <c r="B212" s="154" t="s">
        <v>388</v>
      </c>
      <c r="C212" s="174" t="s">
        <v>298</v>
      </c>
      <c r="D212" s="153" t="s">
        <v>280</v>
      </c>
      <c r="E212" s="152">
        <v>1</v>
      </c>
      <c r="F212" s="151" t="s">
        <v>470</v>
      </c>
      <c r="G212" s="150"/>
      <c r="H212" s="150">
        <v>732.54629999999997</v>
      </c>
      <c r="I212" s="140">
        <f t="shared" si="5"/>
        <v>732.54629999999997</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404</v>
      </c>
      <c r="B213" s="154" t="s">
        <v>387</v>
      </c>
      <c r="C213" s="174" t="s">
        <v>298</v>
      </c>
      <c r="D213" s="153" t="s">
        <v>280</v>
      </c>
      <c r="E213" s="152">
        <v>1</v>
      </c>
      <c r="F213" s="151" t="s">
        <v>471</v>
      </c>
      <c r="G213" s="150"/>
      <c r="H213" s="150">
        <v>436.04270000000002</v>
      </c>
      <c r="I213" s="140">
        <f t="shared" si="5"/>
        <v>436.04270000000002</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386</v>
      </c>
      <c r="B214" s="154" t="s">
        <v>102</v>
      </c>
      <c r="C214" s="174" t="s">
        <v>298</v>
      </c>
      <c r="D214" s="153" t="s">
        <v>280</v>
      </c>
      <c r="E214" s="152">
        <v>1</v>
      </c>
      <c r="F214" s="158" t="s">
        <v>472</v>
      </c>
      <c r="G214" s="150"/>
      <c r="H214" s="150">
        <v>401.1617</v>
      </c>
      <c r="I214" s="140">
        <f t="shared" si="5"/>
        <v>401.1617</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466</v>
      </c>
      <c r="B215" s="154" t="s">
        <v>94</v>
      </c>
      <c r="C215" s="174" t="s">
        <v>298</v>
      </c>
      <c r="D215" s="153" t="s">
        <v>280</v>
      </c>
      <c r="E215" s="152">
        <v>1</v>
      </c>
      <c r="F215" s="157" t="s">
        <v>761</v>
      </c>
      <c r="G215" s="150"/>
      <c r="H215" s="150">
        <v>1200.6885</v>
      </c>
      <c r="I215" s="140">
        <f t="shared" si="5"/>
        <v>1200.6885</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55" t="s">
        <v>383</v>
      </c>
      <c r="B216" s="154" t="s">
        <v>388</v>
      </c>
      <c r="C216" s="174" t="s">
        <v>298</v>
      </c>
      <c r="D216" s="153" t="s">
        <v>280</v>
      </c>
      <c r="E216" s="152">
        <v>1</v>
      </c>
      <c r="F216" s="183" t="s">
        <v>473</v>
      </c>
      <c r="G216" s="150"/>
      <c r="H216" s="150">
        <v>732.54629999999997</v>
      </c>
      <c r="I216" s="140">
        <f t="shared" si="5"/>
        <v>732.54629999999997</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154" t="s">
        <v>388</v>
      </c>
      <c r="C217" s="174" t="s">
        <v>298</v>
      </c>
      <c r="D217" s="153" t="s">
        <v>280</v>
      </c>
      <c r="E217" s="152">
        <v>1</v>
      </c>
      <c r="F217" s="182" t="s">
        <v>357</v>
      </c>
      <c r="G217" s="150"/>
      <c r="H217" s="150">
        <v>732.54629999999997</v>
      </c>
      <c r="I217" s="140">
        <f t="shared" si="5"/>
        <v>732.54629999999997</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154" t="s">
        <v>387</v>
      </c>
      <c r="C218" s="174" t="s">
        <v>298</v>
      </c>
      <c r="D218" s="153" t="s">
        <v>280</v>
      </c>
      <c r="E218" s="152">
        <v>1</v>
      </c>
      <c r="F218" s="151" t="s">
        <v>971</v>
      </c>
      <c r="G218" s="150"/>
      <c r="H218" s="150">
        <v>436.04270000000002</v>
      </c>
      <c r="I218" s="140">
        <f t="shared" si="5"/>
        <v>436.04270000000002</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386</v>
      </c>
      <c r="B219" s="154" t="s">
        <v>102</v>
      </c>
      <c r="C219" s="174" t="s">
        <v>298</v>
      </c>
      <c r="D219" s="153" t="s">
        <v>280</v>
      </c>
      <c r="E219" s="152">
        <v>1</v>
      </c>
      <c r="F219" s="151" t="s">
        <v>475</v>
      </c>
      <c r="G219" s="150"/>
      <c r="H219" s="150">
        <v>401.1617</v>
      </c>
      <c r="I219" s="140">
        <f t="shared" si="5"/>
        <v>401.1617</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404</v>
      </c>
      <c r="B220" s="181" t="s">
        <v>387</v>
      </c>
      <c r="C220" s="174" t="s">
        <v>299</v>
      </c>
      <c r="D220" s="180" t="s">
        <v>280</v>
      </c>
      <c r="E220" s="152">
        <v>1</v>
      </c>
      <c r="F220" s="158" t="s">
        <v>479</v>
      </c>
      <c r="G220" s="150"/>
      <c r="H220" s="150">
        <v>436.04270000000002</v>
      </c>
      <c r="I220" s="140">
        <f t="shared" si="5"/>
        <v>436.04270000000002</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476</v>
      </c>
      <c r="B221" s="181" t="s">
        <v>94</v>
      </c>
      <c r="C221" s="174" t="s">
        <v>299</v>
      </c>
      <c r="D221" s="180" t="s">
        <v>280</v>
      </c>
      <c r="E221" s="152">
        <v>1</v>
      </c>
      <c r="F221" s="151" t="s">
        <v>938</v>
      </c>
      <c r="G221" s="150"/>
      <c r="H221" s="150">
        <v>1200.6885</v>
      </c>
      <c r="I221" s="140">
        <f t="shared" si="5"/>
        <v>1200.6885</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181" t="s">
        <v>388</v>
      </c>
      <c r="C222" s="174" t="s">
        <v>299</v>
      </c>
      <c r="D222" s="180" t="s">
        <v>280</v>
      </c>
      <c r="E222" s="152">
        <v>1</v>
      </c>
      <c r="F222" s="151" t="s">
        <v>481</v>
      </c>
      <c r="G222" s="150"/>
      <c r="H222" s="150">
        <v>732.54629999999997</v>
      </c>
      <c r="I222" s="140">
        <f t="shared" si="5"/>
        <v>732.54629999999997</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383</v>
      </c>
      <c r="B223" s="181" t="s">
        <v>388</v>
      </c>
      <c r="C223" s="174" t="s">
        <v>299</v>
      </c>
      <c r="D223" s="180" t="s">
        <v>280</v>
      </c>
      <c r="E223" s="152">
        <v>1</v>
      </c>
      <c r="F223" s="158" t="s">
        <v>482</v>
      </c>
      <c r="G223" s="150"/>
      <c r="H223" s="150">
        <v>732.54629999999997</v>
      </c>
      <c r="I223" s="140">
        <f t="shared" si="5"/>
        <v>732.54629999999997</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383</v>
      </c>
      <c r="B224" s="181" t="s">
        <v>388</v>
      </c>
      <c r="C224" s="174" t="s">
        <v>299</v>
      </c>
      <c r="D224" s="180" t="s">
        <v>280</v>
      </c>
      <c r="E224" s="152">
        <v>1</v>
      </c>
      <c r="F224" s="158" t="s">
        <v>483</v>
      </c>
      <c r="G224" s="150"/>
      <c r="H224" s="150">
        <v>732.54629999999997</v>
      </c>
      <c r="I224" s="140">
        <f t="shared" si="5"/>
        <v>732.54629999999997</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181" t="s">
        <v>387</v>
      </c>
      <c r="C225" s="174" t="s">
        <v>299</v>
      </c>
      <c r="D225" s="180" t="s">
        <v>184</v>
      </c>
      <c r="E225" s="152">
        <v>1</v>
      </c>
      <c r="F225" s="151" t="s">
        <v>484</v>
      </c>
      <c r="G225" s="150"/>
      <c r="H225" s="150">
        <v>436.04270000000002</v>
      </c>
      <c r="I225" s="140">
        <f t="shared" si="5"/>
        <v>436.04270000000002</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404</v>
      </c>
      <c r="B226" s="181" t="s">
        <v>387</v>
      </c>
      <c r="C226" s="174" t="s">
        <v>299</v>
      </c>
      <c r="D226" s="180" t="s">
        <v>184</v>
      </c>
      <c r="E226" s="152">
        <v>1</v>
      </c>
      <c r="F226" s="151" t="s">
        <v>485</v>
      </c>
      <c r="G226" s="150"/>
      <c r="H226" s="150">
        <v>436.04270000000002</v>
      </c>
      <c r="I226" s="140">
        <f t="shared" si="5"/>
        <v>436.04270000000002</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477</v>
      </c>
      <c r="B227" s="181" t="s">
        <v>94</v>
      </c>
      <c r="C227" s="174" t="s">
        <v>299</v>
      </c>
      <c r="D227" s="180" t="s">
        <v>280</v>
      </c>
      <c r="E227" s="152">
        <v>1</v>
      </c>
      <c r="F227" s="158" t="s">
        <v>486</v>
      </c>
      <c r="G227" s="150"/>
      <c r="H227" s="150">
        <v>1200.6885</v>
      </c>
      <c r="I227" s="140">
        <f t="shared" si="5"/>
        <v>1200.6885</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181" t="s">
        <v>388</v>
      </c>
      <c r="C228" s="174" t="s">
        <v>299</v>
      </c>
      <c r="D228" s="180" t="s">
        <v>280</v>
      </c>
      <c r="E228" s="152">
        <v>1</v>
      </c>
      <c r="F228" s="160" t="s">
        <v>487</v>
      </c>
      <c r="G228" s="150"/>
      <c r="H228" s="150">
        <v>732.54629999999997</v>
      </c>
      <c r="I228" s="140">
        <f t="shared" si="5"/>
        <v>732.54629999999997</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383</v>
      </c>
      <c r="B229" s="181" t="s">
        <v>388</v>
      </c>
      <c r="C229" s="174" t="s">
        <v>299</v>
      </c>
      <c r="D229" s="180" t="s">
        <v>280</v>
      </c>
      <c r="E229" s="152">
        <v>1</v>
      </c>
      <c r="F229" s="151" t="s">
        <v>488</v>
      </c>
      <c r="G229" s="150"/>
      <c r="H229" s="150">
        <v>732.54629999999997</v>
      </c>
      <c r="I229" s="140">
        <f t="shared" si="5"/>
        <v>732.54629999999997</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404</v>
      </c>
      <c r="B230" s="181" t="s">
        <v>387</v>
      </c>
      <c r="C230" s="174" t="s">
        <v>299</v>
      </c>
      <c r="D230" s="180" t="s">
        <v>280</v>
      </c>
      <c r="E230" s="152">
        <v>1</v>
      </c>
      <c r="F230" s="151" t="s">
        <v>489</v>
      </c>
      <c r="G230" s="150"/>
      <c r="H230" s="150">
        <v>436.04270000000002</v>
      </c>
      <c r="I230" s="140">
        <f t="shared" si="5"/>
        <v>436.04270000000002</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478</v>
      </c>
      <c r="B231" s="181" t="s">
        <v>94</v>
      </c>
      <c r="C231" s="174" t="s">
        <v>299</v>
      </c>
      <c r="D231" s="180" t="s">
        <v>184</v>
      </c>
      <c r="E231" s="152">
        <v>1</v>
      </c>
      <c r="F231" s="151" t="s">
        <v>490</v>
      </c>
      <c r="G231" s="150"/>
      <c r="H231" s="150">
        <v>1200.6885</v>
      </c>
      <c r="I231" s="140">
        <f t="shared" si="5"/>
        <v>1200.6885</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383</v>
      </c>
      <c r="B232" s="181" t="s">
        <v>388</v>
      </c>
      <c r="C232" s="174" t="s">
        <v>299</v>
      </c>
      <c r="D232" s="180" t="s">
        <v>280</v>
      </c>
      <c r="E232" s="152">
        <v>1</v>
      </c>
      <c r="F232" s="151" t="s">
        <v>491</v>
      </c>
      <c r="G232" s="150"/>
      <c r="H232" s="150">
        <v>732.54629999999997</v>
      </c>
      <c r="I232" s="140">
        <f t="shared" si="5"/>
        <v>732.54629999999997</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404</v>
      </c>
      <c r="B233" s="181" t="s">
        <v>387</v>
      </c>
      <c r="C233" s="174" t="s">
        <v>299</v>
      </c>
      <c r="D233" s="180" t="s">
        <v>280</v>
      </c>
      <c r="E233" s="152">
        <v>1</v>
      </c>
      <c r="F233" s="158" t="s">
        <v>480</v>
      </c>
      <c r="G233" s="150"/>
      <c r="H233" s="150">
        <v>436.04270000000002</v>
      </c>
      <c r="I233" s="140">
        <f t="shared" si="5"/>
        <v>436.04270000000002</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404</v>
      </c>
      <c r="B234" s="154" t="s">
        <v>387</v>
      </c>
      <c r="C234" s="179" t="s">
        <v>291</v>
      </c>
      <c r="D234" s="153" t="s">
        <v>280</v>
      </c>
      <c r="E234" s="152">
        <v>1</v>
      </c>
      <c r="F234" s="172" t="s">
        <v>492</v>
      </c>
      <c r="G234" s="150"/>
      <c r="H234" s="150">
        <v>436.04270000000002</v>
      </c>
      <c r="I234" s="140">
        <f t="shared" si="5"/>
        <v>436.04270000000002</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386</v>
      </c>
      <c r="B235" s="154" t="s">
        <v>102</v>
      </c>
      <c r="C235" s="153" t="s">
        <v>291</v>
      </c>
      <c r="D235" s="153" t="s">
        <v>280</v>
      </c>
      <c r="E235" s="152">
        <v>1</v>
      </c>
      <c r="F235" s="158" t="s">
        <v>493</v>
      </c>
      <c r="G235" s="150"/>
      <c r="H235" s="150">
        <v>401.1617</v>
      </c>
      <c r="I235" s="140">
        <f t="shared" si="5"/>
        <v>401.1617</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383</v>
      </c>
      <c r="B236" s="154" t="s">
        <v>388</v>
      </c>
      <c r="C236" s="153" t="s">
        <v>292</v>
      </c>
      <c r="D236" s="153" t="s">
        <v>280</v>
      </c>
      <c r="E236" s="152">
        <v>1</v>
      </c>
      <c r="F236" s="164" t="s">
        <v>494</v>
      </c>
      <c r="G236" s="150"/>
      <c r="H236" s="150">
        <v>732.54629999999997</v>
      </c>
      <c r="I236" s="140">
        <f t="shared" si="5"/>
        <v>732.54629999999997</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384</v>
      </c>
      <c r="B237" s="154" t="s">
        <v>98</v>
      </c>
      <c r="C237" s="153" t="s">
        <v>292</v>
      </c>
      <c r="D237" s="153" t="s">
        <v>280</v>
      </c>
      <c r="E237" s="152">
        <v>1</v>
      </c>
      <c r="F237" s="169" t="s">
        <v>495</v>
      </c>
      <c r="G237" s="150"/>
      <c r="H237" s="150">
        <v>488.36419999999998</v>
      </c>
      <c r="I237" s="140">
        <f t="shared" si="5"/>
        <v>488.36419999999998</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404</v>
      </c>
      <c r="B238" s="154" t="s">
        <v>387</v>
      </c>
      <c r="C238" s="153" t="s">
        <v>292</v>
      </c>
      <c r="D238" s="153" t="s">
        <v>280</v>
      </c>
      <c r="E238" s="152">
        <v>1</v>
      </c>
      <c r="F238" s="164" t="s">
        <v>496</v>
      </c>
      <c r="G238" s="150"/>
      <c r="H238" s="150">
        <v>436.04270000000002</v>
      </c>
      <c r="I238" s="140">
        <f t="shared" si="5"/>
        <v>436.04270000000002</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386</v>
      </c>
      <c r="B239" s="154" t="s">
        <v>102</v>
      </c>
      <c r="C239" s="153" t="s">
        <v>292</v>
      </c>
      <c r="D239" s="153" t="s">
        <v>280</v>
      </c>
      <c r="E239" s="152">
        <v>1</v>
      </c>
      <c r="F239" s="158" t="s">
        <v>953</v>
      </c>
      <c r="G239" s="150"/>
      <c r="H239" s="150">
        <v>401.1617</v>
      </c>
      <c r="I239" s="140">
        <f t="shared" si="5"/>
        <v>401.1617</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497</v>
      </c>
      <c r="B240" s="154" t="s">
        <v>94</v>
      </c>
      <c r="C240" s="153" t="s">
        <v>285</v>
      </c>
      <c r="D240" s="153" t="s">
        <v>280</v>
      </c>
      <c r="E240" s="152">
        <v>1</v>
      </c>
      <c r="F240" s="151" t="s">
        <v>498</v>
      </c>
      <c r="G240" s="150"/>
      <c r="H240" s="150">
        <v>1200.6885</v>
      </c>
      <c r="I240" s="140">
        <f t="shared" si="5"/>
        <v>1200.6885</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383</v>
      </c>
      <c r="B241" s="154" t="s">
        <v>388</v>
      </c>
      <c r="C241" s="153" t="s">
        <v>285</v>
      </c>
      <c r="D241" s="153" t="s">
        <v>280</v>
      </c>
      <c r="E241" s="152">
        <v>1</v>
      </c>
      <c r="F241" s="178" t="s">
        <v>499</v>
      </c>
      <c r="G241" s="150"/>
      <c r="H241" s="150">
        <v>732.54629999999997</v>
      </c>
      <c r="I241" s="140">
        <f t="shared" si="5"/>
        <v>732.54629999999997</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500</v>
      </c>
      <c r="B242" s="154" t="s">
        <v>94</v>
      </c>
      <c r="C242" s="153" t="s">
        <v>501</v>
      </c>
      <c r="D242" s="153" t="s">
        <v>280</v>
      </c>
      <c r="E242" s="152">
        <v>1</v>
      </c>
      <c r="F242" s="158" t="s">
        <v>502</v>
      </c>
      <c r="G242" s="150"/>
      <c r="H242" s="150">
        <v>1200.6885</v>
      </c>
      <c r="I242" s="140">
        <f t="shared" si="5"/>
        <v>1200.6885</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383</v>
      </c>
      <c r="B243" s="154" t="s">
        <v>388</v>
      </c>
      <c r="C243" s="153" t="s">
        <v>501</v>
      </c>
      <c r="D243" s="153" t="s">
        <v>368</v>
      </c>
      <c r="E243" s="152">
        <v>1</v>
      </c>
      <c r="F243" s="166" t="s">
        <v>357</v>
      </c>
      <c r="G243" s="150"/>
      <c r="H243" s="150">
        <v>732.54629999999997</v>
      </c>
      <c r="I243" s="140">
        <f t="shared" si="5"/>
        <v>732.54629999999997</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503</v>
      </c>
      <c r="B244" s="154" t="s">
        <v>94</v>
      </c>
      <c r="C244" s="153" t="s">
        <v>296</v>
      </c>
      <c r="D244" s="153" t="s">
        <v>280</v>
      </c>
      <c r="E244" s="152">
        <v>1</v>
      </c>
      <c r="F244" s="158" t="s">
        <v>504</v>
      </c>
      <c r="G244" s="150"/>
      <c r="H244" s="150">
        <v>1200.6885</v>
      </c>
      <c r="I244" s="140">
        <f t="shared" si="5"/>
        <v>1200.6885</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65" t="s">
        <v>383</v>
      </c>
      <c r="B245" s="154" t="s">
        <v>388</v>
      </c>
      <c r="C245" s="153" t="s">
        <v>296</v>
      </c>
      <c r="D245" s="153" t="s">
        <v>280</v>
      </c>
      <c r="E245" s="152">
        <v>1</v>
      </c>
      <c r="F245" s="177" t="s">
        <v>505</v>
      </c>
      <c r="G245" s="150"/>
      <c r="H245" s="150">
        <v>732.54629999999997</v>
      </c>
      <c r="I245" s="140">
        <f t="shared" si="5"/>
        <v>732.54629999999997</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384</v>
      </c>
      <c r="B246" s="154" t="s">
        <v>98</v>
      </c>
      <c r="C246" s="153" t="s">
        <v>296</v>
      </c>
      <c r="D246" s="153" t="s">
        <v>280</v>
      </c>
      <c r="E246" s="152">
        <v>1</v>
      </c>
      <c r="F246" s="157" t="s">
        <v>506</v>
      </c>
      <c r="G246" s="150"/>
      <c r="H246" s="150">
        <v>488.36419999999998</v>
      </c>
      <c r="I246" s="140">
        <f t="shared" si="5"/>
        <v>488.36419999999998</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404</v>
      </c>
      <c r="B247" s="154" t="s">
        <v>387</v>
      </c>
      <c r="C247" s="153" t="s">
        <v>296</v>
      </c>
      <c r="D247" s="153" t="s">
        <v>280</v>
      </c>
      <c r="E247" s="152">
        <v>1</v>
      </c>
      <c r="F247" s="158" t="s">
        <v>507</v>
      </c>
      <c r="G247" s="150"/>
      <c r="H247" s="150">
        <v>436.04270000000002</v>
      </c>
      <c r="I247" s="140">
        <f t="shared" si="5"/>
        <v>436.04270000000002</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386</v>
      </c>
      <c r="B248" s="154" t="s">
        <v>102</v>
      </c>
      <c r="C248" s="153" t="s">
        <v>296</v>
      </c>
      <c r="D248" s="153" t="s">
        <v>280</v>
      </c>
      <c r="E248" s="152">
        <v>1</v>
      </c>
      <c r="F248" s="158" t="s">
        <v>508</v>
      </c>
      <c r="G248" s="150"/>
      <c r="H248" s="150">
        <v>401.1617</v>
      </c>
      <c r="I248" s="140">
        <f t="shared" si="5"/>
        <v>401.1617</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386</v>
      </c>
      <c r="B249" s="154" t="s">
        <v>102</v>
      </c>
      <c r="C249" s="153" t="s">
        <v>296</v>
      </c>
      <c r="D249" s="153" t="s">
        <v>280</v>
      </c>
      <c r="E249" s="152">
        <v>1</v>
      </c>
      <c r="F249" s="158" t="s">
        <v>509</v>
      </c>
      <c r="G249" s="150"/>
      <c r="H249" s="150">
        <v>401.1617</v>
      </c>
      <c r="I249" s="140">
        <f t="shared" si="5"/>
        <v>401.1617</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65" t="s">
        <v>383</v>
      </c>
      <c r="B250" s="154" t="s">
        <v>388</v>
      </c>
      <c r="C250" s="153" t="s">
        <v>289</v>
      </c>
      <c r="D250" s="153" t="s">
        <v>280</v>
      </c>
      <c r="E250" s="152">
        <v>1</v>
      </c>
      <c r="F250" s="151" t="s">
        <v>511</v>
      </c>
      <c r="G250" s="150"/>
      <c r="H250" s="150">
        <v>732.54629999999997</v>
      </c>
      <c r="I250" s="140">
        <f t="shared" si="5"/>
        <v>732.54629999999997</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383</v>
      </c>
      <c r="B251" s="154" t="s">
        <v>388</v>
      </c>
      <c r="C251" s="153" t="s">
        <v>289</v>
      </c>
      <c r="D251" s="153" t="s">
        <v>280</v>
      </c>
      <c r="E251" s="152">
        <v>1</v>
      </c>
      <c r="F251" s="157" t="s">
        <v>512</v>
      </c>
      <c r="G251" s="150"/>
      <c r="H251" s="150">
        <v>732.54629999999997</v>
      </c>
      <c r="I251" s="140">
        <f t="shared" si="5"/>
        <v>732.54629999999997</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404</v>
      </c>
      <c r="B252" s="154" t="s">
        <v>387</v>
      </c>
      <c r="C252" s="153" t="s">
        <v>289</v>
      </c>
      <c r="D252" s="153" t="s">
        <v>280</v>
      </c>
      <c r="E252" s="152">
        <v>1</v>
      </c>
      <c r="F252" s="157" t="s">
        <v>513</v>
      </c>
      <c r="G252" s="150"/>
      <c r="H252" s="150">
        <v>436.04270000000002</v>
      </c>
      <c r="I252" s="140">
        <f t="shared" si="5"/>
        <v>436.04270000000002</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65" t="s">
        <v>510</v>
      </c>
      <c r="B253" s="154" t="s">
        <v>94</v>
      </c>
      <c r="C253" s="153" t="s">
        <v>289</v>
      </c>
      <c r="D253" s="153" t="s">
        <v>280</v>
      </c>
      <c r="E253" s="152">
        <v>1</v>
      </c>
      <c r="F253" s="158" t="s">
        <v>514</v>
      </c>
      <c r="G253" s="150"/>
      <c r="H253" s="150">
        <v>1200.6885</v>
      </c>
      <c r="I253" s="140">
        <f t="shared" si="5"/>
        <v>1200.6885</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383</v>
      </c>
      <c r="B254" s="154" t="s">
        <v>388</v>
      </c>
      <c r="C254" s="153" t="s">
        <v>289</v>
      </c>
      <c r="D254" s="153" t="s">
        <v>280</v>
      </c>
      <c r="E254" s="152">
        <v>1</v>
      </c>
      <c r="F254" s="158" t="s">
        <v>515</v>
      </c>
      <c r="G254" s="150"/>
      <c r="H254" s="150">
        <v>732.54629999999997</v>
      </c>
      <c r="I254" s="140">
        <f t="shared" si="5"/>
        <v>732.54629999999997</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55" t="s">
        <v>383</v>
      </c>
      <c r="B255" s="154" t="s">
        <v>388</v>
      </c>
      <c r="C255" s="153" t="s">
        <v>289</v>
      </c>
      <c r="D255" s="153" t="s">
        <v>280</v>
      </c>
      <c r="E255" s="152">
        <v>1</v>
      </c>
      <c r="F255" s="158" t="s">
        <v>516</v>
      </c>
      <c r="G255" s="150"/>
      <c r="H255" s="150">
        <v>732.54629999999997</v>
      </c>
      <c r="I255" s="140">
        <f t="shared" si="5"/>
        <v>732.54629999999997</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65" t="s">
        <v>404</v>
      </c>
      <c r="B256" s="154" t="s">
        <v>387</v>
      </c>
      <c r="C256" s="153" t="s">
        <v>289</v>
      </c>
      <c r="D256" s="153" t="s">
        <v>280</v>
      </c>
      <c r="E256" s="152">
        <v>1</v>
      </c>
      <c r="F256" s="151" t="s">
        <v>517</v>
      </c>
      <c r="G256" s="150"/>
      <c r="H256" s="150">
        <v>436.04270000000002</v>
      </c>
      <c r="I256" s="140">
        <f t="shared" si="5"/>
        <v>436.04270000000002</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65" t="s">
        <v>404</v>
      </c>
      <c r="B257" s="154" t="s">
        <v>387</v>
      </c>
      <c r="C257" s="153" t="s">
        <v>289</v>
      </c>
      <c r="D257" s="153" t="s">
        <v>280</v>
      </c>
      <c r="E257" s="152">
        <v>1</v>
      </c>
      <c r="F257" s="151" t="s">
        <v>965</v>
      </c>
      <c r="G257" s="150"/>
      <c r="H257" s="150">
        <v>436.04270000000002</v>
      </c>
      <c r="I257" s="140">
        <f t="shared" si="5"/>
        <v>436.04270000000002</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55" t="s">
        <v>404</v>
      </c>
      <c r="B258" s="154" t="s">
        <v>387</v>
      </c>
      <c r="C258" s="153" t="s">
        <v>290</v>
      </c>
      <c r="D258" s="153" t="s">
        <v>368</v>
      </c>
      <c r="E258" s="152">
        <v>1</v>
      </c>
      <c r="F258" s="166" t="s">
        <v>357</v>
      </c>
      <c r="G258" s="150"/>
      <c r="H258" s="150">
        <v>436.04270000000002</v>
      </c>
      <c r="I258" s="140">
        <f t="shared" si="5"/>
        <v>436.04270000000002</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518</v>
      </c>
      <c r="B259" s="154" t="s">
        <v>94</v>
      </c>
      <c r="C259" s="153" t="s">
        <v>290</v>
      </c>
      <c r="D259" s="153" t="s">
        <v>280</v>
      </c>
      <c r="E259" s="152">
        <v>1</v>
      </c>
      <c r="F259" s="158" t="s">
        <v>519</v>
      </c>
      <c r="G259" s="150"/>
      <c r="H259" s="150">
        <v>1200.6885</v>
      </c>
      <c r="I259" s="140">
        <f t="shared" ref="I259:I322" si="6">SUM(G259:H259)</f>
        <v>1200.6885</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154" t="s">
        <v>388</v>
      </c>
      <c r="C260" s="153" t="s">
        <v>290</v>
      </c>
      <c r="D260" s="153" t="s">
        <v>280</v>
      </c>
      <c r="E260" s="152">
        <v>1</v>
      </c>
      <c r="F260" s="158" t="s">
        <v>520</v>
      </c>
      <c r="G260" s="150"/>
      <c r="H260" s="150">
        <v>732.54629999999997</v>
      </c>
      <c r="I260" s="140">
        <f t="shared" si="6"/>
        <v>732.54629999999997</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65" t="s">
        <v>384</v>
      </c>
      <c r="B261" s="154" t="s">
        <v>98</v>
      </c>
      <c r="C261" s="153" t="s">
        <v>290</v>
      </c>
      <c r="D261" s="153" t="s">
        <v>280</v>
      </c>
      <c r="E261" s="152">
        <v>1</v>
      </c>
      <c r="F261" s="151" t="s">
        <v>521</v>
      </c>
      <c r="G261" s="150"/>
      <c r="H261" s="150">
        <v>488.36419999999998</v>
      </c>
      <c r="I261" s="140">
        <f t="shared" si="6"/>
        <v>488.36419999999998</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55" t="s">
        <v>404</v>
      </c>
      <c r="B262" s="154" t="s">
        <v>387</v>
      </c>
      <c r="C262" s="153" t="s">
        <v>290</v>
      </c>
      <c r="D262" s="153" t="s">
        <v>280</v>
      </c>
      <c r="E262" s="152">
        <v>1</v>
      </c>
      <c r="F262" s="158" t="s">
        <v>522</v>
      </c>
      <c r="G262" s="150"/>
      <c r="H262" s="150">
        <v>436.04270000000002</v>
      </c>
      <c r="I262" s="140">
        <f t="shared" si="6"/>
        <v>436.04270000000002</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386</v>
      </c>
      <c r="B263" s="154" t="s">
        <v>102</v>
      </c>
      <c r="C263" s="153" t="s">
        <v>290</v>
      </c>
      <c r="D263" s="153" t="s">
        <v>280</v>
      </c>
      <c r="E263" s="152">
        <v>1</v>
      </c>
      <c r="F263" s="158" t="s">
        <v>930</v>
      </c>
      <c r="G263" s="150"/>
      <c r="H263" s="150">
        <v>401.1617</v>
      </c>
      <c r="I263" s="140">
        <f t="shared" si="6"/>
        <v>401.1617</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404</v>
      </c>
      <c r="B264" s="154" t="s">
        <v>387</v>
      </c>
      <c r="C264" s="153" t="s">
        <v>301</v>
      </c>
      <c r="D264" s="153" t="s">
        <v>280</v>
      </c>
      <c r="E264" s="152">
        <v>1</v>
      </c>
      <c r="F264" s="158" t="s">
        <v>525</v>
      </c>
      <c r="G264" s="150"/>
      <c r="H264" s="150">
        <v>436.04270000000002</v>
      </c>
      <c r="I264" s="140">
        <f t="shared" si="6"/>
        <v>436.04270000000002</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523</v>
      </c>
      <c r="B265" s="154" t="s">
        <v>94</v>
      </c>
      <c r="C265" s="153" t="s">
        <v>301</v>
      </c>
      <c r="D265" s="153" t="s">
        <v>368</v>
      </c>
      <c r="E265" s="152">
        <v>1</v>
      </c>
      <c r="F265" s="166" t="s">
        <v>357</v>
      </c>
      <c r="G265" s="150"/>
      <c r="H265" s="150">
        <v>1200.6885</v>
      </c>
      <c r="I265" s="140">
        <f t="shared" si="6"/>
        <v>1200.6885</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55" t="s">
        <v>383</v>
      </c>
      <c r="B266" s="154" t="s">
        <v>388</v>
      </c>
      <c r="C266" s="153" t="s">
        <v>301</v>
      </c>
      <c r="D266" s="153" t="s">
        <v>280</v>
      </c>
      <c r="E266" s="152">
        <v>1</v>
      </c>
      <c r="F266" s="158" t="s">
        <v>526</v>
      </c>
      <c r="G266" s="150"/>
      <c r="H266" s="150">
        <v>732.54629999999997</v>
      </c>
      <c r="I266" s="140">
        <f t="shared" si="6"/>
        <v>732.54629999999997</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524</v>
      </c>
      <c r="B267" s="154" t="s">
        <v>94</v>
      </c>
      <c r="C267" s="153" t="s">
        <v>301</v>
      </c>
      <c r="D267" s="153" t="s">
        <v>280</v>
      </c>
      <c r="E267" s="152">
        <v>1</v>
      </c>
      <c r="F267" s="158" t="s">
        <v>527</v>
      </c>
      <c r="G267" s="150"/>
      <c r="H267" s="150">
        <v>1200.6885</v>
      </c>
      <c r="I267" s="140">
        <f t="shared" si="6"/>
        <v>1200.6885</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383</v>
      </c>
      <c r="B268" s="154" t="s">
        <v>388</v>
      </c>
      <c r="C268" s="153" t="s">
        <v>301</v>
      </c>
      <c r="D268" s="153" t="s">
        <v>280</v>
      </c>
      <c r="E268" s="152">
        <v>1</v>
      </c>
      <c r="F268" s="157" t="s">
        <v>528</v>
      </c>
      <c r="G268" s="150"/>
      <c r="H268" s="150">
        <v>732.54629999999997</v>
      </c>
      <c r="I268" s="140">
        <f t="shared" si="6"/>
        <v>732.54629999999997</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154" t="s">
        <v>387</v>
      </c>
      <c r="C269" s="153" t="s">
        <v>301</v>
      </c>
      <c r="D269" s="153" t="s">
        <v>280</v>
      </c>
      <c r="E269" s="152">
        <v>1</v>
      </c>
      <c r="F269" s="161" t="s">
        <v>529</v>
      </c>
      <c r="G269" s="150"/>
      <c r="H269" s="150">
        <v>436.04270000000002</v>
      </c>
      <c r="I269" s="140">
        <f t="shared" si="6"/>
        <v>436.04270000000002</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404</v>
      </c>
      <c r="B270" s="154" t="s">
        <v>387</v>
      </c>
      <c r="C270" s="153" t="s">
        <v>301</v>
      </c>
      <c r="D270" s="153" t="s">
        <v>280</v>
      </c>
      <c r="E270" s="152">
        <v>1</v>
      </c>
      <c r="F270" s="158" t="s">
        <v>530</v>
      </c>
      <c r="G270" s="150"/>
      <c r="H270" s="150">
        <v>436.04270000000002</v>
      </c>
      <c r="I270" s="140">
        <f t="shared" si="6"/>
        <v>436.04270000000002</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531</v>
      </c>
      <c r="B271" s="154" t="s">
        <v>94</v>
      </c>
      <c r="C271" s="153" t="s">
        <v>539</v>
      </c>
      <c r="D271" s="153" t="s">
        <v>280</v>
      </c>
      <c r="E271" s="152">
        <v>1</v>
      </c>
      <c r="F271" s="157" t="s">
        <v>534</v>
      </c>
      <c r="G271" s="150"/>
      <c r="H271" s="150">
        <v>1200.6885</v>
      </c>
      <c r="I271" s="140">
        <f t="shared" si="6"/>
        <v>1200.6885</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383</v>
      </c>
      <c r="B272" s="154" t="s">
        <v>388</v>
      </c>
      <c r="C272" s="153" t="s">
        <v>539</v>
      </c>
      <c r="D272" s="153" t="s">
        <v>280</v>
      </c>
      <c r="E272" s="152">
        <v>1</v>
      </c>
      <c r="F272" s="158" t="s">
        <v>535</v>
      </c>
      <c r="G272" s="150"/>
      <c r="H272" s="150">
        <v>732.54629999999997</v>
      </c>
      <c r="I272" s="140">
        <f t="shared" si="6"/>
        <v>732.54629999999997</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532</v>
      </c>
      <c r="B273" s="154" t="s">
        <v>94</v>
      </c>
      <c r="C273" s="153" t="s">
        <v>539</v>
      </c>
      <c r="D273" s="153" t="s">
        <v>280</v>
      </c>
      <c r="E273" s="152">
        <v>1</v>
      </c>
      <c r="F273" s="157" t="s">
        <v>536</v>
      </c>
      <c r="G273" s="150"/>
      <c r="H273" s="150">
        <v>1200.6885</v>
      </c>
      <c r="I273" s="140">
        <f t="shared" si="6"/>
        <v>1200.6885</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65" t="s">
        <v>533</v>
      </c>
      <c r="B274" s="154" t="s">
        <v>94</v>
      </c>
      <c r="C274" s="153" t="s">
        <v>539</v>
      </c>
      <c r="D274" s="153" t="s">
        <v>280</v>
      </c>
      <c r="E274" s="152">
        <v>1</v>
      </c>
      <c r="F274" s="177" t="s">
        <v>537</v>
      </c>
      <c r="G274" s="150"/>
      <c r="H274" s="150">
        <v>1200.6885</v>
      </c>
      <c r="I274" s="140">
        <f t="shared" si="6"/>
        <v>1200.6885</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383</v>
      </c>
      <c r="B275" s="154" t="s">
        <v>388</v>
      </c>
      <c r="C275" s="153" t="s">
        <v>539</v>
      </c>
      <c r="D275" s="153" t="s">
        <v>280</v>
      </c>
      <c r="E275" s="152">
        <v>1</v>
      </c>
      <c r="F275" s="158" t="s">
        <v>538</v>
      </c>
      <c r="G275" s="150"/>
      <c r="H275" s="150">
        <v>732.54629999999997</v>
      </c>
      <c r="I275" s="140">
        <f t="shared" si="6"/>
        <v>732.54629999999997</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531</v>
      </c>
      <c r="B276" s="154" t="s">
        <v>94</v>
      </c>
      <c r="C276" s="153" t="s">
        <v>542</v>
      </c>
      <c r="D276" s="153" t="s">
        <v>280</v>
      </c>
      <c r="E276" s="152">
        <v>1</v>
      </c>
      <c r="F276" s="157" t="s">
        <v>543</v>
      </c>
      <c r="G276" s="150"/>
      <c r="H276" s="150">
        <v>1200.6885</v>
      </c>
      <c r="I276" s="140">
        <f t="shared" si="6"/>
        <v>1200.6885</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65" t="s">
        <v>383</v>
      </c>
      <c r="B277" s="154" t="s">
        <v>388</v>
      </c>
      <c r="C277" s="153" t="s">
        <v>542</v>
      </c>
      <c r="D277" s="153" t="s">
        <v>280</v>
      </c>
      <c r="E277" s="152">
        <v>1</v>
      </c>
      <c r="F277" s="158" t="s">
        <v>544</v>
      </c>
      <c r="G277" s="150"/>
      <c r="H277" s="150">
        <v>732.54629999999997</v>
      </c>
      <c r="I277" s="140">
        <f t="shared" si="6"/>
        <v>732.54629999999997</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540</v>
      </c>
      <c r="B278" s="154" t="s">
        <v>94</v>
      </c>
      <c r="C278" s="153" t="s">
        <v>542</v>
      </c>
      <c r="D278" s="153" t="s">
        <v>280</v>
      </c>
      <c r="E278" s="152">
        <v>1</v>
      </c>
      <c r="F278" s="157" t="s">
        <v>545</v>
      </c>
      <c r="G278" s="150"/>
      <c r="H278" s="150">
        <v>1200.6885</v>
      </c>
      <c r="I278" s="140">
        <f t="shared" si="6"/>
        <v>1200.6885</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55" t="s">
        <v>383</v>
      </c>
      <c r="B279" s="154" t="s">
        <v>388</v>
      </c>
      <c r="C279" s="153" t="s">
        <v>542</v>
      </c>
      <c r="D279" s="153" t="s">
        <v>280</v>
      </c>
      <c r="E279" s="152">
        <v>1</v>
      </c>
      <c r="F279" s="157" t="s">
        <v>546</v>
      </c>
      <c r="G279" s="150"/>
      <c r="H279" s="150">
        <v>732.54629999999997</v>
      </c>
      <c r="I279" s="140">
        <f t="shared" si="6"/>
        <v>732.54629999999997</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541</v>
      </c>
      <c r="B280" s="154" t="s">
        <v>94</v>
      </c>
      <c r="C280" s="153" t="s">
        <v>542</v>
      </c>
      <c r="D280" s="153" t="s">
        <v>368</v>
      </c>
      <c r="E280" s="152">
        <v>1</v>
      </c>
      <c r="F280" s="166" t="s">
        <v>357</v>
      </c>
      <c r="G280" s="150"/>
      <c r="H280" s="150">
        <v>1200.6885</v>
      </c>
      <c r="I280" s="140">
        <f t="shared" si="6"/>
        <v>1200.6885</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383</v>
      </c>
      <c r="B281" s="154" t="s">
        <v>388</v>
      </c>
      <c r="C281" s="153" t="s">
        <v>542</v>
      </c>
      <c r="D281" s="153" t="s">
        <v>280</v>
      </c>
      <c r="E281" s="152">
        <v>1</v>
      </c>
      <c r="F281" s="157" t="s">
        <v>547</v>
      </c>
      <c r="G281" s="150"/>
      <c r="H281" s="150">
        <v>732.54629999999997</v>
      </c>
      <c r="I281" s="140">
        <f t="shared" si="6"/>
        <v>732.54629999999997</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55" t="s">
        <v>548</v>
      </c>
      <c r="B282" s="154" t="s">
        <v>94</v>
      </c>
      <c r="C282" s="153" t="s">
        <v>380</v>
      </c>
      <c r="D282" s="153" t="s">
        <v>280</v>
      </c>
      <c r="E282" s="152">
        <v>1</v>
      </c>
      <c r="F282" s="151" t="s">
        <v>551</v>
      </c>
      <c r="G282" s="150"/>
      <c r="H282" s="150">
        <v>1200.6885</v>
      </c>
      <c r="I282" s="140">
        <f t="shared" si="6"/>
        <v>1200.6885</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383</v>
      </c>
      <c r="B283" s="154" t="s">
        <v>388</v>
      </c>
      <c r="C283" s="153" t="s">
        <v>380</v>
      </c>
      <c r="D283" s="153" t="s">
        <v>280</v>
      </c>
      <c r="E283" s="152">
        <v>1</v>
      </c>
      <c r="F283" s="157" t="s">
        <v>552</v>
      </c>
      <c r="G283" s="150"/>
      <c r="H283" s="150">
        <v>732.54629999999997</v>
      </c>
      <c r="I283" s="140">
        <f t="shared" si="6"/>
        <v>732.54629999999997</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549</v>
      </c>
      <c r="B284" s="154" t="s">
        <v>94</v>
      </c>
      <c r="C284" s="153" t="s">
        <v>380</v>
      </c>
      <c r="D284" s="153" t="s">
        <v>280</v>
      </c>
      <c r="E284" s="152">
        <v>1</v>
      </c>
      <c r="F284" s="157" t="s">
        <v>553</v>
      </c>
      <c r="G284" s="150"/>
      <c r="H284" s="150">
        <v>1200.6885</v>
      </c>
      <c r="I284" s="140">
        <f t="shared" si="6"/>
        <v>1200.6885</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383</v>
      </c>
      <c r="B285" s="154" t="s">
        <v>388</v>
      </c>
      <c r="C285" s="153" t="s">
        <v>380</v>
      </c>
      <c r="D285" s="153" t="s">
        <v>280</v>
      </c>
      <c r="E285" s="152">
        <v>1</v>
      </c>
      <c r="F285" s="151" t="s">
        <v>554</v>
      </c>
      <c r="G285" s="150"/>
      <c r="H285" s="150">
        <v>732.54629999999997</v>
      </c>
      <c r="I285" s="140">
        <f t="shared" si="6"/>
        <v>732.54629999999997</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550</v>
      </c>
      <c r="B286" s="154" t="s">
        <v>94</v>
      </c>
      <c r="C286" s="153" t="s">
        <v>380</v>
      </c>
      <c r="D286" s="153" t="s">
        <v>280</v>
      </c>
      <c r="E286" s="152">
        <v>1</v>
      </c>
      <c r="F286" s="157" t="s">
        <v>555</v>
      </c>
      <c r="G286" s="150"/>
      <c r="H286" s="150">
        <v>1200.6885</v>
      </c>
      <c r="I286" s="140">
        <f t="shared" si="6"/>
        <v>1200.6885</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383</v>
      </c>
      <c r="B287" s="154" t="s">
        <v>388</v>
      </c>
      <c r="C287" s="153" t="s">
        <v>380</v>
      </c>
      <c r="D287" s="153" t="s">
        <v>280</v>
      </c>
      <c r="E287" s="152">
        <v>1</v>
      </c>
      <c r="F287" s="151" t="s">
        <v>556</v>
      </c>
      <c r="G287" s="150"/>
      <c r="H287" s="150">
        <v>732.54629999999997</v>
      </c>
      <c r="I287" s="140">
        <f t="shared" si="6"/>
        <v>732.54629999999997</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548</v>
      </c>
      <c r="B288" s="154" t="s">
        <v>94</v>
      </c>
      <c r="C288" s="174" t="s">
        <v>581</v>
      </c>
      <c r="D288" s="153" t="s">
        <v>280</v>
      </c>
      <c r="E288" s="152">
        <v>1</v>
      </c>
      <c r="F288" s="168" t="s">
        <v>928</v>
      </c>
      <c r="G288" s="150"/>
      <c r="H288" s="150">
        <v>1200.6885</v>
      </c>
      <c r="I288" s="140">
        <f t="shared" si="6"/>
        <v>1200.6885</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383</v>
      </c>
      <c r="B289" s="154" t="s">
        <v>388</v>
      </c>
      <c r="C289" s="174" t="s">
        <v>581</v>
      </c>
      <c r="D289" s="153" t="s">
        <v>280</v>
      </c>
      <c r="E289" s="152">
        <v>1</v>
      </c>
      <c r="F289" s="172" t="s">
        <v>558</v>
      </c>
      <c r="G289" s="150"/>
      <c r="H289" s="150">
        <v>732.54629999999997</v>
      </c>
      <c r="I289" s="140">
        <f t="shared" si="6"/>
        <v>732.54629999999997</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549</v>
      </c>
      <c r="B290" s="154" t="s">
        <v>94</v>
      </c>
      <c r="C290" s="174" t="s">
        <v>581</v>
      </c>
      <c r="D290" s="153" t="s">
        <v>280</v>
      </c>
      <c r="E290" s="152">
        <v>1</v>
      </c>
      <c r="F290" s="157" t="s">
        <v>559</v>
      </c>
      <c r="G290" s="150"/>
      <c r="H290" s="150">
        <v>1200.6885</v>
      </c>
      <c r="I290" s="140">
        <f t="shared" si="6"/>
        <v>1200.6885</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383</v>
      </c>
      <c r="B291" s="154" t="s">
        <v>388</v>
      </c>
      <c r="C291" s="174" t="s">
        <v>581</v>
      </c>
      <c r="D291" s="153" t="s">
        <v>280</v>
      </c>
      <c r="E291" s="152">
        <v>1</v>
      </c>
      <c r="F291" s="168" t="s">
        <v>560</v>
      </c>
      <c r="G291" s="150"/>
      <c r="H291" s="150">
        <v>732.54629999999997</v>
      </c>
      <c r="I291" s="140">
        <f t="shared" si="6"/>
        <v>732.54629999999997</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550</v>
      </c>
      <c r="B292" s="154" t="s">
        <v>94</v>
      </c>
      <c r="C292" s="174" t="s">
        <v>581</v>
      </c>
      <c r="D292" s="153" t="s">
        <v>280</v>
      </c>
      <c r="E292" s="152">
        <v>1</v>
      </c>
      <c r="F292" s="157" t="s">
        <v>561</v>
      </c>
      <c r="G292" s="150"/>
      <c r="H292" s="150">
        <v>1200.6885</v>
      </c>
      <c r="I292" s="140">
        <f t="shared" si="6"/>
        <v>1200.6885</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383</v>
      </c>
      <c r="B293" s="154" t="s">
        <v>388</v>
      </c>
      <c r="C293" s="174" t="s">
        <v>581</v>
      </c>
      <c r="D293" s="153" t="s">
        <v>280</v>
      </c>
      <c r="E293" s="152">
        <v>1</v>
      </c>
      <c r="F293" s="176" t="s">
        <v>562</v>
      </c>
      <c r="G293" s="150"/>
      <c r="H293" s="150">
        <v>732.54629999999997</v>
      </c>
      <c r="I293" s="140">
        <f t="shared" si="6"/>
        <v>732.54629999999997</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548</v>
      </c>
      <c r="B294" s="154" t="s">
        <v>94</v>
      </c>
      <c r="C294" s="174" t="s">
        <v>582</v>
      </c>
      <c r="D294" s="153" t="s">
        <v>280</v>
      </c>
      <c r="E294" s="152">
        <v>1</v>
      </c>
      <c r="F294" s="157" t="s">
        <v>563</v>
      </c>
      <c r="G294" s="150"/>
      <c r="H294" s="150">
        <v>1200.6885</v>
      </c>
      <c r="I294" s="140">
        <f t="shared" si="6"/>
        <v>1200.6885</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383</v>
      </c>
      <c r="B295" s="154" t="s">
        <v>388</v>
      </c>
      <c r="C295" s="174" t="s">
        <v>582</v>
      </c>
      <c r="D295" s="153" t="s">
        <v>280</v>
      </c>
      <c r="E295" s="152">
        <v>1</v>
      </c>
      <c r="F295" s="175" t="s">
        <v>564</v>
      </c>
      <c r="G295" s="150"/>
      <c r="H295" s="150">
        <v>732.54629999999997</v>
      </c>
      <c r="I295" s="140">
        <f t="shared" si="6"/>
        <v>732.54629999999997</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549</v>
      </c>
      <c r="B296" s="154" t="s">
        <v>94</v>
      </c>
      <c r="C296" s="174" t="s">
        <v>582</v>
      </c>
      <c r="D296" s="153" t="s">
        <v>280</v>
      </c>
      <c r="E296" s="152">
        <v>1</v>
      </c>
      <c r="F296" s="175" t="s">
        <v>565</v>
      </c>
      <c r="G296" s="150"/>
      <c r="H296" s="150">
        <v>1200.6885</v>
      </c>
      <c r="I296" s="140">
        <f t="shared" si="6"/>
        <v>1200.6885</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383</v>
      </c>
      <c r="B297" s="154" t="s">
        <v>388</v>
      </c>
      <c r="C297" s="174" t="s">
        <v>582</v>
      </c>
      <c r="D297" s="153" t="s">
        <v>280</v>
      </c>
      <c r="E297" s="152">
        <v>1</v>
      </c>
      <c r="F297" s="175" t="s">
        <v>566</v>
      </c>
      <c r="G297" s="150"/>
      <c r="H297" s="150">
        <v>732.54629999999997</v>
      </c>
      <c r="I297" s="140">
        <f t="shared" si="6"/>
        <v>732.54629999999997</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550</v>
      </c>
      <c r="B298" s="154" t="s">
        <v>94</v>
      </c>
      <c r="C298" s="174" t="s">
        <v>582</v>
      </c>
      <c r="D298" s="153" t="s">
        <v>280</v>
      </c>
      <c r="E298" s="152">
        <v>1</v>
      </c>
      <c r="F298" s="157" t="s">
        <v>567</v>
      </c>
      <c r="G298" s="150"/>
      <c r="H298" s="150">
        <v>1200.6885</v>
      </c>
      <c r="I298" s="140">
        <f t="shared" si="6"/>
        <v>1200.6885</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383</v>
      </c>
      <c r="B299" s="154" t="s">
        <v>388</v>
      </c>
      <c r="C299" s="174" t="s">
        <v>582</v>
      </c>
      <c r="D299" s="153" t="s">
        <v>280</v>
      </c>
      <c r="E299" s="152">
        <v>1</v>
      </c>
      <c r="F299" s="175" t="s">
        <v>568</v>
      </c>
      <c r="G299" s="150"/>
      <c r="H299" s="150">
        <v>732.54629999999997</v>
      </c>
      <c r="I299" s="140">
        <f t="shared" si="6"/>
        <v>732.54629999999997</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548</v>
      </c>
      <c r="B300" s="154" t="s">
        <v>94</v>
      </c>
      <c r="C300" s="174" t="s">
        <v>583</v>
      </c>
      <c r="D300" s="153" t="s">
        <v>280</v>
      </c>
      <c r="E300" s="152">
        <v>1</v>
      </c>
      <c r="F300" s="157" t="s">
        <v>569</v>
      </c>
      <c r="G300" s="150"/>
      <c r="H300" s="150">
        <v>1200.6885</v>
      </c>
      <c r="I300" s="140">
        <f t="shared" si="6"/>
        <v>1200.6885</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383</v>
      </c>
      <c r="B301" s="154" t="s">
        <v>388</v>
      </c>
      <c r="C301" s="174" t="s">
        <v>583</v>
      </c>
      <c r="D301" s="153" t="s">
        <v>280</v>
      </c>
      <c r="E301" s="152">
        <v>1</v>
      </c>
      <c r="F301" s="157" t="s">
        <v>570</v>
      </c>
      <c r="G301" s="150"/>
      <c r="H301" s="150">
        <v>732.54629999999997</v>
      </c>
      <c r="I301" s="140">
        <f t="shared" si="6"/>
        <v>732.54629999999997</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549</v>
      </c>
      <c r="B302" s="154" t="s">
        <v>94</v>
      </c>
      <c r="C302" s="174" t="s">
        <v>583</v>
      </c>
      <c r="D302" s="153" t="s">
        <v>280</v>
      </c>
      <c r="E302" s="152">
        <v>1</v>
      </c>
      <c r="F302" s="157" t="s">
        <v>571</v>
      </c>
      <c r="G302" s="150"/>
      <c r="H302" s="150">
        <v>1200.6885</v>
      </c>
      <c r="I302" s="140">
        <f t="shared" si="6"/>
        <v>1200.6885</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383</v>
      </c>
      <c r="B303" s="154" t="s">
        <v>388</v>
      </c>
      <c r="C303" s="174" t="s">
        <v>583</v>
      </c>
      <c r="D303" s="153" t="s">
        <v>280</v>
      </c>
      <c r="E303" s="152">
        <v>1</v>
      </c>
      <c r="F303" s="157" t="s">
        <v>572</v>
      </c>
      <c r="G303" s="150"/>
      <c r="H303" s="150">
        <v>732.54629999999997</v>
      </c>
      <c r="I303" s="140">
        <f t="shared" si="6"/>
        <v>732.54629999999997</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550</v>
      </c>
      <c r="B304" s="154" t="s">
        <v>94</v>
      </c>
      <c r="C304" s="174" t="s">
        <v>583</v>
      </c>
      <c r="D304" s="153" t="s">
        <v>280</v>
      </c>
      <c r="E304" s="152">
        <v>1</v>
      </c>
      <c r="F304" s="157" t="s">
        <v>573</v>
      </c>
      <c r="G304" s="150"/>
      <c r="H304" s="150">
        <v>1200.6885</v>
      </c>
      <c r="I304" s="140">
        <f t="shared" si="6"/>
        <v>1200.6885</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383</v>
      </c>
      <c r="B305" s="154" t="s">
        <v>388</v>
      </c>
      <c r="C305" s="174" t="s">
        <v>583</v>
      </c>
      <c r="D305" s="153" t="s">
        <v>280</v>
      </c>
      <c r="E305" s="152">
        <v>1</v>
      </c>
      <c r="F305" s="158" t="s">
        <v>985</v>
      </c>
      <c r="G305" s="150"/>
      <c r="H305" s="150">
        <v>732.54629999999997</v>
      </c>
      <c r="I305" s="140">
        <f t="shared" si="6"/>
        <v>732.54629999999997</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557</v>
      </c>
      <c r="B306" s="154" t="s">
        <v>94</v>
      </c>
      <c r="C306" s="174" t="s">
        <v>369</v>
      </c>
      <c r="D306" s="153" t="s">
        <v>280</v>
      </c>
      <c r="E306" s="152">
        <v>1</v>
      </c>
      <c r="F306" s="157" t="s">
        <v>954</v>
      </c>
      <c r="G306" s="150"/>
      <c r="H306" s="150">
        <v>1200.6885</v>
      </c>
      <c r="I306" s="140">
        <f t="shared" si="6"/>
        <v>1200.6885</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383</v>
      </c>
      <c r="B307" s="154" t="s">
        <v>388</v>
      </c>
      <c r="C307" s="174" t="s">
        <v>369</v>
      </c>
      <c r="D307" s="153" t="s">
        <v>280</v>
      </c>
      <c r="E307" s="152">
        <v>1</v>
      </c>
      <c r="F307" s="157" t="s">
        <v>574</v>
      </c>
      <c r="G307" s="150"/>
      <c r="H307" s="150">
        <v>732.54629999999997</v>
      </c>
      <c r="I307" s="140">
        <f t="shared" si="6"/>
        <v>732.54629999999997</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154" t="s">
        <v>388</v>
      </c>
      <c r="C308" s="174" t="s">
        <v>369</v>
      </c>
      <c r="D308" s="153" t="s">
        <v>280</v>
      </c>
      <c r="E308" s="152">
        <v>1</v>
      </c>
      <c r="F308" s="157" t="s">
        <v>575</v>
      </c>
      <c r="G308" s="150"/>
      <c r="H308" s="150">
        <v>732.54629999999997</v>
      </c>
      <c r="I308" s="140">
        <f t="shared" si="6"/>
        <v>732.54629999999997</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383</v>
      </c>
      <c r="B309" s="154" t="s">
        <v>388</v>
      </c>
      <c r="C309" s="174" t="s">
        <v>369</v>
      </c>
      <c r="D309" s="153" t="s">
        <v>280</v>
      </c>
      <c r="E309" s="152">
        <v>1</v>
      </c>
      <c r="F309" s="157" t="s">
        <v>576</v>
      </c>
      <c r="G309" s="150"/>
      <c r="H309" s="150">
        <v>732.54629999999997</v>
      </c>
      <c r="I309" s="140">
        <f t="shared" si="6"/>
        <v>732.54629999999997</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384</v>
      </c>
      <c r="B310" s="154" t="s">
        <v>98</v>
      </c>
      <c r="C310" s="174" t="s">
        <v>369</v>
      </c>
      <c r="D310" s="153" t="s">
        <v>280</v>
      </c>
      <c r="E310" s="152">
        <v>1</v>
      </c>
      <c r="F310" s="164" t="s">
        <v>577</v>
      </c>
      <c r="G310" s="150"/>
      <c r="H310" s="150">
        <v>488.36419999999998</v>
      </c>
      <c r="I310" s="140">
        <f t="shared" si="6"/>
        <v>488.36419999999998</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404</v>
      </c>
      <c r="B311" s="154" t="s">
        <v>387</v>
      </c>
      <c r="C311" s="174" t="s">
        <v>369</v>
      </c>
      <c r="D311" s="153" t="s">
        <v>280</v>
      </c>
      <c r="E311" s="152">
        <v>1</v>
      </c>
      <c r="F311" s="157" t="s">
        <v>578</v>
      </c>
      <c r="G311" s="150"/>
      <c r="H311" s="150">
        <v>436.04270000000002</v>
      </c>
      <c r="I311" s="140">
        <f t="shared" si="6"/>
        <v>436.04270000000002</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386</v>
      </c>
      <c r="B312" s="154" t="s">
        <v>102</v>
      </c>
      <c r="C312" s="174" t="s">
        <v>369</v>
      </c>
      <c r="D312" s="153" t="s">
        <v>280</v>
      </c>
      <c r="E312" s="152">
        <v>1</v>
      </c>
      <c r="F312" s="157" t="s">
        <v>579</v>
      </c>
      <c r="G312" s="150"/>
      <c r="H312" s="150">
        <v>401.1617</v>
      </c>
      <c r="I312" s="140">
        <f t="shared" si="6"/>
        <v>401.1617</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386</v>
      </c>
      <c r="B313" s="154" t="s">
        <v>102</v>
      </c>
      <c r="C313" s="174" t="s">
        <v>369</v>
      </c>
      <c r="D313" s="153" t="s">
        <v>280</v>
      </c>
      <c r="E313" s="152">
        <v>1</v>
      </c>
      <c r="F313" s="157" t="s">
        <v>580</v>
      </c>
      <c r="G313" s="150"/>
      <c r="H313" s="150">
        <v>401.1617</v>
      </c>
      <c r="I313" s="140">
        <f t="shared" si="6"/>
        <v>401.1617</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154" t="s">
        <v>388</v>
      </c>
      <c r="C314" s="153" t="s">
        <v>376</v>
      </c>
      <c r="D314" s="153" t="s">
        <v>280</v>
      </c>
      <c r="E314" s="152">
        <v>1</v>
      </c>
      <c r="F314" s="157" t="s">
        <v>586</v>
      </c>
      <c r="G314" s="150"/>
      <c r="H314" s="150">
        <v>732.54629999999997</v>
      </c>
      <c r="I314" s="140">
        <f t="shared" si="6"/>
        <v>732.54629999999997</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383</v>
      </c>
      <c r="B315" s="154" t="s">
        <v>388</v>
      </c>
      <c r="C315" s="153" t="s">
        <v>376</v>
      </c>
      <c r="D315" s="153" t="s">
        <v>280</v>
      </c>
      <c r="E315" s="152">
        <v>1</v>
      </c>
      <c r="F315" s="157" t="s">
        <v>587</v>
      </c>
      <c r="G315" s="150"/>
      <c r="H315" s="150">
        <v>732.54629999999997</v>
      </c>
      <c r="I315" s="140">
        <f t="shared" si="6"/>
        <v>732.54629999999997</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383</v>
      </c>
      <c r="B316" s="154" t="s">
        <v>388</v>
      </c>
      <c r="C316" s="153" t="s">
        <v>376</v>
      </c>
      <c r="D316" s="153" t="s">
        <v>280</v>
      </c>
      <c r="E316" s="152">
        <v>1</v>
      </c>
      <c r="F316" s="157" t="s">
        <v>588</v>
      </c>
      <c r="G316" s="150"/>
      <c r="H316" s="150">
        <v>732.54629999999997</v>
      </c>
      <c r="I316" s="140">
        <f t="shared" si="6"/>
        <v>732.54629999999997</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384</v>
      </c>
      <c r="B317" s="154" t="s">
        <v>98</v>
      </c>
      <c r="C317" s="153" t="s">
        <v>376</v>
      </c>
      <c r="D317" s="153" t="s">
        <v>280</v>
      </c>
      <c r="E317" s="152">
        <v>1</v>
      </c>
      <c r="F317" s="157" t="s">
        <v>589</v>
      </c>
      <c r="G317" s="150"/>
      <c r="H317" s="150">
        <v>488.36419999999998</v>
      </c>
      <c r="I317" s="140">
        <f t="shared" si="6"/>
        <v>488.36419999999998</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384</v>
      </c>
      <c r="B318" s="154" t="s">
        <v>98</v>
      </c>
      <c r="C318" s="153" t="s">
        <v>376</v>
      </c>
      <c r="D318" s="153" t="s">
        <v>280</v>
      </c>
      <c r="E318" s="152">
        <v>1</v>
      </c>
      <c r="F318" s="157" t="s">
        <v>590</v>
      </c>
      <c r="G318" s="150"/>
      <c r="H318" s="150">
        <v>488.36419999999998</v>
      </c>
      <c r="I318" s="140">
        <f t="shared" si="6"/>
        <v>488.36419999999998</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384</v>
      </c>
      <c r="B319" s="154" t="s">
        <v>98</v>
      </c>
      <c r="C319" s="153" t="s">
        <v>376</v>
      </c>
      <c r="D319" s="153" t="s">
        <v>280</v>
      </c>
      <c r="E319" s="152">
        <v>1</v>
      </c>
      <c r="F319" s="157" t="s">
        <v>591</v>
      </c>
      <c r="G319" s="150"/>
      <c r="H319" s="150">
        <v>488.36419999999998</v>
      </c>
      <c r="I319" s="140">
        <f t="shared" si="6"/>
        <v>488.36419999999998</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384</v>
      </c>
      <c r="B320" s="154" t="s">
        <v>98</v>
      </c>
      <c r="C320" s="153" t="s">
        <v>376</v>
      </c>
      <c r="D320" s="153" t="s">
        <v>280</v>
      </c>
      <c r="E320" s="152">
        <v>1</v>
      </c>
      <c r="F320" s="157" t="s">
        <v>966</v>
      </c>
      <c r="G320" s="150"/>
      <c r="H320" s="150">
        <v>488.36419999999998</v>
      </c>
      <c r="I320" s="140">
        <f t="shared" si="6"/>
        <v>488.36419999999998</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384</v>
      </c>
      <c r="B321" s="154" t="s">
        <v>98</v>
      </c>
      <c r="C321" s="153" t="s">
        <v>376</v>
      </c>
      <c r="D321" s="153" t="s">
        <v>280</v>
      </c>
      <c r="E321" s="152">
        <v>1</v>
      </c>
      <c r="F321" s="157" t="s">
        <v>592</v>
      </c>
      <c r="G321" s="150"/>
      <c r="H321" s="150">
        <v>488.36419999999998</v>
      </c>
      <c r="I321" s="140">
        <f t="shared" si="6"/>
        <v>488.36419999999998</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404</v>
      </c>
      <c r="B322" s="154" t="s">
        <v>387</v>
      </c>
      <c r="C322" s="153" t="s">
        <v>376</v>
      </c>
      <c r="D322" s="153" t="s">
        <v>280</v>
      </c>
      <c r="E322" s="152">
        <v>1</v>
      </c>
      <c r="F322" s="157" t="s">
        <v>593</v>
      </c>
      <c r="G322" s="150"/>
      <c r="H322" s="150">
        <v>436.04270000000002</v>
      </c>
      <c r="I322" s="140">
        <f t="shared" si="6"/>
        <v>436.04270000000002</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404</v>
      </c>
      <c r="B323" s="154" t="s">
        <v>387</v>
      </c>
      <c r="C323" s="153" t="s">
        <v>376</v>
      </c>
      <c r="D323" s="153" t="s">
        <v>280</v>
      </c>
      <c r="E323" s="152">
        <v>1</v>
      </c>
      <c r="F323" s="157" t="s">
        <v>594</v>
      </c>
      <c r="G323" s="150"/>
      <c r="H323" s="150">
        <v>436.04270000000002</v>
      </c>
      <c r="I323" s="140">
        <f t="shared" ref="I323:I386" si="7">SUM(G323:H323)</f>
        <v>436.04270000000002</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404</v>
      </c>
      <c r="B324" s="154" t="s">
        <v>387</v>
      </c>
      <c r="C324" s="153" t="s">
        <v>376</v>
      </c>
      <c r="D324" s="153" t="s">
        <v>280</v>
      </c>
      <c r="E324" s="152">
        <v>1</v>
      </c>
      <c r="F324" s="157" t="s">
        <v>595</v>
      </c>
      <c r="G324" s="150"/>
      <c r="H324" s="150">
        <v>436.04270000000002</v>
      </c>
      <c r="I324" s="140">
        <f t="shared" si="7"/>
        <v>436.04270000000002</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404</v>
      </c>
      <c r="B325" s="154" t="s">
        <v>387</v>
      </c>
      <c r="C325" s="153" t="s">
        <v>376</v>
      </c>
      <c r="D325" s="153" t="s">
        <v>280</v>
      </c>
      <c r="E325" s="152">
        <v>1</v>
      </c>
      <c r="F325" s="157" t="s">
        <v>961</v>
      </c>
      <c r="G325" s="150"/>
      <c r="H325" s="150">
        <v>436.04270000000002</v>
      </c>
      <c r="I325" s="140">
        <f t="shared" si="7"/>
        <v>436.04270000000002</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404</v>
      </c>
      <c r="B326" s="154" t="s">
        <v>387</v>
      </c>
      <c r="C326" s="153" t="s">
        <v>376</v>
      </c>
      <c r="D326" s="153" t="s">
        <v>280</v>
      </c>
      <c r="E326" s="152">
        <v>1</v>
      </c>
      <c r="F326" s="157" t="s">
        <v>596</v>
      </c>
      <c r="G326" s="150"/>
      <c r="H326" s="150">
        <v>436.04270000000002</v>
      </c>
      <c r="I326" s="140">
        <f t="shared" si="7"/>
        <v>436.04270000000002</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386</v>
      </c>
      <c r="B327" s="154" t="s">
        <v>102</v>
      </c>
      <c r="C327" s="153" t="s">
        <v>376</v>
      </c>
      <c r="D327" s="153" t="s">
        <v>280</v>
      </c>
      <c r="E327" s="152">
        <v>1</v>
      </c>
      <c r="F327" s="157" t="s">
        <v>597</v>
      </c>
      <c r="G327" s="150"/>
      <c r="H327" s="150">
        <v>401.1617</v>
      </c>
      <c r="I327" s="140">
        <f t="shared" si="7"/>
        <v>401.1617</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386</v>
      </c>
      <c r="B328" s="154" t="s">
        <v>102</v>
      </c>
      <c r="C328" s="153" t="s">
        <v>376</v>
      </c>
      <c r="D328" s="153" t="s">
        <v>280</v>
      </c>
      <c r="E328" s="152">
        <v>1</v>
      </c>
      <c r="F328" s="157" t="s">
        <v>598</v>
      </c>
      <c r="G328" s="150"/>
      <c r="H328" s="150">
        <v>401.1617</v>
      </c>
      <c r="I328" s="140">
        <f t="shared" si="7"/>
        <v>401.1617</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386</v>
      </c>
      <c r="B329" s="154" t="s">
        <v>102</v>
      </c>
      <c r="C329" s="153" t="s">
        <v>376</v>
      </c>
      <c r="D329" s="153" t="s">
        <v>280</v>
      </c>
      <c r="E329" s="152">
        <v>1</v>
      </c>
      <c r="F329" s="157" t="s">
        <v>599</v>
      </c>
      <c r="G329" s="150"/>
      <c r="H329" s="150">
        <v>401.1617</v>
      </c>
      <c r="I329" s="140">
        <f t="shared" si="7"/>
        <v>401.1617</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386</v>
      </c>
      <c r="B330" s="154" t="s">
        <v>102</v>
      </c>
      <c r="C330" s="153" t="s">
        <v>376</v>
      </c>
      <c r="D330" s="153" t="s">
        <v>280</v>
      </c>
      <c r="E330" s="152">
        <v>1</v>
      </c>
      <c r="F330" s="159" t="s">
        <v>600</v>
      </c>
      <c r="G330" s="150"/>
      <c r="H330" s="150">
        <v>401.1617</v>
      </c>
      <c r="I330" s="140">
        <f t="shared" si="7"/>
        <v>401.1617</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386</v>
      </c>
      <c r="B331" s="154" t="s">
        <v>102</v>
      </c>
      <c r="C331" s="153" t="s">
        <v>376</v>
      </c>
      <c r="D331" s="153" t="s">
        <v>280</v>
      </c>
      <c r="E331" s="152">
        <v>1</v>
      </c>
      <c r="F331" s="157" t="s">
        <v>601</v>
      </c>
      <c r="G331" s="150"/>
      <c r="H331" s="150">
        <v>401.1617</v>
      </c>
      <c r="I331" s="140">
        <f t="shared" si="7"/>
        <v>401.1617</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154" t="s">
        <v>102</v>
      </c>
      <c r="C332" s="153" t="s">
        <v>376</v>
      </c>
      <c r="D332" s="153" t="s">
        <v>280</v>
      </c>
      <c r="E332" s="152">
        <v>1</v>
      </c>
      <c r="F332" s="157" t="s">
        <v>602</v>
      </c>
      <c r="G332" s="150"/>
      <c r="H332" s="150">
        <v>401.1617</v>
      </c>
      <c r="I332" s="140">
        <f t="shared" si="7"/>
        <v>401.1617</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154" t="s">
        <v>102</v>
      </c>
      <c r="C333" s="153" t="s">
        <v>376</v>
      </c>
      <c r="D333" s="153" t="s">
        <v>280</v>
      </c>
      <c r="E333" s="152">
        <v>1</v>
      </c>
      <c r="F333" s="157" t="s">
        <v>603</v>
      </c>
      <c r="G333" s="150"/>
      <c r="H333" s="150">
        <v>401.1617</v>
      </c>
      <c r="I333" s="140">
        <f t="shared" si="7"/>
        <v>401.1617</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385</v>
      </c>
      <c r="B334" s="154" t="s">
        <v>104</v>
      </c>
      <c r="C334" s="153" t="s">
        <v>376</v>
      </c>
      <c r="D334" s="153" t="s">
        <v>280</v>
      </c>
      <c r="E334" s="152">
        <v>1</v>
      </c>
      <c r="F334" s="157" t="s">
        <v>604</v>
      </c>
      <c r="G334" s="150"/>
      <c r="H334" s="150">
        <v>313.94409999999999</v>
      </c>
      <c r="I334" s="140">
        <f t="shared" si="7"/>
        <v>313.94409999999999</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385</v>
      </c>
      <c r="B335" s="154" t="s">
        <v>104</v>
      </c>
      <c r="C335" s="153" t="s">
        <v>376</v>
      </c>
      <c r="D335" s="153" t="s">
        <v>280</v>
      </c>
      <c r="E335" s="152">
        <v>1</v>
      </c>
      <c r="F335" s="157" t="s">
        <v>605</v>
      </c>
      <c r="G335" s="150"/>
      <c r="H335" s="150">
        <v>313.94409999999999</v>
      </c>
      <c r="I335" s="140">
        <f t="shared" si="7"/>
        <v>313.94409999999999</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385</v>
      </c>
      <c r="B336" s="154" t="s">
        <v>104</v>
      </c>
      <c r="C336" s="153" t="s">
        <v>376</v>
      </c>
      <c r="D336" s="153" t="s">
        <v>280</v>
      </c>
      <c r="E336" s="152">
        <v>1</v>
      </c>
      <c r="F336" s="157" t="s">
        <v>606</v>
      </c>
      <c r="G336" s="150"/>
      <c r="H336" s="150">
        <v>313.94409999999999</v>
      </c>
      <c r="I336" s="140">
        <f t="shared" si="7"/>
        <v>313.94409999999999</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385</v>
      </c>
      <c r="B337" s="154" t="s">
        <v>104</v>
      </c>
      <c r="C337" s="153" t="s">
        <v>376</v>
      </c>
      <c r="D337" s="153" t="s">
        <v>280</v>
      </c>
      <c r="E337" s="152">
        <v>1</v>
      </c>
      <c r="F337" s="157" t="s">
        <v>607</v>
      </c>
      <c r="G337" s="150"/>
      <c r="H337" s="150">
        <v>313.94409999999999</v>
      </c>
      <c r="I337" s="140">
        <f t="shared" si="7"/>
        <v>313.94409999999999</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385</v>
      </c>
      <c r="B338" s="154" t="s">
        <v>104</v>
      </c>
      <c r="C338" s="153" t="s">
        <v>376</v>
      </c>
      <c r="D338" s="153" t="s">
        <v>280</v>
      </c>
      <c r="E338" s="152">
        <v>1</v>
      </c>
      <c r="F338" s="157" t="s">
        <v>608</v>
      </c>
      <c r="G338" s="150"/>
      <c r="H338" s="150">
        <v>313.94409999999999</v>
      </c>
      <c r="I338" s="140">
        <f t="shared" si="7"/>
        <v>313.94409999999999</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584</v>
      </c>
      <c r="B339" s="154" t="s">
        <v>94</v>
      </c>
      <c r="C339" s="153" t="s">
        <v>376</v>
      </c>
      <c r="D339" s="153" t="s">
        <v>280</v>
      </c>
      <c r="E339" s="152">
        <v>1</v>
      </c>
      <c r="F339" s="157" t="s">
        <v>609</v>
      </c>
      <c r="G339" s="150"/>
      <c r="H339" s="150">
        <v>1200.6885</v>
      </c>
      <c r="I339" s="140">
        <f t="shared" si="7"/>
        <v>1200.6885</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384</v>
      </c>
      <c r="B340" s="154" t="s">
        <v>98</v>
      </c>
      <c r="C340" s="153" t="s">
        <v>376</v>
      </c>
      <c r="D340" s="153" t="s">
        <v>280</v>
      </c>
      <c r="E340" s="152">
        <v>1</v>
      </c>
      <c r="F340" s="157" t="s">
        <v>610</v>
      </c>
      <c r="G340" s="150"/>
      <c r="H340" s="150">
        <v>488.36419999999998</v>
      </c>
      <c r="I340" s="140">
        <f t="shared" si="7"/>
        <v>488.36419999999998</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384</v>
      </c>
      <c r="B341" s="154" t="s">
        <v>98</v>
      </c>
      <c r="C341" s="153" t="s">
        <v>376</v>
      </c>
      <c r="D341" s="153" t="s">
        <v>280</v>
      </c>
      <c r="E341" s="152">
        <v>1</v>
      </c>
      <c r="F341" s="157" t="s">
        <v>611</v>
      </c>
      <c r="G341" s="150"/>
      <c r="H341" s="150">
        <v>488.36419999999998</v>
      </c>
      <c r="I341" s="140">
        <f t="shared" si="7"/>
        <v>488.36419999999998</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404</v>
      </c>
      <c r="B342" s="154" t="s">
        <v>387</v>
      </c>
      <c r="C342" s="153" t="s">
        <v>376</v>
      </c>
      <c r="D342" s="153" t="s">
        <v>280</v>
      </c>
      <c r="E342" s="152">
        <v>1</v>
      </c>
      <c r="F342" s="157" t="s">
        <v>612</v>
      </c>
      <c r="G342" s="150"/>
      <c r="H342" s="150">
        <v>436.04270000000002</v>
      </c>
      <c r="I342" s="140">
        <f t="shared" si="7"/>
        <v>436.04270000000002</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404</v>
      </c>
      <c r="B343" s="154" t="s">
        <v>387</v>
      </c>
      <c r="C343" s="153" t="s">
        <v>376</v>
      </c>
      <c r="D343" s="153" t="s">
        <v>280</v>
      </c>
      <c r="E343" s="152">
        <v>1</v>
      </c>
      <c r="F343" s="157" t="s">
        <v>613</v>
      </c>
      <c r="G343" s="150"/>
      <c r="H343" s="150">
        <v>436.04270000000002</v>
      </c>
      <c r="I343" s="140">
        <f t="shared" si="7"/>
        <v>436.04270000000002</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404</v>
      </c>
      <c r="B344" s="154" t="s">
        <v>387</v>
      </c>
      <c r="C344" s="153" t="s">
        <v>376</v>
      </c>
      <c r="D344" s="153" t="s">
        <v>280</v>
      </c>
      <c r="E344" s="152">
        <v>1</v>
      </c>
      <c r="F344" s="157" t="s">
        <v>614</v>
      </c>
      <c r="G344" s="150"/>
      <c r="H344" s="150">
        <v>436.04270000000002</v>
      </c>
      <c r="I344" s="140">
        <f t="shared" si="7"/>
        <v>436.04270000000002</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404</v>
      </c>
      <c r="B345" s="154" t="s">
        <v>387</v>
      </c>
      <c r="C345" s="153" t="s">
        <v>376</v>
      </c>
      <c r="D345" s="153" t="s">
        <v>280</v>
      </c>
      <c r="E345" s="152">
        <v>1</v>
      </c>
      <c r="F345" s="157" t="s">
        <v>615</v>
      </c>
      <c r="G345" s="150"/>
      <c r="H345" s="150">
        <v>436.04270000000002</v>
      </c>
      <c r="I345" s="140">
        <f t="shared" si="7"/>
        <v>436.04270000000002</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386</v>
      </c>
      <c r="B346" s="154" t="s">
        <v>102</v>
      </c>
      <c r="C346" s="153" t="s">
        <v>376</v>
      </c>
      <c r="D346" s="153" t="s">
        <v>280</v>
      </c>
      <c r="E346" s="152">
        <v>1</v>
      </c>
      <c r="F346" s="157" t="s">
        <v>616</v>
      </c>
      <c r="G346" s="150"/>
      <c r="H346" s="150">
        <v>401.1617</v>
      </c>
      <c r="I346" s="140">
        <f t="shared" si="7"/>
        <v>401.1617</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385</v>
      </c>
      <c r="B347" s="154" t="s">
        <v>104</v>
      </c>
      <c r="C347" s="153" t="s">
        <v>376</v>
      </c>
      <c r="D347" s="153" t="s">
        <v>280</v>
      </c>
      <c r="E347" s="152">
        <v>1</v>
      </c>
      <c r="F347" s="159" t="s">
        <v>617</v>
      </c>
      <c r="G347" s="150"/>
      <c r="H347" s="150">
        <v>313.94409999999999</v>
      </c>
      <c r="I347" s="140">
        <f t="shared" si="7"/>
        <v>313.94409999999999</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585</v>
      </c>
      <c r="B348" s="154" t="s">
        <v>94</v>
      </c>
      <c r="C348" s="153" t="s">
        <v>376</v>
      </c>
      <c r="D348" s="153" t="s">
        <v>280</v>
      </c>
      <c r="E348" s="152">
        <v>1</v>
      </c>
      <c r="F348" s="157" t="s">
        <v>618</v>
      </c>
      <c r="G348" s="150"/>
      <c r="H348" s="150">
        <v>1200.6885</v>
      </c>
      <c r="I348" s="140">
        <f t="shared" si="7"/>
        <v>1200.6885</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383</v>
      </c>
      <c r="B349" s="154" t="s">
        <v>388</v>
      </c>
      <c r="C349" s="153" t="s">
        <v>376</v>
      </c>
      <c r="D349" s="153" t="s">
        <v>280</v>
      </c>
      <c r="E349" s="152">
        <v>1</v>
      </c>
      <c r="F349" s="157" t="s">
        <v>629</v>
      </c>
      <c r="G349" s="150"/>
      <c r="H349" s="150">
        <v>732.54629999999997</v>
      </c>
      <c r="I349" s="140">
        <f t="shared" si="7"/>
        <v>732.54629999999997</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384</v>
      </c>
      <c r="B350" s="154" t="s">
        <v>98</v>
      </c>
      <c r="C350" s="153" t="s">
        <v>376</v>
      </c>
      <c r="D350" s="153" t="s">
        <v>280</v>
      </c>
      <c r="E350" s="152">
        <v>1</v>
      </c>
      <c r="F350" s="159" t="s">
        <v>619</v>
      </c>
      <c r="G350" s="150"/>
      <c r="H350" s="150">
        <v>488.36419999999998</v>
      </c>
      <c r="I350" s="140">
        <f t="shared" si="7"/>
        <v>488.36419999999998</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384</v>
      </c>
      <c r="B351" s="154" t="s">
        <v>98</v>
      </c>
      <c r="C351" s="153" t="s">
        <v>376</v>
      </c>
      <c r="D351" s="153" t="s">
        <v>280</v>
      </c>
      <c r="E351" s="152">
        <v>1</v>
      </c>
      <c r="F351" s="157" t="s">
        <v>620</v>
      </c>
      <c r="G351" s="150"/>
      <c r="H351" s="150">
        <v>488.36419999999998</v>
      </c>
      <c r="I351" s="140">
        <f t="shared" si="7"/>
        <v>488.36419999999998</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384</v>
      </c>
      <c r="B352" s="154" t="s">
        <v>98</v>
      </c>
      <c r="C352" s="153" t="s">
        <v>376</v>
      </c>
      <c r="D352" s="153" t="s">
        <v>280</v>
      </c>
      <c r="E352" s="152">
        <v>1</v>
      </c>
      <c r="F352" s="157" t="s">
        <v>621</v>
      </c>
      <c r="G352" s="150"/>
      <c r="H352" s="150">
        <v>488.36419999999998</v>
      </c>
      <c r="I352" s="140">
        <f t="shared" si="7"/>
        <v>488.36419999999998</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384</v>
      </c>
      <c r="B353" s="154" t="s">
        <v>98</v>
      </c>
      <c r="C353" s="153" t="s">
        <v>376</v>
      </c>
      <c r="D353" s="153" t="s">
        <v>280</v>
      </c>
      <c r="E353" s="152">
        <v>1</v>
      </c>
      <c r="F353" s="159" t="s">
        <v>622</v>
      </c>
      <c r="G353" s="150"/>
      <c r="H353" s="150">
        <v>488.36419999999998</v>
      </c>
      <c r="I353" s="140">
        <f t="shared" si="7"/>
        <v>488.36419999999998</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384</v>
      </c>
      <c r="B354" s="154" t="s">
        <v>98</v>
      </c>
      <c r="C354" s="153" t="s">
        <v>376</v>
      </c>
      <c r="D354" s="153" t="s">
        <v>280</v>
      </c>
      <c r="E354" s="152">
        <v>1</v>
      </c>
      <c r="F354" s="157" t="s">
        <v>623</v>
      </c>
      <c r="G354" s="150"/>
      <c r="H354" s="150">
        <v>488.36419999999998</v>
      </c>
      <c r="I354" s="140">
        <f t="shared" si="7"/>
        <v>488.36419999999998</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154" t="s">
        <v>98</v>
      </c>
      <c r="C355" s="153" t="s">
        <v>376</v>
      </c>
      <c r="D355" s="153" t="s">
        <v>280</v>
      </c>
      <c r="E355" s="152">
        <v>1</v>
      </c>
      <c r="F355" s="157" t="s">
        <v>624</v>
      </c>
      <c r="G355" s="150"/>
      <c r="H355" s="150">
        <v>488.36419999999998</v>
      </c>
      <c r="I355" s="140">
        <f t="shared" si="7"/>
        <v>488.36419999999998</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154" t="s">
        <v>98</v>
      </c>
      <c r="C356" s="153" t="s">
        <v>376</v>
      </c>
      <c r="D356" s="153" t="s">
        <v>280</v>
      </c>
      <c r="E356" s="152">
        <v>1</v>
      </c>
      <c r="F356" s="157" t="s">
        <v>625</v>
      </c>
      <c r="G356" s="150"/>
      <c r="H356" s="150">
        <v>488.36419999999998</v>
      </c>
      <c r="I356" s="140">
        <f t="shared" si="7"/>
        <v>488.36419999999998</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154" t="s">
        <v>98</v>
      </c>
      <c r="C357" s="153" t="s">
        <v>376</v>
      </c>
      <c r="D357" s="153" t="s">
        <v>280</v>
      </c>
      <c r="E357" s="152">
        <v>1</v>
      </c>
      <c r="F357" s="157" t="s">
        <v>626</v>
      </c>
      <c r="G357" s="150"/>
      <c r="H357" s="150">
        <v>488.36419999999998</v>
      </c>
      <c r="I357" s="140">
        <f t="shared" si="7"/>
        <v>488.36419999999998</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404</v>
      </c>
      <c r="B358" s="154" t="s">
        <v>387</v>
      </c>
      <c r="C358" s="153" t="s">
        <v>376</v>
      </c>
      <c r="D358" s="153" t="s">
        <v>280</v>
      </c>
      <c r="E358" s="152">
        <v>1</v>
      </c>
      <c r="F358" s="157" t="s">
        <v>627</v>
      </c>
      <c r="G358" s="150"/>
      <c r="H358" s="150">
        <v>436.04270000000002</v>
      </c>
      <c r="I358" s="140">
        <f t="shared" si="7"/>
        <v>436.04270000000002</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404</v>
      </c>
      <c r="B359" s="154" t="s">
        <v>387</v>
      </c>
      <c r="C359" s="153" t="s">
        <v>376</v>
      </c>
      <c r="D359" s="153" t="s">
        <v>280</v>
      </c>
      <c r="E359" s="152">
        <v>1</v>
      </c>
      <c r="F359" s="159" t="s">
        <v>628</v>
      </c>
      <c r="G359" s="150"/>
      <c r="H359" s="150">
        <v>436.04270000000002</v>
      </c>
      <c r="I359" s="140">
        <f t="shared" si="7"/>
        <v>436.04270000000002</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404</v>
      </c>
      <c r="B360" s="154" t="s">
        <v>387</v>
      </c>
      <c r="C360" s="153" t="s">
        <v>376</v>
      </c>
      <c r="D360" s="153" t="s">
        <v>280</v>
      </c>
      <c r="E360" s="152">
        <v>1</v>
      </c>
      <c r="F360" s="157" t="s">
        <v>960</v>
      </c>
      <c r="G360" s="150"/>
      <c r="H360" s="150">
        <v>436.04270000000002</v>
      </c>
      <c r="I360" s="140">
        <f t="shared" si="7"/>
        <v>436.04270000000002</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404</v>
      </c>
      <c r="B361" s="154" t="s">
        <v>387</v>
      </c>
      <c r="C361" s="153" t="s">
        <v>376</v>
      </c>
      <c r="D361" s="153" t="s">
        <v>280</v>
      </c>
      <c r="E361" s="152">
        <v>1</v>
      </c>
      <c r="F361" s="157" t="s">
        <v>630</v>
      </c>
      <c r="G361" s="150"/>
      <c r="H361" s="150">
        <v>436.04270000000002</v>
      </c>
      <c r="I361" s="140">
        <f t="shared" si="7"/>
        <v>436.04270000000002</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404</v>
      </c>
      <c r="B362" s="154" t="s">
        <v>387</v>
      </c>
      <c r="C362" s="153" t="s">
        <v>376</v>
      </c>
      <c r="D362" s="153" t="s">
        <v>280</v>
      </c>
      <c r="E362" s="152">
        <v>1</v>
      </c>
      <c r="F362" s="157" t="s">
        <v>631</v>
      </c>
      <c r="G362" s="150"/>
      <c r="H362" s="150">
        <v>436.04270000000002</v>
      </c>
      <c r="I362" s="140">
        <f t="shared" si="7"/>
        <v>436.04270000000002</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154" t="s">
        <v>387</v>
      </c>
      <c r="C363" s="153" t="s">
        <v>376</v>
      </c>
      <c r="D363" s="153" t="s">
        <v>280</v>
      </c>
      <c r="E363" s="152">
        <v>1</v>
      </c>
      <c r="F363" s="159" t="s">
        <v>632</v>
      </c>
      <c r="G363" s="150"/>
      <c r="H363" s="150">
        <v>436.04270000000002</v>
      </c>
      <c r="I363" s="140">
        <f t="shared" si="7"/>
        <v>436.04270000000002</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154" t="s">
        <v>387</v>
      </c>
      <c r="C364" s="153" t="s">
        <v>376</v>
      </c>
      <c r="D364" s="153" t="s">
        <v>280</v>
      </c>
      <c r="E364" s="152">
        <v>1</v>
      </c>
      <c r="F364" s="157" t="s">
        <v>633</v>
      </c>
      <c r="G364" s="150"/>
      <c r="H364" s="150">
        <v>436.04270000000002</v>
      </c>
      <c r="I364" s="140">
        <f t="shared" si="7"/>
        <v>436.04270000000002</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154" t="s">
        <v>387</v>
      </c>
      <c r="C365" s="153" t="s">
        <v>376</v>
      </c>
      <c r="D365" s="153" t="s">
        <v>280</v>
      </c>
      <c r="E365" s="152">
        <v>1</v>
      </c>
      <c r="F365" s="157" t="s">
        <v>634</v>
      </c>
      <c r="G365" s="150"/>
      <c r="H365" s="150">
        <v>436.04270000000002</v>
      </c>
      <c r="I365" s="140">
        <f t="shared" si="7"/>
        <v>436.04270000000002</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386</v>
      </c>
      <c r="B366" s="154" t="s">
        <v>102</v>
      </c>
      <c r="C366" s="153" t="s">
        <v>376</v>
      </c>
      <c r="D366" s="153" t="s">
        <v>280</v>
      </c>
      <c r="E366" s="152">
        <v>1</v>
      </c>
      <c r="F366" s="157" t="s">
        <v>635</v>
      </c>
      <c r="G366" s="150"/>
      <c r="H366" s="150">
        <v>401.1617</v>
      </c>
      <c r="I366" s="140">
        <f t="shared" si="7"/>
        <v>401.1617</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386</v>
      </c>
      <c r="B367" s="154" t="s">
        <v>102</v>
      </c>
      <c r="C367" s="153" t="s">
        <v>376</v>
      </c>
      <c r="D367" s="153" t="s">
        <v>280</v>
      </c>
      <c r="E367" s="152">
        <v>1</v>
      </c>
      <c r="F367" s="157" t="s">
        <v>636</v>
      </c>
      <c r="G367" s="150"/>
      <c r="H367" s="150">
        <v>401.1617</v>
      </c>
      <c r="I367" s="140">
        <f t="shared" si="7"/>
        <v>401.1617</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386</v>
      </c>
      <c r="B368" s="154" t="s">
        <v>102</v>
      </c>
      <c r="C368" s="153" t="s">
        <v>376</v>
      </c>
      <c r="D368" s="153" t="s">
        <v>280</v>
      </c>
      <c r="E368" s="152">
        <v>1</v>
      </c>
      <c r="F368" s="157" t="s">
        <v>637</v>
      </c>
      <c r="G368" s="150"/>
      <c r="H368" s="150">
        <v>401.1617</v>
      </c>
      <c r="I368" s="140">
        <f t="shared" si="7"/>
        <v>401.1617</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386</v>
      </c>
      <c r="B369" s="154" t="s">
        <v>102</v>
      </c>
      <c r="C369" s="153" t="s">
        <v>376</v>
      </c>
      <c r="D369" s="153" t="s">
        <v>280</v>
      </c>
      <c r="E369" s="152">
        <v>1</v>
      </c>
      <c r="F369" s="157" t="s">
        <v>638</v>
      </c>
      <c r="G369" s="150"/>
      <c r="H369" s="150">
        <v>401.1617</v>
      </c>
      <c r="I369" s="140">
        <f t="shared" si="7"/>
        <v>401.1617</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386</v>
      </c>
      <c r="B370" s="154" t="s">
        <v>102</v>
      </c>
      <c r="C370" s="153" t="s">
        <v>376</v>
      </c>
      <c r="D370" s="153" t="s">
        <v>280</v>
      </c>
      <c r="E370" s="152">
        <v>1</v>
      </c>
      <c r="F370" s="157" t="s">
        <v>639</v>
      </c>
      <c r="G370" s="150"/>
      <c r="H370" s="150">
        <v>401.1617</v>
      </c>
      <c r="I370" s="140">
        <f t="shared" si="7"/>
        <v>401.1617</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154" t="s">
        <v>102</v>
      </c>
      <c r="C371" s="153" t="s">
        <v>376</v>
      </c>
      <c r="D371" s="153" t="s">
        <v>280</v>
      </c>
      <c r="E371" s="152">
        <v>1</v>
      </c>
      <c r="F371" s="151" t="s">
        <v>640</v>
      </c>
      <c r="G371" s="150"/>
      <c r="H371" s="150">
        <v>401.1617</v>
      </c>
      <c r="I371" s="140">
        <f t="shared" si="7"/>
        <v>401.1617</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154" t="s">
        <v>102</v>
      </c>
      <c r="C372" s="153" t="s">
        <v>376</v>
      </c>
      <c r="D372" s="153" t="s">
        <v>280</v>
      </c>
      <c r="E372" s="152">
        <v>1</v>
      </c>
      <c r="F372" s="157" t="s">
        <v>641</v>
      </c>
      <c r="G372" s="150"/>
      <c r="H372" s="150">
        <v>401.1617</v>
      </c>
      <c r="I372" s="140">
        <f t="shared" si="7"/>
        <v>401.1617</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385</v>
      </c>
      <c r="B373" s="154" t="s">
        <v>104</v>
      </c>
      <c r="C373" s="153" t="s">
        <v>376</v>
      </c>
      <c r="D373" s="153" t="s">
        <v>280</v>
      </c>
      <c r="E373" s="152">
        <v>1</v>
      </c>
      <c r="F373" s="157" t="s">
        <v>642</v>
      </c>
      <c r="G373" s="150"/>
      <c r="H373" s="150">
        <v>313.94409999999999</v>
      </c>
      <c r="I373" s="140">
        <f t="shared" si="7"/>
        <v>313.94409999999999</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383</v>
      </c>
      <c r="B374" s="154" t="s">
        <v>388</v>
      </c>
      <c r="C374" s="153" t="s">
        <v>645</v>
      </c>
      <c r="D374" s="153" t="s">
        <v>280</v>
      </c>
      <c r="E374" s="152">
        <v>1</v>
      </c>
      <c r="F374" s="157" t="s">
        <v>929</v>
      </c>
      <c r="G374" s="150"/>
      <c r="H374" s="150">
        <v>732.54629999999997</v>
      </c>
      <c r="I374" s="140">
        <f t="shared" si="7"/>
        <v>732.54629999999997</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383</v>
      </c>
      <c r="B375" s="154" t="s">
        <v>388</v>
      </c>
      <c r="C375" s="153" t="s">
        <v>645</v>
      </c>
      <c r="D375" s="153" t="s">
        <v>280</v>
      </c>
      <c r="E375" s="152">
        <v>1</v>
      </c>
      <c r="F375" s="157" t="s">
        <v>646</v>
      </c>
      <c r="G375" s="150"/>
      <c r="H375" s="150">
        <v>732.54629999999997</v>
      </c>
      <c r="I375" s="140">
        <f t="shared" si="7"/>
        <v>732.54629999999997</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383</v>
      </c>
      <c r="B376" s="154" t="s">
        <v>388</v>
      </c>
      <c r="C376" s="153" t="s">
        <v>645</v>
      </c>
      <c r="D376" s="153" t="s">
        <v>280</v>
      </c>
      <c r="E376" s="152">
        <v>1</v>
      </c>
      <c r="F376" s="157" t="s">
        <v>647</v>
      </c>
      <c r="G376" s="150"/>
      <c r="H376" s="150">
        <v>732.54629999999997</v>
      </c>
      <c r="I376" s="140">
        <f t="shared" si="7"/>
        <v>732.54629999999997</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383</v>
      </c>
      <c r="B377" s="154" t="s">
        <v>388</v>
      </c>
      <c r="C377" s="153" t="s">
        <v>645</v>
      </c>
      <c r="D377" s="153" t="s">
        <v>280</v>
      </c>
      <c r="E377" s="152">
        <v>1</v>
      </c>
      <c r="F377" s="157" t="s">
        <v>648</v>
      </c>
      <c r="G377" s="150"/>
      <c r="H377" s="150">
        <v>732.54629999999997</v>
      </c>
      <c r="I377" s="140">
        <f t="shared" si="7"/>
        <v>732.54629999999997</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384</v>
      </c>
      <c r="B378" s="154" t="s">
        <v>98</v>
      </c>
      <c r="C378" s="153" t="s">
        <v>645</v>
      </c>
      <c r="D378" s="153" t="s">
        <v>280</v>
      </c>
      <c r="E378" s="152">
        <v>1</v>
      </c>
      <c r="F378" s="157" t="s">
        <v>649</v>
      </c>
      <c r="G378" s="150"/>
      <c r="H378" s="150">
        <v>488.36419999999998</v>
      </c>
      <c r="I378" s="140">
        <f t="shared" si="7"/>
        <v>488.36419999999998</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384</v>
      </c>
      <c r="B379" s="154" t="s">
        <v>98</v>
      </c>
      <c r="C379" s="153" t="s">
        <v>645</v>
      </c>
      <c r="D379" s="153" t="s">
        <v>280</v>
      </c>
      <c r="E379" s="152">
        <v>1</v>
      </c>
      <c r="F379" s="157" t="s">
        <v>650</v>
      </c>
      <c r="G379" s="150"/>
      <c r="H379" s="150">
        <v>488.36419999999998</v>
      </c>
      <c r="I379" s="140">
        <f t="shared" si="7"/>
        <v>488.36419999999998</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384</v>
      </c>
      <c r="B380" s="154" t="s">
        <v>98</v>
      </c>
      <c r="C380" s="153" t="s">
        <v>645</v>
      </c>
      <c r="D380" s="153" t="s">
        <v>280</v>
      </c>
      <c r="E380" s="152">
        <v>1</v>
      </c>
      <c r="F380" s="157" t="s">
        <v>651</v>
      </c>
      <c r="G380" s="150"/>
      <c r="H380" s="150">
        <v>488.36419999999998</v>
      </c>
      <c r="I380" s="140">
        <f t="shared" si="7"/>
        <v>488.36419999999998</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384</v>
      </c>
      <c r="B381" s="154" t="s">
        <v>98</v>
      </c>
      <c r="C381" s="153" t="s">
        <v>645</v>
      </c>
      <c r="D381" s="153" t="s">
        <v>280</v>
      </c>
      <c r="E381" s="152">
        <v>1</v>
      </c>
      <c r="F381" s="157" t="s">
        <v>652</v>
      </c>
      <c r="G381" s="150"/>
      <c r="H381" s="150">
        <v>488.36419999999998</v>
      </c>
      <c r="I381" s="140">
        <f t="shared" si="7"/>
        <v>488.36419999999998</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384</v>
      </c>
      <c r="B382" s="154" t="s">
        <v>98</v>
      </c>
      <c r="C382" s="153" t="s">
        <v>645</v>
      </c>
      <c r="D382" s="153" t="s">
        <v>280</v>
      </c>
      <c r="E382" s="152">
        <v>1</v>
      </c>
      <c r="F382" s="157" t="s">
        <v>653</v>
      </c>
      <c r="G382" s="150"/>
      <c r="H382" s="150">
        <v>488.36419999999998</v>
      </c>
      <c r="I382" s="140">
        <f t="shared" si="7"/>
        <v>488.36419999999998</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154" t="s">
        <v>98</v>
      </c>
      <c r="C383" s="153" t="s">
        <v>645</v>
      </c>
      <c r="D383" s="153" t="s">
        <v>280</v>
      </c>
      <c r="E383" s="152">
        <v>1</v>
      </c>
      <c r="F383" s="157" t="s">
        <v>661</v>
      </c>
      <c r="G383" s="150"/>
      <c r="H383" s="150">
        <v>488.36419999999998</v>
      </c>
      <c r="I383" s="140">
        <f t="shared" si="7"/>
        <v>488.36419999999998</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154" t="s">
        <v>98</v>
      </c>
      <c r="C384" s="153" t="s">
        <v>645</v>
      </c>
      <c r="D384" s="153" t="s">
        <v>280</v>
      </c>
      <c r="E384" s="152">
        <v>1</v>
      </c>
      <c r="F384" s="157" t="s">
        <v>654</v>
      </c>
      <c r="G384" s="150"/>
      <c r="H384" s="150">
        <v>488.36419999999998</v>
      </c>
      <c r="I384" s="140">
        <f t="shared" si="7"/>
        <v>488.36419999999998</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404</v>
      </c>
      <c r="B385" s="154" t="s">
        <v>387</v>
      </c>
      <c r="C385" s="153" t="s">
        <v>645</v>
      </c>
      <c r="D385" s="153" t="s">
        <v>280</v>
      </c>
      <c r="E385" s="152">
        <v>1</v>
      </c>
      <c r="F385" s="157" t="s">
        <v>655</v>
      </c>
      <c r="G385" s="150"/>
      <c r="H385" s="150">
        <v>436.04270000000002</v>
      </c>
      <c r="I385" s="140">
        <f t="shared" si="7"/>
        <v>436.04270000000002</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404</v>
      </c>
      <c r="B386" s="154" t="s">
        <v>387</v>
      </c>
      <c r="C386" s="153" t="s">
        <v>645</v>
      </c>
      <c r="D386" s="153" t="s">
        <v>280</v>
      </c>
      <c r="E386" s="152">
        <v>1</v>
      </c>
      <c r="F386" s="157" t="s">
        <v>656</v>
      </c>
      <c r="G386" s="150"/>
      <c r="H386" s="150">
        <v>436.04270000000002</v>
      </c>
      <c r="I386" s="140">
        <f t="shared" si="7"/>
        <v>436.04270000000002</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404</v>
      </c>
      <c r="B387" s="154" t="s">
        <v>387</v>
      </c>
      <c r="C387" s="153" t="s">
        <v>645</v>
      </c>
      <c r="D387" s="153" t="s">
        <v>280</v>
      </c>
      <c r="E387" s="152">
        <v>1</v>
      </c>
      <c r="F387" s="157" t="s">
        <v>657</v>
      </c>
      <c r="G387" s="150"/>
      <c r="H387" s="150">
        <v>436.04270000000002</v>
      </c>
      <c r="I387" s="140">
        <f t="shared" ref="I387:I450" si="8">SUM(G387:H387)</f>
        <v>436.04270000000002</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404</v>
      </c>
      <c r="B388" s="154" t="s">
        <v>387</v>
      </c>
      <c r="C388" s="153" t="s">
        <v>645</v>
      </c>
      <c r="D388" s="153" t="s">
        <v>280</v>
      </c>
      <c r="E388" s="152">
        <v>1</v>
      </c>
      <c r="F388" s="157" t="s">
        <v>658</v>
      </c>
      <c r="G388" s="150"/>
      <c r="H388" s="150">
        <v>436.04270000000002</v>
      </c>
      <c r="I388" s="140">
        <f t="shared" si="8"/>
        <v>436.04270000000002</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404</v>
      </c>
      <c r="B389" s="154" t="s">
        <v>387</v>
      </c>
      <c r="C389" s="153" t="s">
        <v>645</v>
      </c>
      <c r="D389" s="153" t="s">
        <v>280</v>
      </c>
      <c r="E389" s="152">
        <v>1</v>
      </c>
      <c r="F389" s="156" t="s">
        <v>659</v>
      </c>
      <c r="G389" s="150"/>
      <c r="H389" s="150">
        <v>436.04270000000002</v>
      </c>
      <c r="I389" s="140">
        <f t="shared" si="8"/>
        <v>436.04270000000002</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386</v>
      </c>
      <c r="B390" s="154" t="s">
        <v>102</v>
      </c>
      <c r="C390" s="153" t="s">
        <v>645</v>
      </c>
      <c r="D390" s="153" t="s">
        <v>280</v>
      </c>
      <c r="E390" s="152">
        <v>1</v>
      </c>
      <c r="F390" s="157" t="s">
        <v>660</v>
      </c>
      <c r="G390" s="150"/>
      <c r="H390" s="150">
        <v>401.1617</v>
      </c>
      <c r="I390" s="140">
        <f t="shared" si="8"/>
        <v>401.1617</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643</v>
      </c>
      <c r="B391" s="154" t="s">
        <v>94</v>
      </c>
      <c r="C391" s="153" t="s">
        <v>645</v>
      </c>
      <c r="D391" s="153" t="s">
        <v>280</v>
      </c>
      <c r="E391" s="152">
        <v>1</v>
      </c>
      <c r="F391" s="157" t="s">
        <v>975</v>
      </c>
      <c r="G391" s="150"/>
      <c r="H391" s="150">
        <v>1200.6885</v>
      </c>
      <c r="I391" s="140">
        <f t="shared" si="8"/>
        <v>1200.6885</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383</v>
      </c>
      <c r="B392" s="154" t="s">
        <v>388</v>
      </c>
      <c r="C392" s="153" t="s">
        <v>645</v>
      </c>
      <c r="D392" s="153" t="s">
        <v>280</v>
      </c>
      <c r="E392" s="152">
        <v>1</v>
      </c>
      <c r="F392" s="157" t="s">
        <v>662</v>
      </c>
      <c r="G392" s="150"/>
      <c r="H392" s="150">
        <v>732.54629999999997</v>
      </c>
      <c r="I392" s="140">
        <f t="shared" si="8"/>
        <v>732.54629999999997</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383</v>
      </c>
      <c r="B393" s="154" t="s">
        <v>388</v>
      </c>
      <c r="C393" s="153" t="s">
        <v>645</v>
      </c>
      <c r="D393" s="153" t="s">
        <v>280</v>
      </c>
      <c r="E393" s="152">
        <v>1</v>
      </c>
      <c r="F393" s="157" t="s">
        <v>663</v>
      </c>
      <c r="G393" s="150"/>
      <c r="H393" s="150">
        <v>732.54629999999997</v>
      </c>
      <c r="I393" s="140">
        <f t="shared" si="8"/>
        <v>732.54629999999997</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384</v>
      </c>
      <c r="B394" s="154" t="s">
        <v>98</v>
      </c>
      <c r="C394" s="153" t="s">
        <v>645</v>
      </c>
      <c r="D394" s="153" t="s">
        <v>280</v>
      </c>
      <c r="E394" s="152">
        <v>1</v>
      </c>
      <c r="F394" s="157" t="s">
        <v>664</v>
      </c>
      <c r="G394" s="150"/>
      <c r="H394" s="150">
        <v>488.36419999999998</v>
      </c>
      <c r="I394" s="140">
        <f t="shared" si="8"/>
        <v>488.36419999999998</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384</v>
      </c>
      <c r="B395" s="154" t="s">
        <v>98</v>
      </c>
      <c r="C395" s="153" t="s">
        <v>645</v>
      </c>
      <c r="D395" s="153" t="s">
        <v>280</v>
      </c>
      <c r="E395" s="152">
        <v>1</v>
      </c>
      <c r="F395" s="157" t="s">
        <v>665</v>
      </c>
      <c r="G395" s="150"/>
      <c r="H395" s="150">
        <v>488.36419999999998</v>
      </c>
      <c r="I395" s="140">
        <f t="shared" si="8"/>
        <v>488.36419999999998</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384</v>
      </c>
      <c r="B396" s="154" t="s">
        <v>98</v>
      </c>
      <c r="C396" s="153" t="s">
        <v>645</v>
      </c>
      <c r="D396" s="153" t="s">
        <v>280</v>
      </c>
      <c r="E396" s="152">
        <v>1</v>
      </c>
      <c r="F396" s="157" t="s">
        <v>666</v>
      </c>
      <c r="G396" s="150"/>
      <c r="H396" s="150">
        <v>488.36419999999998</v>
      </c>
      <c r="I396" s="140">
        <f t="shared" si="8"/>
        <v>488.36419999999998</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644</v>
      </c>
      <c r="B397" s="154" t="s">
        <v>94</v>
      </c>
      <c r="C397" s="153" t="s">
        <v>645</v>
      </c>
      <c r="D397" s="153" t="s">
        <v>280</v>
      </c>
      <c r="E397" s="152">
        <v>1</v>
      </c>
      <c r="F397" s="157" t="s">
        <v>667</v>
      </c>
      <c r="G397" s="150"/>
      <c r="H397" s="150">
        <v>1200.6885</v>
      </c>
      <c r="I397" s="140">
        <f t="shared" si="8"/>
        <v>1200.6885</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154" t="s">
        <v>388</v>
      </c>
      <c r="C398" s="153" t="s">
        <v>645</v>
      </c>
      <c r="D398" s="153" t="s">
        <v>280</v>
      </c>
      <c r="E398" s="152">
        <v>1</v>
      </c>
      <c r="F398" s="157" t="s">
        <v>668</v>
      </c>
      <c r="G398" s="150"/>
      <c r="H398" s="150">
        <v>732.54629999999997</v>
      </c>
      <c r="I398" s="140">
        <f t="shared" si="8"/>
        <v>732.54629999999997</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383</v>
      </c>
      <c r="B399" s="154" t="s">
        <v>388</v>
      </c>
      <c r="C399" s="153" t="s">
        <v>645</v>
      </c>
      <c r="D399" s="153" t="s">
        <v>280</v>
      </c>
      <c r="E399" s="152">
        <v>1</v>
      </c>
      <c r="F399" s="157" t="s">
        <v>669</v>
      </c>
      <c r="G399" s="150"/>
      <c r="H399" s="150">
        <v>732.54629999999997</v>
      </c>
      <c r="I399" s="140">
        <f t="shared" si="8"/>
        <v>732.54629999999997</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154" t="s">
        <v>98</v>
      </c>
      <c r="C400" s="153" t="s">
        <v>645</v>
      </c>
      <c r="D400" s="153" t="s">
        <v>280</v>
      </c>
      <c r="E400" s="152">
        <v>1</v>
      </c>
      <c r="F400" s="159" t="s">
        <v>670</v>
      </c>
      <c r="G400" s="150"/>
      <c r="H400" s="150">
        <v>488.36419999999998</v>
      </c>
      <c r="I400" s="140">
        <f t="shared" si="8"/>
        <v>488.36419999999998</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154" t="s">
        <v>98</v>
      </c>
      <c r="C401" s="153" t="s">
        <v>645</v>
      </c>
      <c r="D401" s="153" t="s">
        <v>280</v>
      </c>
      <c r="E401" s="152">
        <v>1</v>
      </c>
      <c r="F401" s="156" t="s">
        <v>671</v>
      </c>
      <c r="G401" s="150"/>
      <c r="H401" s="150">
        <v>488.36419999999998</v>
      </c>
      <c r="I401" s="140">
        <f t="shared" si="8"/>
        <v>488.36419999999998</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384</v>
      </c>
      <c r="B402" s="154" t="s">
        <v>98</v>
      </c>
      <c r="C402" s="153" t="s">
        <v>645</v>
      </c>
      <c r="D402" s="153" t="s">
        <v>280</v>
      </c>
      <c r="E402" s="152">
        <v>1</v>
      </c>
      <c r="F402" s="157" t="s">
        <v>672</v>
      </c>
      <c r="G402" s="150"/>
      <c r="H402" s="150">
        <v>488.36419999999998</v>
      </c>
      <c r="I402" s="140">
        <f t="shared" si="8"/>
        <v>488.36419999999998</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384</v>
      </c>
      <c r="B403" s="154" t="s">
        <v>98</v>
      </c>
      <c r="C403" s="153" t="s">
        <v>645</v>
      </c>
      <c r="D403" s="153" t="s">
        <v>280</v>
      </c>
      <c r="E403" s="152">
        <v>1</v>
      </c>
      <c r="F403" s="157" t="s">
        <v>962</v>
      </c>
      <c r="G403" s="150"/>
      <c r="H403" s="150">
        <v>488.36419999999998</v>
      </c>
      <c r="I403" s="140">
        <f t="shared" si="8"/>
        <v>488.36419999999998</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154" t="s">
        <v>388</v>
      </c>
      <c r="C404" s="153" t="s">
        <v>377</v>
      </c>
      <c r="D404" s="153" t="s">
        <v>280</v>
      </c>
      <c r="E404" s="152">
        <v>1</v>
      </c>
      <c r="F404" s="157" t="s">
        <v>675</v>
      </c>
      <c r="G404" s="150"/>
      <c r="H404" s="150">
        <v>732.54629999999997</v>
      </c>
      <c r="I404" s="140">
        <f t="shared" si="8"/>
        <v>732.54629999999997</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383</v>
      </c>
      <c r="B405" s="154" t="s">
        <v>388</v>
      </c>
      <c r="C405" s="153" t="s">
        <v>377</v>
      </c>
      <c r="D405" s="153" t="s">
        <v>280</v>
      </c>
      <c r="E405" s="152">
        <v>1</v>
      </c>
      <c r="F405" s="157" t="s">
        <v>676</v>
      </c>
      <c r="G405" s="150"/>
      <c r="H405" s="150">
        <v>732.54629999999997</v>
      </c>
      <c r="I405" s="140">
        <f t="shared" si="8"/>
        <v>732.54629999999997</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383</v>
      </c>
      <c r="B406" s="154" t="s">
        <v>388</v>
      </c>
      <c r="C406" s="153" t="s">
        <v>377</v>
      </c>
      <c r="D406" s="153" t="s">
        <v>280</v>
      </c>
      <c r="E406" s="152">
        <v>1</v>
      </c>
      <c r="F406" s="157" t="s">
        <v>677</v>
      </c>
      <c r="G406" s="150"/>
      <c r="H406" s="150">
        <v>732.54629999999997</v>
      </c>
      <c r="I406" s="140">
        <f t="shared" si="8"/>
        <v>732.54629999999997</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154" t="s">
        <v>98</v>
      </c>
      <c r="C407" s="153" t="s">
        <v>377</v>
      </c>
      <c r="D407" s="153" t="s">
        <v>280</v>
      </c>
      <c r="E407" s="152">
        <v>1</v>
      </c>
      <c r="F407" s="157" t="s">
        <v>678</v>
      </c>
      <c r="G407" s="150"/>
      <c r="H407" s="150">
        <v>488.36419999999998</v>
      </c>
      <c r="I407" s="140">
        <f t="shared" si="8"/>
        <v>488.36419999999998</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154" t="s">
        <v>98</v>
      </c>
      <c r="C408" s="153" t="s">
        <v>377</v>
      </c>
      <c r="D408" s="153" t="s">
        <v>280</v>
      </c>
      <c r="E408" s="152">
        <v>1</v>
      </c>
      <c r="F408" s="157" t="s">
        <v>679</v>
      </c>
      <c r="G408" s="150"/>
      <c r="H408" s="150">
        <v>488.36419999999998</v>
      </c>
      <c r="I408" s="140">
        <f t="shared" si="8"/>
        <v>488.36419999999998</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384</v>
      </c>
      <c r="B409" s="154" t="s">
        <v>98</v>
      </c>
      <c r="C409" s="153" t="s">
        <v>377</v>
      </c>
      <c r="D409" s="153" t="s">
        <v>280</v>
      </c>
      <c r="E409" s="152">
        <v>1</v>
      </c>
      <c r="F409" s="157" t="s">
        <v>931</v>
      </c>
      <c r="G409" s="150"/>
      <c r="H409" s="150">
        <v>488.36419999999998</v>
      </c>
      <c r="I409" s="140">
        <f t="shared" si="8"/>
        <v>488.36419999999998</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384</v>
      </c>
      <c r="B410" s="154" t="s">
        <v>98</v>
      </c>
      <c r="C410" s="153" t="s">
        <v>377</v>
      </c>
      <c r="D410" s="153" t="s">
        <v>280</v>
      </c>
      <c r="E410" s="152">
        <v>1</v>
      </c>
      <c r="F410" s="157" t="s">
        <v>680</v>
      </c>
      <c r="G410" s="150"/>
      <c r="H410" s="150">
        <v>488.36419999999998</v>
      </c>
      <c r="I410" s="140">
        <f t="shared" si="8"/>
        <v>488.36419999999998</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384</v>
      </c>
      <c r="B411" s="154" t="s">
        <v>98</v>
      </c>
      <c r="C411" s="153" t="s">
        <v>377</v>
      </c>
      <c r="D411" s="153" t="s">
        <v>280</v>
      </c>
      <c r="E411" s="152">
        <v>1</v>
      </c>
      <c r="F411" s="157" t="s">
        <v>681</v>
      </c>
      <c r="G411" s="150"/>
      <c r="H411" s="150">
        <v>488.36419999999998</v>
      </c>
      <c r="I411" s="140">
        <f t="shared" si="8"/>
        <v>488.36419999999998</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384</v>
      </c>
      <c r="B412" s="154" t="s">
        <v>98</v>
      </c>
      <c r="C412" s="153" t="s">
        <v>377</v>
      </c>
      <c r="D412" s="153" t="s">
        <v>280</v>
      </c>
      <c r="E412" s="152">
        <v>1</v>
      </c>
      <c r="F412" s="157" t="s">
        <v>682</v>
      </c>
      <c r="G412" s="150"/>
      <c r="H412" s="150">
        <v>488.36419999999998</v>
      </c>
      <c r="I412" s="140">
        <f t="shared" si="8"/>
        <v>488.36419999999998</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404</v>
      </c>
      <c r="B413" s="154" t="s">
        <v>387</v>
      </c>
      <c r="C413" s="153" t="s">
        <v>377</v>
      </c>
      <c r="D413" s="153" t="s">
        <v>280</v>
      </c>
      <c r="E413" s="152">
        <v>1</v>
      </c>
      <c r="F413" s="157" t="s">
        <v>683</v>
      </c>
      <c r="G413" s="150"/>
      <c r="H413" s="150">
        <v>436.04270000000002</v>
      </c>
      <c r="I413" s="140">
        <f t="shared" si="8"/>
        <v>436.04270000000002</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404</v>
      </c>
      <c r="B414" s="154" t="s">
        <v>387</v>
      </c>
      <c r="C414" s="153" t="s">
        <v>377</v>
      </c>
      <c r="D414" s="153" t="s">
        <v>280</v>
      </c>
      <c r="E414" s="152">
        <v>1</v>
      </c>
      <c r="F414" s="172" t="s">
        <v>684</v>
      </c>
      <c r="G414" s="150"/>
      <c r="H414" s="150">
        <v>436.04270000000002</v>
      </c>
      <c r="I414" s="140">
        <f t="shared" si="8"/>
        <v>436.04270000000002</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404</v>
      </c>
      <c r="B415" s="154" t="s">
        <v>387</v>
      </c>
      <c r="C415" s="153" t="s">
        <v>377</v>
      </c>
      <c r="D415" s="153" t="s">
        <v>280</v>
      </c>
      <c r="E415" s="152">
        <v>1</v>
      </c>
      <c r="F415" s="172" t="s">
        <v>685</v>
      </c>
      <c r="G415" s="150"/>
      <c r="H415" s="150">
        <v>436.04270000000002</v>
      </c>
      <c r="I415" s="140">
        <f t="shared" si="8"/>
        <v>436.04270000000002</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404</v>
      </c>
      <c r="B416" s="154" t="s">
        <v>387</v>
      </c>
      <c r="C416" s="153" t="s">
        <v>377</v>
      </c>
      <c r="D416" s="153" t="s">
        <v>280</v>
      </c>
      <c r="E416" s="152">
        <v>1</v>
      </c>
      <c r="F416" s="157" t="s">
        <v>686</v>
      </c>
      <c r="G416" s="150"/>
      <c r="H416" s="150">
        <v>436.04270000000002</v>
      </c>
      <c r="I416" s="140">
        <f t="shared" si="8"/>
        <v>436.04270000000002</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404</v>
      </c>
      <c r="B417" s="154" t="s">
        <v>387</v>
      </c>
      <c r="C417" s="153" t="s">
        <v>377</v>
      </c>
      <c r="D417" s="153" t="s">
        <v>280</v>
      </c>
      <c r="E417" s="152">
        <v>1</v>
      </c>
      <c r="F417" s="157" t="s">
        <v>687</v>
      </c>
      <c r="G417" s="150"/>
      <c r="H417" s="150">
        <v>436.04270000000002</v>
      </c>
      <c r="I417" s="140">
        <f t="shared" si="8"/>
        <v>436.04270000000002</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404</v>
      </c>
      <c r="B418" s="154" t="s">
        <v>387</v>
      </c>
      <c r="C418" s="153" t="s">
        <v>377</v>
      </c>
      <c r="D418" s="153" t="s">
        <v>280</v>
      </c>
      <c r="E418" s="152">
        <v>1</v>
      </c>
      <c r="F418" s="158" t="s">
        <v>688</v>
      </c>
      <c r="G418" s="150"/>
      <c r="H418" s="150">
        <v>436.04270000000002</v>
      </c>
      <c r="I418" s="140">
        <f t="shared" si="8"/>
        <v>436.04270000000002</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386</v>
      </c>
      <c r="B419" s="154" t="s">
        <v>102</v>
      </c>
      <c r="C419" s="153" t="s">
        <v>377</v>
      </c>
      <c r="D419" s="153" t="s">
        <v>280</v>
      </c>
      <c r="E419" s="152">
        <v>1</v>
      </c>
      <c r="F419" s="157" t="s">
        <v>689</v>
      </c>
      <c r="G419" s="150"/>
      <c r="H419" s="150">
        <v>401.1617</v>
      </c>
      <c r="I419" s="140">
        <f t="shared" si="8"/>
        <v>401.1617</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386</v>
      </c>
      <c r="B420" s="154" t="s">
        <v>102</v>
      </c>
      <c r="C420" s="153" t="s">
        <v>377</v>
      </c>
      <c r="D420" s="153" t="s">
        <v>280</v>
      </c>
      <c r="E420" s="152">
        <v>1</v>
      </c>
      <c r="F420" s="172" t="s">
        <v>690</v>
      </c>
      <c r="G420" s="150"/>
      <c r="H420" s="150">
        <v>401.1617</v>
      </c>
      <c r="I420" s="140">
        <f t="shared" si="8"/>
        <v>401.1617</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386</v>
      </c>
      <c r="B421" s="154" t="s">
        <v>102</v>
      </c>
      <c r="C421" s="153" t="s">
        <v>377</v>
      </c>
      <c r="D421" s="153" t="s">
        <v>280</v>
      </c>
      <c r="E421" s="152">
        <v>1</v>
      </c>
      <c r="F421" s="158" t="s">
        <v>691</v>
      </c>
      <c r="G421" s="150"/>
      <c r="H421" s="150">
        <v>401.1617</v>
      </c>
      <c r="I421" s="140">
        <f t="shared" si="8"/>
        <v>401.1617</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386</v>
      </c>
      <c r="B422" s="154" t="s">
        <v>102</v>
      </c>
      <c r="C422" s="153" t="s">
        <v>377</v>
      </c>
      <c r="D422" s="153" t="s">
        <v>280</v>
      </c>
      <c r="E422" s="152">
        <v>1</v>
      </c>
      <c r="F422" s="157" t="s">
        <v>692</v>
      </c>
      <c r="G422" s="150"/>
      <c r="H422" s="150">
        <v>401.1617</v>
      </c>
      <c r="I422" s="140">
        <f t="shared" si="8"/>
        <v>401.1617</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673</v>
      </c>
      <c r="B423" s="154" t="s">
        <v>94</v>
      </c>
      <c r="C423" s="153" t="s">
        <v>377</v>
      </c>
      <c r="D423" s="153" t="s">
        <v>280</v>
      </c>
      <c r="E423" s="152">
        <v>1</v>
      </c>
      <c r="F423" s="157" t="s">
        <v>984</v>
      </c>
      <c r="G423" s="150"/>
      <c r="H423" s="150">
        <v>1200.6885</v>
      </c>
      <c r="I423" s="140">
        <f t="shared" si="8"/>
        <v>1200.6885</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383</v>
      </c>
      <c r="B424" s="154" t="s">
        <v>388</v>
      </c>
      <c r="C424" s="153" t="s">
        <v>377</v>
      </c>
      <c r="D424" s="153" t="s">
        <v>280</v>
      </c>
      <c r="E424" s="152">
        <v>1</v>
      </c>
      <c r="F424" s="157" t="s">
        <v>693</v>
      </c>
      <c r="G424" s="150"/>
      <c r="H424" s="150">
        <v>732.54629999999997</v>
      </c>
      <c r="I424" s="140">
        <f t="shared" si="8"/>
        <v>732.54629999999997</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384</v>
      </c>
      <c r="B425" s="154" t="s">
        <v>98</v>
      </c>
      <c r="C425" s="153" t="s">
        <v>377</v>
      </c>
      <c r="D425" s="153" t="s">
        <v>280</v>
      </c>
      <c r="E425" s="152">
        <v>1</v>
      </c>
      <c r="F425" s="151" t="s">
        <v>694</v>
      </c>
      <c r="G425" s="150"/>
      <c r="H425" s="150">
        <v>488.36419999999998</v>
      </c>
      <c r="I425" s="140">
        <f t="shared" si="8"/>
        <v>488.36419999999998</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384</v>
      </c>
      <c r="B426" s="154" t="s">
        <v>98</v>
      </c>
      <c r="C426" s="153" t="s">
        <v>377</v>
      </c>
      <c r="D426" s="153" t="s">
        <v>280</v>
      </c>
      <c r="E426" s="152">
        <v>1</v>
      </c>
      <c r="F426" s="157" t="s">
        <v>695</v>
      </c>
      <c r="G426" s="150"/>
      <c r="H426" s="150">
        <v>488.36419999999998</v>
      </c>
      <c r="I426" s="140">
        <f t="shared" si="8"/>
        <v>488.36419999999998</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384</v>
      </c>
      <c r="B427" s="154" t="s">
        <v>98</v>
      </c>
      <c r="C427" s="153" t="s">
        <v>377</v>
      </c>
      <c r="D427" s="153" t="s">
        <v>280</v>
      </c>
      <c r="E427" s="152">
        <v>1</v>
      </c>
      <c r="F427" s="157" t="s">
        <v>714</v>
      </c>
      <c r="G427" s="150"/>
      <c r="H427" s="150">
        <v>488.36419999999998</v>
      </c>
      <c r="I427" s="140">
        <f t="shared" si="8"/>
        <v>488.36419999999998</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384</v>
      </c>
      <c r="B428" s="154" t="s">
        <v>98</v>
      </c>
      <c r="C428" s="153" t="s">
        <v>377</v>
      </c>
      <c r="D428" s="153" t="s">
        <v>280</v>
      </c>
      <c r="E428" s="152">
        <v>1</v>
      </c>
      <c r="F428" s="157" t="s">
        <v>697</v>
      </c>
      <c r="G428" s="150"/>
      <c r="H428" s="150">
        <v>488.36419999999998</v>
      </c>
      <c r="I428" s="140">
        <f t="shared" si="8"/>
        <v>488.36419999999998</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404</v>
      </c>
      <c r="B429" s="154" t="s">
        <v>387</v>
      </c>
      <c r="C429" s="153" t="s">
        <v>377</v>
      </c>
      <c r="D429" s="153" t="s">
        <v>280</v>
      </c>
      <c r="E429" s="152">
        <v>1</v>
      </c>
      <c r="F429" s="157" t="s">
        <v>698</v>
      </c>
      <c r="G429" s="150"/>
      <c r="H429" s="150">
        <v>436.04270000000002</v>
      </c>
      <c r="I429" s="140">
        <f t="shared" si="8"/>
        <v>436.04270000000002</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404</v>
      </c>
      <c r="B430" s="154" t="s">
        <v>387</v>
      </c>
      <c r="C430" s="153" t="s">
        <v>377</v>
      </c>
      <c r="D430" s="153" t="s">
        <v>280</v>
      </c>
      <c r="E430" s="152">
        <v>1</v>
      </c>
      <c r="F430" s="160" t="s">
        <v>699</v>
      </c>
      <c r="G430" s="150"/>
      <c r="H430" s="150">
        <v>436.04270000000002</v>
      </c>
      <c r="I430" s="140">
        <f t="shared" si="8"/>
        <v>436.04270000000002</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404</v>
      </c>
      <c r="B431" s="154" t="s">
        <v>387</v>
      </c>
      <c r="C431" s="153" t="s">
        <v>377</v>
      </c>
      <c r="D431" s="153" t="s">
        <v>280</v>
      </c>
      <c r="E431" s="152">
        <v>1</v>
      </c>
      <c r="F431" s="172" t="s">
        <v>720</v>
      </c>
      <c r="G431" s="150"/>
      <c r="H431" s="150">
        <v>436.04270000000002</v>
      </c>
      <c r="I431" s="140">
        <f t="shared" si="8"/>
        <v>436.04270000000002</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404</v>
      </c>
      <c r="B432" s="154" t="s">
        <v>387</v>
      </c>
      <c r="C432" s="153" t="s">
        <v>377</v>
      </c>
      <c r="D432" s="153" t="s">
        <v>280</v>
      </c>
      <c r="E432" s="152">
        <v>1</v>
      </c>
      <c r="F432" s="157" t="s">
        <v>701</v>
      </c>
      <c r="G432" s="150"/>
      <c r="H432" s="150">
        <v>436.04270000000002</v>
      </c>
      <c r="I432" s="140">
        <f t="shared" si="8"/>
        <v>436.04270000000002</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404</v>
      </c>
      <c r="B433" s="154" t="s">
        <v>387</v>
      </c>
      <c r="C433" s="153" t="s">
        <v>377</v>
      </c>
      <c r="D433" s="153" t="s">
        <v>280</v>
      </c>
      <c r="E433" s="152">
        <v>1</v>
      </c>
      <c r="F433" s="157" t="s">
        <v>702</v>
      </c>
      <c r="G433" s="150"/>
      <c r="H433" s="150">
        <v>436.04270000000002</v>
      </c>
      <c r="I433" s="140">
        <f t="shared" si="8"/>
        <v>436.04270000000002</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154" t="s">
        <v>387</v>
      </c>
      <c r="C434" s="153" t="s">
        <v>377</v>
      </c>
      <c r="D434" s="153" t="s">
        <v>280</v>
      </c>
      <c r="E434" s="152">
        <v>1</v>
      </c>
      <c r="F434" s="157" t="s">
        <v>703</v>
      </c>
      <c r="G434" s="150"/>
      <c r="H434" s="150">
        <v>436.04270000000002</v>
      </c>
      <c r="I434" s="140">
        <f t="shared" si="8"/>
        <v>436.04270000000002</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154" t="s">
        <v>387</v>
      </c>
      <c r="C435" s="153" t="s">
        <v>377</v>
      </c>
      <c r="D435" s="153" t="s">
        <v>280</v>
      </c>
      <c r="E435" s="152">
        <v>1</v>
      </c>
      <c r="F435" s="157" t="s">
        <v>704</v>
      </c>
      <c r="G435" s="150"/>
      <c r="H435" s="150">
        <v>436.04270000000002</v>
      </c>
      <c r="I435" s="140">
        <f t="shared" si="8"/>
        <v>436.04270000000002</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154" t="s">
        <v>387</v>
      </c>
      <c r="C436" s="153" t="s">
        <v>377</v>
      </c>
      <c r="D436" s="153" t="s">
        <v>280</v>
      </c>
      <c r="E436" s="152">
        <v>1</v>
      </c>
      <c r="F436" s="172" t="s">
        <v>705</v>
      </c>
      <c r="G436" s="150"/>
      <c r="H436" s="150">
        <v>436.04270000000002</v>
      </c>
      <c r="I436" s="140">
        <f t="shared" si="8"/>
        <v>436.04270000000002</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154" t="s">
        <v>387</v>
      </c>
      <c r="C437" s="153" t="s">
        <v>377</v>
      </c>
      <c r="D437" s="153" t="s">
        <v>280</v>
      </c>
      <c r="E437" s="152">
        <v>1</v>
      </c>
      <c r="F437" s="157" t="s">
        <v>706</v>
      </c>
      <c r="G437" s="150"/>
      <c r="H437" s="150">
        <v>436.04270000000002</v>
      </c>
      <c r="I437" s="140">
        <f t="shared" si="8"/>
        <v>436.04270000000002</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154" t="s">
        <v>387</v>
      </c>
      <c r="C438" s="153" t="s">
        <v>377</v>
      </c>
      <c r="D438" s="153" t="s">
        <v>280</v>
      </c>
      <c r="E438" s="152">
        <v>1</v>
      </c>
      <c r="F438" s="172" t="s">
        <v>707</v>
      </c>
      <c r="G438" s="150"/>
      <c r="H438" s="150">
        <v>436.04270000000002</v>
      </c>
      <c r="I438" s="140">
        <f t="shared" si="8"/>
        <v>436.04270000000002</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154" t="s">
        <v>387</v>
      </c>
      <c r="C439" s="153" t="s">
        <v>377</v>
      </c>
      <c r="D439" s="153" t="s">
        <v>280</v>
      </c>
      <c r="E439" s="152">
        <v>1</v>
      </c>
      <c r="F439" s="157" t="s">
        <v>708</v>
      </c>
      <c r="G439" s="150"/>
      <c r="H439" s="150">
        <v>436.04270000000002</v>
      </c>
      <c r="I439" s="140">
        <f t="shared" si="8"/>
        <v>436.04270000000002</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154" t="s">
        <v>387</v>
      </c>
      <c r="C440" s="153" t="s">
        <v>377</v>
      </c>
      <c r="D440" s="153" t="s">
        <v>280</v>
      </c>
      <c r="E440" s="152">
        <v>1</v>
      </c>
      <c r="F440" s="172" t="s">
        <v>709</v>
      </c>
      <c r="G440" s="150"/>
      <c r="H440" s="150">
        <v>436.04270000000002</v>
      </c>
      <c r="I440" s="140">
        <f t="shared" si="8"/>
        <v>436.04270000000002</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154" t="s">
        <v>387</v>
      </c>
      <c r="C441" s="153" t="s">
        <v>377</v>
      </c>
      <c r="D441" s="153" t="s">
        <v>280</v>
      </c>
      <c r="E441" s="152">
        <v>1</v>
      </c>
      <c r="F441" s="157" t="s">
        <v>710</v>
      </c>
      <c r="G441" s="150"/>
      <c r="H441" s="150">
        <v>436.04270000000002</v>
      </c>
      <c r="I441" s="140">
        <f t="shared" si="8"/>
        <v>436.04270000000002</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154" t="s">
        <v>387</v>
      </c>
      <c r="C442" s="153" t="s">
        <v>377</v>
      </c>
      <c r="D442" s="153" t="s">
        <v>280</v>
      </c>
      <c r="E442" s="152">
        <v>1</v>
      </c>
      <c r="F442" s="157" t="s">
        <v>711</v>
      </c>
      <c r="G442" s="150"/>
      <c r="H442" s="150">
        <v>436.04270000000002</v>
      </c>
      <c r="I442" s="140">
        <f t="shared" si="8"/>
        <v>436.04270000000002</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386</v>
      </c>
      <c r="B443" s="154" t="s">
        <v>102</v>
      </c>
      <c r="C443" s="153" t="s">
        <v>377</v>
      </c>
      <c r="D443" s="153" t="s">
        <v>280</v>
      </c>
      <c r="E443" s="152">
        <v>1</v>
      </c>
      <c r="F443" s="157" t="s">
        <v>712</v>
      </c>
      <c r="G443" s="150"/>
      <c r="H443" s="150">
        <v>401.1617</v>
      </c>
      <c r="I443" s="140">
        <f t="shared" si="8"/>
        <v>401.1617</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386</v>
      </c>
      <c r="B444" s="154" t="s">
        <v>102</v>
      </c>
      <c r="C444" s="153" t="s">
        <v>377</v>
      </c>
      <c r="D444" s="153" t="s">
        <v>280</v>
      </c>
      <c r="E444" s="152">
        <v>1</v>
      </c>
      <c r="F444" s="157" t="s">
        <v>713</v>
      </c>
      <c r="G444" s="150"/>
      <c r="H444" s="150">
        <v>401.1617</v>
      </c>
      <c r="I444" s="140">
        <f t="shared" si="8"/>
        <v>401.1617</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386</v>
      </c>
      <c r="B445" s="154" t="s">
        <v>102</v>
      </c>
      <c r="C445" s="153" t="s">
        <v>377</v>
      </c>
      <c r="D445" s="153" t="s">
        <v>280</v>
      </c>
      <c r="E445" s="152">
        <v>1</v>
      </c>
      <c r="F445" s="157" t="s">
        <v>696</v>
      </c>
      <c r="G445" s="150"/>
      <c r="H445" s="150">
        <v>401.1617</v>
      </c>
      <c r="I445" s="140">
        <f t="shared" si="8"/>
        <v>401.1617</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386</v>
      </c>
      <c r="B446" s="154" t="s">
        <v>102</v>
      </c>
      <c r="C446" s="153" t="s">
        <v>377</v>
      </c>
      <c r="D446" s="153" t="s">
        <v>280</v>
      </c>
      <c r="E446" s="152">
        <v>1</v>
      </c>
      <c r="F446" s="157" t="s">
        <v>715</v>
      </c>
      <c r="G446" s="150"/>
      <c r="H446" s="150">
        <v>401.1617</v>
      </c>
      <c r="I446" s="140">
        <f t="shared" si="8"/>
        <v>401.1617</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386</v>
      </c>
      <c r="B447" s="154" t="s">
        <v>102</v>
      </c>
      <c r="C447" s="153" t="s">
        <v>377</v>
      </c>
      <c r="D447" s="153" t="s">
        <v>280</v>
      </c>
      <c r="E447" s="152">
        <v>1</v>
      </c>
      <c r="F447" s="157" t="s">
        <v>716</v>
      </c>
      <c r="G447" s="150"/>
      <c r="H447" s="150">
        <v>401.1617</v>
      </c>
      <c r="I447" s="140">
        <f t="shared" si="8"/>
        <v>401.1617</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386</v>
      </c>
      <c r="B448" s="154" t="s">
        <v>102</v>
      </c>
      <c r="C448" s="153" t="s">
        <v>377</v>
      </c>
      <c r="D448" s="153" t="s">
        <v>280</v>
      </c>
      <c r="E448" s="152">
        <v>1</v>
      </c>
      <c r="F448" s="157" t="s">
        <v>717</v>
      </c>
      <c r="G448" s="150"/>
      <c r="H448" s="150">
        <v>401.1617</v>
      </c>
      <c r="I448" s="140">
        <f t="shared" si="8"/>
        <v>401.1617</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385</v>
      </c>
      <c r="B449" s="154" t="s">
        <v>104</v>
      </c>
      <c r="C449" s="153" t="s">
        <v>377</v>
      </c>
      <c r="D449" s="153" t="s">
        <v>280</v>
      </c>
      <c r="E449" s="152">
        <v>1</v>
      </c>
      <c r="F449" s="157" t="s">
        <v>718</v>
      </c>
      <c r="G449" s="150"/>
      <c r="H449" s="150">
        <v>313.94409999999999</v>
      </c>
      <c r="I449" s="140">
        <f t="shared" si="8"/>
        <v>313.94409999999999</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385</v>
      </c>
      <c r="B450" s="154" t="s">
        <v>104</v>
      </c>
      <c r="C450" s="153" t="s">
        <v>377</v>
      </c>
      <c r="D450" s="153" t="s">
        <v>280</v>
      </c>
      <c r="E450" s="152">
        <v>1</v>
      </c>
      <c r="F450" s="151" t="s">
        <v>719</v>
      </c>
      <c r="G450" s="150"/>
      <c r="H450" s="150">
        <v>313.94409999999999</v>
      </c>
      <c r="I450" s="140">
        <f t="shared" si="8"/>
        <v>313.94409999999999</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385</v>
      </c>
      <c r="B451" s="154" t="s">
        <v>104</v>
      </c>
      <c r="C451" s="153" t="s">
        <v>377</v>
      </c>
      <c r="D451" s="153" t="s">
        <v>280</v>
      </c>
      <c r="E451" s="152">
        <v>1</v>
      </c>
      <c r="F451" s="159" t="s">
        <v>700</v>
      </c>
      <c r="G451" s="150"/>
      <c r="H451" s="150">
        <v>313.94409999999999</v>
      </c>
      <c r="I451" s="140">
        <f t="shared" ref="I451:I514" si="9">SUM(G451:H451)</f>
        <v>313.94409999999999</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385</v>
      </c>
      <c r="B452" s="154" t="s">
        <v>104</v>
      </c>
      <c r="C452" s="153" t="s">
        <v>377</v>
      </c>
      <c r="D452" s="153" t="s">
        <v>280</v>
      </c>
      <c r="E452" s="152">
        <v>1</v>
      </c>
      <c r="F452" s="157" t="s">
        <v>721</v>
      </c>
      <c r="G452" s="150"/>
      <c r="H452" s="150">
        <v>313.94409999999999</v>
      </c>
      <c r="I452" s="140">
        <f t="shared" si="9"/>
        <v>313.94409999999999</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385</v>
      </c>
      <c r="B453" s="154" t="s">
        <v>104</v>
      </c>
      <c r="C453" s="153" t="s">
        <v>377</v>
      </c>
      <c r="D453" s="153" t="s">
        <v>280</v>
      </c>
      <c r="E453" s="152">
        <v>1</v>
      </c>
      <c r="F453" s="157" t="s">
        <v>722</v>
      </c>
      <c r="G453" s="150"/>
      <c r="H453" s="150">
        <v>313.94409999999999</v>
      </c>
      <c r="I453" s="140">
        <f t="shared" si="9"/>
        <v>313.94409999999999</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154" t="s">
        <v>104</v>
      </c>
      <c r="C454" s="153" t="s">
        <v>377</v>
      </c>
      <c r="D454" s="153" t="s">
        <v>280</v>
      </c>
      <c r="E454" s="152">
        <v>1</v>
      </c>
      <c r="F454" s="157" t="s">
        <v>723</v>
      </c>
      <c r="G454" s="150"/>
      <c r="H454" s="150">
        <v>313.94409999999999</v>
      </c>
      <c r="I454" s="140">
        <f t="shared" si="9"/>
        <v>313.94409999999999</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154" t="s">
        <v>104</v>
      </c>
      <c r="C455" s="153" t="s">
        <v>377</v>
      </c>
      <c r="D455" s="153" t="s">
        <v>280</v>
      </c>
      <c r="E455" s="152">
        <v>1</v>
      </c>
      <c r="F455" s="173" t="s">
        <v>941</v>
      </c>
      <c r="G455" s="150"/>
      <c r="H455" s="150">
        <v>313.94409999999999</v>
      </c>
      <c r="I455" s="140">
        <f t="shared" si="9"/>
        <v>313.94409999999999</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674</v>
      </c>
      <c r="B456" s="154" t="s">
        <v>94</v>
      </c>
      <c r="C456" s="153" t="s">
        <v>377</v>
      </c>
      <c r="D456" s="153" t="s">
        <v>280</v>
      </c>
      <c r="E456" s="152">
        <v>1</v>
      </c>
      <c r="F456" s="157" t="s">
        <v>724</v>
      </c>
      <c r="G456" s="150"/>
      <c r="H456" s="150">
        <v>1200.6885</v>
      </c>
      <c r="I456" s="140">
        <f t="shared" si="9"/>
        <v>1200.6885</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383</v>
      </c>
      <c r="B457" s="154" t="s">
        <v>388</v>
      </c>
      <c r="C457" s="153" t="s">
        <v>377</v>
      </c>
      <c r="D457" s="153" t="s">
        <v>280</v>
      </c>
      <c r="E457" s="152">
        <v>1</v>
      </c>
      <c r="F457" s="157" t="s">
        <v>725</v>
      </c>
      <c r="G457" s="150"/>
      <c r="H457" s="150">
        <v>732.54629999999997</v>
      </c>
      <c r="I457" s="140">
        <f t="shared" si="9"/>
        <v>732.54629999999997</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383</v>
      </c>
      <c r="B458" s="154" t="s">
        <v>388</v>
      </c>
      <c r="C458" s="153" t="s">
        <v>377</v>
      </c>
      <c r="D458" s="153" t="s">
        <v>280</v>
      </c>
      <c r="E458" s="152">
        <v>1</v>
      </c>
      <c r="F458" s="157" t="s">
        <v>726</v>
      </c>
      <c r="G458" s="150"/>
      <c r="H458" s="150">
        <v>732.54629999999997</v>
      </c>
      <c r="I458" s="140">
        <f t="shared" si="9"/>
        <v>732.54629999999997</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384</v>
      </c>
      <c r="B459" s="154" t="s">
        <v>98</v>
      </c>
      <c r="C459" s="153" t="s">
        <v>377</v>
      </c>
      <c r="D459" s="153" t="s">
        <v>280</v>
      </c>
      <c r="E459" s="152">
        <v>1</v>
      </c>
      <c r="F459" s="157" t="s">
        <v>727</v>
      </c>
      <c r="G459" s="150"/>
      <c r="H459" s="150">
        <v>488.36419999999998</v>
      </c>
      <c r="I459" s="140">
        <f t="shared" si="9"/>
        <v>488.36419999999998</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384</v>
      </c>
      <c r="B460" s="154" t="s">
        <v>98</v>
      </c>
      <c r="C460" s="153" t="s">
        <v>377</v>
      </c>
      <c r="D460" s="153" t="s">
        <v>280</v>
      </c>
      <c r="E460" s="152">
        <v>1</v>
      </c>
      <c r="F460" s="157" t="s">
        <v>932</v>
      </c>
      <c r="G460" s="150"/>
      <c r="H460" s="150">
        <v>488.36419999999998</v>
      </c>
      <c r="I460" s="140">
        <f t="shared" si="9"/>
        <v>488.36419999999998</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384</v>
      </c>
      <c r="B461" s="154" t="s">
        <v>98</v>
      </c>
      <c r="C461" s="153" t="s">
        <v>377</v>
      </c>
      <c r="D461" s="153" t="s">
        <v>280</v>
      </c>
      <c r="E461" s="152">
        <v>1</v>
      </c>
      <c r="F461" s="157" t="s">
        <v>728</v>
      </c>
      <c r="G461" s="150"/>
      <c r="H461" s="150">
        <v>488.36419999999998</v>
      </c>
      <c r="I461" s="140">
        <f t="shared" si="9"/>
        <v>488.36419999999998</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404</v>
      </c>
      <c r="B462" s="154" t="s">
        <v>387</v>
      </c>
      <c r="C462" s="153" t="s">
        <v>377</v>
      </c>
      <c r="D462" s="153" t="s">
        <v>280</v>
      </c>
      <c r="E462" s="152">
        <v>1</v>
      </c>
      <c r="F462" s="158" t="s">
        <v>983</v>
      </c>
      <c r="G462" s="150"/>
      <c r="H462" s="150">
        <v>436.04270000000002</v>
      </c>
      <c r="I462" s="140">
        <f t="shared" si="9"/>
        <v>436.04270000000002</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404</v>
      </c>
      <c r="B463" s="154" t="s">
        <v>387</v>
      </c>
      <c r="C463" s="153" t="s">
        <v>377</v>
      </c>
      <c r="D463" s="153" t="s">
        <v>280</v>
      </c>
      <c r="E463" s="152">
        <v>1</v>
      </c>
      <c r="F463" s="157" t="s">
        <v>729</v>
      </c>
      <c r="G463" s="150"/>
      <c r="H463" s="150">
        <v>436.04270000000002</v>
      </c>
      <c r="I463" s="140">
        <f t="shared" si="9"/>
        <v>436.04270000000002</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404</v>
      </c>
      <c r="B464" s="154" t="s">
        <v>387</v>
      </c>
      <c r="C464" s="153" t="s">
        <v>377</v>
      </c>
      <c r="D464" s="153" t="s">
        <v>280</v>
      </c>
      <c r="E464" s="152">
        <v>1</v>
      </c>
      <c r="F464" s="172" t="s">
        <v>730</v>
      </c>
      <c r="G464" s="150"/>
      <c r="H464" s="150">
        <v>436.04270000000002</v>
      </c>
      <c r="I464" s="140">
        <f t="shared" si="9"/>
        <v>436.04270000000002</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404</v>
      </c>
      <c r="B465" s="154" t="s">
        <v>387</v>
      </c>
      <c r="C465" s="153" t="s">
        <v>377</v>
      </c>
      <c r="D465" s="153" t="s">
        <v>280</v>
      </c>
      <c r="E465" s="152">
        <v>1</v>
      </c>
      <c r="F465" s="157" t="s">
        <v>731</v>
      </c>
      <c r="G465" s="150"/>
      <c r="H465" s="150">
        <v>436.04270000000002</v>
      </c>
      <c r="I465" s="140">
        <f t="shared" si="9"/>
        <v>436.04270000000002</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404</v>
      </c>
      <c r="B466" s="154" t="s">
        <v>387</v>
      </c>
      <c r="C466" s="153" t="s">
        <v>377</v>
      </c>
      <c r="D466" s="153" t="s">
        <v>280</v>
      </c>
      <c r="E466" s="152">
        <v>1</v>
      </c>
      <c r="F466" s="157" t="s">
        <v>732</v>
      </c>
      <c r="G466" s="150"/>
      <c r="H466" s="150">
        <v>436.04270000000002</v>
      </c>
      <c r="I466" s="140">
        <f t="shared" si="9"/>
        <v>436.04270000000002</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154" t="s">
        <v>387</v>
      </c>
      <c r="C467" s="153" t="s">
        <v>377</v>
      </c>
      <c r="D467" s="153" t="s">
        <v>280</v>
      </c>
      <c r="E467" s="152">
        <v>1</v>
      </c>
      <c r="F467" s="157" t="s">
        <v>733</v>
      </c>
      <c r="G467" s="150"/>
      <c r="H467" s="150">
        <v>436.04270000000002</v>
      </c>
      <c r="I467" s="140">
        <f t="shared" si="9"/>
        <v>436.04270000000002</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154" t="s">
        <v>387</v>
      </c>
      <c r="C468" s="153" t="s">
        <v>377</v>
      </c>
      <c r="D468" s="153" t="s">
        <v>280</v>
      </c>
      <c r="E468" s="152">
        <v>1</v>
      </c>
      <c r="F468" s="157" t="s">
        <v>734</v>
      </c>
      <c r="G468" s="150"/>
      <c r="H468" s="150">
        <v>436.04270000000002</v>
      </c>
      <c r="I468" s="140">
        <f t="shared" si="9"/>
        <v>436.04270000000002</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386</v>
      </c>
      <c r="B469" s="154" t="s">
        <v>102</v>
      </c>
      <c r="C469" s="153" t="s">
        <v>377</v>
      </c>
      <c r="D469" s="153" t="s">
        <v>280</v>
      </c>
      <c r="E469" s="152">
        <v>1</v>
      </c>
      <c r="F469" s="157" t="s">
        <v>735</v>
      </c>
      <c r="G469" s="150"/>
      <c r="H469" s="150">
        <v>401.1617</v>
      </c>
      <c r="I469" s="140">
        <f t="shared" si="9"/>
        <v>401.1617</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386</v>
      </c>
      <c r="B470" s="154" t="s">
        <v>102</v>
      </c>
      <c r="C470" s="153" t="s">
        <v>377</v>
      </c>
      <c r="D470" s="153" t="s">
        <v>280</v>
      </c>
      <c r="E470" s="152">
        <v>1</v>
      </c>
      <c r="F470" s="157" t="s">
        <v>736</v>
      </c>
      <c r="G470" s="150"/>
      <c r="H470" s="150">
        <v>401.1617</v>
      </c>
      <c r="I470" s="140">
        <f t="shared" si="9"/>
        <v>401.1617</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386</v>
      </c>
      <c r="B471" s="154" t="s">
        <v>102</v>
      </c>
      <c r="C471" s="153" t="s">
        <v>377</v>
      </c>
      <c r="D471" s="153" t="s">
        <v>280</v>
      </c>
      <c r="E471" s="152">
        <v>1</v>
      </c>
      <c r="F471" s="157" t="s">
        <v>737</v>
      </c>
      <c r="G471" s="150"/>
      <c r="H471" s="150">
        <v>401.1617</v>
      </c>
      <c r="I471" s="140">
        <f t="shared" si="9"/>
        <v>401.1617</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386</v>
      </c>
      <c r="B472" s="154" t="s">
        <v>102</v>
      </c>
      <c r="C472" s="153" t="s">
        <v>377</v>
      </c>
      <c r="D472" s="153" t="s">
        <v>280</v>
      </c>
      <c r="E472" s="152">
        <v>1</v>
      </c>
      <c r="F472" s="157" t="s">
        <v>738</v>
      </c>
      <c r="G472" s="150"/>
      <c r="H472" s="150">
        <v>401.1617</v>
      </c>
      <c r="I472" s="140">
        <f t="shared" si="9"/>
        <v>401.1617</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386</v>
      </c>
      <c r="B473" s="154" t="s">
        <v>102</v>
      </c>
      <c r="C473" s="153" t="s">
        <v>377</v>
      </c>
      <c r="D473" s="153" t="s">
        <v>280</v>
      </c>
      <c r="E473" s="152">
        <v>1</v>
      </c>
      <c r="F473" s="157" t="s">
        <v>739</v>
      </c>
      <c r="G473" s="150"/>
      <c r="H473" s="150">
        <v>401.1617</v>
      </c>
      <c r="I473" s="140">
        <f t="shared" si="9"/>
        <v>401.1617</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386</v>
      </c>
      <c r="B474" s="154" t="s">
        <v>102</v>
      </c>
      <c r="C474" s="153" t="s">
        <v>377</v>
      </c>
      <c r="D474" s="153" t="s">
        <v>280</v>
      </c>
      <c r="E474" s="152">
        <v>1</v>
      </c>
      <c r="F474" s="158" t="s">
        <v>982</v>
      </c>
      <c r="G474" s="150"/>
      <c r="H474" s="150">
        <v>401.1617</v>
      </c>
      <c r="I474" s="140">
        <f t="shared" si="9"/>
        <v>401.1617</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385</v>
      </c>
      <c r="B475" s="154" t="s">
        <v>104</v>
      </c>
      <c r="C475" s="153" t="s">
        <v>377</v>
      </c>
      <c r="D475" s="153" t="s">
        <v>280</v>
      </c>
      <c r="E475" s="152">
        <v>1</v>
      </c>
      <c r="F475" s="157" t="s">
        <v>740</v>
      </c>
      <c r="G475" s="150"/>
      <c r="H475" s="150">
        <v>313.94409999999999</v>
      </c>
      <c r="I475" s="140">
        <f t="shared" si="9"/>
        <v>313.94409999999999</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385</v>
      </c>
      <c r="B476" s="154" t="s">
        <v>104</v>
      </c>
      <c r="C476" s="153" t="s">
        <v>377</v>
      </c>
      <c r="D476" s="153" t="s">
        <v>280</v>
      </c>
      <c r="E476" s="152">
        <v>1</v>
      </c>
      <c r="F476" s="157" t="s">
        <v>741</v>
      </c>
      <c r="G476" s="150"/>
      <c r="H476" s="150">
        <v>313.94409999999999</v>
      </c>
      <c r="I476" s="140">
        <f t="shared" si="9"/>
        <v>313.94409999999999</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385</v>
      </c>
      <c r="B477" s="154" t="s">
        <v>104</v>
      </c>
      <c r="C477" s="153" t="s">
        <v>377</v>
      </c>
      <c r="D477" s="153" t="s">
        <v>280</v>
      </c>
      <c r="E477" s="152">
        <v>1</v>
      </c>
      <c r="F477" s="157" t="s">
        <v>742</v>
      </c>
      <c r="G477" s="150"/>
      <c r="H477" s="150">
        <v>313.94409999999999</v>
      </c>
      <c r="I477" s="140">
        <f t="shared" si="9"/>
        <v>313.94409999999999</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383</v>
      </c>
      <c r="B478" s="154" t="s">
        <v>388</v>
      </c>
      <c r="C478" s="153" t="s">
        <v>284</v>
      </c>
      <c r="D478" s="153" t="s">
        <v>280</v>
      </c>
      <c r="E478" s="152">
        <v>1</v>
      </c>
      <c r="F478" s="157" t="s">
        <v>751</v>
      </c>
      <c r="G478" s="150"/>
      <c r="H478" s="150">
        <v>732.54629999999997</v>
      </c>
      <c r="I478" s="140">
        <f t="shared" si="9"/>
        <v>732.54629999999997</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743</v>
      </c>
      <c r="B479" s="154" t="s">
        <v>94</v>
      </c>
      <c r="C479" s="153" t="s">
        <v>284</v>
      </c>
      <c r="D479" s="153" t="s">
        <v>280</v>
      </c>
      <c r="E479" s="152">
        <v>1</v>
      </c>
      <c r="F479" s="158" t="s">
        <v>752</v>
      </c>
      <c r="G479" s="150"/>
      <c r="H479" s="150">
        <v>1200.6885</v>
      </c>
      <c r="I479" s="140">
        <f t="shared" si="9"/>
        <v>1200.6885</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383</v>
      </c>
      <c r="B480" s="154" t="s">
        <v>388</v>
      </c>
      <c r="C480" s="153" t="s">
        <v>284</v>
      </c>
      <c r="D480" s="153" t="s">
        <v>280</v>
      </c>
      <c r="E480" s="152">
        <v>1</v>
      </c>
      <c r="F480" s="157" t="s">
        <v>753</v>
      </c>
      <c r="G480" s="150"/>
      <c r="H480" s="150">
        <v>732.54629999999997</v>
      </c>
      <c r="I480" s="140">
        <f t="shared" si="9"/>
        <v>732.54629999999997</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744</v>
      </c>
      <c r="B481" s="154" t="s">
        <v>94</v>
      </c>
      <c r="C481" s="153" t="s">
        <v>284</v>
      </c>
      <c r="D481" s="153" t="s">
        <v>280</v>
      </c>
      <c r="E481" s="152">
        <v>1</v>
      </c>
      <c r="F481" s="151" t="s">
        <v>754</v>
      </c>
      <c r="G481" s="150"/>
      <c r="H481" s="150">
        <v>1200.6885</v>
      </c>
      <c r="I481" s="140">
        <f t="shared" si="9"/>
        <v>1200.6885</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383</v>
      </c>
      <c r="B482" s="154" t="s">
        <v>388</v>
      </c>
      <c r="C482" s="153" t="s">
        <v>284</v>
      </c>
      <c r="D482" s="153" t="s">
        <v>280</v>
      </c>
      <c r="E482" s="152">
        <v>1</v>
      </c>
      <c r="F482" s="151" t="s">
        <v>755</v>
      </c>
      <c r="G482" s="150"/>
      <c r="H482" s="150">
        <v>732.54629999999997</v>
      </c>
      <c r="I482" s="140">
        <f t="shared" si="9"/>
        <v>732.54629999999997</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384</v>
      </c>
      <c r="B483" s="154" t="s">
        <v>98</v>
      </c>
      <c r="C483" s="153" t="s">
        <v>284</v>
      </c>
      <c r="D483" s="153" t="s">
        <v>280</v>
      </c>
      <c r="E483" s="152">
        <v>1</v>
      </c>
      <c r="F483" s="157" t="s">
        <v>940</v>
      </c>
      <c r="G483" s="150"/>
      <c r="H483" s="150">
        <v>488.36419999999998</v>
      </c>
      <c r="I483" s="140">
        <f t="shared" si="9"/>
        <v>488.36419999999998</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384</v>
      </c>
      <c r="B484" s="154" t="s">
        <v>98</v>
      </c>
      <c r="C484" s="153" t="s">
        <v>284</v>
      </c>
      <c r="D484" s="153" t="s">
        <v>280</v>
      </c>
      <c r="E484" s="152">
        <v>1</v>
      </c>
      <c r="F484" s="172" t="s">
        <v>756</v>
      </c>
      <c r="G484" s="150"/>
      <c r="H484" s="150">
        <v>488.36419999999998</v>
      </c>
      <c r="I484" s="140">
        <f t="shared" si="9"/>
        <v>488.36419999999998</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384</v>
      </c>
      <c r="B485" s="154" t="s">
        <v>98</v>
      </c>
      <c r="C485" s="153" t="s">
        <v>284</v>
      </c>
      <c r="D485" s="153" t="s">
        <v>280</v>
      </c>
      <c r="E485" s="152">
        <v>1</v>
      </c>
      <c r="F485" s="157" t="s">
        <v>757</v>
      </c>
      <c r="G485" s="150"/>
      <c r="H485" s="150">
        <v>488.36419999999998</v>
      </c>
      <c r="I485" s="140">
        <f t="shared" si="9"/>
        <v>488.36419999999998</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384</v>
      </c>
      <c r="B486" s="154" t="s">
        <v>98</v>
      </c>
      <c r="C486" s="153" t="s">
        <v>284</v>
      </c>
      <c r="D486" s="153" t="s">
        <v>280</v>
      </c>
      <c r="E486" s="152">
        <v>1</v>
      </c>
      <c r="F486" s="157" t="s">
        <v>758</v>
      </c>
      <c r="G486" s="150"/>
      <c r="H486" s="150">
        <v>488.36419999999998</v>
      </c>
      <c r="I486" s="140">
        <f t="shared" si="9"/>
        <v>488.36419999999998</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384</v>
      </c>
      <c r="B487" s="154" t="s">
        <v>98</v>
      </c>
      <c r="C487" s="153" t="s">
        <v>284</v>
      </c>
      <c r="D487" s="153" t="s">
        <v>280</v>
      </c>
      <c r="E487" s="152">
        <v>1</v>
      </c>
      <c r="F487" s="157" t="s">
        <v>970</v>
      </c>
      <c r="G487" s="150"/>
      <c r="H487" s="150">
        <v>488.36419999999998</v>
      </c>
      <c r="I487" s="140">
        <f t="shared" si="9"/>
        <v>488.36419999999998</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154" t="s">
        <v>98</v>
      </c>
      <c r="C488" s="153" t="s">
        <v>284</v>
      </c>
      <c r="D488" s="153" t="s">
        <v>280</v>
      </c>
      <c r="E488" s="152">
        <v>1</v>
      </c>
      <c r="F488" s="157" t="s">
        <v>759</v>
      </c>
      <c r="G488" s="150"/>
      <c r="H488" s="150">
        <v>488.36419999999998</v>
      </c>
      <c r="I488" s="140">
        <f t="shared" si="9"/>
        <v>488.36419999999998</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154" t="s">
        <v>98</v>
      </c>
      <c r="C489" s="153" t="s">
        <v>284</v>
      </c>
      <c r="D489" s="153" t="s">
        <v>280</v>
      </c>
      <c r="E489" s="152">
        <v>1</v>
      </c>
      <c r="F489" s="159" t="s">
        <v>760</v>
      </c>
      <c r="G489" s="150"/>
      <c r="H489" s="150">
        <v>488.36419999999998</v>
      </c>
      <c r="I489" s="140">
        <f t="shared" si="9"/>
        <v>488.36419999999998</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745</v>
      </c>
      <c r="B490" s="154" t="s">
        <v>94</v>
      </c>
      <c r="C490" s="153" t="s">
        <v>284</v>
      </c>
      <c r="D490" s="153" t="s">
        <v>280</v>
      </c>
      <c r="E490" s="152">
        <v>1</v>
      </c>
      <c r="F490" s="158" t="s">
        <v>981</v>
      </c>
      <c r="G490" s="150"/>
      <c r="H490" s="150">
        <v>1200.6885</v>
      </c>
      <c r="I490" s="140">
        <f t="shared" si="9"/>
        <v>1200.6885</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383</v>
      </c>
      <c r="B491" s="154" t="s">
        <v>388</v>
      </c>
      <c r="C491" s="153" t="s">
        <v>284</v>
      </c>
      <c r="D491" s="153" t="s">
        <v>280</v>
      </c>
      <c r="E491" s="152">
        <v>1</v>
      </c>
      <c r="F491" s="151" t="s">
        <v>935</v>
      </c>
      <c r="G491" s="150"/>
      <c r="H491" s="150">
        <v>732.54629999999997</v>
      </c>
      <c r="I491" s="140">
        <f t="shared" si="9"/>
        <v>732.54629999999997</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154" t="s">
        <v>98</v>
      </c>
      <c r="C492" s="153" t="s">
        <v>284</v>
      </c>
      <c r="D492" s="153" t="s">
        <v>280</v>
      </c>
      <c r="E492" s="152">
        <v>1</v>
      </c>
      <c r="F492" s="158" t="s">
        <v>969</v>
      </c>
      <c r="G492" s="150"/>
      <c r="H492" s="150">
        <v>488.36419999999998</v>
      </c>
      <c r="I492" s="140">
        <f t="shared" si="9"/>
        <v>488.36419999999998</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154" t="s">
        <v>98</v>
      </c>
      <c r="C493" s="153" t="s">
        <v>284</v>
      </c>
      <c r="D493" s="153" t="s">
        <v>280</v>
      </c>
      <c r="E493" s="152">
        <v>1</v>
      </c>
      <c r="F493" s="158" t="s">
        <v>762</v>
      </c>
      <c r="G493" s="150"/>
      <c r="H493" s="150">
        <v>488.36419999999998</v>
      </c>
      <c r="I493" s="140">
        <f t="shared" si="9"/>
        <v>488.36419999999998</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746</v>
      </c>
      <c r="B494" s="154" t="s">
        <v>94</v>
      </c>
      <c r="C494" s="153" t="s">
        <v>284</v>
      </c>
      <c r="D494" s="153" t="s">
        <v>280</v>
      </c>
      <c r="E494" s="152">
        <v>1</v>
      </c>
      <c r="F494" s="157" t="s">
        <v>763</v>
      </c>
      <c r="G494" s="150"/>
      <c r="H494" s="150">
        <v>1200.6885</v>
      </c>
      <c r="I494" s="140">
        <f t="shared" si="9"/>
        <v>1200.6885</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383</v>
      </c>
      <c r="B495" s="154" t="s">
        <v>388</v>
      </c>
      <c r="C495" s="153" t="s">
        <v>284</v>
      </c>
      <c r="D495" s="153" t="s">
        <v>280</v>
      </c>
      <c r="E495" s="152">
        <v>1</v>
      </c>
      <c r="F495" s="157" t="s">
        <v>764</v>
      </c>
      <c r="G495" s="150"/>
      <c r="H495" s="150">
        <v>732.54629999999997</v>
      </c>
      <c r="I495" s="140">
        <f t="shared" si="9"/>
        <v>732.54629999999997</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384</v>
      </c>
      <c r="B496" s="154" t="s">
        <v>98</v>
      </c>
      <c r="C496" s="153" t="s">
        <v>284</v>
      </c>
      <c r="D496" s="153" t="s">
        <v>280</v>
      </c>
      <c r="E496" s="152">
        <v>1</v>
      </c>
      <c r="F496" s="172" t="s">
        <v>765</v>
      </c>
      <c r="G496" s="150"/>
      <c r="H496" s="150">
        <v>488.36419999999998</v>
      </c>
      <c r="I496" s="140">
        <f t="shared" si="9"/>
        <v>488.36419999999998</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384</v>
      </c>
      <c r="B497" s="154" t="s">
        <v>98</v>
      </c>
      <c r="C497" s="153" t="s">
        <v>284</v>
      </c>
      <c r="D497" s="153" t="s">
        <v>280</v>
      </c>
      <c r="E497" s="152">
        <v>1</v>
      </c>
      <c r="F497" s="157" t="s">
        <v>766</v>
      </c>
      <c r="G497" s="150"/>
      <c r="H497" s="150">
        <v>488.36419999999998</v>
      </c>
      <c r="I497" s="140">
        <f t="shared" si="9"/>
        <v>488.36419999999998</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747</v>
      </c>
      <c r="B498" s="154" t="s">
        <v>94</v>
      </c>
      <c r="C498" s="153" t="s">
        <v>284</v>
      </c>
      <c r="D498" s="153" t="s">
        <v>280</v>
      </c>
      <c r="E498" s="152">
        <v>1</v>
      </c>
      <c r="F498" s="157" t="s">
        <v>980</v>
      </c>
      <c r="G498" s="150"/>
      <c r="H498" s="150">
        <v>1200.6885</v>
      </c>
      <c r="I498" s="140">
        <f t="shared" si="9"/>
        <v>1200.6885</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383</v>
      </c>
      <c r="B499" s="154" t="s">
        <v>388</v>
      </c>
      <c r="C499" s="153" t="s">
        <v>284</v>
      </c>
      <c r="D499" s="153" t="s">
        <v>280</v>
      </c>
      <c r="E499" s="152">
        <v>1</v>
      </c>
      <c r="F499" s="168" t="s">
        <v>979</v>
      </c>
      <c r="G499" s="150"/>
      <c r="H499" s="150">
        <v>732.54629999999997</v>
      </c>
      <c r="I499" s="140">
        <f t="shared" si="9"/>
        <v>732.54629999999997</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384</v>
      </c>
      <c r="B500" s="154" t="s">
        <v>98</v>
      </c>
      <c r="C500" s="153" t="s">
        <v>284</v>
      </c>
      <c r="D500" s="153" t="s">
        <v>280</v>
      </c>
      <c r="E500" s="152">
        <v>1</v>
      </c>
      <c r="F500" s="171" t="s">
        <v>769</v>
      </c>
      <c r="G500" s="150"/>
      <c r="H500" s="150">
        <v>488.36419999999998</v>
      </c>
      <c r="I500" s="140">
        <f t="shared" si="9"/>
        <v>488.36419999999998</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384</v>
      </c>
      <c r="B501" s="154" t="s">
        <v>98</v>
      </c>
      <c r="C501" s="153" t="s">
        <v>284</v>
      </c>
      <c r="D501" s="153" t="s">
        <v>280</v>
      </c>
      <c r="E501" s="152">
        <v>1</v>
      </c>
      <c r="F501" s="170" t="s">
        <v>978</v>
      </c>
      <c r="G501" s="150"/>
      <c r="H501" s="150">
        <v>488.36419999999998</v>
      </c>
      <c r="I501" s="140">
        <f t="shared" si="9"/>
        <v>488.36419999999998</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383</v>
      </c>
      <c r="B502" s="154" t="s">
        <v>388</v>
      </c>
      <c r="C502" s="153" t="s">
        <v>295</v>
      </c>
      <c r="D502" s="153" t="s">
        <v>280</v>
      </c>
      <c r="E502" s="152">
        <v>1</v>
      </c>
      <c r="F502" s="157" t="s">
        <v>771</v>
      </c>
      <c r="G502" s="150"/>
      <c r="H502" s="150">
        <v>732.54629999999997</v>
      </c>
      <c r="I502" s="140">
        <f t="shared" si="9"/>
        <v>732.54629999999997</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383</v>
      </c>
      <c r="B503" s="154" t="s">
        <v>388</v>
      </c>
      <c r="C503" s="153" t="s">
        <v>295</v>
      </c>
      <c r="D503" s="153" t="s">
        <v>280</v>
      </c>
      <c r="E503" s="152">
        <v>1</v>
      </c>
      <c r="F503" s="169" t="s">
        <v>772</v>
      </c>
      <c r="G503" s="150"/>
      <c r="H503" s="150">
        <v>732.54629999999997</v>
      </c>
      <c r="I503" s="140">
        <f t="shared" si="9"/>
        <v>732.54629999999997</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65" t="s">
        <v>383</v>
      </c>
      <c r="B504" s="154" t="s">
        <v>388</v>
      </c>
      <c r="C504" s="153" t="s">
        <v>295</v>
      </c>
      <c r="D504" s="153" t="s">
        <v>280</v>
      </c>
      <c r="E504" s="152">
        <v>1</v>
      </c>
      <c r="F504" s="151" t="s">
        <v>773</v>
      </c>
      <c r="G504" s="150"/>
      <c r="H504" s="150">
        <v>732.54629999999997</v>
      </c>
      <c r="I504" s="140">
        <f t="shared" si="9"/>
        <v>732.54629999999997</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748</v>
      </c>
      <c r="B505" s="154" t="s">
        <v>94</v>
      </c>
      <c r="C505" s="153" t="s">
        <v>295</v>
      </c>
      <c r="D505" s="153" t="s">
        <v>280</v>
      </c>
      <c r="E505" s="152">
        <v>1</v>
      </c>
      <c r="F505" s="158" t="s">
        <v>774</v>
      </c>
      <c r="G505" s="150"/>
      <c r="H505" s="150">
        <v>1200.6885</v>
      </c>
      <c r="I505" s="140">
        <f t="shared" si="9"/>
        <v>1200.6885</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749</v>
      </c>
      <c r="B506" s="154" t="s">
        <v>94</v>
      </c>
      <c r="C506" s="153" t="s">
        <v>295</v>
      </c>
      <c r="D506" s="153" t="s">
        <v>280</v>
      </c>
      <c r="E506" s="152">
        <v>1</v>
      </c>
      <c r="F506" s="157" t="s">
        <v>775</v>
      </c>
      <c r="G506" s="150"/>
      <c r="H506" s="150">
        <v>1200.6885</v>
      </c>
      <c r="I506" s="140">
        <f t="shared" si="9"/>
        <v>1200.6885</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750</v>
      </c>
      <c r="B507" s="154" t="s">
        <v>94</v>
      </c>
      <c r="C507" s="153" t="s">
        <v>295</v>
      </c>
      <c r="D507" s="153" t="s">
        <v>280</v>
      </c>
      <c r="E507" s="152">
        <v>1</v>
      </c>
      <c r="F507" s="157" t="s">
        <v>776</v>
      </c>
      <c r="G507" s="150"/>
      <c r="H507" s="150">
        <v>1200.6885</v>
      </c>
      <c r="I507" s="140">
        <f t="shared" si="9"/>
        <v>1200.6885</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749</v>
      </c>
      <c r="B508" s="154" t="s">
        <v>94</v>
      </c>
      <c r="C508" s="153" t="s">
        <v>287</v>
      </c>
      <c r="D508" s="153" t="s">
        <v>280</v>
      </c>
      <c r="E508" s="152">
        <v>1</v>
      </c>
      <c r="F508" s="157" t="s">
        <v>778</v>
      </c>
      <c r="G508" s="150"/>
      <c r="H508" s="150">
        <v>1200.6885</v>
      </c>
      <c r="I508" s="140">
        <f t="shared" si="9"/>
        <v>1200.6885</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55" t="s">
        <v>404</v>
      </c>
      <c r="B509" s="154" t="s">
        <v>387</v>
      </c>
      <c r="C509" s="153" t="s">
        <v>287</v>
      </c>
      <c r="D509" s="153" t="s">
        <v>280</v>
      </c>
      <c r="E509" s="152">
        <v>1</v>
      </c>
      <c r="F509" s="158" t="s">
        <v>779</v>
      </c>
      <c r="G509" s="150"/>
      <c r="H509" s="150">
        <v>436.04270000000002</v>
      </c>
      <c r="I509" s="140">
        <f t="shared" si="9"/>
        <v>436.04270000000002</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404</v>
      </c>
      <c r="B510" s="154" t="s">
        <v>387</v>
      </c>
      <c r="C510" s="153" t="s">
        <v>287</v>
      </c>
      <c r="D510" s="153" t="s">
        <v>280</v>
      </c>
      <c r="E510" s="152">
        <v>1</v>
      </c>
      <c r="F510" s="158" t="s">
        <v>780</v>
      </c>
      <c r="G510" s="150"/>
      <c r="H510" s="150">
        <v>436.04270000000002</v>
      </c>
      <c r="I510" s="140">
        <f t="shared" si="9"/>
        <v>436.04270000000002</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777</v>
      </c>
      <c r="B511" s="154" t="s">
        <v>94</v>
      </c>
      <c r="C511" s="153" t="s">
        <v>287</v>
      </c>
      <c r="D511" s="153" t="s">
        <v>280</v>
      </c>
      <c r="E511" s="152">
        <v>1</v>
      </c>
      <c r="F511" s="157" t="s">
        <v>781</v>
      </c>
      <c r="G511" s="150"/>
      <c r="H511" s="150">
        <v>1200.6885</v>
      </c>
      <c r="I511" s="140">
        <f t="shared" si="9"/>
        <v>1200.6885</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404</v>
      </c>
      <c r="B512" s="154" t="s">
        <v>387</v>
      </c>
      <c r="C512" s="153" t="s">
        <v>287</v>
      </c>
      <c r="D512" s="153" t="s">
        <v>280</v>
      </c>
      <c r="E512" s="152">
        <v>1</v>
      </c>
      <c r="F512" s="157" t="s">
        <v>782</v>
      </c>
      <c r="G512" s="150"/>
      <c r="H512" s="150">
        <v>436.04270000000002</v>
      </c>
      <c r="I512" s="140">
        <f t="shared" si="9"/>
        <v>436.04270000000002</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404</v>
      </c>
      <c r="B513" s="154" t="s">
        <v>387</v>
      </c>
      <c r="C513" s="153" t="s">
        <v>371</v>
      </c>
      <c r="D513" s="153" t="s">
        <v>280</v>
      </c>
      <c r="E513" s="152">
        <v>1</v>
      </c>
      <c r="F513" s="158" t="s">
        <v>784</v>
      </c>
      <c r="G513" s="150"/>
      <c r="H513" s="150">
        <v>436.04270000000002</v>
      </c>
      <c r="I513" s="140">
        <f t="shared" si="9"/>
        <v>436.04270000000002</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154" t="s">
        <v>387</v>
      </c>
      <c r="C514" s="153" t="s">
        <v>371</v>
      </c>
      <c r="D514" s="153" t="s">
        <v>280</v>
      </c>
      <c r="E514" s="152">
        <v>1</v>
      </c>
      <c r="F514" s="157" t="s">
        <v>785</v>
      </c>
      <c r="G514" s="150"/>
      <c r="H514" s="150">
        <v>436.04270000000002</v>
      </c>
      <c r="I514" s="140">
        <f t="shared" si="9"/>
        <v>436.04270000000002</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154" t="s">
        <v>387</v>
      </c>
      <c r="C515" s="153" t="s">
        <v>371</v>
      </c>
      <c r="D515" s="153" t="s">
        <v>280</v>
      </c>
      <c r="E515" s="152">
        <v>1</v>
      </c>
      <c r="F515" s="158" t="s">
        <v>786</v>
      </c>
      <c r="G515" s="150"/>
      <c r="H515" s="150">
        <v>436.04270000000002</v>
      </c>
      <c r="I515" s="140">
        <f t="shared" ref="I515:I578" si="10">SUM(G515:H515)</f>
        <v>436.04270000000002</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383</v>
      </c>
      <c r="B516" s="154" t="s">
        <v>388</v>
      </c>
      <c r="C516" s="153" t="s">
        <v>371</v>
      </c>
      <c r="D516" s="153" t="s">
        <v>280</v>
      </c>
      <c r="E516" s="152">
        <v>1</v>
      </c>
      <c r="F516" s="157" t="s">
        <v>787</v>
      </c>
      <c r="G516" s="150"/>
      <c r="H516" s="150">
        <v>732.54629999999997</v>
      </c>
      <c r="I516" s="140">
        <f t="shared" si="10"/>
        <v>732.54629999999997</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383</v>
      </c>
      <c r="B517" s="154" t="s">
        <v>388</v>
      </c>
      <c r="C517" s="153" t="s">
        <v>371</v>
      </c>
      <c r="D517" s="153" t="s">
        <v>280</v>
      </c>
      <c r="E517" s="152">
        <v>1</v>
      </c>
      <c r="F517" s="157" t="s">
        <v>788</v>
      </c>
      <c r="G517" s="150"/>
      <c r="H517" s="150">
        <v>732.54629999999997</v>
      </c>
      <c r="I517" s="140">
        <f t="shared" si="10"/>
        <v>732.54629999999997</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383</v>
      </c>
      <c r="B518" s="154" t="s">
        <v>388</v>
      </c>
      <c r="C518" s="153" t="s">
        <v>371</v>
      </c>
      <c r="D518" s="153" t="s">
        <v>280</v>
      </c>
      <c r="E518" s="152">
        <v>1</v>
      </c>
      <c r="F518" s="157" t="s">
        <v>789</v>
      </c>
      <c r="G518" s="150"/>
      <c r="H518" s="150">
        <v>732.54629999999997</v>
      </c>
      <c r="I518" s="140">
        <f t="shared" si="10"/>
        <v>732.54629999999997</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383</v>
      </c>
      <c r="B519" s="154" t="s">
        <v>388</v>
      </c>
      <c r="C519" s="153" t="s">
        <v>371</v>
      </c>
      <c r="D519" s="153" t="s">
        <v>280</v>
      </c>
      <c r="E519" s="152">
        <v>1</v>
      </c>
      <c r="F519" s="157" t="s">
        <v>790</v>
      </c>
      <c r="G519" s="150"/>
      <c r="H519" s="150">
        <v>732.54629999999997</v>
      </c>
      <c r="I519" s="140">
        <f t="shared" si="10"/>
        <v>732.54629999999997</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383</v>
      </c>
      <c r="B520" s="154" t="s">
        <v>388</v>
      </c>
      <c r="C520" s="153" t="s">
        <v>371</v>
      </c>
      <c r="D520" s="153" t="s">
        <v>280</v>
      </c>
      <c r="E520" s="152">
        <v>1</v>
      </c>
      <c r="F520" s="158" t="s">
        <v>791</v>
      </c>
      <c r="G520" s="150"/>
      <c r="H520" s="150">
        <v>732.54629999999997</v>
      </c>
      <c r="I520" s="140">
        <f t="shared" si="10"/>
        <v>732.54629999999997</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386</v>
      </c>
      <c r="B521" s="154" t="s">
        <v>102</v>
      </c>
      <c r="C521" s="153" t="s">
        <v>371</v>
      </c>
      <c r="D521" s="153" t="s">
        <v>280</v>
      </c>
      <c r="E521" s="152">
        <v>1</v>
      </c>
      <c r="F521" s="157" t="s">
        <v>792</v>
      </c>
      <c r="G521" s="150"/>
      <c r="H521" s="150">
        <v>401.1617</v>
      </c>
      <c r="I521" s="140">
        <f t="shared" si="10"/>
        <v>401.1617</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386</v>
      </c>
      <c r="B522" s="154" t="s">
        <v>102</v>
      </c>
      <c r="C522" s="153" t="s">
        <v>371</v>
      </c>
      <c r="D522" s="153" t="s">
        <v>280</v>
      </c>
      <c r="E522" s="152">
        <v>1</v>
      </c>
      <c r="F522" s="157" t="s">
        <v>793</v>
      </c>
      <c r="G522" s="150"/>
      <c r="H522" s="150">
        <v>401.1617</v>
      </c>
      <c r="I522" s="140">
        <f t="shared" si="10"/>
        <v>401.1617</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783</v>
      </c>
      <c r="B523" s="154" t="s">
        <v>94</v>
      </c>
      <c r="C523" s="153" t="s">
        <v>371</v>
      </c>
      <c r="D523" s="153" t="s">
        <v>280</v>
      </c>
      <c r="E523" s="152">
        <v>1</v>
      </c>
      <c r="F523" s="158" t="s">
        <v>794</v>
      </c>
      <c r="G523" s="150"/>
      <c r="H523" s="150">
        <v>1200.6885</v>
      </c>
      <c r="I523" s="140">
        <f t="shared" si="10"/>
        <v>1200.6885</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154" t="s">
        <v>388</v>
      </c>
      <c r="C524" s="153" t="s">
        <v>371</v>
      </c>
      <c r="D524" s="153" t="s">
        <v>280</v>
      </c>
      <c r="E524" s="152">
        <v>1</v>
      </c>
      <c r="F524" s="168" t="s">
        <v>795</v>
      </c>
      <c r="G524" s="150"/>
      <c r="H524" s="150">
        <v>732.54629999999997</v>
      </c>
      <c r="I524" s="140">
        <f t="shared" si="10"/>
        <v>732.54629999999997</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154" t="s">
        <v>388</v>
      </c>
      <c r="C525" s="153" t="s">
        <v>371</v>
      </c>
      <c r="D525" s="153" t="s">
        <v>280</v>
      </c>
      <c r="E525" s="152">
        <v>1</v>
      </c>
      <c r="F525" s="157" t="s">
        <v>796</v>
      </c>
      <c r="G525" s="150"/>
      <c r="H525" s="150">
        <v>732.54629999999997</v>
      </c>
      <c r="I525" s="140">
        <f t="shared" si="10"/>
        <v>732.54629999999997</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383</v>
      </c>
      <c r="B526" s="154" t="s">
        <v>388</v>
      </c>
      <c r="C526" s="153" t="s">
        <v>371</v>
      </c>
      <c r="D526" s="153" t="s">
        <v>280</v>
      </c>
      <c r="E526" s="152">
        <v>1</v>
      </c>
      <c r="F526" s="167" t="s">
        <v>797</v>
      </c>
      <c r="G526" s="150"/>
      <c r="H526" s="150">
        <v>732.54629999999997</v>
      </c>
      <c r="I526" s="140">
        <f t="shared" si="10"/>
        <v>732.54629999999997</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383</v>
      </c>
      <c r="B527" s="154" t="s">
        <v>388</v>
      </c>
      <c r="C527" s="153" t="s">
        <v>371</v>
      </c>
      <c r="D527" s="153" t="s">
        <v>280</v>
      </c>
      <c r="E527" s="152">
        <v>1</v>
      </c>
      <c r="F527" s="157" t="s">
        <v>798</v>
      </c>
      <c r="G527" s="150"/>
      <c r="H527" s="150">
        <v>732.54629999999997</v>
      </c>
      <c r="I527" s="140">
        <f t="shared" si="10"/>
        <v>732.54629999999997</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383</v>
      </c>
      <c r="B528" s="154" t="s">
        <v>388</v>
      </c>
      <c r="C528" s="153" t="s">
        <v>371</v>
      </c>
      <c r="D528" s="153" t="s">
        <v>280</v>
      </c>
      <c r="E528" s="152">
        <v>1</v>
      </c>
      <c r="F528" s="157" t="s">
        <v>799</v>
      </c>
      <c r="G528" s="150"/>
      <c r="H528" s="150">
        <v>732.54629999999997</v>
      </c>
      <c r="I528" s="140">
        <f t="shared" si="10"/>
        <v>732.54629999999997</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383</v>
      </c>
      <c r="B529" s="154" t="s">
        <v>388</v>
      </c>
      <c r="C529" s="153" t="s">
        <v>371</v>
      </c>
      <c r="D529" s="153" t="s">
        <v>280</v>
      </c>
      <c r="E529" s="152">
        <v>1</v>
      </c>
      <c r="F529" s="157" t="s">
        <v>800</v>
      </c>
      <c r="G529" s="150"/>
      <c r="H529" s="150">
        <v>732.54629999999997</v>
      </c>
      <c r="I529" s="140">
        <f t="shared" si="10"/>
        <v>732.54629999999997</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404</v>
      </c>
      <c r="B530" s="154" t="s">
        <v>387</v>
      </c>
      <c r="C530" s="153" t="s">
        <v>371</v>
      </c>
      <c r="D530" s="153" t="s">
        <v>280</v>
      </c>
      <c r="E530" s="152">
        <v>1</v>
      </c>
      <c r="F530" s="158" t="s">
        <v>801</v>
      </c>
      <c r="G530" s="150"/>
      <c r="H530" s="150">
        <v>436.04270000000002</v>
      </c>
      <c r="I530" s="140">
        <f t="shared" si="10"/>
        <v>436.04270000000002</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404</v>
      </c>
      <c r="B531" s="154" t="s">
        <v>387</v>
      </c>
      <c r="C531" s="153" t="s">
        <v>371</v>
      </c>
      <c r="D531" s="153" t="s">
        <v>280</v>
      </c>
      <c r="E531" s="152">
        <v>1</v>
      </c>
      <c r="F531" s="157" t="s">
        <v>802</v>
      </c>
      <c r="G531" s="150"/>
      <c r="H531" s="150">
        <v>436.04270000000002</v>
      </c>
      <c r="I531" s="140">
        <f t="shared" si="10"/>
        <v>436.04270000000002</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386</v>
      </c>
      <c r="B532" s="154" t="s">
        <v>102</v>
      </c>
      <c r="C532" s="153" t="s">
        <v>371</v>
      </c>
      <c r="D532" s="153" t="s">
        <v>280</v>
      </c>
      <c r="E532" s="152">
        <v>1</v>
      </c>
      <c r="F532" s="157" t="s">
        <v>803</v>
      </c>
      <c r="G532" s="150"/>
      <c r="H532" s="150">
        <v>401.1617</v>
      </c>
      <c r="I532" s="140">
        <f t="shared" si="10"/>
        <v>401.1617</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804</v>
      </c>
      <c r="B533" s="154" t="s">
        <v>94</v>
      </c>
      <c r="C533" s="153" t="s">
        <v>293</v>
      </c>
      <c r="D533" s="153" t="s">
        <v>280</v>
      </c>
      <c r="E533" s="152">
        <v>1</v>
      </c>
      <c r="F533" s="157" t="s">
        <v>806</v>
      </c>
      <c r="G533" s="150"/>
      <c r="H533" s="150">
        <v>1200.6885</v>
      </c>
      <c r="I533" s="140">
        <f t="shared" si="10"/>
        <v>1200.6885</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154" t="s">
        <v>388</v>
      </c>
      <c r="C534" s="153" t="s">
        <v>293</v>
      </c>
      <c r="D534" s="153" t="s">
        <v>280</v>
      </c>
      <c r="E534" s="152">
        <v>1</v>
      </c>
      <c r="F534" s="151" t="s">
        <v>807</v>
      </c>
      <c r="G534" s="150"/>
      <c r="H534" s="150">
        <v>732.54629999999997</v>
      </c>
      <c r="I534" s="140">
        <f t="shared" si="10"/>
        <v>732.54629999999997</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383</v>
      </c>
      <c r="B535" s="154" t="s">
        <v>388</v>
      </c>
      <c r="C535" s="153" t="s">
        <v>293</v>
      </c>
      <c r="D535" s="153" t="s">
        <v>280</v>
      </c>
      <c r="E535" s="152">
        <v>1</v>
      </c>
      <c r="F535" s="157" t="s">
        <v>808</v>
      </c>
      <c r="G535" s="150"/>
      <c r="H535" s="150">
        <v>732.54629999999997</v>
      </c>
      <c r="I535" s="140">
        <f t="shared" si="10"/>
        <v>732.54629999999997</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805</v>
      </c>
      <c r="B536" s="154" t="s">
        <v>94</v>
      </c>
      <c r="C536" s="153" t="s">
        <v>293</v>
      </c>
      <c r="D536" s="153" t="s">
        <v>280</v>
      </c>
      <c r="E536" s="152">
        <v>1</v>
      </c>
      <c r="F536" s="151" t="s">
        <v>809</v>
      </c>
      <c r="G536" s="150"/>
      <c r="H536" s="150">
        <v>1200.6885</v>
      </c>
      <c r="I536" s="140">
        <f t="shared" si="10"/>
        <v>1200.6885</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384</v>
      </c>
      <c r="B537" s="154" t="s">
        <v>98</v>
      </c>
      <c r="C537" s="153" t="s">
        <v>293</v>
      </c>
      <c r="D537" s="153" t="s">
        <v>280</v>
      </c>
      <c r="E537" s="152">
        <v>1</v>
      </c>
      <c r="F537" s="158" t="s">
        <v>810</v>
      </c>
      <c r="G537" s="150"/>
      <c r="H537" s="150">
        <v>488.36419999999998</v>
      </c>
      <c r="I537" s="140">
        <f t="shared" si="10"/>
        <v>488.36419999999998</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384</v>
      </c>
      <c r="B538" s="154" t="s">
        <v>98</v>
      </c>
      <c r="C538" s="153" t="s">
        <v>293</v>
      </c>
      <c r="D538" s="153" t="s">
        <v>280</v>
      </c>
      <c r="E538" s="152">
        <v>1</v>
      </c>
      <c r="F538" s="157" t="s">
        <v>811</v>
      </c>
      <c r="G538" s="150"/>
      <c r="H538" s="150">
        <v>488.36419999999998</v>
      </c>
      <c r="I538" s="140">
        <f t="shared" si="10"/>
        <v>488.36419999999998</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433</v>
      </c>
      <c r="B539" s="154" t="s">
        <v>94</v>
      </c>
      <c r="C539" s="153" t="s">
        <v>293</v>
      </c>
      <c r="D539" s="153" t="s">
        <v>280</v>
      </c>
      <c r="E539" s="152">
        <v>1</v>
      </c>
      <c r="F539" s="157" t="s">
        <v>812</v>
      </c>
      <c r="G539" s="150"/>
      <c r="H539" s="150">
        <v>1200.6885</v>
      </c>
      <c r="I539" s="140">
        <f t="shared" si="10"/>
        <v>1200.6885</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404</v>
      </c>
      <c r="B540" s="154" t="s">
        <v>387</v>
      </c>
      <c r="C540" s="153" t="s">
        <v>293</v>
      </c>
      <c r="D540" s="153" t="s">
        <v>280</v>
      </c>
      <c r="E540" s="152">
        <v>1</v>
      </c>
      <c r="F540" s="158" t="s">
        <v>813</v>
      </c>
      <c r="G540" s="150"/>
      <c r="H540" s="150">
        <v>436.04270000000002</v>
      </c>
      <c r="I540" s="140">
        <f t="shared" si="10"/>
        <v>436.04270000000002</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386</v>
      </c>
      <c r="B541" s="154" t="s">
        <v>102</v>
      </c>
      <c r="C541" s="153" t="s">
        <v>293</v>
      </c>
      <c r="D541" s="153" t="s">
        <v>368</v>
      </c>
      <c r="E541" s="152">
        <v>1</v>
      </c>
      <c r="F541" s="157" t="s">
        <v>357</v>
      </c>
      <c r="G541" s="150"/>
      <c r="H541" s="150">
        <v>401.1617</v>
      </c>
      <c r="I541" s="140">
        <f t="shared" si="10"/>
        <v>401.1617</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383</v>
      </c>
      <c r="B542" s="154" t="s">
        <v>388</v>
      </c>
      <c r="C542" s="153" t="s">
        <v>374</v>
      </c>
      <c r="D542" s="153" t="s">
        <v>280</v>
      </c>
      <c r="E542" s="152">
        <v>1</v>
      </c>
      <c r="F542" s="157" t="s">
        <v>814</v>
      </c>
      <c r="G542" s="150"/>
      <c r="H542" s="150">
        <v>732.54629999999997</v>
      </c>
      <c r="I542" s="140">
        <f t="shared" si="10"/>
        <v>732.54629999999997</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404</v>
      </c>
      <c r="B543" s="154" t="s">
        <v>387</v>
      </c>
      <c r="C543" s="153" t="s">
        <v>374</v>
      </c>
      <c r="D543" s="153" t="s">
        <v>280</v>
      </c>
      <c r="E543" s="152">
        <v>1</v>
      </c>
      <c r="F543" s="157" t="s">
        <v>815</v>
      </c>
      <c r="G543" s="150"/>
      <c r="H543" s="150">
        <v>436.04270000000002</v>
      </c>
      <c r="I543" s="140">
        <f t="shared" si="10"/>
        <v>436.04270000000002</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404</v>
      </c>
      <c r="B544" s="154" t="s">
        <v>387</v>
      </c>
      <c r="C544" s="153" t="s">
        <v>374</v>
      </c>
      <c r="D544" s="153" t="s">
        <v>280</v>
      </c>
      <c r="E544" s="152">
        <v>1</v>
      </c>
      <c r="F544" s="159" t="s">
        <v>816</v>
      </c>
      <c r="G544" s="150"/>
      <c r="H544" s="150">
        <v>436.04270000000002</v>
      </c>
      <c r="I544" s="140">
        <f t="shared" si="10"/>
        <v>436.04270000000002</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386</v>
      </c>
      <c r="B545" s="154" t="s">
        <v>102</v>
      </c>
      <c r="C545" s="153" t="s">
        <v>374</v>
      </c>
      <c r="D545" s="153" t="s">
        <v>368</v>
      </c>
      <c r="E545" s="152">
        <v>1</v>
      </c>
      <c r="F545" s="166" t="s">
        <v>357</v>
      </c>
      <c r="G545" s="150"/>
      <c r="H545" s="150">
        <v>401.1617</v>
      </c>
      <c r="I545" s="140">
        <f t="shared" si="10"/>
        <v>401.1617</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383</v>
      </c>
      <c r="B546" s="154" t="s">
        <v>388</v>
      </c>
      <c r="C546" s="153" t="s">
        <v>373</v>
      </c>
      <c r="D546" s="153" t="s">
        <v>280</v>
      </c>
      <c r="E546" s="152">
        <v>1</v>
      </c>
      <c r="F546" s="157" t="s">
        <v>817</v>
      </c>
      <c r="G546" s="150"/>
      <c r="H546" s="150">
        <v>732.54629999999997</v>
      </c>
      <c r="I546" s="140">
        <f t="shared" si="10"/>
        <v>732.54629999999997</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384</v>
      </c>
      <c r="B547" s="154" t="s">
        <v>98</v>
      </c>
      <c r="C547" s="153" t="s">
        <v>373</v>
      </c>
      <c r="D547" s="153" t="s">
        <v>280</v>
      </c>
      <c r="E547" s="152">
        <v>1</v>
      </c>
      <c r="F547" s="157" t="s">
        <v>946</v>
      </c>
      <c r="G547" s="150"/>
      <c r="H547" s="150">
        <v>488.36419999999998</v>
      </c>
      <c r="I547" s="140">
        <f t="shared" si="10"/>
        <v>488.36419999999998</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384</v>
      </c>
      <c r="B548" s="154" t="s">
        <v>98</v>
      </c>
      <c r="C548" s="153" t="s">
        <v>373</v>
      </c>
      <c r="D548" s="153" t="s">
        <v>184</v>
      </c>
      <c r="E548" s="152">
        <v>1</v>
      </c>
      <c r="F548" s="157" t="s">
        <v>818</v>
      </c>
      <c r="G548" s="150"/>
      <c r="H548" s="150">
        <v>488.36419999999998</v>
      </c>
      <c r="I548" s="140">
        <f t="shared" si="10"/>
        <v>488.36419999999998</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819</v>
      </c>
      <c r="B549" s="154" t="s">
        <v>94</v>
      </c>
      <c r="C549" s="153" t="s">
        <v>288</v>
      </c>
      <c r="D549" s="153" t="s">
        <v>184</v>
      </c>
      <c r="E549" s="152">
        <v>1</v>
      </c>
      <c r="F549" s="157" t="s">
        <v>822</v>
      </c>
      <c r="G549" s="150"/>
      <c r="H549" s="150">
        <v>1200.6885</v>
      </c>
      <c r="I549" s="140">
        <f t="shared" si="10"/>
        <v>1200.6885</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404</v>
      </c>
      <c r="B550" s="154" t="s">
        <v>387</v>
      </c>
      <c r="C550" s="153" t="s">
        <v>288</v>
      </c>
      <c r="D550" s="153" t="s">
        <v>280</v>
      </c>
      <c r="E550" s="152">
        <v>1</v>
      </c>
      <c r="F550" s="158" t="s">
        <v>823</v>
      </c>
      <c r="G550" s="150"/>
      <c r="H550" s="150">
        <v>436.04270000000002</v>
      </c>
      <c r="I550" s="140">
        <f t="shared" si="10"/>
        <v>436.04270000000002</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65" t="s">
        <v>386</v>
      </c>
      <c r="B551" s="154" t="s">
        <v>102</v>
      </c>
      <c r="C551" s="153" t="s">
        <v>288</v>
      </c>
      <c r="D551" s="153" t="s">
        <v>280</v>
      </c>
      <c r="E551" s="152">
        <v>1</v>
      </c>
      <c r="F551" s="158" t="s">
        <v>973</v>
      </c>
      <c r="G551" s="150"/>
      <c r="H551" s="150">
        <v>401.1617</v>
      </c>
      <c r="I551" s="140">
        <f t="shared" si="10"/>
        <v>401.1617</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820</v>
      </c>
      <c r="B552" s="154" t="s">
        <v>94</v>
      </c>
      <c r="C552" s="153" t="s">
        <v>288</v>
      </c>
      <c r="D552" s="153" t="s">
        <v>280</v>
      </c>
      <c r="E552" s="152">
        <v>1</v>
      </c>
      <c r="F552" s="157" t="s">
        <v>824</v>
      </c>
      <c r="G552" s="150"/>
      <c r="H552" s="150">
        <v>1200.6885</v>
      </c>
      <c r="I552" s="140">
        <f t="shared" si="10"/>
        <v>1200.6885</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383</v>
      </c>
      <c r="B553" s="154" t="s">
        <v>388</v>
      </c>
      <c r="C553" s="153" t="s">
        <v>288</v>
      </c>
      <c r="D553" s="153" t="s">
        <v>280</v>
      </c>
      <c r="E553" s="152">
        <v>1</v>
      </c>
      <c r="F553" s="157" t="s">
        <v>825</v>
      </c>
      <c r="G553" s="150"/>
      <c r="H553" s="150">
        <v>732.54629999999997</v>
      </c>
      <c r="I553" s="140">
        <f t="shared" si="10"/>
        <v>732.54629999999997</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821</v>
      </c>
      <c r="B554" s="154" t="s">
        <v>94</v>
      </c>
      <c r="C554" s="153" t="s">
        <v>288</v>
      </c>
      <c r="D554" s="153" t="s">
        <v>280</v>
      </c>
      <c r="E554" s="152">
        <v>1</v>
      </c>
      <c r="F554" s="164" t="s">
        <v>826</v>
      </c>
      <c r="G554" s="150"/>
      <c r="H554" s="150">
        <v>1200.6885</v>
      </c>
      <c r="I554" s="140">
        <f t="shared" si="10"/>
        <v>1200.6885</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383</v>
      </c>
      <c r="B555" s="154" t="s">
        <v>388</v>
      </c>
      <c r="C555" s="153" t="s">
        <v>288</v>
      </c>
      <c r="D555" s="153" t="s">
        <v>280</v>
      </c>
      <c r="E555" s="152">
        <v>1</v>
      </c>
      <c r="F555" s="157" t="s">
        <v>827</v>
      </c>
      <c r="G555" s="150"/>
      <c r="H555" s="150">
        <v>732.54629999999997</v>
      </c>
      <c r="I555" s="140">
        <f t="shared" si="10"/>
        <v>732.54629999999997</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55" t="s">
        <v>404</v>
      </c>
      <c r="B556" s="154" t="s">
        <v>387</v>
      </c>
      <c r="C556" s="153" t="s">
        <v>288</v>
      </c>
      <c r="D556" s="153" t="s">
        <v>280</v>
      </c>
      <c r="E556" s="152">
        <v>1</v>
      </c>
      <c r="F556" s="157" t="s">
        <v>828</v>
      </c>
      <c r="G556" s="150"/>
      <c r="H556" s="150">
        <v>436.04270000000002</v>
      </c>
      <c r="I556" s="140">
        <f t="shared" si="10"/>
        <v>436.04270000000002</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829</v>
      </c>
      <c r="B557" s="154" t="s">
        <v>94</v>
      </c>
      <c r="C557" s="153" t="s">
        <v>924</v>
      </c>
      <c r="D557" s="153" t="s">
        <v>280</v>
      </c>
      <c r="E557" s="152">
        <v>1</v>
      </c>
      <c r="F557" s="157" t="s">
        <v>849</v>
      </c>
      <c r="G557" s="150"/>
      <c r="H557" s="150">
        <v>1200.6885</v>
      </c>
      <c r="I557" s="140">
        <f t="shared" si="10"/>
        <v>1200.6885</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154" t="s">
        <v>388</v>
      </c>
      <c r="C558" s="153" t="s">
        <v>924</v>
      </c>
      <c r="D558" s="153" t="s">
        <v>280</v>
      </c>
      <c r="E558" s="152">
        <v>1</v>
      </c>
      <c r="F558" s="158" t="s">
        <v>850</v>
      </c>
      <c r="G558" s="150"/>
      <c r="H558" s="150">
        <v>732.54629999999997</v>
      </c>
      <c r="I558" s="140">
        <f t="shared" si="10"/>
        <v>732.54629999999997</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383</v>
      </c>
      <c r="B559" s="154" t="s">
        <v>388</v>
      </c>
      <c r="C559" s="153" t="s">
        <v>924</v>
      </c>
      <c r="D559" s="153" t="s">
        <v>280</v>
      </c>
      <c r="E559" s="152">
        <v>1</v>
      </c>
      <c r="F559" s="158" t="s">
        <v>943</v>
      </c>
      <c r="G559" s="150"/>
      <c r="H559" s="150">
        <v>732.54629999999997</v>
      </c>
      <c r="I559" s="140">
        <f t="shared" si="10"/>
        <v>732.54629999999997</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154" t="s">
        <v>388</v>
      </c>
      <c r="C560" s="153" t="s">
        <v>924</v>
      </c>
      <c r="D560" s="153" t="s">
        <v>280</v>
      </c>
      <c r="E560" s="152">
        <v>1</v>
      </c>
      <c r="F560" s="158" t="s">
        <v>948</v>
      </c>
      <c r="G560" s="150"/>
      <c r="H560" s="150">
        <v>732.54629999999997</v>
      </c>
      <c r="I560" s="140">
        <f t="shared" si="10"/>
        <v>732.54629999999997</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383</v>
      </c>
      <c r="B561" s="154" t="s">
        <v>388</v>
      </c>
      <c r="C561" s="153" t="s">
        <v>924</v>
      </c>
      <c r="D561" s="153" t="s">
        <v>280</v>
      </c>
      <c r="E561" s="152">
        <v>1</v>
      </c>
      <c r="F561" s="158" t="s">
        <v>851</v>
      </c>
      <c r="G561" s="150"/>
      <c r="H561" s="150">
        <v>732.54629999999997</v>
      </c>
      <c r="I561" s="140">
        <f t="shared" si="10"/>
        <v>732.54629999999997</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830</v>
      </c>
      <c r="B562" s="154" t="s">
        <v>94</v>
      </c>
      <c r="C562" s="153" t="s">
        <v>924</v>
      </c>
      <c r="D562" s="153" t="s">
        <v>280</v>
      </c>
      <c r="E562" s="152">
        <v>1</v>
      </c>
      <c r="F562" s="157" t="s">
        <v>852</v>
      </c>
      <c r="G562" s="150"/>
      <c r="H562" s="150">
        <v>1200.6885</v>
      </c>
      <c r="I562" s="140">
        <f t="shared" si="10"/>
        <v>1200.6885</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154" t="s">
        <v>388</v>
      </c>
      <c r="C563" s="153" t="s">
        <v>924</v>
      </c>
      <c r="D563" s="153" t="s">
        <v>280</v>
      </c>
      <c r="E563" s="152">
        <v>1</v>
      </c>
      <c r="F563" s="158" t="s">
        <v>853</v>
      </c>
      <c r="G563" s="150"/>
      <c r="H563" s="150">
        <v>732.54629999999997</v>
      </c>
      <c r="I563" s="140">
        <f t="shared" si="10"/>
        <v>732.54629999999997</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154" t="s">
        <v>388</v>
      </c>
      <c r="C564" s="153" t="s">
        <v>924</v>
      </c>
      <c r="D564" s="153" t="s">
        <v>280</v>
      </c>
      <c r="E564" s="152">
        <v>1</v>
      </c>
      <c r="F564" s="158" t="s">
        <v>854</v>
      </c>
      <c r="G564" s="150"/>
      <c r="H564" s="150">
        <v>732.54629999999997</v>
      </c>
      <c r="I564" s="140">
        <f t="shared" si="10"/>
        <v>732.54629999999997</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154" t="s">
        <v>388</v>
      </c>
      <c r="C565" s="153" t="s">
        <v>924</v>
      </c>
      <c r="D565" s="153" t="s">
        <v>280</v>
      </c>
      <c r="E565" s="152">
        <v>1</v>
      </c>
      <c r="F565" s="158" t="s">
        <v>949</v>
      </c>
      <c r="G565" s="150"/>
      <c r="H565" s="150">
        <v>732.54629999999997</v>
      </c>
      <c r="I565" s="140">
        <f t="shared" si="10"/>
        <v>732.54629999999997</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154" t="s">
        <v>388</v>
      </c>
      <c r="C566" s="153" t="s">
        <v>924</v>
      </c>
      <c r="D566" s="153" t="s">
        <v>280</v>
      </c>
      <c r="E566" s="152">
        <v>1</v>
      </c>
      <c r="F566" s="157" t="s">
        <v>855</v>
      </c>
      <c r="G566" s="150"/>
      <c r="H566" s="150">
        <v>732.54629999999997</v>
      </c>
      <c r="I566" s="140">
        <f t="shared" si="10"/>
        <v>732.54629999999997</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831</v>
      </c>
      <c r="B567" s="154" t="s">
        <v>94</v>
      </c>
      <c r="C567" s="153" t="s">
        <v>924</v>
      </c>
      <c r="D567" s="153" t="s">
        <v>280</v>
      </c>
      <c r="E567" s="152">
        <v>1</v>
      </c>
      <c r="F567" s="160" t="s">
        <v>856</v>
      </c>
      <c r="G567" s="150"/>
      <c r="H567" s="150">
        <v>1200.6885</v>
      </c>
      <c r="I567" s="140">
        <f t="shared" si="10"/>
        <v>1200.6885</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154" t="s">
        <v>388</v>
      </c>
      <c r="C568" s="153" t="s">
        <v>924</v>
      </c>
      <c r="D568" s="153" t="s">
        <v>280</v>
      </c>
      <c r="E568" s="152">
        <v>1</v>
      </c>
      <c r="F568" s="160" t="s">
        <v>857</v>
      </c>
      <c r="G568" s="150"/>
      <c r="H568" s="150">
        <v>732.54629999999997</v>
      </c>
      <c r="I568" s="140">
        <f t="shared" si="10"/>
        <v>732.54629999999997</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154" t="s">
        <v>388</v>
      </c>
      <c r="C569" s="153" t="s">
        <v>924</v>
      </c>
      <c r="D569" s="153" t="s">
        <v>280</v>
      </c>
      <c r="E569" s="152">
        <v>1</v>
      </c>
      <c r="F569" s="158" t="s">
        <v>858</v>
      </c>
      <c r="G569" s="150"/>
      <c r="H569" s="150">
        <v>732.54629999999997</v>
      </c>
      <c r="I569" s="140">
        <f t="shared" si="10"/>
        <v>732.54629999999997</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154" t="s">
        <v>388</v>
      </c>
      <c r="C570" s="153" t="s">
        <v>924</v>
      </c>
      <c r="D570" s="153" t="s">
        <v>280</v>
      </c>
      <c r="E570" s="152">
        <v>1</v>
      </c>
      <c r="F570" s="160" t="s">
        <v>859</v>
      </c>
      <c r="G570" s="150"/>
      <c r="H570" s="150">
        <v>732.54629999999997</v>
      </c>
      <c r="I570" s="140">
        <f t="shared" si="10"/>
        <v>732.54629999999997</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832</v>
      </c>
      <c r="B571" s="154" t="s">
        <v>94</v>
      </c>
      <c r="C571" s="153" t="s">
        <v>924</v>
      </c>
      <c r="D571" s="153" t="s">
        <v>280</v>
      </c>
      <c r="E571" s="152">
        <v>1</v>
      </c>
      <c r="F571" s="157" t="s">
        <v>860</v>
      </c>
      <c r="G571" s="150"/>
      <c r="H571" s="150">
        <v>1200.6885</v>
      </c>
      <c r="I571" s="140">
        <f t="shared" si="10"/>
        <v>1200.6885</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383</v>
      </c>
      <c r="B572" s="154" t="s">
        <v>388</v>
      </c>
      <c r="C572" s="153" t="s">
        <v>924</v>
      </c>
      <c r="D572" s="153" t="s">
        <v>280</v>
      </c>
      <c r="E572" s="152">
        <v>1</v>
      </c>
      <c r="F572" s="158" t="s">
        <v>861</v>
      </c>
      <c r="G572" s="150"/>
      <c r="H572" s="150">
        <v>732.54629999999997</v>
      </c>
      <c r="I572" s="140">
        <f t="shared" si="10"/>
        <v>732.54629999999997</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154" t="s">
        <v>388</v>
      </c>
      <c r="C573" s="153" t="s">
        <v>924</v>
      </c>
      <c r="D573" s="153" t="s">
        <v>280</v>
      </c>
      <c r="E573" s="152">
        <v>1</v>
      </c>
      <c r="F573" s="163" t="s">
        <v>862</v>
      </c>
      <c r="G573" s="150"/>
      <c r="H573" s="150">
        <v>732.54629999999997</v>
      </c>
      <c r="I573" s="140">
        <f t="shared" si="10"/>
        <v>732.54629999999997</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154" t="s">
        <v>388</v>
      </c>
      <c r="C574" s="153" t="s">
        <v>924</v>
      </c>
      <c r="D574" s="153" t="s">
        <v>280</v>
      </c>
      <c r="E574" s="152">
        <v>1</v>
      </c>
      <c r="F574" s="157" t="s">
        <v>863</v>
      </c>
      <c r="G574" s="150"/>
      <c r="H574" s="150">
        <v>732.54629999999997</v>
      </c>
      <c r="I574" s="140">
        <f t="shared" si="10"/>
        <v>732.54629999999997</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833</v>
      </c>
      <c r="B575" s="154" t="s">
        <v>94</v>
      </c>
      <c r="C575" s="153" t="s">
        <v>924</v>
      </c>
      <c r="D575" s="153" t="s">
        <v>280</v>
      </c>
      <c r="E575" s="152">
        <v>1</v>
      </c>
      <c r="F575" s="157" t="s">
        <v>864</v>
      </c>
      <c r="G575" s="150"/>
      <c r="H575" s="150">
        <v>1200.6885</v>
      </c>
      <c r="I575" s="140">
        <f t="shared" si="10"/>
        <v>1200.6885</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383</v>
      </c>
      <c r="B576" s="154" t="s">
        <v>388</v>
      </c>
      <c r="C576" s="153" t="s">
        <v>924</v>
      </c>
      <c r="D576" s="153" t="s">
        <v>280</v>
      </c>
      <c r="E576" s="152">
        <v>1</v>
      </c>
      <c r="F576" s="157" t="s">
        <v>865</v>
      </c>
      <c r="G576" s="150"/>
      <c r="H576" s="150">
        <v>732.54629999999997</v>
      </c>
      <c r="I576" s="140">
        <f t="shared" si="10"/>
        <v>732.54629999999997</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154" t="s">
        <v>388</v>
      </c>
      <c r="C577" s="153" t="s">
        <v>924</v>
      </c>
      <c r="D577" s="153" t="s">
        <v>280</v>
      </c>
      <c r="E577" s="152">
        <v>1</v>
      </c>
      <c r="F577" s="151" t="s">
        <v>866</v>
      </c>
      <c r="G577" s="150"/>
      <c r="H577" s="150">
        <v>732.54629999999997</v>
      </c>
      <c r="I577" s="140">
        <f t="shared" si="10"/>
        <v>732.54629999999997</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154" t="s">
        <v>388</v>
      </c>
      <c r="C578" s="153" t="s">
        <v>924</v>
      </c>
      <c r="D578" s="153" t="s">
        <v>280</v>
      </c>
      <c r="E578" s="152">
        <v>1</v>
      </c>
      <c r="F578" s="158" t="s">
        <v>867</v>
      </c>
      <c r="G578" s="150"/>
      <c r="H578" s="150">
        <v>732.54629999999997</v>
      </c>
      <c r="I578" s="140">
        <f t="shared" si="10"/>
        <v>732.54629999999997</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834</v>
      </c>
      <c r="B579" s="154" t="s">
        <v>94</v>
      </c>
      <c r="C579" s="153" t="s">
        <v>924</v>
      </c>
      <c r="D579" s="153" t="s">
        <v>280</v>
      </c>
      <c r="E579" s="152">
        <v>1</v>
      </c>
      <c r="F579" s="157" t="s">
        <v>868</v>
      </c>
      <c r="G579" s="150"/>
      <c r="H579" s="150">
        <v>1200.6885</v>
      </c>
      <c r="I579" s="140">
        <f t="shared" ref="I579:I638" si="11">SUM(G579:H579)</f>
        <v>1200.6885</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383</v>
      </c>
      <c r="B580" s="154" t="s">
        <v>388</v>
      </c>
      <c r="C580" s="153" t="s">
        <v>924</v>
      </c>
      <c r="D580" s="153" t="s">
        <v>280</v>
      </c>
      <c r="E580" s="152">
        <v>1</v>
      </c>
      <c r="F580" s="159" t="s">
        <v>869</v>
      </c>
      <c r="G580" s="150"/>
      <c r="H580" s="150">
        <v>732.54629999999997</v>
      </c>
      <c r="I580" s="140">
        <f t="shared" si="11"/>
        <v>732.54629999999997</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154" t="s">
        <v>388</v>
      </c>
      <c r="C581" s="153" t="s">
        <v>924</v>
      </c>
      <c r="D581" s="153" t="s">
        <v>280</v>
      </c>
      <c r="E581" s="152">
        <v>1</v>
      </c>
      <c r="F581" s="157" t="s">
        <v>870</v>
      </c>
      <c r="G581" s="150"/>
      <c r="H581" s="150">
        <v>732.54629999999997</v>
      </c>
      <c r="I581" s="140">
        <f t="shared" si="11"/>
        <v>732.54629999999997</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154" t="s">
        <v>388</v>
      </c>
      <c r="C582" s="153" t="s">
        <v>924</v>
      </c>
      <c r="D582" s="153" t="s">
        <v>280</v>
      </c>
      <c r="E582" s="152">
        <v>1</v>
      </c>
      <c r="F582" s="158" t="s">
        <v>871</v>
      </c>
      <c r="G582" s="150"/>
      <c r="H582" s="150">
        <v>732.54629999999997</v>
      </c>
      <c r="I582" s="140">
        <f t="shared" si="11"/>
        <v>732.54629999999997</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835</v>
      </c>
      <c r="B583" s="154" t="s">
        <v>94</v>
      </c>
      <c r="C583" s="153" t="s">
        <v>924</v>
      </c>
      <c r="D583" s="153" t="s">
        <v>280</v>
      </c>
      <c r="E583" s="152">
        <v>1</v>
      </c>
      <c r="F583" s="157" t="s">
        <v>947</v>
      </c>
      <c r="G583" s="150"/>
      <c r="H583" s="150">
        <v>1200.6885</v>
      </c>
      <c r="I583" s="140">
        <f t="shared" si="11"/>
        <v>1200.6885</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383</v>
      </c>
      <c r="B584" s="154" t="s">
        <v>388</v>
      </c>
      <c r="C584" s="153" t="s">
        <v>924</v>
      </c>
      <c r="D584" s="153" t="s">
        <v>280</v>
      </c>
      <c r="E584" s="152">
        <v>1</v>
      </c>
      <c r="F584" s="157" t="s">
        <v>872</v>
      </c>
      <c r="G584" s="150"/>
      <c r="H584" s="150">
        <v>732.54629999999997</v>
      </c>
      <c r="I584" s="140">
        <f t="shared" si="11"/>
        <v>732.54629999999997</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154" t="s">
        <v>388</v>
      </c>
      <c r="C585" s="153" t="s">
        <v>924</v>
      </c>
      <c r="D585" s="153" t="s">
        <v>280</v>
      </c>
      <c r="E585" s="152">
        <v>1</v>
      </c>
      <c r="F585" s="157" t="s">
        <v>873</v>
      </c>
      <c r="G585" s="150"/>
      <c r="H585" s="150">
        <v>732.54629999999997</v>
      </c>
      <c r="I585" s="140">
        <f t="shared" si="11"/>
        <v>732.54629999999997</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154" t="s">
        <v>388</v>
      </c>
      <c r="C586" s="153" t="s">
        <v>924</v>
      </c>
      <c r="D586" s="153" t="s">
        <v>280</v>
      </c>
      <c r="E586" s="152">
        <v>1</v>
      </c>
      <c r="F586" s="157" t="s">
        <v>874</v>
      </c>
      <c r="G586" s="150"/>
      <c r="H586" s="150">
        <v>732.54629999999997</v>
      </c>
      <c r="I586" s="140">
        <f t="shared" si="11"/>
        <v>732.54629999999997</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836</v>
      </c>
      <c r="B587" s="154" t="s">
        <v>94</v>
      </c>
      <c r="C587" s="153" t="s">
        <v>924</v>
      </c>
      <c r="D587" s="153" t="s">
        <v>280</v>
      </c>
      <c r="E587" s="152">
        <v>1</v>
      </c>
      <c r="F587" s="157" t="s">
        <v>875</v>
      </c>
      <c r="G587" s="150"/>
      <c r="H587" s="150">
        <v>1200.6885</v>
      </c>
      <c r="I587" s="140">
        <f t="shared" si="11"/>
        <v>1200.6885</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383</v>
      </c>
      <c r="B588" s="154" t="s">
        <v>388</v>
      </c>
      <c r="C588" s="153" t="s">
        <v>924</v>
      </c>
      <c r="D588" s="153" t="s">
        <v>280</v>
      </c>
      <c r="E588" s="152">
        <v>1</v>
      </c>
      <c r="F588" s="157" t="s">
        <v>876</v>
      </c>
      <c r="G588" s="150"/>
      <c r="H588" s="150">
        <v>732.54629999999997</v>
      </c>
      <c r="I588" s="140">
        <f t="shared" si="11"/>
        <v>732.54629999999997</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154" t="s">
        <v>388</v>
      </c>
      <c r="C589" s="153" t="s">
        <v>924</v>
      </c>
      <c r="D589" s="153" t="s">
        <v>280</v>
      </c>
      <c r="E589" s="152">
        <v>1</v>
      </c>
      <c r="F589" s="158" t="s">
        <v>877</v>
      </c>
      <c r="G589" s="150"/>
      <c r="H589" s="150">
        <v>732.54629999999997</v>
      </c>
      <c r="I589" s="140">
        <f t="shared" si="11"/>
        <v>732.54629999999997</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154" t="s">
        <v>388</v>
      </c>
      <c r="C590" s="153" t="s">
        <v>924</v>
      </c>
      <c r="D590" s="153" t="s">
        <v>280</v>
      </c>
      <c r="E590" s="152">
        <v>1</v>
      </c>
      <c r="F590" s="157" t="s">
        <v>878</v>
      </c>
      <c r="G590" s="150"/>
      <c r="H590" s="150">
        <v>732.54629999999997</v>
      </c>
      <c r="I590" s="140">
        <f t="shared" si="11"/>
        <v>732.54629999999997</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837</v>
      </c>
      <c r="B591" s="154" t="s">
        <v>94</v>
      </c>
      <c r="C591" s="153" t="s">
        <v>924</v>
      </c>
      <c r="D591" s="153" t="s">
        <v>280</v>
      </c>
      <c r="E591" s="152">
        <v>1</v>
      </c>
      <c r="F591" s="157" t="s">
        <v>879</v>
      </c>
      <c r="G591" s="150"/>
      <c r="H591" s="150">
        <v>1200.6885</v>
      </c>
      <c r="I591" s="140">
        <f t="shared" si="11"/>
        <v>1200.6885</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383</v>
      </c>
      <c r="B592" s="154" t="s">
        <v>388</v>
      </c>
      <c r="C592" s="153" t="s">
        <v>924</v>
      </c>
      <c r="D592" s="153" t="s">
        <v>280</v>
      </c>
      <c r="E592" s="152">
        <v>1</v>
      </c>
      <c r="F592" s="161" t="s">
        <v>357</v>
      </c>
      <c r="G592" s="150"/>
      <c r="H592" s="150">
        <v>732.54629999999997</v>
      </c>
      <c r="I592" s="140">
        <f t="shared" si="11"/>
        <v>732.54629999999997</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383</v>
      </c>
      <c r="B593" s="154" t="s">
        <v>388</v>
      </c>
      <c r="C593" s="153" t="s">
        <v>924</v>
      </c>
      <c r="D593" s="153" t="s">
        <v>280</v>
      </c>
      <c r="E593" s="152">
        <v>1</v>
      </c>
      <c r="F593" s="158" t="s">
        <v>881</v>
      </c>
      <c r="G593" s="150"/>
      <c r="H593" s="150">
        <v>732.54629999999997</v>
      </c>
      <c r="I593" s="140">
        <f t="shared" si="11"/>
        <v>732.54629999999997</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62" t="s">
        <v>383</v>
      </c>
      <c r="B594" s="154" t="s">
        <v>388</v>
      </c>
      <c r="C594" s="153" t="s">
        <v>924</v>
      </c>
      <c r="D594" s="153" t="s">
        <v>280</v>
      </c>
      <c r="E594" s="152">
        <v>1</v>
      </c>
      <c r="F594" s="161" t="s">
        <v>882</v>
      </c>
      <c r="G594" s="150"/>
      <c r="H594" s="150">
        <v>732.54629999999997</v>
      </c>
      <c r="I594" s="140">
        <f t="shared" si="11"/>
        <v>732.54629999999997</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838</v>
      </c>
      <c r="B595" s="154" t="s">
        <v>94</v>
      </c>
      <c r="C595" s="153" t="s">
        <v>924</v>
      </c>
      <c r="D595" s="153" t="s">
        <v>280</v>
      </c>
      <c r="E595" s="152">
        <v>1</v>
      </c>
      <c r="F595" s="157" t="s">
        <v>883</v>
      </c>
      <c r="G595" s="150"/>
      <c r="H595" s="150">
        <v>1200.6885</v>
      </c>
      <c r="I595" s="140">
        <f t="shared" si="11"/>
        <v>1200.6885</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383</v>
      </c>
      <c r="B596" s="154" t="s">
        <v>388</v>
      </c>
      <c r="C596" s="153" t="s">
        <v>924</v>
      </c>
      <c r="D596" s="153" t="s">
        <v>280</v>
      </c>
      <c r="E596" s="152">
        <v>1</v>
      </c>
      <c r="F596" s="158" t="s">
        <v>884</v>
      </c>
      <c r="G596" s="150"/>
      <c r="H596" s="150">
        <v>732.54629999999997</v>
      </c>
      <c r="I596" s="140">
        <f t="shared" si="11"/>
        <v>732.54629999999997</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154" t="s">
        <v>388</v>
      </c>
      <c r="C597" s="153" t="s">
        <v>924</v>
      </c>
      <c r="D597" s="153" t="s">
        <v>280</v>
      </c>
      <c r="E597" s="152">
        <v>1</v>
      </c>
      <c r="F597" s="157" t="s">
        <v>885</v>
      </c>
      <c r="G597" s="150"/>
      <c r="H597" s="150">
        <v>732.54629999999997</v>
      </c>
      <c r="I597" s="140">
        <f t="shared" si="11"/>
        <v>732.54629999999997</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154" t="s">
        <v>388</v>
      </c>
      <c r="C598" s="153" t="s">
        <v>924</v>
      </c>
      <c r="D598" s="153" t="s">
        <v>280</v>
      </c>
      <c r="E598" s="152">
        <v>1</v>
      </c>
      <c r="F598" s="157" t="s">
        <v>886</v>
      </c>
      <c r="G598" s="150"/>
      <c r="H598" s="150">
        <v>732.54629999999997</v>
      </c>
      <c r="I598" s="140">
        <f t="shared" si="11"/>
        <v>732.54629999999997</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55" t="s">
        <v>839</v>
      </c>
      <c r="B599" s="154" t="s">
        <v>94</v>
      </c>
      <c r="C599" s="153" t="s">
        <v>924</v>
      </c>
      <c r="D599" s="153" t="s">
        <v>280</v>
      </c>
      <c r="E599" s="152">
        <v>1</v>
      </c>
      <c r="F599" s="151" t="s">
        <v>887</v>
      </c>
      <c r="G599" s="150"/>
      <c r="H599" s="150">
        <v>1200.6885</v>
      </c>
      <c r="I599" s="140">
        <f t="shared" si="11"/>
        <v>1200.6885</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383</v>
      </c>
      <c r="B600" s="154" t="s">
        <v>388</v>
      </c>
      <c r="C600" s="153" t="s">
        <v>924</v>
      </c>
      <c r="D600" s="153" t="s">
        <v>280</v>
      </c>
      <c r="E600" s="152">
        <v>1</v>
      </c>
      <c r="F600" s="159" t="s">
        <v>888</v>
      </c>
      <c r="G600" s="150"/>
      <c r="H600" s="150">
        <v>732.54629999999997</v>
      </c>
      <c r="I600" s="140">
        <f t="shared" si="11"/>
        <v>732.54629999999997</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154" t="s">
        <v>388</v>
      </c>
      <c r="C601" s="153" t="s">
        <v>924</v>
      </c>
      <c r="D601" s="153" t="s">
        <v>280</v>
      </c>
      <c r="E601" s="152">
        <v>1</v>
      </c>
      <c r="F601" s="151" t="s">
        <v>889</v>
      </c>
      <c r="G601" s="150"/>
      <c r="H601" s="150">
        <v>732.54629999999997</v>
      </c>
      <c r="I601" s="140">
        <f t="shared" si="11"/>
        <v>732.54629999999997</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154" t="s">
        <v>388</v>
      </c>
      <c r="C602" s="153" t="s">
        <v>924</v>
      </c>
      <c r="D602" s="153" t="s">
        <v>280</v>
      </c>
      <c r="E602" s="152">
        <v>1</v>
      </c>
      <c r="F602" s="157" t="s">
        <v>890</v>
      </c>
      <c r="G602" s="150"/>
      <c r="H602" s="150">
        <v>732.54629999999997</v>
      </c>
      <c r="I602" s="140">
        <f t="shared" si="11"/>
        <v>732.54629999999997</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840</v>
      </c>
      <c r="B603" s="154" t="s">
        <v>94</v>
      </c>
      <c r="C603" s="153" t="s">
        <v>924</v>
      </c>
      <c r="D603" s="153" t="s">
        <v>280</v>
      </c>
      <c r="E603" s="152">
        <v>1</v>
      </c>
      <c r="F603" s="151" t="s">
        <v>944</v>
      </c>
      <c r="G603" s="150"/>
      <c r="H603" s="150">
        <v>1200.6885</v>
      </c>
      <c r="I603" s="140">
        <f t="shared" si="11"/>
        <v>1200.6885</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383</v>
      </c>
      <c r="B604" s="154" t="s">
        <v>388</v>
      </c>
      <c r="C604" s="153" t="s">
        <v>924</v>
      </c>
      <c r="D604" s="153" t="s">
        <v>280</v>
      </c>
      <c r="E604" s="152">
        <v>1</v>
      </c>
      <c r="F604" s="158" t="s">
        <v>891</v>
      </c>
      <c r="G604" s="150"/>
      <c r="H604" s="150">
        <v>732.54629999999997</v>
      </c>
      <c r="I604" s="140">
        <f t="shared" si="11"/>
        <v>732.54629999999997</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154" t="s">
        <v>388</v>
      </c>
      <c r="C605" s="153" t="s">
        <v>924</v>
      </c>
      <c r="D605" s="153" t="s">
        <v>280</v>
      </c>
      <c r="E605" s="152">
        <v>1</v>
      </c>
      <c r="F605" s="158" t="s">
        <v>892</v>
      </c>
      <c r="G605" s="150"/>
      <c r="H605" s="150">
        <v>732.54629999999997</v>
      </c>
      <c r="I605" s="140">
        <f t="shared" si="11"/>
        <v>732.54629999999997</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154" t="s">
        <v>388</v>
      </c>
      <c r="C606" s="153" t="s">
        <v>924</v>
      </c>
      <c r="D606" s="153" t="s">
        <v>280</v>
      </c>
      <c r="E606" s="152">
        <v>1</v>
      </c>
      <c r="F606" s="157" t="s">
        <v>893</v>
      </c>
      <c r="G606" s="150"/>
      <c r="H606" s="150">
        <v>732.54629999999997</v>
      </c>
      <c r="I606" s="140">
        <f t="shared" si="11"/>
        <v>732.54629999999997</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841</v>
      </c>
      <c r="B607" s="154" t="s">
        <v>94</v>
      </c>
      <c r="C607" s="153" t="s">
        <v>924</v>
      </c>
      <c r="D607" s="153" t="s">
        <v>280</v>
      </c>
      <c r="E607" s="152">
        <v>1</v>
      </c>
      <c r="F607" s="157" t="s">
        <v>894</v>
      </c>
      <c r="G607" s="150"/>
      <c r="H607" s="150">
        <v>1200.6885</v>
      </c>
      <c r="I607" s="140">
        <f t="shared" si="11"/>
        <v>1200.6885</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383</v>
      </c>
      <c r="B608" s="154" t="s">
        <v>388</v>
      </c>
      <c r="C608" s="153" t="s">
        <v>924</v>
      </c>
      <c r="D608" s="153" t="s">
        <v>280</v>
      </c>
      <c r="E608" s="152">
        <v>1</v>
      </c>
      <c r="F608" s="157" t="s">
        <v>895</v>
      </c>
      <c r="G608" s="150"/>
      <c r="H608" s="150">
        <v>732.54629999999997</v>
      </c>
      <c r="I608" s="140">
        <f t="shared" si="11"/>
        <v>732.54629999999997</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154" t="s">
        <v>388</v>
      </c>
      <c r="C609" s="153" t="s">
        <v>924</v>
      </c>
      <c r="D609" s="153" t="s">
        <v>280</v>
      </c>
      <c r="E609" s="152">
        <v>1</v>
      </c>
      <c r="F609" s="160" t="s">
        <v>896</v>
      </c>
      <c r="G609" s="150"/>
      <c r="H609" s="150">
        <v>732.54629999999997</v>
      </c>
      <c r="I609" s="140">
        <f t="shared" si="11"/>
        <v>732.54629999999997</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154" t="s">
        <v>388</v>
      </c>
      <c r="C610" s="153" t="s">
        <v>924</v>
      </c>
      <c r="D610" s="153" t="s">
        <v>280</v>
      </c>
      <c r="E610" s="152">
        <v>1</v>
      </c>
      <c r="F610" s="157" t="s">
        <v>897</v>
      </c>
      <c r="G610" s="150"/>
      <c r="H610" s="150">
        <v>732.54629999999997</v>
      </c>
      <c r="I610" s="140">
        <f t="shared" si="11"/>
        <v>732.54629999999997</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842</v>
      </c>
      <c r="B611" s="154" t="s">
        <v>94</v>
      </c>
      <c r="C611" s="153" t="s">
        <v>924</v>
      </c>
      <c r="D611" s="153" t="s">
        <v>280</v>
      </c>
      <c r="E611" s="152">
        <v>1</v>
      </c>
      <c r="F611" s="158" t="s">
        <v>898</v>
      </c>
      <c r="G611" s="150"/>
      <c r="H611" s="150">
        <v>1200.6885</v>
      </c>
      <c r="I611" s="140">
        <f t="shared" si="11"/>
        <v>1200.6885</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383</v>
      </c>
      <c r="B612" s="154" t="s">
        <v>388</v>
      </c>
      <c r="C612" s="153" t="s">
        <v>924</v>
      </c>
      <c r="D612" s="153" t="s">
        <v>280</v>
      </c>
      <c r="E612" s="152">
        <v>1</v>
      </c>
      <c r="F612" s="158" t="s">
        <v>899</v>
      </c>
      <c r="G612" s="150"/>
      <c r="H612" s="150">
        <v>732.54629999999997</v>
      </c>
      <c r="I612" s="140">
        <f t="shared" si="11"/>
        <v>732.54629999999997</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154" t="s">
        <v>388</v>
      </c>
      <c r="C613" s="153" t="s">
        <v>924</v>
      </c>
      <c r="D613" s="153" t="s">
        <v>280</v>
      </c>
      <c r="E613" s="152">
        <v>1</v>
      </c>
      <c r="F613" s="159" t="s">
        <v>900</v>
      </c>
      <c r="G613" s="150"/>
      <c r="H613" s="150">
        <v>732.54629999999997</v>
      </c>
      <c r="I613" s="140">
        <f t="shared" si="11"/>
        <v>732.54629999999997</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154" t="s">
        <v>388</v>
      </c>
      <c r="C614" s="153" t="s">
        <v>924</v>
      </c>
      <c r="D614" s="153" t="s">
        <v>280</v>
      </c>
      <c r="E614" s="152">
        <v>1</v>
      </c>
      <c r="F614" s="157" t="s">
        <v>901</v>
      </c>
      <c r="G614" s="150"/>
      <c r="H614" s="150">
        <v>732.54629999999997</v>
      </c>
      <c r="I614" s="140">
        <f t="shared" si="11"/>
        <v>732.54629999999997</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843</v>
      </c>
      <c r="B615" s="154" t="s">
        <v>94</v>
      </c>
      <c r="C615" s="153" t="s">
        <v>924</v>
      </c>
      <c r="D615" s="153" t="s">
        <v>280</v>
      </c>
      <c r="E615" s="152">
        <v>1</v>
      </c>
      <c r="F615" s="157" t="s">
        <v>902</v>
      </c>
      <c r="G615" s="150"/>
      <c r="H615" s="150">
        <v>1200.6885</v>
      </c>
      <c r="I615" s="140">
        <f t="shared" si="11"/>
        <v>1200.6885</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383</v>
      </c>
      <c r="B616" s="154" t="s">
        <v>388</v>
      </c>
      <c r="C616" s="153" t="s">
        <v>924</v>
      </c>
      <c r="D616" s="153" t="s">
        <v>280</v>
      </c>
      <c r="E616" s="152">
        <v>1</v>
      </c>
      <c r="F616" s="157" t="s">
        <v>903</v>
      </c>
      <c r="G616" s="150"/>
      <c r="H616" s="150">
        <v>732.54629999999997</v>
      </c>
      <c r="I616" s="140">
        <f t="shared" si="11"/>
        <v>732.54629999999997</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154" t="s">
        <v>388</v>
      </c>
      <c r="C617" s="153" t="s">
        <v>924</v>
      </c>
      <c r="D617" s="153" t="s">
        <v>280</v>
      </c>
      <c r="E617" s="152">
        <v>1</v>
      </c>
      <c r="F617" s="157" t="s">
        <v>904</v>
      </c>
      <c r="G617" s="150"/>
      <c r="H617" s="150">
        <v>732.54629999999997</v>
      </c>
      <c r="I617" s="140">
        <f t="shared" si="11"/>
        <v>732.54629999999997</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154" t="s">
        <v>388</v>
      </c>
      <c r="C618" s="153" t="s">
        <v>924</v>
      </c>
      <c r="D618" s="153" t="s">
        <v>280</v>
      </c>
      <c r="E618" s="152">
        <v>1</v>
      </c>
      <c r="F618" s="157" t="s">
        <v>905</v>
      </c>
      <c r="G618" s="150"/>
      <c r="H618" s="150">
        <v>732.54629999999997</v>
      </c>
      <c r="I618" s="140">
        <f t="shared" si="11"/>
        <v>732.54629999999997</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844</v>
      </c>
      <c r="B619" s="154" t="s">
        <v>94</v>
      </c>
      <c r="C619" s="153" t="s">
        <v>924</v>
      </c>
      <c r="D619" s="153" t="s">
        <v>280</v>
      </c>
      <c r="E619" s="152">
        <v>1</v>
      </c>
      <c r="F619" s="159" t="s">
        <v>906</v>
      </c>
      <c r="G619" s="150"/>
      <c r="H619" s="150">
        <v>1200.6885</v>
      </c>
      <c r="I619" s="140">
        <f t="shared" si="11"/>
        <v>1200.6885</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383</v>
      </c>
      <c r="B620" s="154" t="s">
        <v>388</v>
      </c>
      <c r="C620" s="153" t="s">
        <v>924</v>
      </c>
      <c r="D620" s="153" t="s">
        <v>280</v>
      </c>
      <c r="E620" s="152">
        <v>1</v>
      </c>
      <c r="F620" s="157" t="s">
        <v>907</v>
      </c>
      <c r="G620" s="150"/>
      <c r="H620" s="150">
        <v>732.54629999999997</v>
      </c>
      <c r="I620" s="140">
        <f t="shared" si="11"/>
        <v>732.54629999999997</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154" t="s">
        <v>388</v>
      </c>
      <c r="C621" s="153" t="s">
        <v>924</v>
      </c>
      <c r="D621" s="153" t="s">
        <v>280</v>
      </c>
      <c r="E621" s="152">
        <v>1</v>
      </c>
      <c r="F621" s="158" t="s">
        <v>933</v>
      </c>
      <c r="G621" s="150"/>
      <c r="H621" s="150">
        <v>732.54629999999997</v>
      </c>
      <c r="I621" s="140">
        <f t="shared" si="11"/>
        <v>732.54629999999997</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154" t="s">
        <v>388</v>
      </c>
      <c r="C622" s="153" t="s">
        <v>924</v>
      </c>
      <c r="D622" s="153" t="s">
        <v>280</v>
      </c>
      <c r="E622" s="152">
        <v>1</v>
      </c>
      <c r="F622" s="157" t="s">
        <v>908</v>
      </c>
      <c r="G622" s="150"/>
      <c r="H622" s="150">
        <v>732.54629999999997</v>
      </c>
      <c r="I622" s="140">
        <f t="shared" si="11"/>
        <v>732.54629999999997</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845</v>
      </c>
      <c r="B623" s="154" t="s">
        <v>94</v>
      </c>
      <c r="C623" s="153" t="s">
        <v>924</v>
      </c>
      <c r="D623" s="153" t="s">
        <v>280</v>
      </c>
      <c r="E623" s="152">
        <v>1</v>
      </c>
      <c r="F623" s="151" t="s">
        <v>909</v>
      </c>
      <c r="G623" s="150"/>
      <c r="H623" s="150">
        <v>1200.6885</v>
      </c>
      <c r="I623" s="140">
        <f t="shared" si="11"/>
        <v>1200.6885</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383</v>
      </c>
      <c r="B624" s="154" t="s">
        <v>388</v>
      </c>
      <c r="C624" s="153" t="s">
        <v>924</v>
      </c>
      <c r="D624" s="153" t="s">
        <v>280</v>
      </c>
      <c r="E624" s="152">
        <v>1</v>
      </c>
      <c r="F624" s="157" t="s">
        <v>910</v>
      </c>
      <c r="G624" s="150"/>
      <c r="H624" s="150">
        <v>732.54629999999997</v>
      </c>
      <c r="I624" s="140">
        <f t="shared" si="11"/>
        <v>732.54629999999997</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154" t="s">
        <v>388</v>
      </c>
      <c r="C625" s="153" t="s">
        <v>924</v>
      </c>
      <c r="D625" s="153" t="s">
        <v>280</v>
      </c>
      <c r="E625" s="152">
        <v>1</v>
      </c>
      <c r="F625" s="158" t="s">
        <v>911</v>
      </c>
      <c r="G625" s="150"/>
      <c r="H625" s="150">
        <v>732.54629999999997</v>
      </c>
      <c r="I625" s="140">
        <f t="shared" si="11"/>
        <v>732.54629999999997</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154" t="s">
        <v>388</v>
      </c>
      <c r="C626" s="153" t="s">
        <v>924</v>
      </c>
      <c r="D626" s="153" t="s">
        <v>280</v>
      </c>
      <c r="E626" s="152">
        <v>1</v>
      </c>
      <c r="F626" s="151" t="s">
        <v>912</v>
      </c>
      <c r="G626" s="150"/>
      <c r="H626" s="150">
        <v>732.54629999999997</v>
      </c>
      <c r="I626" s="140">
        <f t="shared" si="11"/>
        <v>732.54629999999997</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846</v>
      </c>
      <c r="B627" s="154" t="s">
        <v>94</v>
      </c>
      <c r="C627" s="153" t="s">
        <v>924</v>
      </c>
      <c r="D627" s="153" t="s">
        <v>280</v>
      </c>
      <c r="E627" s="152">
        <v>1</v>
      </c>
      <c r="F627" s="156" t="s">
        <v>913</v>
      </c>
      <c r="G627" s="150"/>
      <c r="H627" s="150">
        <v>1200.6885</v>
      </c>
      <c r="I627" s="140">
        <f t="shared" si="11"/>
        <v>1200.6885</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383</v>
      </c>
      <c r="B628" s="154" t="s">
        <v>388</v>
      </c>
      <c r="C628" s="153" t="s">
        <v>924</v>
      </c>
      <c r="D628" s="153" t="s">
        <v>280</v>
      </c>
      <c r="E628" s="152">
        <v>1</v>
      </c>
      <c r="F628" s="157" t="s">
        <v>914</v>
      </c>
      <c r="G628" s="150"/>
      <c r="H628" s="150">
        <v>732.54629999999997</v>
      </c>
      <c r="I628" s="140">
        <f t="shared" si="11"/>
        <v>732.54629999999997</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154" t="s">
        <v>388</v>
      </c>
      <c r="C629" s="153" t="s">
        <v>924</v>
      </c>
      <c r="D629" s="153" t="s">
        <v>280</v>
      </c>
      <c r="E629" s="152">
        <v>1</v>
      </c>
      <c r="F629" s="158" t="s">
        <v>915</v>
      </c>
      <c r="G629" s="150"/>
      <c r="H629" s="150">
        <v>732.54629999999997</v>
      </c>
      <c r="I629" s="140">
        <f t="shared" si="11"/>
        <v>732.54629999999997</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154" t="s">
        <v>388</v>
      </c>
      <c r="C630" s="153" t="s">
        <v>924</v>
      </c>
      <c r="D630" s="153" t="s">
        <v>280</v>
      </c>
      <c r="E630" s="152">
        <v>1</v>
      </c>
      <c r="F630" s="157" t="s">
        <v>916</v>
      </c>
      <c r="G630" s="150"/>
      <c r="H630" s="150">
        <v>732.54629999999997</v>
      </c>
      <c r="I630" s="140">
        <f t="shared" si="11"/>
        <v>732.54629999999997</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847</v>
      </c>
      <c r="B631" s="154" t="s">
        <v>94</v>
      </c>
      <c r="C631" s="153" t="s">
        <v>924</v>
      </c>
      <c r="D631" s="153" t="s">
        <v>280</v>
      </c>
      <c r="E631" s="152">
        <v>1</v>
      </c>
      <c r="F631" s="158" t="s">
        <v>917</v>
      </c>
      <c r="G631" s="150"/>
      <c r="H631" s="150">
        <v>1200.6885</v>
      </c>
      <c r="I631" s="140">
        <f t="shared" si="11"/>
        <v>1200.6885</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383</v>
      </c>
      <c r="B632" s="154" t="s">
        <v>388</v>
      </c>
      <c r="C632" s="153" t="s">
        <v>924</v>
      </c>
      <c r="D632" s="153" t="s">
        <v>368</v>
      </c>
      <c r="E632" s="152">
        <v>1</v>
      </c>
      <c r="F632" s="157" t="s">
        <v>945</v>
      </c>
      <c r="G632" s="150"/>
      <c r="H632" s="150">
        <v>732.54629999999997</v>
      </c>
      <c r="I632" s="140">
        <f t="shared" si="11"/>
        <v>732.54629999999997</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154" t="s">
        <v>388</v>
      </c>
      <c r="C633" s="153" t="s">
        <v>924</v>
      </c>
      <c r="D633" s="153" t="s">
        <v>280</v>
      </c>
      <c r="E633" s="152">
        <v>1</v>
      </c>
      <c r="F633" s="157" t="s">
        <v>918</v>
      </c>
      <c r="G633" s="150"/>
      <c r="H633" s="150">
        <v>732.54629999999997</v>
      </c>
      <c r="I633" s="140">
        <f t="shared" si="11"/>
        <v>732.54629999999997</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154" t="s">
        <v>388</v>
      </c>
      <c r="C634" s="153" t="s">
        <v>924</v>
      </c>
      <c r="D634" s="153" t="s">
        <v>280</v>
      </c>
      <c r="E634" s="152">
        <v>1</v>
      </c>
      <c r="F634" s="158" t="s">
        <v>919</v>
      </c>
      <c r="G634" s="150"/>
      <c r="H634" s="150">
        <v>732.54629999999997</v>
      </c>
      <c r="I634" s="140">
        <f t="shared" si="11"/>
        <v>732.54629999999997</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848</v>
      </c>
      <c r="B635" s="154" t="s">
        <v>94</v>
      </c>
      <c r="C635" s="153" t="s">
        <v>924</v>
      </c>
      <c r="D635" s="153" t="s">
        <v>280</v>
      </c>
      <c r="E635" s="152">
        <v>1</v>
      </c>
      <c r="F635" s="157" t="s">
        <v>920</v>
      </c>
      <c r="G635" s="150"/>
      <c r="H635" s="150">
        <v>1200.6885</v>
      </c>
      <c r="I635" s="140">
        <f t="shared" si="11"/>
        <v>1200.6885</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383</v>
      </c>
      <c r="B636" s="154" t="s">
        <v>388</v>
      </c>
      <c r="C636" s="153" t="s">
        <v>924</v>
      </c>
      <c r="D636" s="153" t="s">
        <v>280</v>
      </c>
      <c r="E636" s="152">
        <v>1</v>
      </c>
      <c r="F636" s="157" t="s">
        <v>921</v>
      </c>
      <c r="G636" s="150"/>
      <c r="H636" s="150">
        <v>732.54629999999997</v>
      </c>
      <c r="I636" s="140">
        <f t="shared" si="11"/>
        <v>732.54629999999997</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154" t="s">
        <v>388</v>
      </c>
      <c r="C637" s="153" t="s">
        <v>924</v>
      </c>
      <c r="D637" s="153" t="s">
        <v>280</v>
      </c>
      <c r="E637" s="152">
        <v>1</v>
      </c>
      <c r="F637" s="156" t="s">
        <v>922</v>
      </c>
      <c r="G637" s="150"/>
      <c r="H637" s="150">
        <v>732.54629999999997</v>
      </c>
      <c r="I637" s="140">
        <f t="shared" si="11"/>
        <v>732.54629999999997</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154" t="s">
        <v>388</v>
      </c>
      <c r="C638" s="153" t="s">
        <v>924</v>
      </c>
      <c r="D638" s="153" t="s">
        <v>280</v>
      </c>
      <c r="E638" s="152">
        <v>1</v>
      </c>
      <c r="F638" s="151" t="s">
        <v>923</v>
      </c>
      <c r="G638" s="150"/>
      <c r="H638" s="150">
        <v>732.54629999999997</v>
      </c>
      <c r="I638" s="140">
        <f t="shared" si="11"/>
        <v>732.54629999999997</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ht="45" x14ac:dyDescent="0.2">
      <c r="A639" s="137" t="s">
        <v>85</v>
      </c>
      <c r="B639" s="137" t="s">
        <v>86</v>
      </c>
      <c r="C639" s="136" t="s">
        <v>87</v>
      </c>
      <c r="D639" s="136" t="s">
        <v>88</v>
      </c>
      <c r="E639" s="136" t="s">
        <v>89</v>
      </c>
      <c r="F639" s="139"/>
      <c r="G639" s="136" t="s">
        <v>90</v>
      </c>
      <c r="H639" s="136" t="s">
        <v>91</v>
      </c>
      <c r="I639" s="136" t="s">
        <v>92</v>
      </c>
      <c r="J639" s="131"/>
      <c r="K639" s="131"/>
      <c r="L639" s="131"/>
      <c r="M639" s="131"/>
      <c r="N639" s="131"/>
      <c r="O639" s="131"/>
      <c r="P639" s="131"/>
      <c r="Q639" s="131"/>
      <c r="R639" s="138"/>
      <c r="S639" s="138"/>
      <c r="T639" s="138"/>
      <c r="U639" s="138"/>
      <c r="V639" s="138"/>
      <c r="W639" s="138"/>
      <c r="X639" s="138"/>
      <c r="Y639" s="138"/>
      <c r="Z639" s="138"/>
      <c r="AA639" s="138"/>
      <c r="AB639" s="138"/>
      <c r="AC639" s="138"/>
      <c r="AD639" s="138"/>
    </row>
    <row r="640" spans="1:30" x14ac:dyDescent="0.2">
      <c r="A640" s="144" t="s">
        <v>93</v>
      </c>
      <c r="B640" s="143" t="s">
        <v>94</v>
      </c>
      <c r="C640" s="142">
        <f>SUMIFS($E$131:$E$638,$B$131:$B$638,"FGS-1",$D$131:$D$638,"&lt;&gt;VAGO")</f>
        <v>86</v>
      </c>
      <c r="D640" s="142">
        <f>SUMIFS($E$131:$E$638,$B$131:$B$638,"FGS-1",$D$131:$D$638,"VAGO")</f>
        <v>2</v>
      </c>
      <c r="E640" s="142">
        <f t="shared" ref="E640:E645" si="12">C640+D640</f>
        <v>88</v>
      </c>
      <c r="F640" s="148"/>
      <c r="G640" s="140">
        <f>SUMIF($B$131:$B$638,"FGS-1",$G$131:$G$638)</f>
        <v>0</v>
      </c>
      <c r="H640" s="140">
        <f t="shared" ref="H640:H645" si="13">1200.69*C640</f>
        <v>103259.34000000001</v>
      </c>
      <c r="I640" s="140">
        <v>102058.65</v>
      </c>
      <c r="J640" s="131"/>
      <c r="K640" s="131"/>
      <c r="L640" s="131"/>
      <c r="M640" s="131"/>
      <c r="N640" s="131"/>
      <c r="O640" s="131"/>
      <c r="P640" s="131"/>
      <c r="Q640" s="131"/>
      <c r="R640" s="132"/>
      <c r="S640" s="132"/>
      <c r="T640" s="132"/>
      <c r="U640" s="132"/>
      <c r="V640" s="132"/>
      <c r="W640" s="132"/>
      <c r="X640" s="132"/>
      <c r="Y640" s="132"/>
      <c r="Z640" s="132"/>
      <c r="AA640" s="132"/>
      <c r="AB640" s="132"/>
      <c r="AC640" s="132"/>
      <c r="AD640" s="132"/>
    </row>
    <row r="641" spans="1:30" x14ac:dyDescent="0.2">
      <c r="A641" s="144" t="s">
        <v>95</v>
      </c>
      <c r="B641" s="143" t="s">
        <v>96</v>
      </c>
      <c r="C641" s="142">
        <f>SUMIFS($E$131:$E$638,$B$131:$B$638,"FGS-2",$D$131:$D$638,"&lt;&gt;VAGO")</f>
        <v>157</v>
      </c>
      <c r="D641" s="142">
        <f>SUMIFS($E$131:$E$638,$B$131:$B$638,"FGS-2",$D$131:$D$638,"VAGO")</f>
        <v>3</v>
      </c>
      <c r="E641" s="142">
        <f t="shared" si="12"/>
        <v>160</v>
      </c>
      <c r="F641" s="141"/>
      <c r="G641" s="140">
        <f>SUMIF($B$131:$B$638,"FGS-2",$G$131:$G$638)</f>
        <v>0</v>
      </c>
      <c r="H641" s="140">
        <f t="shared" si="13"/>
        <v>188508.33000000002</v>
      </c>
      <c r="I641" s="140">
        <v>184906.26</v>
      </c>
      <c r="J641" s="131"/>
      <c r="K641" s="131"/>
      <c r="L641" s="131"/>
      <c r="M641" s="131"/>
      <c r="N641" s="131"/>
      <c r="O641" s="131"/>
      <c r="P641" s="131"/>
      <c r="Q641" s="131"/>
      <c r="R641" s="132"/>
      <c r="S641" s="132"/>
      <c r="T641" s="132"/>
      <c r="U641" s="132"/>
      <c r="V641" s="132"/>
      <c r="W641" s="132"/>
      <c r="X641" s="132"/>
      <c r="Y641" s="132"/>
      <c r="Z641" s="132"/>
      <c r="AA641" s="132"/>
      <c r="AB641" s="132"/>
      <c r="AC641" s="132"/>
      <c r="AD641" s="132"/>
    </row>
    <row r="642" spans="1:30" x14ac:dyDescent="0.2">
      <c r="A642" s="144" t="s">
        <v>97</v>
      </c>
      <c r="B642" s="143" t="s">
        <v>98</v>
      </c>
      <c r="C642" s="142">
        <f>SUMIFS($E$131:$E$638,$B$131:$B$638,"FGS-3",$D$131:$D$638,"&lt;&gt;VAGO")</f>
        <v>70</v>
      </c>
      <c r="D642" s="142">
        <f>SUMIFS($E$131:$E$638,$B$131:$B$638,"FGS-3",$D$131:$D$638,"VAGO")</f>
        <v>2</v>
      </c>
      <c r="E642" s="142">
        <f t="shared" si="12"/>
        <v>72</v>
      </c>
      <c r="F642" s="141"/>
      <c r="G642" s="140">
        <f>SUMIF($B$131:$B$638,"FGS-3",$G$131:$G$638)</f>
        <v>0</v>
      </c>
      <c r="H642" s="140">
        <f t="shared" si="13"/>
        <v>84048.3</v>
      </c>
      <c r="I642" s="140">
        <v>85248.99</v>
      </c>
      <c r="J642" s="131"/>
      <c r="K642" s="131"/>
      <c r="L642" s="131"/>
      <c r="M642" s="131"/>
      <c r="N642" s="131"/>
      <c r="O642" s="131"/>
      <c r="P642" s="131"/>
      <c r="Q642" s="131"/>
      <c r="R642" s="132"/>
      <c r="S642" s="132"/>
      <c r="T642" s="132"/>
      <c r="U642" s="132"/>
      <c r="V642" s="132"/>
      <c r="W642" s="132"/>
      <c r="X642" s="132"/>
      <c r="Y642" s="132"/>
      <c r="Z642" s="132"/>
      <c r="AA642" s="132"/>
      <c r="AB642" s="132"/>
      <c r="AC642" s="132"/>
      <c r="AD642" s="132"/>
    </row>
    <row r="643" spans="1:30" x14ac:dyDescent="0.2">
      <c r="A643" s="147" t="s">
        <v>99</v>
      </c>
      <c r="B643" s="146" t="s">
        <v>100</v>
      </c>
      <c r="C643" s="142">
        <f>SUMIFS($E$131:$E$638,$B$131:$B$638,"FGA-1",$D$131:$D$638,"&lt;&gt;VAGO")</f>
        <v>91</v>
      </c>
      <c r="D643" s="142">
        <f>SUMIFS($E$131:$E$638,$B$131:$B$638,"FGA-1",$D$131:$D$638,"VAGO")</f>
        <v>1</v>
      </c>
      <c r="E643" s="142">
        <f t="shared" si="12"/>
        <v>92</v>
      </c>
      <c r="F643" s="145"/>
      <c r="G643" s="140">
        <f>SUMIF($B$131:$B$638,"FGA-1",$G$131:$G$638)</f>
        <v>0</v>
      </c>
      <c r="H643" s="140">
        <f t="shared" si="13"/>
        <v>109262.79000000001</v>
      </c>
      <c r="I643" s="140" t="s">
        <v>926</v>
      </c>
      <c r="J643" s="131"/>
      <c r="K643" s="131"/>
      <c r="L643" s="131"/>
      <c r="M643" s="131"/>
      <c r="N643" s="131"/>
      <c r="O643" s="131"/>
      <c r="P643" s="131"/>
      <c r="Q643" s="131"/>
      <c r="R643" s="132"/>
      <c r="S643" s="132"/>
      <c r="T643" s="132"/>
      <c r="U643" s="132"/>
      <c r="V643" s="132"/>
      <c r="W643" s="132"/>
      <c r="X643" s="132"/>
      <c r="Y643" s="132"/>
      <c r="Z643" s="132"/>
      <c r="AA643" s="132"/>
      <c r="AB643" s="132"/>
      <c r="AC643" s="132"/>
      <c r="AD643" s="132"/>
    </row>
    <row r="644" spans="1:30" x14ac:dyDescent="0.2">
      <c r="A644" s="144" t="s">
        <v>101</v>
      </c>
      <c r="B644" s="143" t="s">
        <v>102</v>
      </c>
      <c r="C644" s="142">
        <f>SUMIFS($E$131:$E$638,$B$131:$B$638,"FGA-2",$D$131:$D$638,"&lt;&gt;VAGO")</f>
        <v>70</v>
      </c>
      <c r="D644" s="142">
        <f>SUMIFS($E$131:$E$638,$B$131:$B$638,"FGA-2",$D$131:$D$638,"VAGO")</f>
        <v>3</v>
      </c>
      <c r="E644" s="142">
        <f t="shared" si="12"/>
        <v>73</v>
      </c>
      <c r="F644" s="145"/>
      <c r="G644" s="140">
        <f>SUMIF($B$131:$B$638,"FGA-2",$G$131:$G$638)</f>
        <v>0</v>
      </c>
      <c r="H644" s="140">
        <f t="shared" si="13"/>
        <v>84048.3</v>
      </c>
      <c r="I644" s="140">
        <v>81646.92</v>
      </c>
      <c r="J644" s="131"/>
      <c r="K644" s="131"/>
      <c r="L644" s="131"/>
      <c r="M644" s="131"/>
      <c r="N644" s="131"/>
      <c r="O644" s="131"/>
      <c r="P644" s="131"/>
      <c r="Q644" s="131"/>
      <c r="R644" s="132"/>
      <c r="S644" s="132"/>
      <c r="T644" s="132"/>
      <c r="U644" s="132"/>
      <c r="V644" s="132"/>
      <c r="W644" s="132"/>
      <c r="X644" s="132"/>
      <c r="Y644" s="132"/>
      <c r="Z644" s="132"/>
      <c r="AA644" s="132"/>
      <c r="AB644" s="132"/>
      <c r="AC644" s="132"/>
      <c r="AD644" s="132"/>
    </row>
    <row r="645" spans="1:30" x14ac:dyDescent="0.2">
      <c r="A645" s="144" t="s">
        <v>103</v>
      </c>
      <c r="B645" s="143" t="s">
        <v>104</v>
      </c>
      <c r="C645" s="142">
        <f>SUMIFS($E$131:$E$638,$B$131:$B$638,"FGA-3",$D$131:$D$638,"&lt;&gt;VAGO")</f>
        <v>23</v>
      </c>
      <c r="D645" s="142">
        <f>SUMIFS($E$131:$E$638,$B$131:$B$638,"FGA-3",$D$131:$D$638,"VAGO")</f>
        <v>0</v>
      </c>
      <c r="E645" s="142">
        <f t="shared" si="12"/>
        <v>23</v>
      </c>
      <c r="F645" s="141"/>
      <c r="G645" s="140">
        <f>SUMIF($B$131:$B$638,"FGA-3",$G$131:$G$638)</f>
        <v>0</v>
      </c>
      <c r="H645" s="140">
        <f t="shared" si="13"/>
        <v>27615.870000000003</v>
      </c>
      <c r="I645" s="140">
        <v>27615.87</v>
      </c>
      <c r="J645" s="131"/>
      <c r="K645" s="131"/>
      <c r="L645" s="131"/>
      <c r="M645" s="131"/>
      <c r="N645" s="131"/>
      <c r="O645" s="131"/>
      <c r="P645" s="131"/>
      <c r="Q645" s="131"/>
      <c r="R645" s="138"/>
      <c r="S645" s="138"/>
      <c r="T645" s="138"/>
      <c r="U645" s="138"/>
      <c r="V645" s="138"/>
      <c r="W645" s="138"/>
      <c r="X645" s="138"/>
      <c r="Y645" s="138"/>
      <c r="Z645" s="138"/>
      <c r="AA645" s="138"/>
      <c r="AB645" s="138"/>
      <c r="AC645" s="138"/>
      <c r="AD645" s="138"/>
    </row>
    <row r="646" spans="1:30" ht="30" x14ac:dyDescent="0.2">
      <c r="A646" s="137" t="s">
        <v>105</v>
      </c>
      <c r="B646" s="139"/>
      <c r="C646" s="136">
        <f>SUM(C640:C645)</f>
        <v>497</v>
      </c>
      <c r="D646" s="136">
        <f>SUM(D640:D645)</f>
        <v>11</v>
      </c>
      <c r="E646" s="136">
        <f>SUM(E640:E645)</f>
        <v>508</v>
      </c>
      <c r="F646" s="139"/>
      <c r="G646" s="134">
        <f>SUM(G640:G645)</f>
        <v>0</v>
      </c>
      <c r="H646" s="134">
        <f>SUM(H640:H645)</f>
        <v>596742.93000000005</v>
      </c>
      <c r="I646" s="134">
        <f>SUM(I640:I645)</f>
        <v>481476.69</v>
      </c>
      <c r="J646" s="131"/>
      <c r="K646" s="131"/>
      <c r="L646" s="131"/>
      <c r="M646" s="131"/>
      <c r="N646" s="131"/>
      <c r="O646" s="131"/>
      <c r="P646" s="131"/>
      <c r="Q646" s="131"/>
      <c r="R646" s="138"/>
      <c r="S646" s="138"/>
      <c r="T646" s="138"/>
      <c r="U646" s="138"/>
      <c r="V646" s="138"/>
      <c r="W646" s="138"/>
      <c r="X646" s="138"/>
      <c r="Y646" s="138"/>
      <c r="Z646" s="138"/>
      <c r="AA646" s="138"/>
      <c r="AB646" s="138"/>
      <c r="AC646" s="138"/>
      <c r="AD646" s="138"/>
    </row>
    <row r="647" spans="1:30" ht="33" customHeight="1" x14ac:dyDescent="0.2">
      <c r="A647" s="130"/>
      <c r="B647" s="130"/>
      <c r="C647" s="130"/>
      <c r="D647" s="130"/>
      <c r="E647" s="130"/>
      <c r="F647" s="130"/>
      <c r="G647" s="130"/>
      <c r="H647" s="130"/>
      <c r="I647" s="129"/>
      <c r="J647" s="129"/>
      <c r="K647" s="133"/>
      <c r="L647" s="129"/>
      <c r="M647" s="129"/>
      <c r="N647" s="129"/>
      <c r="O647" s="129"/>
      <c r="P647" s="129"/>
      <c r="Q647" s="129"/>
      <c r="R647" s="132"/>
      <c r="S647" s="132"/>
      <c r="T647" s="132"/>
      <c r="U647" s="132"/>
      <c r="V647" s="132"/>
      <c r="W647" s="132"/>
      <c r="X647" s="132"/>
      <c r="Y647" s="132"/>
      <c r="Z647" s="132"/>
      <c r="AA647" s="132"/>
      <c r="AB647" s="132"/>
      <c r="AC647" s="132"/>
      <c r="AD647" s="132"/>
    </row>
    <row r="648" spans="1:30" ht="45" x14ac:dyDescent="0.2">
      <c r="A648" s="137"/>
      <c r="B648" s="137"/>
      <c r="C648" s="136" t="s">
        <v>106</v>
      </c>
      <c r="D648" s="136" t="s">
        <v>107</v>
      </c>
      <c r="E648" s="136" t="s">
        <v>108</v>
      </c>
      <c r="F648" s="135"/>
      <c r="G648" s="136" t="s">
        <v>109</v>
      </c>
      <c r="H648" s="136" t="s">
        <v>110</v>
      </c>
      <c r="I648" s="136" t="s">
        <v>111</v>
      </c>
      <c r="J648" s="129"/>
      <c r="K648" s="133"/>
      <c r="L648" s="129"/>
      <c r="M648" s="129"/>
      <c r="N648" s="129"/>
      <c r="O648" s="129"/>
      <c r="P648" s="129"/>
      <c r="Q648" s="129"/>
      <c r="R648" s="132"/>
      <c r="S648" s="132"/>
      <c r="T648" s="132"/>
      <c r="U648" s="132"/>
      <c r="V648" s="132"/>
      <c r="W648" s="132"/>
      <c r="X648" s="132"/>
      <c r="Y648" s="132"/>
      <c r="Z648" s="132"/>
      <c r="AA648" s="132"/>
      <c r="AB648" s="132"/>
      <c r="AC648" s="132"/>
      <c r="AD648" s="132"/>
    </row>
    <row r="649" spans="1:30" ht="30" x14ac:dyDescent="0.2">
      <c r="A649" s="137" t="s">
        <v>112</v>
      </c>
      <c r="B649" s="135"/>
      <c r="C649" s="136">
        <f>SUM(C79+C127+C646)</f>
        <v>584</v>
      </c>
      <c r="D649" s="136">
        <f>SUM(D79+D127+D646)</f>
        <v>11</v>
      </c>
      <c r="E649" s="136">
        <f>SUM(E79+E127+E646)</f>
        <v>595</v>
      </c>
      <c r="F649" s="135"/>
      <c r="G649" s="134">
        <f>SUM(H79+G127+G646)</f>
        <v>58771.889611999999</v>
      </c>
      <c r="H649" s="134">
        <f>SUM(I79+H127+H646)</f>
        <v>939182.64588800003</v>
      </c>
      <c r="I649" s="134">
        <f>SUM(J79+I127+I646)</f>
        <v>882688.29550000001</v>
      </c>
      <c r="J649" s="129"/>
      <c r="K649" s="133"/>
      <c r="L649" s="129"/>
      <c r="M649" s="129"/>
      <c r="N649" s="129"/>
      <c r="O649" s="129"/>
      <c r="P649" s="129"/>
      <c r="Q649" s="129"/>
      <c r="R649" s="132"/>
      <c r="S649" s="132"/>
      <c r="T649" s="132"/>
      <c r="U649" s="132"/>
      <c r="V649" s="132"/>
      <c r="W649" s="132"/>
      <c r="X649" s="132"/>
      <c r="Y649" s="132"/>
      <c r="Z649" s="132"/>
      <c r="AA649" s="132"/>
      <c r="AB649" s="132"/>
      <c r="AC649" s="132"/>
      <c r="AD649" s="132"/>
    </row>
    <row r="650" spans="1:30" ht="30" customHeight="1" x14ac:dyDescent="0.2">
      <c r="A650" s="130"/>
      <c r="B650" s="130"/>
      <c r="C650" s="130"/>
      <c r="D650" s="130"/>
      <c r="E650" s="130"/>
      <c r="F650" s="130"/>
      <c r="G650" s="130"/>
      <c r="H650" s="130"/>
      <c r="I650" s="129"/>
      <c r="J650" s="129"/>
      <c r="K650" s="133"/>
      <c r="L650" s="129"/>
      <c r="M650" s="129"/>
      <c r="N650" s="129"/>
      <c r="O650" s="129"/>
      <c r="P650" s="129"/>
      <c r="Q650" s="129"/>
      <c r="R650" s="132"/>
      <c r="S650" s="132"/>
      <c r="T650" s="132"/>
      <c r="U650" s="132"/>
      <c r="V650" s="132"/>
      <c r="W650" s="132"/>
      <c r="X650" s="132"/>
      <c r="Y650" s="132"/>
      <c r="Z650" s="132"/>
      <c r="AA650" s="132"/>
      <c r="AB650" s="132"/>
      <c r="AC650" s="132"/>
      <c r="AD650" s="132"/>
    </row>
    <row r="651" spans="1:30" x14ac:dyDescent="0.2">
      <c r="A651" s="287" t="s">
        <v>113</v>
      </c>
      <c r="B651" s="282"/>
      <c r="C651" s="282"/>
      <c r="D651" s="282"/>
      <c r="E651" s="282"/>
      <c r="F651" s="283"/>
      <c r="G651" s="131"/>
      <c r="H651" s="130"/>
      <c r="I651" s="130"/>
      <c r="J651" s="130"/>
      <c r="K651" s="131"/>
      <c r="L651" s="130"/>
      <c r="M651" s="129"/>
      <c r="N651" s="129"/>
      <c r="O651" s="129"/>
      <c r="P651" s="129"/>
      <c r="Q651" s="129"/>
      <c r="R651" s="132"/>
      <c r="S651" s="132"/>
      <c r="T651" s="132"/>
      <c r="U651" s="132"/>
      <c r="V651" s="132"/>
      <c r="W651" s="132"/>
      <c r="X651" s="132"/>
      <c r="Y651" s="132"/>
      <c r="Z651" s="132"/>
      <c r="AA651" s="132"/>
      <c r="AB651" s="132"/>
      <c r="AC651" s="132"/>
      <c r="AD651" s="132"/>
    </row>
    <row r="652" spans="1:30" x14ac:dyDescent="0.2">
      <c r="A652" s="288" t="s">
        <v>114</v>
      </c>
      <c r="B652" s="282"/>
      <c r="C652" s="282"/>
      <c r="D652" s="282"/>
      <c r="E652" s="282"/>
      <c r="F652" s="283"/>
      <c r="G652" s="131"/>
      <c r="H652" s="130"/>
      <c r="I652" s="130"/>
      <c r="J652" s="130"/>
      <c r="K652" s="130"/>
      <c r="L652" s="130"/>
      <c r="M652" s="129"/>
      <c r="N652" s="129"/>
      <c r="O652" s="129"/>
      <c r="P652" s="129"/>
      <c r="Q652" s="129"/>
      <c r="R652" s="132"/>
      <c r="S652" s="132"/>
      <c r="T652" s="132"/>
      <c r="U652" s="132"/>
      <c r="V652" s="132"/>
      <c r="W652" s="132"/>
      <c r="X652" s="132"/>
      <c r="Y652" s="132"/>
      <c r="Z652" s="132"/>
      <c r="AA652" s="132"/>
      <c r="AB652" s="132"/>
      <c r="AC652" s="132"/>
      <c r="AD652" s="132"/>
    </row>
    <row r="653" spans="1:30" x14ac:dyDescent="0.2">
      <c r="A653" s="288" t="s">
        <v>115</v>
      </c>
      <c r="B653" s="282"/>
      <c r="C653" s="282"/>
      <c r="D653" s="282"/>
      <c r="E653" s="282"/>
      <c r="F653" s="283"/>
      <c r="G653" s="131"/>
      <c r="H653" s="130"/>
      <c r="I653" s="130"/>
      <c r="J653" s="130"/>
      <c r="K653" s="130"/>
      <c r="L653" s="130"/>
      <c r="M653" s="129"/>
      <c r="N653" s="129"/>
      <c r="O653" s="129"/>
      <c r="P653" s="129"/>
      <c r="Q653" s="129"/>
      <c r="R653" s="132"/>
      <c r="S653" s="132"/>
      <c r="T653" s="132"/>
      <c r="U653" s="132"/>
      <c r="V653" s="132"/>
      <c r="W653" s="132"/>
      <c r="X653" s="132"/>
      <c r="Y653" s="132"/>
      <c r="Z653" s="132"/>
      <c r="AA653" s="132"/>
      <c r="AB653" s="132"/>
      <c r="AC653" s="132"/>
      <c r="AD653" s="132"/>
    </row>
    <row r="654" spans="1:30" x14ac:dyDescent="0.2">
      <c r="A654" s="294" t="s">
        <v>116</v>
      </c>
      <c r="B654" s="282"/>
      <c r="C654" s="282"/>
      <c r="D654" s="282"/>
      <c r="E654" s="282"/>
      <c r="F654" s="283"/>
      <c r="G654" s="131"/>
      <c r="H654" s="130"/>
      <c r="I654" s="130"/>
      <c r="J654" s="130"/>
      <c r="K654" s="130"/>
      <c r="L654" s="130"/>
      <c r="M654" s="129"/>
      <c r="N654" s="129"/>
      <c r="O654" s="129"/>
      <c r="P654" s="129"/>
      <c r="Q654" s="129"/>
      <c r="R654" s="132"/>
      <c r="S654" s="132"/>
      <c r="T654" s="132"/>
      <c r="U654" s="132"/>
      <c r="V654" s="132"/>
      <c r="W654" s="132"/>
      <c r="X654" s="132"/>
      <c r="Y654" s="132"/>
      <c r="Z654" s="132"/>
      <c r="AA654" s="132"/>
      <c r="AB654" s="132"/>
      <c r="AC654" s="132"/>
      <c r="AD654" s="132"/>
    </row>
    <row r="655" spans="1:30" x14ac:dyDescent="0.2">
      <c r="A655" s="294" t="s">
        <v>117</v>
      </c>
      <c r="B655" s="282"/>
      <c r="C655" s="282"/>
      <c r="D655" s="282"/>
      <c r="E655" s="282"/>
      <c r="F655" s="283"/>
      <c r="G655" s="131"/>
      <c r="H655" s="130"/>
      <c r="I655" s="130"/>
      <c r="J655" s="130"/>
      <c r="K655" s="130"/>
      <c r="L655" s="130"/>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94" t="s">
        <v>118</v>
      </c>
      <c r="B656" s="282"/>
      <c r="C656" s="282"/>
      <c r="D656" s="282"/>
      <c r="E656" s="282"/>
      <c r="F656" s="283"/>
      <c r="G656" s="131"/>
      <c r="H656" s="130"/>
      <c r="I656" s="130"/>
      <c r="J656" s="130"/>
      <c r="K656" s="130"/>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94"/>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94"/>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3"/>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3"/>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3"/>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3"/>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x14ac:dyDescent="0.2">
      <c r="A663" s="293"/>
      <c r="B663" s="282"/>
      <c r="C663" s="282"/>
      <c r="D663" s="282"/>
      <c r="E663" s="282"/>
      <c r="F663" s="283"/>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ht="32.25" customHeight="1" x14ac:dyDescent="0.2">
      <c r="A664" s="295"/>
      <c r="B664" s="290"/>
      <c r="C664" s="290"/>
      <c r="D664" s="290"/>
      <c r="E664" s="290"/>
      <c r="F664" s="290"/>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87" t="s">
        <v>119</v>
      </c>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96" t="s">
        <v>120</v>
      </c>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81" t="s">
        <v>121</v>
      </c>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81" t="s">
        <v>122</v>
      </c>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x14ac:dyDescent="0.2">
      <c r="A669" s="281" t="s">
        <v>123</v>
      </c>
      <c r="B669" s="282"/>
      <c r="C669" s="282"/>
      <c r="D669" s="282"/>
      <c r="E669" s="282"/>
      <c r="F669" s="283"/>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1" t="s">
        <v>124</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81" t="s">
        <v>125</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126</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127</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128</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129</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130</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131</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132</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133</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134</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135</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136</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137</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138</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139</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140</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141</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142</v>
      </c>
      <c r="B688" s="282"/>
      <c r="C688" s="282"/>
      <c r="D688" s="282"/>
      <c r="E688" s="282"/>
      <c r="F688" s="283"/>
      <c r="G688" s="131"/>
      <c r="H688" s="130"/>
      <c r="I688" s="130"/>
      <c r="J688" s="130"/>
      <c r="K688" s="130"/>
      <c r="L688" s="130"/>
      <c r="M688" s="129"/>
      <c r="N688" s="129"/>
      <c r="O688" s="129"/>
      <c r="P688" s="129"/>
      <c r="Q688" s="129"/>
      <c r="R688" s="132"/>
      <c r="S688" s="132"/>
      <c r="T688" s="132"/>
      <c r="U688" s="132"/>
      <c r="V688" s="132"/>
      <c r="W688" s="132"/>
      <c r="X688" s="132"/>
      <c r="Y688" s="132"/>
      <c r="Z688" s="132"/>
      <c r="AA688" s="132"/>
      <c r="AB688" s="132"/>
      <c r="AC688" s="132"/>
      <c r="AD688" s="132"/>
    </row>
    <row r="689" spans="1:30" x14ac:dyDescent="0.2">
      <c r="A689" s="281" t="s">
        <v>143</v>
      </c>
      <c r="B689" s="282"/>
      <c r="C689" s="282"/>
      <c r="D689" s="282"/>
      <c r="E689" s="282"/>
      <c r="F689" s="283"/>
      <c r="G689" s="131"/>
      <c r="H689" s="130"/>
      <c r="I689" s="130"/>
      <c r="J689" s="130"/>
      <c r="K689" s="130"/>
      <c r="L689" s="130"/>
      <c r="M689" s="129"/>
      <c r="N689" s="129"/>
      <c r="O689" s="129"/>
      <c r="P689" s="129"/>
      <c r="Q689" s="129"/>
      <c r="R689" s="127"/>
      <c r="S689" s="127"/>
      <c r="T689" s="127"/>
      <c r="U689" s="127"/>
      <c r="V689" s="127"/>
      <c r="W689" s="127"/>
      <c r="X689" s="127"/>
      <c r="Y689" s="127"/>
      <c r="Z689" s="127"/>
      <c r="AA689" s="127"/>
      <c r="AB689" s="127"/>
      <c r="AC689" s="127"/>
      <c r="AD689" s="127"/>
    </row>
    <row r="690" spans="1:30" x14ac:dyDescent="0.2">
      <c r="A690" s="281" t="s">
        <v>144</v>
      </c>
      <c r="B690" s="282"/>
      <c r="C690" s="282"/>
      <c r="D690" s="282"/>
      <c r="E690" s="282"/>
      <c r="F690" s="283"/>
      <c r="G690" s="131"/>
      <c r="H690" s="130"/>
      <c r="I690" s="130"/>
      <c r="J690" s="130"/>
      <c r="K690" s="130"/>
      <c r="L690" s="130"/>
      <c r="M690" s="129"/>
      <c r="N690" s="129"/>
      <c r="O690" s="129"/>
      <c r="P690" s="129"/>
      <c r="Q690" s="129"/>
      <c r="R690" s="127"/>
      <c r="S690" s="127"/>
      <c r="T690" s="127"/>
      <c r="U690" s="127"/>
      <c r="V690" s="127"/>
      <c r="W690" s="127"/>
      <c r="X690" s="127"/>
      <c r="Y690" s="127"/>
      <c r="Z690" s="127"/>
      <c r="AA690" s="127"/>
      <c r="AB690" s="127"/>
      <c r="AC690" s="127"/>
      <c r="AD690" s="127"/>
    </row>
    <row r="691" spans="1:30" x14ac:dyDescent="0.2">
      <c r="A691" s="281" t="s">
        <v>145</v>
      </c>
      <c r="B691" s="282"/>
      <c r="C691" s="282"/>
      <c r="D691" s="282"/>
      <c r="E691" s="282"/>
      <c r="F691" s="283"/>
      <c r="G691" s="131"/>
      <c r="H691" s="130"/>
      <c r="I691" s="130"/>
      <c r="J691" s="130"/>
      <c r="K691" s="130"/>
      <c r="L691" s="130"/>
      <c r="M691" s="129"/>
      <c r="N691" s="129"/>
      <c r="O691" s="129"/>
      <c r="P691" s="129"/>
      <c r="Q691" s="129"/>
      <c r="R691" s="127"/>
      <c r="S691" s="127"/>
      <c r="T691" s="127"/>
      <c r="U691" s="127"/>
      <c r="V691" s="127"/>
      <c r="W691" s="127"/>
      <c r="X691" s="127"/>
      <c r="Y691" s="127"/>
      <c r="Z691" s="127"/>
      <c r="AA691" s="127"/>
      <c r="AB691" s="127"/>
      <c r="AC691" s="127"/>
      <c r="AD691" s="127"/>
    </row>
    <row r="692" spans="1:30" x14ac:dyDescent="0.2">
      <c r="A692" s="281" t="s">
        <v>146</v>
      </c>
      <c r="B692" s="282"/>
      <c r="C692" s="282"/>
      <c r="D692" s="282"/>
      <c r="E692" s="282"/>
      <c r="F692" s="283"/>
      <c r="G692" s="131"/>
      <c r="H692" s="130"/>
      <c r="I692" s="130"/>
      <c r="J692" s="130"/>
      <c r="K692" s="130"/>
      <c r="L692" s="130"/>
      <c r="M692" s="129"/>
      <c r="N692" s="129"/>
      <c r="O692" s="129"/>
      <c r="P692" s="129"/>
      <c r="Q692" s="129"/>
      <c r="R692" s="127"/>
      <c r="S692" s="127"/>
      <c r="T692" s="127"/>
      <c r="U692" s="127"/>
      <c r="V692" s="127"/>
      <c r="W692" s="127"/>
      <c r="X692" s="127"/>
      <c r="Y692" s="127"/>
      <c r="Z692" s="127"/>
      <c r="AA692" s="127"/>
      <c r="AB692" s="127"/>
      <c r="AC692" s="127"/>
      <c r="AD692" s="127"/>
    </row>
    <row r="693" spans="1:30" x14ac:dyDescent="0.2">
      <c r="A693" s="281" t="s">
        <v>147</v>
      </c>
      <c r="B693" s="282"/>
      <c r="C693" s="282"/>
      <c r="D693" s="282"/>
      <c r="E693" s="282"/>
      <c r="F693" s="283"/>
      <c r="G693" s="131"/>
      <c r="H693" s="130"/>
      <c r="I693" s="130"/>
      <c r="J693" s="130"/>
      <c r="K693" s="130"/>
      <c r="L693" s="130"/>
      <c r="M693" s="129"/>
      <c r="N693" s="129"/>
      <c r="O693" s="129"/>
      <c r="P693" s="129"/>
      <c r="Q693" s="129"/>
      <c r="R693" s="127"/>
      <c r="S693" s="127"/>
      <c r="T693" s="127"/>
      <c r="U693" s="127"/>
      <c r="V693" s="127"/>
      <c r="W693" s="127"/>
      <c r="X693" s="127"/>
      <c r="Y693" s="127"/>
      <c r="Z693" s="127"/>
      <c r="AA693" s="127"/>
      <c r="AB693" s="127"/>
      <c r="AC693" s="127"/>
      <c r="AD693" s="127"/>
    </row>
    <row r="694" spans="1:30" x14ac:dyDescent="0.2">
      <c r="A694" s="281" t="s">
        <v>148</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149</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150</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151</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152</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153</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154</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155</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156</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157</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158</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159</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x14ac:dyDescent="0.2">
      <c r="A706" s="281" t="s">
        <v>160</v>
      </c>
      <c r="B706" s="282"/>
      <c r="C706" s="282"/>
      <c r="D706" s="282"/>
      <c r="E706" s="282"/>
      <c r="F706" s="283"/>
      <c r="G706" s="131"/>
      <c r="H706" s="130"/>
      <c r="I706" s="130"/>
      <c r="J706" s="130"/>
      <c r="K706" s="130"/>
      <c r="L706" s="130"/>
      <c r="M706" s="129"/>
      <c r="N706" s="129"/>
      <c r="O706" s="129"/>
      <c r="P706" s="129"/>
      <c r="Q706" s="129"/>
      <c r="R706" s="127"/>
      <c r="S706" s="127"/>
      <c r="T706" s="127"/>
      <c r="U706" s="127"/>
      <c r="V706" s="127"/>
      <c r="W706" s="127"/>
      <c r="X706" s="127"/>
      <c r="Y706" s="127"/>
      <c r="Z706" s="127"/>
      <c r="AA706" s="127"/>
      <c r="AB706" s="127"/>
      <c r="AC706" s="127"/>
      <c r="AD706" s="127"/>
    </row>
    <row r="707" spans="1:30" ht="14.25" x14ac:dyDescent="0.2">
      <c r="A707" s="281" t="s">
        <v>161</v>
      </c>
      <c r="B707" s="282"/>
      <c r="C707" s="282"/>
      <c r="D707" s="282"/>
      <c r="E707" s="282"/>
      <c r="F707" s="283"/>
      <c r="G707" s="128"/>
      <c r="H707" s="128"/>
      <c r="I707" s="128"/>
      <c r="J707" s="128"/>
      <c r="K707" s="128"/>
      <c r="L707" s="128"/>
      <c r="M707" s="128"/>
      <c r="N707" s="128"/>
      <c r="O707" s="128"/>
      <c r="P707" s="128"/>
      <c r="Q707" s="128"/>
      <c r="R707" s="127"/>
      <c r="S707" s="127"/>
      <c r="T707" s="127"/>
      <c r="U707" s="127"/>
      <c r="V707" s="127"/>
      <c r="W707" s="127"/>
      <c r="X707" s="127"/>
      <c r="Y707" s="127"/>
      <c r="Z707" s="127"/>
      <c r="AA707" s="127"/>
      <c r="AB707" s="127"/>
      <c r="AC707" s="127"/>
      <c r="AD707" s="127"/>
    </row>
    <row r="708" spans="1:30" ht="14.25" x14ac:dyDescent="0.2">
      <c r="A708" s="281" t="s">
        <v>162</v>
      </c>
      <c r="B708" s="282"/>
      <c r="C708" s="282"/>
      <c r="D708" s="282"/>
      <c r="E708" s="282"/>
      <c r="F708" s="283"/>
      <c r="G708" s="128"/>
      <c r="H708" s="128"/>
      <c r="I708" s="128"/>
      <c r="J708" s="128"/>
      <c r="K708" s="128"/>
      <c r="L708" s="128"/>
      <c r="M708" s="128"/>
      <c r="N708" s="128"/>
      <c r="O708" s="128"/>
      <c r="P708" s="128"/>
      <c r="Q708" s="128"/>
      <c r="R708" s="127"/>
      <c r="S708" s="127"/>
      <c r="T708" s="127"/>
      <c r="U708" s="127"/>
      <c r="V708" s="127"/>
      <c r="W708" s="127"/>
      <c r="X708" s="127"/>
      <c r="Y708" s="127"/>
      <c r="Z708" s="127"/>
      <c r="AA708" s="127"/>
      <c r="AB708" s="127"/>
      <c r="AC708" s="127"/>
      <c r="AD708" s="127"/>
    </row>
    <row r="709" spans="1:30" ht="14.25" x14ac:dyDescent="0.2">
      <c r="A709" s="281" t="s">
        <v>163</v>
      </c>
      <c r="B709" s="282"/>
      <c r="C709" s="282"/>
      <c r="D709" s="282"/>
      <c r="E709" s="282"/>
      <c r="F709" s="283"/>
      <c r="G709" s="128"/>
      <c r="H709" s="128"/>
      <c r="I709" s="128"/>
      <c r="J709" s="128"/>
      <c r="K709" s="128"/>
      <c r="L709" s="128"/>
      <c r="M709" s="128"/>
      <c r="N709" s="128"/>
      <c r="O709" s="128"/>
      <c r="P709" s="128"/>
      <c r="Q709" s="128"/>
      <c r="R709" s="127"/>
      <c r="S709" s="127"/>
      <c r="T709" s="127"/>
      <c r="U709" s="127"/>
      <c r="V709" s="127"/>
      <c r="W709" s="127"/>
      <c r="X709" s="127"/>
      <c r="Y709" s="127"/>
      <c r="Z709" s="127"/>
      <c r="AA709" s="127"/>
      <c r="AB709" s="127"/>
      <c r="AC709" s="127"/>
      <c r="AD709" s="127"/>
    </row>
    <row r="710" spans="1:30" ht="14.25" x14ac:dyDescent="0.2">
      <c r="A710" s="281" t="s">
        <v>164</v>
      </c>
      <c r="B710" s="282"/>
      <c r="C710" s="282"/>
      <c r="D710" s="282"/>
      <c r="E710" s="282"/>
      <c r="F710" s="283"/>
      <c r="G710" s="128"/>
      <c r="H710" s="128"/>
      <c r="I710" s="128"/>
      <c r="J710" s="128"/>
      <c r="K710" s="128"/>
      <c r="L710" s="128"/>
      <c r="M710" s="128"/>
      <c r="N710" s="128"/>
      <c r="O710" s="128"/>
      <c r="P710" s="128"/>
      <c r="Q710" s="128"/>
      <c r="R710" s="127"/>
      <c r="S710" s="127"/>
      <c r="T710" s="127"/>
      <c r="U710" s="127"/>
      <c r="V710" s="127"/>
      <c r="W710" s="127"/>
      <c r="X710" s="127"/>
      <c r="Y710" s="127"/>
      <c r="Z710" s="127"/>
      <c r="AA710" s="127"/>
      <c r="AB710" s="127"/>
      <c r="AC710" s="127"/>
      <c r="AD710" s="127"/>
    </row>
    <row r="711" spans="1:30" ht="14.25" x14ac:dyDescent="0.2">
      <c r="A711" s="281" t="s">
        <v>165</v>
      </c>
      <c r="B711" s="282"/>
      <c r="C711" s="282"/>
      <c r="D711" s="282"/>
      <c r="E711" s="282"/>
      <c r="F711" s="283"/>
      <c r="G711" s="128"/>
      <c r="H711" s="128"/>
      <c r="I711" s="128"/>
      <c r="J711" s="128"/>
      <c r="K711" s="128"/>
      <c r="L711" s="128"/>
      <c r="M711" s="128"/>
      <c r="N711" s="128"/>
      <c r="O711" s="128"/>
      <c r="P711" s="128"/>
      <c r="Q711" s="128"/>
      <c r="R711" s="127"/>
      <c r="S711" s="127"/>
      <c r="T711" s="127"/>
      <c r="U711" s="127"/>
      <c r="V711" s="127"/>
      <c r="W711" s="127"/>
      <c r="X711" s="127"/>
      <c r="Y711" s="127"/>
      <c r="Z711" s="127"/>
      <c r="AA711" s="127"/>
      <c r="AB711" s="127"/>
      <c r="AC711" s="127"/>
      <c r="AD711" s="127"/>
    </row>
    <row r="712" spans="1:30" ht="14.25" x14ac:dyDescent="0.2">
      <c r="A712" s="281" t="s">
        <v>166</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167</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168</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169</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170</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171</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172</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173</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174</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175</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176</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177</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178</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179</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281" t="s">
        <v>180</v>
      </c>
      <c r="B726" s="282"/>
      <c r="C726" s="282"/>
      <c r="D726" s="282"/>
      <c r="E726" s="282"/>
      <c r="F726" s="283"/>
      <c r="G726" s="128"/>
      <c r="H726" s="128"/>
      <c r="I726" s="128"/>
      <c r="J726" s="128"/>
      <c r="K726" s="128"/>
      <c r="L726" s="128"/>
      <c r="M726" s="128"/>
      <c r="N726" s="128"/>
      <c r="O726" s="128"/>
      <c r="P726" s="128"/>
      <c r="Q726" s="128"/>
      <c r="R726" s="127"/>
      <c r="S726" s="127"/>
      <c r="T726" s="127"/>
      <c r="U726" s="127"/>
      <c r="V726" s="127"/>
      <c r="W726" s="127"/>
      <c r="X726" s="127"/>
      <c r="Y726" s="127"/>
      <c r="Z726" s="127"/>
      <c r="AA726" s="127"/>
      <c r="AB726" s="127"/>
      <c r="AC726" s="127"/>
      <c r="AD726" s="127"/>
    </row>
    <row r="727" spans="1:30" ht="14.25" x14ac:dyDescent="0.2">
      <c r="A727" s="126"/>
      <c r="B727" s="126"/>
      <c r="C727" s="126"/>
      <c r="D727" s="126"/>
      <c r="E727" s="126"/>
      <c r="F727" s="126"/>
      <c r="G727" s="126"/>
      <c r="H727" s="126"/>
      <c r="I727" s="126"/>
      <c r="J727" s="126"/>
      <c r="K727" s="126"/>
      <c r="L727" s="126"/>
      <c r="M727" s="126"/>
      <c r="N727" s="126"/>
      <c r="O727" s="126"/>
      <c r="P727" s="126"/>
      <c r="Q727" s="126"/>
    </row>
    <row r="728" spans="1:30" ht="14.25" x14ac:dyDescent="0.2">
      <c r="A728" s="126"/>
      <c r="B728" s="126"/>
      <c r="C728" s="126"/>
      <c r="D728" s="126"/>
      <c r="E728" s="126"/>
      <c r="F728" s="126"/>
      <c r="G728" s="126"/>
      <c r="H728" s="126"/>
      <c r="I728" s="126"/>
      <c r="J728" s="126"/>
      <c r="K728" s="126"/>
      <c r="L728" s="126"/>
      <c r="M728" s="126"/>
      <c r="N728" s="126"/>
      <c r="O728" s="126"/>
      <c r="P728" s="126"/>
      <c r="Q728" s="126"/>
    </row>
    <row r="729" spans="1:30" ht="14.25" x14ac:dyDescent="0.2">
      <c r="A729" s="126"/>
      <c r="B729" s="126"/>
      <c r="C729" s="126"/>
      <c r="D729" s="126"/>
      <c r="E729" s="126"/>
      <c r="F729" s="126"/>
      <c r="G729" s="126"/>
      <c r="H729" s="126"/>
      <c r="I729" s="126"/>
      <c r="J729" s="126"/>
      <c r="K729" s="126"/>
      <c r="L729" s="126"/>
      <c r="M729" s="126"/>
      <c r="N729" s="126"/>
      <c r="O729" s="126"/>
      <c r="P729" s="126"/>
      <c r="Q729" s="126"/>
    </row>
    <row r="730" spans="1:30" ht="14.25" x14ac:dyDescent="0.2">
      <c r="A730" s="126"/>
      <c r="B730" s="126"/>
      <c r="C730" s="126"/>
      <c r="D730" s="126"/>
      <c r="E730" s="126"/>
      <c r="F730" s="126"/>
      <c r="G730" s="126"/>
      <c r="H730" s="126"/>
      <c r="I730" s="126"/>
      <c r="J730" s="126"/>
      <c r="K730" s="126"/>
      <c r="L730" s="126"/>
      <c r="M730" s="126"/>
      <c r="N730" s="126"/>
      <c r="O730" s="126"/>
      <c r="P730" s="126"/>
      <c r="Q730" s="126"/>
    </row>
    <row r="731" spans="1:30" ht="14.25" x14ac:dyDescent="0.2"/>
    <row r="732" spans="1:30" ht="14.25" x14ac:dyDescent="0.2"/>
    <row r="733" spans="1:30" ht="14.25" x14ac:dyDescent="0.2"/>
    <row r="734" spans="1:30" ht="14.25" x14ac:dyDescent="0.2"/>
    <row r="735" spans="1:30" ht="14.25" x14ac:dyDescent="0.2"/>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row r="1546" ht="14.25" x14ac:dyDescent="0.2"/>
  </sheetData>
  <mergeCells count="83">
    <mergeCell ref="A689:F689"/>
    <mergeCell ref="A690:F690"/>
    <mergeCell ref="A691:F691"/>
    <mergeCell ref="A692:F692"/>
    <mergeCell ref="A684:F684"/>
    <mergeCell ref="A685:F685"/>
    <mergeCell ref="A686:F686"/>
    <mergeCell ref="A687:F687"/>
    <mergeCell ref="A688:F688"/>
    <mergeCell ref="A674:F674"/>
    <mergeCell ref="A675:F675"/>
    <mergeCell ref="A676:F676"/>
    <mergeCell ref="A677:F677"/>
    <mergeCell ref="A678:F678"/>
    <mergeCell ref="A679:F679"/>
    <mergeCell ref="A680:F680"/>
    <mergeCell ref="A681:F681"/>
    <mergeCell ref="A682:F682"/>
    <mergeCell ref="A683:F683"/>
    <mergeCell ref="A664:F664"/>
    <mergeCell ref="A665:F665"/>
    <mergeCell ref="A666:F666"/>
    <mergeCell ref="A667:F667"/>
    <mergeCell ref="A668:F668"/>
    <mergeCell ref="A669:F669"/>
    <mergeCell ref="A670:F670"/>
    <mergeCell ref="A671:F671"/>
    <mergeCell ref="A672:F672"/>
    <mergeCell ref="A673:F673"/>
    <mergeCell ref="A654:F654"/>
    <mergeCell ref="A655:F655"/>
    <mergeCell ref="A656:F656"/>
    <mergeCell ref="A657:F657"/>
    <mergeCell ref="A658:F658"/>
    <mergeCell ref="A659:F659"/>
    <mergeCell ref="A660:F660"/>
    <mergeCell ref="A661:F661"/>
    <mergeCell ref="A662:F662"/>
    <mergeCell ref="A663:F663"/>
    <mergeCell ref="A1:J1"/>
    <mergeCell ref="A2:J2"/>
    <mergeCell ref="A3:J3"/>
    <mergeCell ref="B4:J4"/>
    <mergeCell ref="A5:J5"/>
    <mergeCell ref="A81:I81"/>
    <mergeCell ref="A129:I129"/>
    <mergeCell ref="A651:F651"/>
    <mergeCell ref="A652:F652"/>
    <mergeCell ref="A653:F653"/>
    <mergeCell ref="A725:F725"/>
    <mergeCell ref="A726:F726"/>
    <mergeCell ref="A714:F714"/>
    <mergeCell ref="A715:F715"/>
    <mergeCell ref="A716:F716"/>
    <mergeCell ref="A717:F717"/>
    <mergeCell ref="A718:F718"/>
    <mergeCell ref="A719:F719"/>
    <mergeCell ref="A720:F720"/>
    <mergeCell ref="A708:F708"/>
    <mergeCell ref="A709:F709"/>
    <mergeCell ref="A710:F710"/>
    <mergeCell ref="A711:F711"/>
    <mergeCell ref="A712:F712"/>
    <mergeCell ref="A713:F713"/>
    <mergeCell ref="A721:F721"/>
    <mergeCell ref="A722:F722"/>
    <mergeCell ref="A723:F723"/>
    <mergeCell ref="A724:F724"/>
    <mergeCell ref="A698:F698"/>
    <mergeCell ref="A699:F699"/>
    <mergeCell ref="A700:F700"/>
    <mergeCell ref="A701:F701"/>
    <mergeCell ref="A702:F702"/>
    <mergeCell ref="A703:F703"/>
    <mergeCell ref="A704:F704"/>
    <mergeCell ref="A705:F705"/>
    <mergeCell ref="A706:F706"/>
    <mergeCell ref="A707:F707"/>
    <mergeCell ref="A693:F693"/>
    <mergeCell ref="A694:F694"/>
    <mergeCell ref="A695:F695"/>
    <mergeCell ref="A696:F696"/>
    <mergeCell ref="A697:F697"/>
  </mergeCells>
  <dataValidations count="4">
    <dataValidation type="list" allowBlank="1" sqref="B131:B638">
      <formula1>"FGS-1,FGS-2,FGS-3,FGA-1,FGA-2,FGA-3"</formula1>
    </dataValidation>
    <dataValidation type="list" allowBlank="1" sqref="D131:D638 D83:D120 D7:D66">
      <formula1>"AGP,CLH,CLT,COM,CTD,CTI,DES,DISP,ELE,ESG,EST,EXM,EXQ,EXR,FRQ,REV,VAGO"</formula1>
    </dataValidation>
    <dataValidation type="list" allowBlank="1" sqref="B83:B120">
      <formula1>"FDA,FDA-1,FDA-2,FDA-3,FDA-4"</formula1>
    </dataValidation>
    <dataValidation type="list" allowBlank="1" sqref="B7:B66">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46"/>
  <sheetViews>
    <sheetView zoomScale="110" zoomScaleNormal="110" workbookViewId="0">
      <selection activeCell="A12" sqref="A12"/>
    </sheetView>
  </sheetViews>
  <sheetFormatPr defaultColWidth="12.625" defaultRowHeight="15" customHeight="1" x14ac:dyDescent="0.2"/>
  <cols>
    <col min="1" max="1" width="71" style="218" customWidth="1"/>
    <col min="2" max="2" width="12" style="218" customWidth="1"/>
    <col min="3" max="3" width="17.375" style="218" customWidth="1"/>
    <col min="4" max="4" width="14.5" style="218" customWidth="1"/>
    <col min="5" max="5" width="9.875" style="218" customWidth="1"/>
    <col min="6" max="6" width="52.875" style="218" customWidth="1"/>
    <col min="7" max="7" width="19.875" style="218" customWidth="1"/>
    <col min="8" max="8" width="18.25" style="218" customWidth="1"/>
    <col min="9" max="9" width="17.875" style="218" customWidth="1"/>
    <col min="10" max="10" width="15" style="218" customWidth="1"/>
    <col min="11" max="16" width="8" style="218" customWidth="1"/>
    <col min="17" max="17" width="43.875" style="218" customWidth="1"/>
    <col min="18" max="30" width="8" style="218" customWidth="1"/>
    <col min="31" max="16384" width="12.625" style="218"/>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1000</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10570</v>
      </c>
      <c r="I7" s="150">
        <v>0</v>
      </c>
      <c r="J7" s="140">
        <f t="shared" ref="J7:J38" si="0">SUM(G7:I7)</f>
        <v>10570</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1993.3238200000001</v>
      </c>
      <c r="I8" s="208">
        <v>7973.2952800000003</v>
      </c>
      <c r="J8" s="140">
        <f t="shared" si="0"/>
        <v>9966.6190999999999</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1993.3238200000005</v>
      </c>
      <c r="I9" s="208">
        <v>7973.2952800000003</v>
      </c>
      <c r="J9" s="140">
        <f t="shared" si="0"/>
        <v>9966.6190999999999</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28</v>
      </c>
      <c r="C10" s="153" t="s">
        <v>283</v>
      </c>
      <c r="D10" s="153" t="s">
        <v>184</v>
      </c>
      <c r="E10" s="152">
        <v>1</v>
      </c>
      <c r="F10" s="158" t="s">
        <v>276</v>
      </c>
      <c r="G10" s="150"/>
      <c r="H10" s="119">
        <v>1461.7705999999998</v>
      </c>
      <c r="I10" s="119">
        <v>5847.0823999999993</v>
      </c>
      <c r="J10" s="140">
        <f t="shared" si="0"/>
        <v>7308.8529999999992</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223</v>
      </c>
      <c r="B11" s="153" t="s">
        <v>28</v>
      </c>
      <c r="C11" s="153" t="s">
        <v>284</v>
      </c>
      <c r="D11" s="153" t="s">
        <v>279</v>
      </c>
      <c r="E11" s="152">
        <v>1</v>
      </c>
      <c r="F11" s="151" t="s">
        <v>275</v>
      </c>
      <c r="G11" s="150"/>
      <c r="H11" s="119">
        <v>1461.7705999999998</v>
      </c>
      <c r="I11" s="119">
        <v>5847.0823999999993</v>
      </c>
      <c r="J11" s="140">
        <f t="shared" si="0"/>
        <v>7308.8529999999992</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222</v>
      </c>
      <c r="B12" s="153" t="s">
        <v>28</v>
      </c>
      <c r="C12" s="153" t="s">
        <v>285</v>
      </c>
      <c r="D12" s="153" t="s">
        <v>184</v>
      </c>
      <c r="E12" s="152">
        <v>1</v>
      </c>
      <c r="F12" s="151" t="s">
        <v>274</v>
      </c>
      <c r="G12" s="150"/>
      <c r="H12" s="119">
        <v>1461.7705999999998</v>
      </c>
      <c r="I12" s="119">
        <v>5847.0823999999993</v>
      </c>
      <c r="J12" s="140">
        <f t="shared" si="0"/>
        <v>7308.8529999999992</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221</v>
      </c>
      <c r="B13" s="153" t="s">
        <v>28</v>
      </c>
      <c r="C13" s="153" t="s">
        <v>437</v>
      </c>
      <c r="D13" s="153" t="s">
        <v>184</v>
      </c>
      <c r="E13" s="152">
        <v>1</v>
      </c>
      <c r="F13" s="151" t="s">
        <v>273</v>
      </c>
      <c r="G13" s="150"/>
      <c r="H13" s="119">
        <v>1461.7705999999998</v>
      </c>
      <c r="I13" s="119">
        <v>5847.0823999999993</v>
      </c>
      <c r="J13" s="140">
        <f t="shared" si="0"/>
        <v>7308.8529999999992</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220</v>
      </c>
      <c r="B14" s="153" t="s">
        <v>28</v>
      </c>
      <c r="C14" s="153" t="s">
        <v>286</v>
      </c>
      <c r="D14" s="153" t="s">
        <v>279</v>
      </c>
      <c r="E14" s="152">
        <v>1</v>
      </c>
      <c r="F14" s="151" t="s">
        <v>272</v>
      </c>
      <c r="G14" s="150"/>
      <c r="H14" s="119">
        <v>1461.7705999999998</v>
      </c>
      <c r="I14" s="119">
        <v>5847.0823999999993</v>
      </c>
      <c r="J14" s="140">
        <f t="shared" si="0"/>
        <v>7308.8529999999992</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201" t="s">
        <v>219</v>
      </c>
      <c r="B15" s="153" t="s">
        <v>30</v>
      </c>
      <c r="C15" s="153" t="s">
        <v>286</v>
      </c>
      <c r="D15" s="153" t="s">
        <v>184</v>
      </c>
      <c r="E15" s="152">
        <v>1</v>
      </c>
      <c r="F15" s="201" t="s">
        <v>271</v>
      </c>
      <c r="G15" s="150"/>
      <c r="H15" s="119">
        <v>1229.2155000000002</v>
      </c>
      <c r="I15" s="119">
        <v>4916.862000000001</v>
      </c>
      <c r="J15" s="140">
        <f t="shared" si="0"/>
        <v>6146.0775000000012</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218</v>
      </c>
      <c r="B16" s="153" t="s">
        <v>30</v>
      </c>
      <c r="C16" s="153" t="s">
        <v>286</v>
      </c>
      <c r="D16" s="153" t="s">
        <v>279</v>
      </c>
      <c r="E16" s="152">
        <v>1</v>
      </c>
      <c r="F16" s="201" t="s">
        <v>270</v>
      </c>
      <c r="G16" s="150"/>
      <c r="H16" s="119">
        <v>1229.2155000000002</v>
      </c>
      <c r="I16" s="119">
        <v>4916.862000000001</v>
      </c>
      <c r="J16" s="140">
        <f t="shared" si="0"/>
        <v>6146.0775000000012</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217</v>
      </c>
      <c r="B17" s="153" t="s">
        <v>30</v>
      </c>
      <c r="C17" s="153" t="s">
        <v>286</v>
      </c>
      <c r="D17" s="153" t="s">
        <v>279</v>
      </c>
      <c r="E17" s="152">
        <v>1</v>
      </c>
      <c r="F17" s="201" t="s">
        <v>269</v>
      </c>
      <c r="G17" s="150"/>
      <c r="H17" s="119">
        <v>1229.2155000000002</v>
      </c>
      <c r="I17" s="119">
        <v>4916.862000000001</v>
      </c>
      <c r="J17" s="140">
        <f t="shared" si="0"/>
        <v>6146.0775000000012</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216</v>
      </c>
      <c r="B18" s="153" t="s">
        <v>30</v>
      </c>
      <c r="C18" s="153" t="s">
        <v>286</v>
      </c>
      <c r="D18" s="153" t="s">
        <v>279</v>
      </c>
      <c r="E18" s="152">
        <v>1</v>
      </c>
      <c r="F18" s="201" t="s">
        <v>268</v>
      </c>
      <c r="G18" s="150"/>
      <c r="H18" s="119">
        <v>1229.2155000000002</v>
      </c>
      <c r="I18" s="119">
        <v>4916.862000000001</v>
      </c>
      <c r="J18" s="140">
        <f t="shared" si="0"/>
        <v>6146.0775000000012</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7" t="s">
        <v>215</v>
      </c>
      <c r="B19" s="153" t="s">
        <v>30</v>
      </c>
      <c r="C19" s="153" t="s">
        <v>287</v>
      </c>
      <c r="D19" s="153" t="s">
        <v>279</v>
      </c>
      <c r="E19" s="152">
        <v>1</v>
      </c>
      <c r="F19" s="206" t="s">
        <v>267</v>
      </c>
      <c r="G19" s="150"/>
      <c r="H19" s="119">
        <v>1229.2155000000002</v>
      </c>
      <c r="I19" s="119">
        <v>4916.862000000001</v>
      </c>
      <c r="J19" s="140">
        <f t="shared" si="0"/>
        <v>6146.0775000000012</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1" t="s">
        <v>214</v>
      </c>
      <c r="B20" s="153" t="s">
        <v>30</v>
      </c>
      <c r="C20" s="153" t="s">
        <v>288</v>
      </c>
      <c r="D20" s="153" t="s">
        <v>279</v>
      </c>
      <c r="E20" s="152">
        <v>1</v>
      </c>
      <c r="F20" s="158" t="s">
        <v>266</v>
      </c>
      <c r="G20" s="150"/>
      <c r="H20" s="119">
        <v>1229.2155000000002</v>
      </c>
      <c r="I20" s="119">
        <v>4916.862000000001</v>
      </c>
      <c r="J20" s="140">
        <f t="shared" si="0"/>
        <v>6146.0775000000012</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213</v>
      </c>
      <c r="B21" s="153" t="s">
        <v>30</v>
      </c>
      <c r="C21" s="153" t="s">
        <v>281</v>
      </c>
      <c r="D21" s="153" t="s">
        <v>280</v>
      </c>
      <c r="E21" s="152">
        <v>1</v>
      </c>
      <c r="F21" s="151" t="s">
        <v>265</v>
      </c>
      <c r="G21" s="150"/>
      <c r="H21" s="119">
        <v>1229.2155000000002</v>
      </c>
      <c r="I21" s="119">
        <v>4916.862000000001</v>
      </c>
      <c r="J21" s="140">
        <f t="shared" si="0"/>
        <v>6146.0775000000012</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158" t="s">
        <v>212</v>
      </c>
      <c r="B22" s="153" t="s">
        <v>30</v>
      </c>
      <c r="C22" s="153" t="s">
        <v>282</v>
      </c>
      <c r="D22" s="153" t="s">
        <v>279</v>
      </c>
      <c r="E22" s="152">
        <v>1</v>
      </c>
      <c r="F22" s="158" t="s">
        <v>264</v>
      </c>
      <c r="G22" s="150"/>
      <c r="H22" s="119">
        <v>1229.2155000000002</v>
      </c>
      <c r="I22" s="119">
        <v>4916.862000000001</v>
      </c>
      <c r="J22" s="140">
        <f t="shared" si="0"/>
        <v>6146.0775000000012</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92" t="s">
        <v>211</v>
      </c>
      <c r="B23" s="153" t="s">
        <v>32</v>
      </c>
      <c r="C23" s="153" t="s">
        <v>283</v>
      </c>
      <c r="D23" s="153" t="s">
        <v>184</v>
      </c>
      <c r="E23" s="152">
        <v>1</v>
      </c>
      <c r="F23" s="151" t="s">
        <v>263</v>
      </c>
      <c r="G23" s="150"/>
      <c r="H23" s="119">
        <v>1129.5494600000002</v>
      </c>
      <c r="I23" s="119">
        <v>4518.1978400000007</v>
      </c>
      <c r="J23" s="140">
        <f t="shared" si="0"/>
        <v>5647.7473000000009</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210</v>
      </c>
      <c r="B24" s="153" t="s">
        <v>32</v>
      </c>
      <c r="C24" s="153" t="s">
        <v>284</v>
      </c>
      <c r="D24" s="153" t="s">
        <v>280</v>
      </c>
      <c r="E24" s="152">
        <v>1</v>
      </c>
      <c r="F24" s="158" t="s">
        <v>262</v>
      </c>
      <c r="G24" s="150"/>
      <c r="H24" s="119">
        <v>1129.5494600000002</v>
      </c>
      <c r="I24" s="119">
        <v>4518.1978400000007</v>
      </c>
      <c r="J24" s="140">
        <f t="shared" si="0"/>
        <v>5647.7473000000009</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58" t="s">
        <v>209</v>
      </c>
      <c r="B25" s="153" t="s">
        <v>32</v>
      </c>
      <c r="C25" s="153" t="s">
        <v>286</v>
      </c>
      <c r="D25" s="153" t="s">
        <v>279</v>
      </c>
      <c r="E25" s="152">
        <v>1</v>
      </c>
      <c r="F25" s="158" t="s">
        <v>261</v>
      </c>
      <c r="G25" s="150"/>
      <c r="H25" s="119">
        <v>1129.5494600000002</v>
      </c>
      <c r="I25" s="119">
        <v>4518.1978400000007</v>
      </c>
      <c r="J25" s="140">
        <f t="shared" si="0"/>
        <v>5647.7473000000009</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208</v>
      </c>
      <c r="B26" s="153" t="s">
        <v>32</v>
      </c>
      <c r="C26" s="153" t="s">
        <v>289</v>
      </c>
      <c r="D26" s="153" t="s">
        <v>279</v>
      </c>
      <c r="E26" s="152">
        <v>1</v>
      </c>
      <c r="F26" s="151" t="s">
        <v>260</v>
      </c>
      <c r="G26" s="150"/>
      <c r="H26" s="119">
        <v>1129.5494600000002</v>
      </c>
      <c r="I26" s="119">
        <v>4518.1978400000007</v>
      </c>
      <c r="J26" s="140">
        <f t="shared" si="0"/>
        <v>5647.7473000000009</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207</v>
      </c>
      <c r="B27" s="153" t="s">
        <v>34</v>
      </c>
      <c r="C27" s="153" t="s">
        <v>290</v>
      </c>
      <c r="D27" s="153" t="s">
        <v>279</v>
      </c>
      <c r="E27" s="152">
        <v>1</v>
      </c>
      <c r="F27" s="158" t="s">
        <v>259</v>
      </c>
      <c r="G27" s="150"/>
      <c r="H27" s="119">
        <v>930.21738000000005</v>
      </c>
      <c r="I27" s="119">
        <v>3720.8695200000002</v>
      </c>
      <c r="J27" s="140">
        <f t="shared" si="0"/>
        <v>4651.0869000000002</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206</v>
      </c>
      <c r="B28" s="153" t="s">
        <v>34</v>
      </c>
      <c r="C28" s="153" t="s">
        <v>291</v>
      </c>
      <c r="D28" s="153" t="s">
        <v>279</v>
      </c>
      <c r="E28" s="152">
        <v>1</v>
      </c>
      <c r="F28" s="158" t="s">
        <v>258</v>
      </c>
      <c r="G28" s="150"/>
      <c r="H28" s="119">
        <v>930.21738000000005</v>
      </c>
      <c r="I28" s="119">
        <v>3720.8695200000002</v>
      </c>
      <c r="J28" s="140">
        <f t="shared" si="0"/>
        <v>4651.0869000000002</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205</v>
      </c>
      <c r="B29" s="153" t="s">
        <v>34</v>
      </c>
      <c r="C29" s="153" t="s">
        <v>292</v>
      </c>
      <c r="D29" s="153" t="s">
        <v>279</v>
      </c>
      <c r="E29" s="152">
        <v>1</v>
      </c>
      <c r="F29" s="151" t="s">
        <v>257</v>
      </c>
      <c r="G29" s="150"/>
      <c r="H29" s="119">
        <v>930.21738000000005</v>
      </c>
      <c r="I29" s="119">
        <v>3720.8695200000002</v>
      </c>
      <c r="J29" s="140">
        <f t="shared" si="0"/>
        <v>4651.0869000000002</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204</v>
      </c>
      <c r="B30" s="153" t="s">
        <v>34</v>
      </c>
      <c r="C30" s="153" t="s">
        <v>285</v>
      </c>
      <c r="D30" s="153" t="s">
        <v>279</v>
      </c>
      <c r="E30" s="152">
        <v>1</v>
      </c>
      <c r="F30" s="151" t="s">
        <v>256</v>
      </c>
      <c r="G30" s="150"/>
      <c r="H30" s="119">
        <v>930.21738000000005</v>
      </c>
      <c r="I30" s="119">
        <v>3720.8695200000002</v>
      </c>
      <c r="J30" s="140">
        <f t="shared" si="0"/>
        <v>4651.0869000000002</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201" t="s">
        <v>203</v>
      </c>
      <c r="B31" s="153" t="s">
        <v>34</v>
      </c>
      <c r="C31" s="153" t="s">
        <v>286</v>
      </c>
      <c r="D31" s="153" t="s">
        <v>279</v>
      </c>
      <c r="E31" s="152">
        <v>1</v>
      </c>
      <c r="F31" s="205" t="s">
        <v>255</v>
      </c>
      <c r="G31" s="150"/>
      <c r="H31" s="119">
        <v>930.21738000000005</v>
      </c>
      <c r="I31" s="119">
        <v>3720.8695200000002</v>
      </c>
      <c r="J31" s="140">
        <f t="shared" si="0"/>
        <v>4651.0869000000002</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192" t="s">
        <v>202</v>
      </c>
      <c r="B32" s="153" t="s">
        <v>34</v>
      </c>
      <c r="C32" s="153" t="s">
        <v>282</v>
      </c>
      <c r="D32" s="153" t="s">
        <v>279</v>
      </c>
      <c r="E32" s="152">
        <v>1</v>
      </c>
      <c r="F32" s="151" t="s">
        <v>254</v>
      </c>
      <c r="G32" s="150"/>
      <c r="H32" s="119">
        <v>930.21738000000005</v>
      </c>
      <c r="I32" s="119">
        <v>3720.8695200000002</v>
      </c>
      <c r="J32" s="140">
        <f t="shared" si="0"/>
        <v>4651.0869000000002</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201</v>
      </c>
      <c r="B33" s="153" t="s">
        <v>34</v>
      </c>
      <c r="C33" s="153" t="s">
        <v>285</v>
      </c>
      <c r="D33" s="153" t="s">
        <v>279</v>
      </c>
      <c r="E33" s="152">
        <v>1</v>
      </c>
      <c r="F33" s="151" t="s">
        <v>253</v>
      </c>
      <c r="G33" s="150"/>
      <c r="H33" s="119">
        <v>930.21738000000005</v>
      </c>
      <c r="I33" s="119">
        <v>3720.8695200000002</v>
      </c>
      <c r="J33" s="140">
        <f t="shared" si="0"/>
        <v>4651.0869000000002</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200</v>
      </c>
      <c r="B34" s="153" t="s">
        <v>34</v>
      </c>
      <c r="C34" s="153" t="s">
        <v>293</v>
      </c>
      <c r="D34" s="153" t="s">
        <v>280</v>
      </c>
      <c r="E34" s="152">
        <v>1</v>
      </c>
      <c r="F34" s="151" t="s">
        <v>252</v>
      </c>
      <c r="G34" s="150"/>
      <c r="H34" s="119">
        <v>930.21738000000005</v>
      </c>
      <c r="I34" s="119">
        <v>3720.8695200000002</v>
      </c>
      <c r="J34" s="140">
        <f t="shared" si="0"/>
        <v>4651.0869000000002</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199</v>
      </c>
      <c r="B35" s="153" t="s">
        <v>36</v>
      </c>
      <c r="C35" s="153" t="s">
        <v>288</v>
      </c>
      <c r="D35" s="153" t="s">
        <v>280</v>
      </c>
      <c r="E35" s="152">
        <v>1</v>
      </c>
      <c r="F35" s="151" t="s">
        <v>251</v>
      </c>
      <c r="G35" s="150"/>
      <c r="H35" s="119">
        <v>807.29492399999992</v>
      </c>
      <c r="I35" s="119">
        <v>3229.1796959999997</v>
      </c>
      <c r="J35" s="140">
        <f t="shared" si="0"/>
        <v>4036.4746199999995</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198</v>
      </c>
      <c r="B36" s="153" t="s">
        <v>36</v>
      </c>
      <c r="C36" s="153" t="s">
        <v>294</v>
      </c>
      <c r="D36" s="153" t="s">
        <v>279</v>
      </c>
      <c r="E36" s="152">
        <v>1</v>
      </c>
      <c r="F36" s="151" t="s">
        <v>250</v>
      </c>
      <c r="G36" s="150"/>
      <c r="H36" s="119">
        <v>807.29492399999992</v>
      </c>
      <c r="I36" s="119">
        <v>3229.1796959999997</v>
      </c>
      <c r="J36" s="140">
        <f t="shared" si="0"/>
        <v>4036.4746199999995</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197</v>
      </c>
      <c r="B37" s="153" t="s">
        <v>36</v>
      </c>
      <c r="C37" s="153" t="s">
        <v>295</v>
      </c>
      <c r="D37" s="153" t="s">
        <v>279</v>
      </c>
      <c r="E37" s="152">
        <v>1</v>
      </c>
      <c r="F37" s="151" t="s">
        <v>249</v>
      </c>
      <c r="G37" s="150"/>
      <c r="H37" s="119">
        <v>807.29492399999992</v>
      </c>
      <c r="I37" s="119">
        <v>3229.1796959999997</v>
      </c>
      <c r="J37" s="140">
        <f t="shared" si="0"/>
        <v>4036.4746199999995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196</v>
      </c>
      <c r="B38" s="153" t="s">
        <v>38</v>
      </c>
      <c r="C38" s="153" t="s">
        <v>283</v>
      </c>
      <c r="D38" s="153" t="s">
        <v>279</v>
      </c>
      <c r="E38" s="152">
        <v>1</v>
      </c>
      <c r="F38" s="151" t="s">
        <v>248</v>
      </c>
      <c r="G38" s="150"/>
      <c r="H38" s="119">
        <v>664.44228000000021</v>
      </c>
      <c r="I38" s="119">
        <v>2657.7691200000008</v>
      </c>
      <c r="J38" s="140">
        <f t="shared" si="0"/>
        <v>3322.211400000001</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195</v>
      </c>
      <c r="B39" s="153" t="s">
        <v>38</v>
      </c>
      <c r="C39" s="153" t="s">
        <v>285</v>
      </c>
      <c r="D39" s="153" t="s">
        <v>279</v>
      </c>
      <c r="E39" s="152">
        <v>1</v>
      </c>
      <c r="F39" s="151" t="s">
        <v>247</v>
      </c>
      <c r="G39" s="150"/>
      <c r="H39" s="119">
        <v>664.44228000000021</v>
      </c>
      <c r="I39" s="119">
        <v>2657.7691200000008</v>
      </c>
      <c r="J39" s="140">
        <f t="shared" ref="J39:J66" si="1">SUM(G39:I39)</f>
        <v>3322.211400000001</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195</v>
      </c>
      <c r="B40" s="153" t="s">
        <v>38</v>
      </c>
      <c r="C40" s="153" t="s">
        <v>285</v>
      </c>
      <c r="D40" s="153" t="s">
        <v>279</v>
      </c>
      <c r="E40" s="152">
        <v>1</v>
      </c>
      <c r="F40" s="151" t="s">
        <v>246</v>
      </c>
      <c r="G40" s="150"/>
      <c r="H40" s="119">
        <v>664.44228000000021</v>
      </c>
      <c r="I40" s="119">
        <v>2657.7691200000008</v>
      </c>
      <c r="J40" s="140">
        <f t="shared" si="1"/>
        <v>3322.211400000001</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195</v>
      </c>
      <c r="B41" s="153" t="s">
        <v>38</v>
      </c>
      <c r="C41" s="153" t="s">
        <v>285</v>
      </c>
      <c r="D41" s="153" t="s">
        <v>279</v>
      </c>
      <c r="E41" s="152">
        <v>1</v>
      </c>
      <c r="F41" s="151" t="s">
        <v>245</v>
      </c>
      <c r="G41" s="150"/>
      <c r="H41" s="119">
        <v>664.44228000000021</v>
      </c>
      <c r="I41" s="119">
        <v>2657.7691200000008</v>
      </c>
      <c r="J41" s="140">
        <f t="shared" si="1"/>
        <v>3322.211400000001</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194</v>
      </c>
      <c r="B42" s="153" t="s">
        <v>38</v>
      </c>
      <c r="C42" s="153" t="s">
        <v>282</v>
      </c>
      <c r="D42" s="153" t="s">
        <v>280</v>
      </c>
      <c r="E42" s="152">
        <v>1</v>
      </c>
      <c r="F42" s="151" t="s">
        <v>959</v>
      </c>
      <c r="G42" s="150"/>
      <c r="H42" s="119">
        <v>664.44228000000021</v>
      </c>
      <c r="I42" s="119">
        <v>2657.7691200000008</v>
      </c>
      <c r="J42" s="140">
        <f t="shared" si="1"/>
        <v>3322.211400000001</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193</v>
      </c>
      <c r="B43" s="153" t="s">
        <v>40</v>
      </c>
      <c r="C43" s="153" t="s">
        <v>288</v>
      </c>
      <c r="D43" s="153" t="s">
        <v>279</v>
      </c>
      <c r="E43" s="152">
        <v>1</v>
      </c>
      <c r="F43" s="151" t="s">
        <v>244</v>
      </c>
      <c r="G43" s="150"/>
      <c r="H43" s="119">
        <v>431.88718</v>
      </c>
      <c r="I43" s="119">
        <v>1727.54872</v>
      </c>
      <c r="J43" s="140">
        <f t="shared" si="1"/>
        <v>2159.4358999999999</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192</v>
      </c>
      <c r="B44" s="153" t="s">
        <v>40</v>
      </c>
      <c r="C44" s="153" t="s">
        <v>285</v>
      </c>
      <c r="D44" s="153" t="s">
        <v>279</v>
      </c>
      <c r="E44" s="152">
        <v>1</v>
      </c>
      <c r="F44" s="151" t="s">
        <v>243</v>
      </c>
      <c r="G44" s="150"/>
      <c r="H44" s="119">
        <v>431.88718</v>
      </c>
      <c r="I44" s="119">
        <v>1727.54872</v>
      </c>
      <c r="J44" s="140">
        <f t="shared" si="1"/>
        <v>2159.4358999999999</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192</v>
      </c>
      <c r="B45" s="153" t="s">
        <v>40</v>
      </c>
      <c r="C45" s="153" t="s">
        <v>296</v>
      </c>
      <c r="D45" s="153" t="s">
        <v>279</v>
      </c>
      <c r="E45" s="152">
        <v>1</v>
      </c>
      <c r="F45" s="151" t="s">
        <v>242</v>
      </c>
      <c r="G45" s="150"/>
      <c r="H45" s="119">
        <v>431.88718</v>
      </c>
      <c r="I45" s="119">
        <v>1727.54872</v>
      </c>
      <c r="J45" s="140">
        <f t="shared" si="1"/>
        <v>2159.4358999999999</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282</v>
      </c>
      <c r="D46" s="153" t="s">
        <v>279</v>
      </c>
      <c r="E46" s="152">
        <v>1</v>
      </c>
      <c r="F46" s="151" t="s">
        <v>241</v>
      </c>
      <c r="G46" s="150"/>
      <c r="H46" s="119">
        <v>431.88718</v>
      </c>
      <c r="I46" s="119">
        <v>1727.54872</v>
      </c>
      <c r="J46" s="140">
        <f t="shared" si="1"/>
        <v>2159.4358999999999</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286</v>
      </c>
      <c r="D47" s="153" t="s">
        <v>280</v>
      </c>
      <c r="E47" s="152">
        <v>1</v>
      </c>
      <c r="F47" s="151" t="s">
        <v>240</v>
      </c>
      <c r="G47" s="150"/>
      <c r="H47" s="119">
        <v>431.88718</v>
      </c>
      <c r="I47" s="119">
        <v>1727.54872</v>
      </c>
      <c r="J47" s="140">
        <f t="shared" si="1"/>
        <v>2159.4358999999999</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183</v>
      </c>
      <c r="D48" s="153" t="s">
        <v>279</v>
      </c>
      <c r="E48" s="152">
        <v>1</v>
      </c>
      <c r="F48" s="151" t="s">
        <v>239</v>
      </c>
      <c r="G48" s="150"/>
      <c r="H48" s="119">
        <v>431.88718</v>
      </c>
      <c r="I48" s="119">
        <v>1727.54872</v>
      </c>
      <c r="J48" s="140">
        <f t="shared" si="1"/>
        <v>2159.4358999999999</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t="s">
        <v>183</v>
      </c>
      <c r="D49" s="153" t="s">
        <v>279</v>
      </c>
      <c r="E49" s="152">
        <v>1</v>
      </c>
      <c r="F49" s="151" t="s">
        <v>238</v>
      </c>
      <c r="G49" s="150"/>
      <c r="H49" s="119">
        <v>431.88718</v>
      </c>
      <c r="I49" s="119">
        <v>1727.54872</v>
      </c>
      <c r="J49" s="140">
        <f t="shared" si="1"/>
        <v>2159.4358999999999</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280</v>
      </c>
      <c r="E50" s="152">
        <v>1</v>
      </c>
      <c r="F50" s="158" t="s">
        <v>237</v>
      </c>
      <c r="G50" s="150"/>
      <c r="H50" s="119">
        <v>431.88718</v>
      </c>
      <c r="I50" s="119">
        <v>1727.54872</v>
      </c>
      <c r="J50" s="140">
        <f t="shared" si="1"/>
        <v>2159.4358999999999</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8" t="s">
        <v>236</v>
      </c>
      <c r="G51" s="150"/>
      <c r="H51" s="119">
        <v>431.88718</v>
      </c>
      <c r="I51" s="119">
        <v>1727.54872</v>
      </c>
      <c r="J51" s="140">
        <f t="shared" si="1"/>
        <v>2159.4358999999999</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296</v>
      </c>
      <c r="D52" s="153" t="s">
        <v>280</v>
      </c>
      <c r="E52" s="152">
        <v>1</v>
      </c>
      <c r="F52" s="222" t="s">
        <v>357</v>
      </c>
      <c r="G52" s="150"/>
      <c r="H52" s="119">
        <v>431.88718</v>
      </c>
      <c r="I52" s="119">
        <v>1727.54872</v>
      </c>
      <c r="J52" s="140">
        <f t="shared" si="1"/>
        <v>2159.4358999999999</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191</v>
      </c>
      <c r="B53" s="153" t="s">
        <v>40</v>
      </c>
      <c r="C53" s="153" t="s">
        <v>297</v>
      </c>
      <c r="D53" s="153" t="s">
        <v>280</v>
      </c>
      <c r="E53" s="152">
        <v>1</v>
      </c>
      <c r="F53" s="151" t="s">
        <v>235</v>
      </c>
      <c r="G53" s="150"/>
      <c r="H53" s="119">
        <v>431.88718</v>
      </c>
      <c r="I53" s="119">
        <v>1727.54872</v>
      </c>
      <c r="J53" s="140">
        <f t="shared" si="1"/>
        <v>2159.4358999999999</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190</v>
      </c>
      <c r="B54" s="153" t="s">
        <v>40</v>
      </c>
      <c r="C54" s="153" t="s">
        <v>298</v>
      </c>
      <c r="D54" s="153" t="s">
        <v>280</v>
      </c>
      <c r="E54" s="152">
        <v>1</v>
      </c>
      <c r="F54" s="151" t="s">
        <v>234</v>
      </c>
      <c r="G54" s="150"/>
      <c r="H54" s="119">
        <v>431.88718</v>
      </c>
      <c r="I54" s="119">
        <v>1727.54872</v>
      </c>
      <c r="J54" s="140">
        <f t="shared" si="1"/>
        <v>2159.4358999999999</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190</v>
      </c>
      <c r="B55" s="153" t="s">
        <v>40</v>
      </c>
      <c r="C55" s="153" t="s">
        <v>296</v>
      </c>
      <c r="D55" s="153" t="s">
        <v>279</v>
      </c>
      <c r="E55" s="152">
        <v>1</v>
      </c>
      <c r="F55" s="158" t="s">
        <v>233</v>
      </c>
      <c r="G55" s="150"/>
      <c r="H55" s="119">
        <v>431.88718</v>
      </c>
      <c r="I55" s="119">
        <v>1727.54872</v>
      </c>
      <c r="J55" s="140">
        <f t="shared" si="1"/>
        <v>2159.4358999999999</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282</v>
      </c>
      <c r="D56" s="153" t="s">
        <v>279</v>
      </c>
      <c r="E56" s="152">
        <v>1</v>
      </c>
      <c r="F56" s="151" t="s">
        <v>232</v>
      </c>
      <c r="G56" s="150"/>
      <c r="H56" s="119">
        <v>431.88718</v>
      </c>
      <c r="I56" s="119">
        <v>1727.54872</v>
      </c>
      <c r="J56" s="140">
        <f t="shared" si="1"/>
        <v>2159.4358999999999</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299</v>
      </c>
      <c r="D57" s="153" t="s">
        <v>279</v>
      </c>
      <c r="E57" s="152">
        <v>1</v>
      </c>
      <c r="F57" s="151" t="s">
        <v>951</v>
      </c>
      <c r="G57" s="150"/>
      <c r="H57" s="119">
        <v>431.88718</v>
      </c>
      <c r="I57" s="119">
        <v>1727.54872</v>
      </c>
      <c r="J57" s="140">
        <f t="shared" si="1"/>
        <v>2159.4358999999999</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291</v>
      </c>
      <c r="D58" s="153" t="s">
        <v>279</v>
      </c>
      <c r="E58" s="152">
        <v>1</v>
      </c>
      <c r="F58" s="151" t="s">
        <v>936</v>
      </c>
      <c r="G58" s="150"/>
      <c r="H58" s="119">
        <v>431.88718</v>
      </c>
      <c r="I58" s="119">
        <v>1727.54872</v>
      </c>
      <c r="J58" s="140">
        <f t="shared" si="1"/>
        <v>2159.4358999999999</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183</v>
      </c>
      <c r="D59" s="153" t="s">
        <v>280</v>
      </c>
      <c r="E59" s="152">
        <v>1</v>
      </c>
      <c r="F59" s="163" t="s">
        <v>976</v>
      </c>
      <c r="G59" s="150"/>
      <c r="H59" s="119">
        <v>431.88718</v>
      </c>
      <c r="I59" s="119">
        <v>1727.54872</v>
      </c>
      <c r="J59" s="140">
        <f t="shared" si="1"/>
        <v>2159.4358999999999</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189</v>
      </c>
      <c r="B60" s="153" t="s">
        <v>40</v>
      </c>
      <c r="C60" s="153" t="s">
        <v>300</v>
      </c>
      <c r="D60" s="153" t="s">
        <v>280</v>
      </c>
      <c r="E60" s="152">
        <v>1</v>
      </c>
      <c r="F60" s="151" t="s">
        <v>565</v>
      </c>
      <c r="G60" s="150"/>
      <c r="H60" s="119">
        <v>431.88718</v>
      </c>
      <c r="I60" s="119">
        <v>1727.54872</v>
      </c>
      <c r="J60" s="140">
        <f t="shared" si="1"/>
        <v>2159.4358999999999</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188</v>
      </c>
      <c r="B61" s="153" t="s">
        <v>40</v>
      </c>
      <c r="C61" s="153" t="s">
        <v>301</v>
      </c>
      <c r="D61" s="153" t="s">
        <v>280</v>
      </c>
      <c r="E61" s="152">
        <v>1</v>
      </c>
      <c r="F61" s="151" t="s">
        <v>229</v>
      </c>
      <c r="G61" s="150"/>
      <c r="H61" s="119">
        <v>431.88718</v>
      </c>
      <c r="I61" s="119">
        <v>1727.54872</v>
      </c>
      <c r="J61" s="140">
        <f t="shared" si="1"/>
        <v>2159.4358999999999</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187</v>
      </c>
      <c r="B62" s="153" t="s">
        <v>44</v>
      </c>
      <c r="C62" s="153" t="s">
        <v>183</v>
      </c>
      <c r="D62" s="153" t="s">
        <v>279</v>
      </c>
      <c r="E62" s="152">
        <v>1</v>
      </c>
      <c r="F62" s="151" t="s">
        <v>228</v>
      </c>
      <c r="G62" s="150"/>
      <c r="H62" s="119">
        <v>232.55510000000001</v>
      </c>
      <c r="I62" s="119">
        <v>930.22040000000004</v>
      </c>
      <c r="J62" s="140">
        <f t="shared" si="1"/>
        <v>1162.7755</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187</v>
      </c>
      <c r="B63" s="153" t="s">
        <v>44</v>
      </c>
      <c r="C63" s="153" t="s">
        <v>288</v>
      </c>
      <c r="D63" s="153" t="s">
        <v>279</v>
      </c>
      <c r="E63" s="152">
        <v>1</v>
      </c>
      <c r="F63" s="151" t="s">
        <v>227</v>
      </c>
      <c r="G63" s="150"/>
      <c r="H63" s="119">
        <v>232.55510000000001</v>
      </c>
      <c r="I63" s="119">
        <v>930.22040000000004</v>
      </c>
      <c r="J63" s="140">
        <f t="shared" si="1"/>
        <v>1162.7755</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286</v>
      </c>
      <c r="D64" s="153" t="s">
        <v>279</v>
      </c>
      <c r="E64" s="152">
        <v>1</v>
      </c>
      <c r="F64" s="151" t="s">
        <v>955</v>
      </c>
      <c r="G64" s="150"/>
      <c r="H64" s="119">
        <v>232.55510000000001</v>
      </c>
      <c r="I64" s="119">
        <v>930.22040000000004</v>
      </c>
      <c r="J64" s="140">
        <f t="shared" si="1"/>
        <v>1162.7755</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293</v>
      </c>
      <c r="D65" s="153" t="s">
        <v>279</v>
      </c>
      <c r="E65" s="152">
        <v>1</v>
      </c>
      <c r="F65" s="151" t="s">
        <v>226</v>
      </c>
      <c r="G65" s="150"/>
      <c r="H65" s="119">
        <v>232.55510000000001</v>
      </c>
      <c r="I65" s="119">
        <v>930.22040000000004</v>
      </c>
      <c r="J65" s="140">
        <f t="shared" si="1"/>
        <v>1162.7755</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972</v>
      </c>
      <c r="G66" s="150"/>
      <c r="H66" s="119">
        <v>232.55510000000001</v>
      </c>
      <c r="I66" s="119">
        <v>930.22040000000004</v>
      </c>
      <c r="J66" s="140">
        <f t="shared" si="1"/>
        <v>1162.7755</v>
      </c>
      <c r="K66" s="131"/>
      <c r="L66" s="131"/>
      <c r="M66" s="131"/>
      <c r="N66" s="131"/>
      <c r="O66" s="131"/>
      <c r="P66" s="131"/>
      <c r="Q66" s="131"/>
      <c r="R66" s="149"/>
      <c r="S66" s="149"/>
      <c r="T66" s="149"/>
      <c r="U66" s="149"/>
      <c r="V66" s="149"/>
      <c r="W66" s="149"/>
      <c r="X66" s="149"/>
      <c r="Y66" s="149"/>
      <c r="Z66" s="149"/>
      <c r="AA66" s="149"/>
      <c r="AB66" s="149"/>
      <c r="AC66" s="149"/>
      <c r="AD66" s="149"/>
    </row>
    <row r="67" spans="1:30" ht="45" x14ac:dyDescent="0.2">
      <c r="A67" s="137" t="s">
        <v>14</v>
      </c>
      <c r="B67" s="137" t="s">
        <v>15</v>
      </c>
      <c r="C67" s="136" t="s">
        <v>16</v>
      </c>
      <c r="D67" s="136" t="s">
        <v>17</v>
      </c>
      <c r="E67" s="136" t="s">
        <v>18</v>
      </c>
      <c r="F67" s="135"/>
      <c r="G67" s="136" t="s">
        <v>19</v>
      </c>
      <c r="H67" s="136" t="s">
        <v>20</v>
      </c>
      <c r="I67" s="136" t="s">
        <v>21</v>
      </c>
      <c r="J67" s="136" t="s">
        <v>22</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44" t="s">
        <v>23</v>
      </c>
      <c r="B68" s="152" t="s">
        <v>24</v>
      </c>
      <c r="C68" s="142">
        <f>SUMIFS($E$7:$E$66,$B$7:$B$66,"DAS",$D$7:$D$66,"&lt;&gt;VAGO")</f>
        <v>1</v>
      </c>
      <c r="D68" s="142">
        <f>SUMIFS($E$7:$E$66,$B$7:$B$66,"DAS",$D$7:$D$66,"VAGO")</f>
        <v>0</v>
      </c>
      <c r="E68" s="142">
        <f t="shared" ref="E68:E78" si="2">C68+D68</f>
        <v>1</v>
      </c>
      <c r="F68" s="148"/>
      <c r="G68" s="204">
        <f>SUMIF($B$7:$B$66,"DAS",$G$7:$G$66)</f>
        <v>0</v>
      </c>
      <c r="H68" s="204">
        <f>SUMIF($B$7:$B$66,"DAS",$H$7:$H$66)</f>
        <v>10570</v>
      </c>
      <c r="I68" s="204">
        <f>SUMIF($B$7:$B$66,"DAS",$I$7:$I$66)</f>
        <v>0</v>
      </c>
      <c r="J68" s="204">
        <f>SUMIF($B$7:$B$66,"DAS",$J$7:$J$66)</f>
        <v>10570</v>
      </c>
      <c r="K68" s="130"/>
      <c r="L68" s="130"/>
      <c r="M68" s="130"/>
      <c r="N68" s="130"/>
      <c r="O68" s="130"/>
      <c r="P68" s="130"/>
      <c r="Q68" s="130"/>
    </row>
    <row r="69" spans="1:30" x14ac:dyDescent="0.2">
      <c r="A69" s="144" t="s">
        <v>25</v>
      </c>
      <c r="B69" s="152" t="s">
        <v>26</v>
      </c>
      <c r="C69" s="142">
        <f>SUMIFS($E$7:$E$66,$B$7:$B$66,"DAS-1",$D$7:$D$66,"&lt;&gt;VAGO")</f>
        <v>2</v>
      </c>
      <c r="D69" s="142">
        <f>SUMIFS($E$7:$E$66,$B$7:$B$66,"DAS-1",$D$7:$D$66,"VAGO")</f>
        <v>0</v>
      </c>
      <c r="E69" s="142">
        <f t="shared" si="2"/>
        <v>2</v>
      </c>
      <c r="F69" s="141"/>
      <c r="G69" s="204">
        <f>SUMIF($B$7:$B$66,"DAS-1",$G$7:$G$66)</f>
        <v>0</v>
      </c>
      <c r="H69" s="204">
        <f>SUMIF($B$7:$B$66,"DAS-1",$H$7:$H$66)</f>
        <v>3986.6476400000006</v>
      </c>
      <c r="I69" s="204">
        <f>SUMIF($B$7:$B$66,"DAS-1",$I$7:$I$66)</f>
        <v>15946.590560000001</v>
      </c>
      <c r="J69" s="204">
        <f>SUMIF($B$7:$B$66,"DAS-1",$J$7:$J$66)</f>
        <v>19933.2382</v>
      </c>
      <c r="K69" s="130"/>
      <c r="L69" s="130"/>
      <c r="M69" s="130"/>
      <c r="N69" s="130"/>
      <c r="O69" s="130"/>
      <c r="P69" s="130"/>
      <c r="Q69" s="130"/>
    </row>
    <row r="70" spans="1:30" x14ac:dyDescent="0.2">
      <c r="A70" s="144" t="s">
        <v>27</v>
      </c>
      <c r="B70" s="152" t="s">
        <v>28</v>
      </c>
      <c r="C70" s="142">
        <f>SUMIFS($E$7:$E$66,$B$7:$B$66,"DAS-2",$D$7:$D$66,"&lt;&gt;VAGO")</f>
        <v>5</v>
      </c>
      <c r="D70" s="142">
        <f>SUMIFS($E$7:$E$66,$B$7:$B$66,"DAS-2",$D$7:$D$66,"VAGO")</f>
        <v>0</v>
      </c>
      <c r="E70" s="142">
        <f t="shared" si="2"/>
        <v>5</v>
      </c>
      <c r="F70" s="141"/>
      <c r="G70" s="204">
        <f>SUMIF($B$7:$B$66,"DAS-2",$G$7:$G$66)</f>
        <v>0</v>
      </c>
      <c r="H70" s="204">
        <f>SUMIF($B$7:$B$66,"DAS-2",$H$7:$H$66)</f>
        <v>7308.8529999999992</v>
      </c>
      <c r="I70" s="204">
        <f>SUMIF($B$7:$B$66,"DAS-2",$I$7:$I$66)</f>
        <v>29235.411999999997</v>
      </c>
      <c r="J70" s="204">
        <f>SUMIF($B$7:$B$66,"DAS-2",$J$7:$J$66)</f>
        <v>36544.264999999999</v>
      </c>
      <c r="K70" s="130"/>
      <c r="L70" s="130"/>
      <c r="M70" s="130"/>
      <c r="N70" s="130"/>
      <c r="O70" s="130"/>
      <c r="P70" s="130"/>
      <c r="Q70" s="130"/>
    </row>
    <row r="71" spans="1:30" x14ac:dyDescent="0.2">
      <c r="A71" s="144" t="s">
        <v>29</v>
      </c>
      <c r="B71" s="152" t="s">
        <v>30</v>
      </c>
      <c r="C71" s="142">
        <f>SUMIFS($E$7:$E$66,$B$7:$B$66,"DAS-3",$D$7:$D$66,"&lt;&gt;VAGO")</f>
        <v>8</v>
      </c>
      <c r="D71" s="142">
        <f>SUMIFS($E$7:$E$66,$B$7:$B$66,"DAS-3",$D$7:$D$66,"VAGO")</f>
        <v>0</v>
      </c>
      <c r="E71" s="142">
        <f t="shared" si="2"/>
        <v>8</v>
      </c>
      <c r="F71" s="141"/>
      <c r="G71" s="204">
        <f>SUMIF($B$7:$B$66,"DAS-3",$G$7:$G$66)</f>
        <v>0</v>
      </c>
      <c r="H71" s="204">
        <f>SUMIF($B$7:$B$66,"DAS-3",$H$7:$H$66)</f>
        <v>9833.724000000002</v>
      </c>
      <c r="I71" s="204">
        <f>SUMIF($B$7:$B$66,"DAS-3",$I$7:$I$66)</f>
        <v>39334.896000000008</v>
      </c>
      <c r="J71" s="204">
        <f>SUMIF($B$7:$B$66,"DAS-3",$J$7:$J$66)</f>
        <v>49168.62</v>
      </c>
      <c r="K71" s="130"/>
      <c r="L71" s="130"/>
      <c r="M71" s="130"/>
      <c r="N71" s="130"/>
      <c r="O71" s="130"/>
      <c r="P71" s="130"/>
      <c r="Q71" s="130"/>
    </row>
    <row r="72" spans="1:30" x14ac:dyDescent="0.2">
      <c r="A72" s="147" t="s">
        <v>31</v>
      </c>
      <c r="B72" s="152" t="s">
        <v>32</v>
      </c>
      <c r="C72" s="142">
        <f>SUMIFS($E$7:$E$66,$B$7:$B$66,"DAS-4",$D$7:$D$66,"&lt;&gt;VAGO")</f>
        <v>4</v>
      </c>
      <c r="D72" s="142">
        <f>SUMIFS($E$7:$E$66,$B$7:$B$66,"DAS-4",$D$7:$D$66,"VAGO")</f>
        <v>0</v>
      </c>
      <c r="E72" s="142">
        <f t="shared" si="2"/>
        <v>4</v>
      </c>
      <c r="F72" s="145"/>
      <c r="G72" s="204">
        <f>SUMIF($B$7:$B$66,"DAS-4",$G$7:$G$66)</f>
        <v>0</v>
      </c>
      <c r="H72" s="204">
        <f>SUMIF($B$7:$B$66,"DAS-4",$H$7:$H$66)</f>
        <v>4518.1978400000007</v>
      </c>
      <c r="I72" s="204">
        <f>SUMIF($B$7:$B$66,"DAS-4",$I$7:$I$66)</f>
        <v>18072.791360000003</v>
      </c>
      <c r="J72" s="204">
        <f>SUMIF($B$7:$B$66,"DAS-4",$J$7:$J$66)</f>
        <v>22590.989200000004</v>
      </c>
      <c r="K72" s="130"/>
      <c r="L72" s="130"/>
      <c r="M72" s="130"/>
      <c r="N72" s="130"/>
      <c r="O72" s="130"/>
      <c r="P72" s="130"/>
      <c r="Q72" s="130"/>
    </row>
    <row r="73" spans="1:30" x14ac:dyDescent="0.2">
      <c r="A73" s="147" t="s">
        <v>33</v>
      </c>
      <c r="B73" s="152" t="s">
        <v>34</v>
      </c>
      <c r="C73" s="142">
        <f>SUMIFS($E$7:$E$66,$B$7:$B$66,"DAS-5",$D$7:$D$66,"&lt;&gt;VAGO")</f>
        <v>8</v>
      </c>
      <c r="D73" s="142">
        <f>SUMIFS($E$7:$E$66,$B$7:$B$66,"DAS-5",$D$7:$D$66,"VAGO")</f>
        <v>0</v>
      </c>
      <c r="E73" s="142">
        <f t="shared" si="2"/>
        <v>8</v>
      </c>
      <c r="F73" s="145"/>
      <c r="G73" s="204">
        <f>SUMIF($B$7:$B$66,"DAS-5",$G$7:$G$66)</f>
        <v>0</v>
      </c>
      <c r="H73" s="204">
        <f>SUMIF($B$7:$B$66,"DAS-5",$H$7:$H$66)</f>
        <v>7441.7390400000004</v>
      </c>
      <c r="I73" s="204">
        <f>SUMIF($B$7:$B$66,"DAS-5",$I$7:$I$66)</f>
        <v>29766.956160000002</v>
      </c>
      <c r="J73" s="204">
        <f>SUMIF($B$7:$B$66,"DAS-5",$J$7:$J$66)</f>
        <v>37208.695200000009</v>
      </c>
      <c r="K73" s="130"/>
      <c r="L73" s="130"/>
      <c r="M73" s="130"/>
      <c r="N73" s="130"/>
      <c r="O73" s="130"/>
      <c r="P73" s="130"/>
      <c r="Q73" s="130"/>
    </row>
    <row r="74" spans="1:30" x14ac:dyDescent="0.2">
      <c r="A74" s="147" t="s">
        <v>35</v>
      </c>
      <c r="B74" s="152" t="s">
        <v>36</v>
      </c>
      <c r="C74" s="142">
        <f>SUMIFS($E$7:$E$66,$B$7:$B$66,"CAA-1",$D$7:$D$66,"&lt;&gt;VAGO")</f>
        <v>3</v>
      </c>
      <c r="D74" s="142">
        <f>SUMIFS($E$7:$E$66,$B$7:$B$66,"CAA-1",$D$7:$D$66,"VAGO")</f>
        <v>0</v>
      </c>
      <c r="E74" s="142">
        <f t="shared" si="2"/>
        <v>3</v>
      </c>
      <c r="F74" s="145"/>
      <c r="G74" s="204">
        <f>SUMIF($B$7:$B$66,"CAA-1",$G$7:$G$66)</f>
        <v>0</v>
      </c>
      <c r="H74" s="204">
        <f>SUMIF($B$7:$B$66,"CAA-1",$H$7:$H$66)</f>
        <v>2421.8847719999999</v>
      </c>
      <c r="I74" s="204">
        <f>SUMIF($B$7:$B$66,"CAA-1",$I$7:$I$66)</f>
        <v>9687.5390879999995</v>
      </c>
      <c r="J74" s="204">
        <f>SUMIF($B$7:$B$66,"CAA-1",$J$7:$J$66)</f>
        <v>12109.423859999999</v>
      </c>
      <c r="K74" s="130"/>
      <c r="L74" s="130"/>
      <c r="M74" s="130"/>
      <c r="N74" s="130"/>
      <c r="O74" s="130"/>
      <c r="P74" s="130"/>
      <c r="Q74" s="130"/>
    </row>
    <row r="75" spans="1:30" x14ac:dyDescent="0.2">
      <c r="A75" s="147" t="s">
        <v>37</v>
      </c>
      <c r="B75" s="152" t="s">
        <v>38</v>
      </c>
      <c r="C75" s="142">
        <f>SUMIFS($E$7:$E$66,$B$7:$B$66,"CAA-2",$D$7:$D$66,"&lt;&gt;VAGO")</f>
        <v>5</v>
      </c>
      <c r="D75" s="142">
        <f>SUMIFS($E$7:$E$66,$B$7:$B$66,"CAA-2",$D$7:$D$66,"VAGO")</f>
        <v>0</v>
      </c>
      <c r="E75" s="142">
        <f t="shared" si="2"/>
        <v>5</v>
      </c>
      <c r="F75" s="145"/>
      <c r="G75" s="204">
        <f>SUMIF($B$7:$B$66,"CAA-2",$G$7:$G$66)</f>
        <v>0</v>
      </c>
      <c r="H75" s="204">
        <f>SUMIF($B$7:$B$66,"CAA-2",$H$7:$H$66)</f>
        <v>3322.211400000001</v>
      </c>
      <c r="I75" s="204">
        <f>SUMIF($B$7:$B$66,"CAA-2",$I$7:$I$66)</f>
        <v>13288.845600000004</v>
      </c>
      <c r="J75" s="204">
        <f>SUMIF($B$7:$B$66,"CAA-2",$J$7:$J$66)</f>
        <v>16611.057000000004</v>
      </c>
      <c r="K75" s="130"/>
      <c r="L75" s="130"/>
      <c r="M75" s="130"/>
      <c r="N75" s="130"/>
      <c r="O75" s="130"/>
      <c r="P75" s="130"/>
      <c r="Q75" s="130"/>
    </row>
    <row r="76" spans="1:30" x14ac:dyDescent="0.2">
      <c r="A76" s="147" t="s">
        <v>39</v>
      </c>
      <c r="B76" s="152" t="s">
        <v>40</v>
      </c>
      <c r="C76" s="142">
        <f>SUMIFS($E$7:$E$66,$B$7:$B$66,"CAA-3",$D$7:$D$66,"&lt;&gt;VAGO")</f>
        <v>19</v>
      </c>
      <c r="D76" s="142">
        <f>SUMIFS($E$7:$E$66,$B$7:$B$66,"CAA-3",$D$7:$D$66,"VAGO")</f>
        <v>0</v>
      </c>
      <c r="E76" s="142">
        <f t="shared" si="2"/>
        <v>19</v>
      </c>
      <c r="F76" s="141"/>
      <c r="G76" s="204">
        <f>SUMIF($B$7:$B$66,"CAA-3",$G$7:$G$66)</f>
        <v>0</v>
      </c>
      <c r="H76" s="204">
        <f>SUMIF($B$7:$B$66,"CAA-3",$H$7:$H$66)</f>
        <v>8205.8564199999983</v>
      </c>
      <c r="I76" s="204">
        <f>SUMIF($B$7:$B$66,"CAA-3",$I$7:$I$66)</f>
        <v>32823.425679999993</v>
      </c>
      <c r="J76" s="204">
        <f>SUMIF($B$7:$B$66,"CAA-3",$J$7:$J$66)</f>
        <v>41029.282099999989</v>
      </c>
      <c r="K76" s="130"/>
      <c r="L76" s="130"/>
      <c r="M76" s="130"/>
      <c r="N76" s="130"/>
      <c r="O76" s="130"/>
      <c r="P76" s="130"/>
      <c r="Q76" s="130"/>
    </row>
    <row r="77" spans="1:30" x14ac:dyDescent="0.2">
      <c r="A77" s="147" t="s">
        <v>41</v>
      </c>
      <c r="B77" s="152" t="s">
        <v>42</v>
      </c>
      <c r="C77" s="142">
        <f>SUMIFS($E$7:$E$66,$B$7:$B$66,"CAA-4",$D$7:$D$66,"&lt;&gt;VAGO")</f>
        <v>0</v>
      </c>
      <c r="D77" s="142">
        <f>SUMIFS($E$7:$E$66,$B$7:$B$66,"CAA-4",$D$7:$D$66,"VAGO")</f>
        <v>0</v>
      </c>
      <c r="E77" s="142">
        <f t="shared" si="2"/>
        <v>0</v>
      </c>
      <c r="F77" s="141"/>
      <c r="G77" s="204">
        <f>SUMIF($B$7:$B$66,"CAA-4",$G$7:$G$66)</f>
        <v>0</v>
      </c>
      <c r="H77" s="204">
        <f>SUMIF($B$7:$B$66,"CAA-4",$H$7:$H$66)</f>
        <v>0</v>
      </c>
      <c r="I77" s="204">
        <f>SUMIF($B$7:$B$66,"CAA-4",$I$7:$I$66)</f>
        <v>0</v>
      </c>
      <c r="J77" s="204">
        <f>SUMIF($B$7:$B$66,"CAA-4",$J$7:$J$66)</f>
        <v>0</v>
      </c>
      <c r="K77" s="130"/>
      <c r="L77" s="130"/>
      <c r="M77" s="130"/>
      <c r="N77" s="130"/>
      <c r="O77" s="130"/>
      <c r="P77" s="130"/>
      <c r="Q77" s="130"/>
    </row>
    <row r="78" spans="1:30" x14ac:dyDescent="0.2">
      <c r="A78" s="147" t="s">
        <v>43</v>
      </c>
      <c r="B78" s="152" t="s">
        <v>44</v>
      </c>
      <c r="C78" s="142">
        <f>SUMIFS($E$7:$E$66,$B$7:$B$66,"CAA-5",$D$7:$D$66,"&lt;&gt;VAGO")</f>
        <v>5</v>
      </c>
      <c r="D78" s="142">
        <f>SUMIFS($E$7:$E$66,$B$7:$B$66,"CAA-5",$D$7:$D$66,"VAGO")</f>
        <v>0</v>
      </c>
      <c r="E78" s="142">
        <f t="shared" si="2"/>
        <v>5</v>
      </c>
      <c r="F78" s="141"/>
      <c r="G78" s="204">
        <f>SUMIF($B$7:$B$66,"CAA-5",$G$7:$G$66)</f>
        <v>0</v>
      </c>
      <c r="H78" s="204">
        <f>SUMIF($B$7:$B$66,"CAA-5",$H$7:$H$66)</f>
        <v>1162.7755</v>
      </c>
      <c r="I78" s="204">
        <f>SUMIF($B$7:$B$66,"CAA-5",$I$7:$I$66)</f>
        <v>4651.1019999999999</v>
      </c>
      <c r="J78" s="204">
        <f>SUMIF($B$7:$B$66,"CAA-5",$J$7:$J$66)</f>
        <v>5813.8774999999996</v>
      </c>
      <c r="K78" s="130"/>
      <c r="L78" s="130"/>
      <c r="M78" s="130"/>
      <c r="N78" s="130"/>
      <c r="O78" s="130"/>
      <c r="P78" s="130"/>
      <c r="Q78" s="130"/>
    </row>
    <row r="79" spans="1:30" x14ac:dyDescent="0.2">
      <c r="A79" s="137" t="s">
        <v>45</v>
      </c>
      <c r="B79" s="135"/>
      <c r="C79" s="136">
        <f>SUM(C68:C76)</f>
        <v>55</v>
      </c>
      <c r="D79" s="136">
        <f>SUM(D68:D76)</f>
        <v>0</v>
      </c>
      <c r="E79" s="136">
        <f>SUM(E68:E76)</f>
        <v>55</v>
      </c>
      <c r="F79" s="135"/>
      <c r="G79" s="203">
        <f>SUM(G68:G78)</f>
        <v>0</v>
      </c>
      <c r="H79" s="203">
        <f>SUM(H68:H78)</f>
        <v>58771.889611999999</v>
      </c>
      <c r="I79" s="203">
        <f>SUM(I68:I78)</f>
        <v>192807.558448</v>
      </c>
      <c r="J79" s="203">
        <f>SUM(J68:J78)</f>
        <v>251579.44806000002</v>
      </c>
      <c r="K79" s="130"/>
      <c r="L79" s="130"/>
      <c r="M79" s="130"/>
      <c r="N79" s="130"/>
      <c r="O79" s="130"/>
      <c r="P79" s="130"/>
      <c r="Q79" s="130"/>
    </row>
    <row r="80" spans="1:30" ht="45.75" customHeight="1" x14ac:dyDescent="0.2">
      <c r="A80" s="130"/>
      <c r="B80" s="130"/>
      <c r="C80" s="130"/>
      <c r="D80" s="130"/>
      <c r="E80" s="130"/>
      <c r="F80" s="130"/>
      <c r="G80" s="130"/>
      <c r="H80" s="131"/>
      <c r="I80" s="131"/>
      <c r="J80" s="198"/>
      <c r="K80" s="130"/>
      <c r="L80" s="130"/>
      <c r="M80" s="130"/>
      <c r="N80" s="130"/>
      <c r="O80" s="130"/>
      <c r="P80" s="130"/>
      <c r="Q80" s="130"/>
    </row>
    <row r="81" spans="1:30" x14ac:dyDescent="0.2">
      <c r="A81" s="284" t="s">
        <v>46</v>
      </c>
      <c r="B81" s="285"/>
      <c r="C81" s="285"/>
      <c r="D81" s="285"/>
      <c r="E81" s="285"/>
      <c r="F81" s="285"/>
      <c r="G81" s="285"/>
      <c r="H81" s="285"/>
      <c r="I81" s="286"/>
      <c r="J81" s="130"/>
      <c r="K81" s="133"/>
      <c r="L81" s="130"/>
      <c r="M81" s="130"/>
      <c r="N81" s="130"/>
      <c r="O81" s="130"/>
      <c r="P81" s="130"/>
      <c r="Q81" s="130"/>
    </row>
    <row r="82" spans="1:30" ht="30" x14ac:dyDescent="0.2">
      <c r="A82" s="196" t="s">
        <v>47</v>
      </c>
      <c r="B82" s="196" t="s">
        <v>48</v>
      </c>
      <c r="C82" s="196" t="s">
        <v>49</v>
      </c>
      <c r="D82" s="196" t="s">
        <v>50</v>
      </c>
      <c r="E82" s="196" t="s">
        <v>51</v>
      </c>
      <c r="F82" s="196" t="s">
        <v>52</v>
      </c>
      <c r="G82" s="196" t="s">
        <v>53</v>
      </c>
      <c r="H82" s="196" t="s">
        <v>54</v>
      </c>
      <c r="I82" s="196" t="s">
        <v>55</v>
      </c>
      <c r="J82" s="129"/>
      <c r="K82" s="133"/>
      <c r="L82" s="129"/>
      <c r="M82" s="129"/>
      <c r="N82" s="129"/>
      <c r="O82" s="129"/>
      <c r="P82" s="129"/>
      <c r="Q82" s="129"/>
      <c r="R82" s="132"/>
      <c r="S82" s="132"/>
      <c r="T82" s="132"/>
      <c r="U82" s="132"/>
      <c r="V82" s="132"/>
      <c r="W82" s="132"/>
      <c r="X82" s="132"/>
      <c r="Y82" s="132"/>
      <c r="Z82" s="132"/>
      <c r="AA82" s="132"/>
      <c r="AB82" s="132"/>
      <c r="AC82" s="132"/>
      <c r="AD82" s="132"/>
    </row>
    <row r="83" spans="1:30" x14ac:dyDescent="0.2">
      <c r="A83" s="158" t="s">
        <v>302</v>
      </c>
      <c r="B83" s="199" t="s">
        <v>65</v>
      </c>
      <c r="C83" s="153" t="s">
        <v>296</v>
      </c>
      <c r="D83" s="153" t="s">
        <v>280</v>
      </c>
      <c r="E83" s="152">
        <v>1</v>
      </c>
      <c r="F83" s="151" t="s">
        <v>336</v>
      </c>
      <c r="G83" s="150"/>
      <c r="H83" s="118">
        <v>5847.0823999999993</v>
      </c>
      <c r="I83" s="140">
        <f t="shared" ref="I83:I120" si="3">SUM(G83:H83)</f>
        <v>5847.0823999999993</v>
      </c>
      <c r="J83" s="130"/>
      <c r="K83" s="131"/>
      <c r="L83" s="131"/>
      <c r="M83" s="131"/>
      <c r="N83" s="131"/>
      <c r="O83" s="131"/>
      <c r="P83" s="131"/>
      <c r="Q83" s="131"/>
      <c r="R83" s="149"/>
      <c r="S83" s="149"/>
      <c r="T83" s="149"/>
      <c r="U83" s="149"/>
      <c r="V83" s="149"/>
      <c r="W83" s="149"/>
      <c r="X83" s="149"/>
      <c r="Y83" s="149"/>
      <c r="Z83" s="149"/>
      <c r="AA83" s="149"/>
      <c r="AB83" s="149"/>
      <c r="AC83" s="149"/>
      <c r="AD83" s="149"/>
    </row>
    <row r="84" spans="1:30" x14ac:dyDescent="0.2">
      <c r="A84" s="192" t="s">
        <v>303</v>
      </c>
      <c r="B84" s="199" t="s">
        <v>65</v>
      </c>
      <c r="C84" s="153" t="s">
        <v>369</v>
      </c>
      <c r="D84" s="153" t="s">
        <v>280</v>
      </c>
      <c r="E84" s="152">
        <v>1</v>
      </c>
      <c r="F84" s="151" t="s">
        <v>950</v>
      </c>
      <c r="G84" s="150"/>
      <c r="H84" s="118">
        <v>5847.0823999999993</v>
      </c>
      <c r="I84" s="140">
        <f t="shared" si="3"/>
        <v>5847.0823999999993</v>
      </c>
      <c r="J84" s="130"/>
      <c r="K84" s="131"/>
      <c r="L84" s="131"/>
      <c r="M84" s="131"/>
      <c r="N84" s="131"/>
      <c r="O84" s="131"/>
      <c r="P84" s="131"/>
      <c r="Q84" s="131"/>
      <c r="R84" s="149"/>
      <c r="S84" s="149"/>
      <c r="T84" s="149"/>
      <c r="U84" s="149"/>
      <c r="V84" s="149"/>
      <c r="W84" s="149"/>
      <c r="X84" s="149"/>
      <c r="Y84" s="149"/>
      <c r="Z84" s="149"/>
      <c r="AA84" s="149"/>
      <c r="AB84" s="149"/>
      <c r="AC84" s="149"/>
      <c r="AD84" s="149"/>
    </row>
    <row r="85" spans="1:30" x14ac:dyDescent="0.2">
      <c r="A85" s="192" t="s">
        <v>304</v>
      </c>
      <c r="B85" s="199" t="s">
        <v>65</v>
      </c>
      <c r="C85" s="153" t="s">
        <v>183</v>
      </c>
      <c r="D85" s="153" t="s">
        <v>280</v>
      </c>
      <c r="E85" s="152">
        <v>1</v>
      </c>
      <c r="F85" s="151" t="s">
        <v>337</v>
      </c>
      <c r="G85" s="150"/>
      <c r="H85" s="118">
        <v>5847.0823999999993</v>
      </c>
      <c r="I85" s="140">
        <f t="shared" si="3"/>
        <v>5847.0823999999993</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305</v>
      </c>
      <c r="B86" s="199" t="s">
        <v>65</v>
      </c>
      <c r="C86" s="153" t="s">
        <v>295</v>
      </c>
      <c r="D86" s="153" t="s">
        <v>280</v>
      </c>
      <c r="E86" s="152">
        <v>1</v>
      </c>
      <c r="F86" s="151" t="s">
        <v>338</v>
      </c>
      <c r="G86" s="150"/>
      <c r="H86" s="118">
        <v>5847.0823999999993</v>
      </c>
      <c r="I86" s="140">
        <f t="shared" si="3"/>
        <v>5847.0823999999993</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306</v>
      </c>
      <c r="B87" s="199" t="s">
        <v>65</v>
      </c>
      <c r="C87" s="153" t="s">
        <v>370</v>
      </c>
      <c r="D87" s="153" t="s">
        <v>280</v>
      </c>
      <c r="E87" s="152">
        <v>1</v>
      </c>
      <c r="F87" s="151" t="s">
        <v>339</v>
      </c>
      <c r="G87" s="150"/>
      <c r="H87" s="118">
        <v>5847.0823999999993</v>
      </c>
      <c r="I87" s="140">
        <f t="shared" si="3"/>
        <v>5847.0823999999993</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307</v>
      </c>
      <c r="B88" s="199" t="s">
        <v>67</v>
      </c>
      <c r="C88" s="153" t="s">
        <v>371</v>
      </c>
      <c r="D88" s="153" t="s">
        <v>280</v>
      </c>
      <c r="E88" s="152">
        <v>1</v>
      </c>
      <c r="F88" s="151" t="s">
        <v>340</v>
      </c>
      <c r="G88" s="150"/>
      <c r="H88" s="150">
        <v>4916.8620000000001</v>
      </c>
      <c r="I88" s="140">
        <f t="shared" si="3"/>
        <v>4916.8620000000001</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58" t="s">
        <v>308</v>
      </c>
      <c r="B89" s="199" t="s">
        <v>67</v>
      </c>
      <c r="C89" s="153" t="s">
        <v>372</v>
      </c>
      <c r="D89" s="153" t="s">
        <v>280</v>
      </c>
      <c r="E89" s="152">
        <v>1</v>
      </c>
      <c r="F89" s="158" t="s">
        <v>341</v>
      </c>
      <c r="G89" s="150"/>
      <c r="H89" s="150">
        <v>4916.8620000000001</v>
      </c>
      <c r="I89" s="140">
        <f t="shared" si="3"/>
        <v>4916.8620000000001</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309</v>
      </c>
      <c r="B90" s="199" t="s">
        <v>69</v>
      </c>
      <c r="C90" s="153" t="s">
        <v>282</v>
      </c>
      <c r="D90" s="153" t="s">
        <v>280</v>
      </c>
      <c r="E90" s="152">
        <v>1</v>
      </c>
      <c r="F90" s="151" t="s">
        <v>342</v>
      </c>
      <c r="G90" s="150"/>
      <c r="H90" s="150">
        <v>4518.1978399999998</v>
      </c>
      <c r="I90" s="140">
        <f t="shared" si="3"/>
        <v>4518.1978399999998</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92" t="s">
        <v>310</v>
      </c>
      <c r="B91" s="199" t="s">
        <v>69</v>
      </c>
      <c r="C91" s="153" t="s">
        <v>286</v>
      </c>
      <c r="D91" s="153" t="s">
        <v>280</v>
      </c>
      <c r="E91" s="152">
        <v>1</v>
      </c>
      <c r="F91" s="164" t="s">
        <v>343</v>
      </c>
      <c r="G91" s="150"/>
      <c r="H91" s="150">
        <v>4518.1978399999998</v>
      </c>
      <c r="I91" s="140">
        <f t="shared" si="3"/>
        <v>4518.1978399999998</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92" t="s">
        <v>311</v>
      </c>
      <c r="B92" s="199" t="s">
        <v>69</v>
      </c>
      <c r="C92" s="153" t="s">
        <v>370</v>
      </c>
      <c r="D92" s="153" t="s">
        <v>280</v>
      </c>
      <c r="E92" s="152">
        <v>1</v>
      </c>
      <c r="F92" s="151" t="s">
        <v>344</v>
      </c>
      <c r="G92" s="150"/>
      <c r="H92" s="150">
        <v>4518.1978399999998</v>
      </c>
      <c r="I92" s="140">
        <f t="shared" si="3"/>
        <v>4518.1978399999998</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312</v>
      </c>
      <c r="B93" s="199" t="s">
        <v>69</v>
      </c>
      <c r="C93" s="153" t="s">
        <v>299</v>
      </c>
      <c r="D93" s="153" t="s">
        <v>280</v>
      </c>
      <c r="E93" s="152">
        <v>1</v>
      </c>
      <c r="F93" s="151" t="s">
        <v>345</v>
      </c>
      <c r="G93" s="150"/>
      <c r="H93" s="150">
        <v>4518.1978399999998</v>
      </c>
      <c r="I93" s="140">
        <f t="shared" si="3"/>
        <v>4518.1978399999998</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313</v>
      </c>
      <c r="B94" s="199" t="s">
        <v>69</v>
      </c>
      <c r="C94" s="153" t="s">
        <v>373</v>
      </c>
      <c r="D94" s="153" t="s">
        <v>184</v>
      </c>
      <c r="E94" s="152">
        <v>1</v>
      </c>
      <c r="F94" s="158" t="s">
        <v>346</v>
      </c>
      <c r="G94" s="150"/>
      <c r="H94" s="150">
        <v>4518.1978399999998</v>
      </c>
      <c r="I94" s="140">
        <f t="shared" si="3"/>
        <v>4518.1978399999998</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314</v>
      </c>
      <c r="B95" s="199" t="s">
        <v>69</v>
      </c>
      <c r="C95" s="153" t="s">
        <v>295</v>
      </c>
      <c r="D95" s="153" t="s">
        <v>280</v>
      </c>
      <c r="E95" s="152">
        <v>1</v>
      </c>
      <c r="F95" s="202" t="s">
        <v>347</v>
      </c>
      <c r="G95" s="150"/>
      <c r="H95" s="150">
        <v>4518.1978399999998</v>
      </c>
      <c r="I95" s="140">
        <f t="shared" si="3"/>
        <v>4518.1978399999998</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315</v>
      </c>
      <c r="B96" s="199" t="s">
        <v>69</v>
      </c>
      <c r="C96" s="153" t="s">
        <v>374</v>
      </c>
      <c r="D96" s="153" t="s">
        <v>280</v>
      </c>
      <c r="E96" s="152">
        <v>1</v>
      </c>
      <c r="F96" s="151" t="s">
        <v>348</v>
      </c>
      <c r="G96" s="150"/>
      <c r="H96" s="150">
        <v>4518.1978399999998</v>
      </c>
      <c r="I96" s="140">
        <f t="shared" si="3"/>
        <v>4518.1978399999998</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316</v>
      </c>
      <c r="B97" s="199" t="s">
        <v>69</v>
      </c>
      <c r="C97" s="153" t="s">
        <v>376</v>
      </c>
      <c r="D97" s="153" t="s">
        <v>280</v>
      </c>
      <c r="E97" s="152">
        <v>1</v>
      </c>
      <c r="F97" s="151" t="s">
        <v>956</v>
      </c>
      <c r="G97" s="150"/>
      <c r="H97" s="150">
        <v>4518.1978399999998</v>
      </c>
      <c r="I97" s="140">
        <f t="shared" si="3"/>
        <v>4518.1978399999998</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317</v>
      </c>
      <c r="B98" s="199" t="s">
        <v>69</v>
      </c>
      <c r="C98" s="153" t="s">
        <v>375</v>
      </c>
      <c r="D98" s="153" t="s">
        <v>280</v>
      </c>
      <c r="E98" s="152">
        <v>1</v>
      </c>
      <c r="F98" s="151" t="s">
        <v>925</v>
      </c>
      <c r="G98" s="150"/>
      <c r="H98" s="150">
        <v>4518.1978399999998</v>
      </c>
      <c r="I98" s="140">
        <f t="shared" si="3"/>
        <v>4518.1978399999998</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318</v>
      </c>
      <c r="B99" s="199" t="s">
        <v>69</v>
      </c>
      <c r="C99" s="153" t="s">
        <v>377</v>
      </c>
      <c r="D99" s="153" t="s">
        <v>280</v>
      </c>
      <c r="E99" s="152">
        <v>1</v>
      </c>
      <c r="F99" s="151" t="s">
        <v>349</v>
      </c>
      <c r="G99" s="150"/>
      <c r="H99" s="150">
        <v>4518.1978399999998</v>
      </c>
      <c r="I99" s="140">
        <f t="shared" si="3"/>
        <v>4518.1978399999998</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967</v>
      </c>
      <c r="B100" s="199" t="s">
        <v>69</v>
      </c>
      <c r="C100" s="153" t="s">
        <v>295</v>
      </c>
      <c r="D100" s="153" t="s">
        <v>280</v>
      </c>
      <c r="E100" s="152">
        <v>1</v>
      </c>
      <c r="F100" s="151" t="s">
        <v>355</v>
      </c>
      <c r="G100" s="150"/>
      <c r="H100" s="150">
        <v>4518.1978399999998</v>
      </c>
      <c r="I100" s="140">
        <f t="shared" si="3"/>
        <v>4518.1978399999998</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309</v>
      </c>
      <c r="B101" s="199" t="s">
        <v>69</v>
      </c>
      <c r="C101" s="153" t="s">
        <v>296</v>
      </c>
      <c r="D101" s="153" t="s">
        <v>280</v>
      </c>
      <c r="E101" s="152">
        <v>1</v>
      </c>
      <c r="F101" s="151" t="s">
        <v>350</v>
      </c>
      <c r="G101" s="150"/>
      <c r="H101" s="150">
        <v>4518.1978399999998</v>
      </c>
      <c r="I101" s="140">
        <f t="shared" si="3"/>
        <v>4518.1978399999998</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319</v>
      </c>
      <c r="B102" s="199" t="s">
        <v>71</v>
      </c>
      <c r="C102" s="153" t="s">
        <v>183</v>
      </c>
      <c r="D102" s="153" t="s">
        <v>280</v>
      </c>
      <c r="E102" s="152">
        <v>1</v>
      </c>
      <c r="F102" s="151" t="s">
        <v>351</v>
      </c>
      <c r="G102" s="150"/>
      <c r="H102" s="150">
        <v>3720.8695200000002</v>
      </c>
      <c r="I102" s="140">
        <f t="shared" si="3"/>
        <v>3720.8695200000002</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58" t="s">
        <v>320</v>
      </c>
      <c r="B103" s="199" t="s">
        <v>71</v>
      </c>
      <c r="C103" s="153" t="s">
        <v>301</v>
      </c>
      <c r="D103" s="153" t="s">
        <v>280</v>
      </c>
      <c r="E103" s="152">
        <v>1</v>
      </c>
      <c r="F103" s="158" t="s">
        <v>352</v>
      </c>
      <c r="G103" s="150"/>
      <c r="H103" s="150">
        <v>3720.8695200000002</v>
      </c>
      <c r="I103" s="140">
        <f t="shared" si="3"/>
        <v>3720.8695200000002</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201" t="s">
        <v>321</v>
      </c>
      <c r="B104" s="199" t="s">
        <v>71</v>
      </c>
      <c r="C104" s="153" t="s">
        <v>371</v>
      </c>
      <c r="D104" s="153" t="s">
        <v>280</v>
      </c>
      <c r="E104" s="152">
        <v>1</v>
      </c>
      <c r="F104" s="158" t="s">
        <v>353</v>
      </c>
      <c r="G104" s="150"/>
      <c r="H104" s="150">
        <v>3720.8695200000002</v>
      </c>
      <c r="I104" s="140">
        <f t="shared" si="3"/>
        <v>3720.8695200000002</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322</v>
      </c>
      <c r="B105" s="199" t="s">
        <v>71</v>
      </c>
      <c r="C105" s="153" t="s">
        <v>378</v>
      </c>
      <c r="D105" s="153" t="s">
        <v>280</v>
      </c>
      <c r="E105" s="152">
        <v>1</v>
      </c>
      <c r="F105" s="151" t="s">
        <v>354</v>
      </c>
      <c r="G105" s="150"/>
      <c r="H105" s="150">
        <v>3720.8695200000002</v>
      </c>
      <c r="I105" s="140">
        <f t="shared" si="3"/>
        <v>3720.8695200000002</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92" t="s">
        <v>323</v>
      </c>
      <c r="B106" s="199" t="s">
        <v>71</v>
      </c>
      <c r="C106" s="153" t="s">
        <v>295</v>
      </c>
      <c r="D106" s="153" t="s">
        <v>280</v>
      </c>
      <c r="E106" s="152">
        <v>1</v>
      </c>
      <c r="F106" s="157" t="s">
        <v>231</v>
      </c>
      <c r="G106" s="150"/>
      <c r="H106" s="150">
        <v>3720.8695200000002</v>
      </c>
      <c r="I106" s="140">
        <f t="shared" si="3"/>
        <v>3720.8695200000002</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192" t="s">
        <v>324</v>
      </c>
      <c r="B107" s="199" t="s">
        <v>71</v>
      </c>
      <c r="C107" s="153" t="s">
        <v>379</v>
      </c>
      <c r="D107" s="153" t="s">
        <v>280</v>
      </c>
      <c r="E107" s="152">
        <v>1</v>
      </c>
      <c r="F107" s="151" t="s">
        <v>356</v>
      </c>
      <c r="G107" s="150"/>
      <c r="H107" s="150">
        <v>3720.8695200000002</v>
      </c>
      <c r="I107" s="140">
        <f t="shared" si="3"/>
        <v>3720.8695200000002</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325</v>
      </c>
      <c r="B108" s="199" t="s">
        <v>71</v>
      </c>
      <c r="C108" s="153" t="s">
        <v>281</v>
      </c>
      <c r="D108" s="153" t="s">
        <v>280</v>
      </c>
      <c r="E108" s="152">
        <v>1</v>
      </c>
      <c r="F108" s="151" t="s">
        <v>927</v>
      </c>
      <c r="G108" s="150"/>
      <c r="H108" s="150">
        <v>3720.8695200000002</v>
      </c>
      <c r="I108" s="140">
        <f t="shared" si="3"/>
        <v>3720.8695200000002</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326</v>
      </c>
      <c r="B109" s="199" t="s">
        <v>71</v>
      </c>
      <c r="C109" s="153" t="s">
        <v>380</v>
      </c>
      <c r="D109" s="153" t="s">
        <v>280</v>
      </c>
      <c r="E109" s="152">
        <v>1</v>
      </c>
      <c r="F109" s="159" t="s">
        <v>358</v>
      </c>
      <c r="G109" s="150"/>
      <c r="H109" s="150">
        <v>3720.8695200000002</v>
      </c>
      <c r="I109" s="140">
        <f t="shared" si="3"/>
        <v>3720.8695200000002</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327</v>
      </c>
      <c r="B110" s="199" t="s">
        <v>73</v>
      </c>
      <c r="C110" s="153" t="s">
        <v>283</v>
      </c>
      <c r="D110" s="153" t="s">
        <v>280</v>
      </c>
      <c r="E110" s="152">
        <v>1</v>
      </c>
      <c r="F110" s="151" t="s">
        <v>359</v>
      </c>
      <c r="G110" s="150"/>
      <c r="H110" s="150">
        <v>2657.7691199999999</v>
      </c>
      <c r="I110" s="140">
        <f t="shared" si="3"/>
        <v>2657.7691199999999</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328</v>
      </c>
      <c r="B111" s="199" t="s">
        <v>73</v>
      </c>
      <c r="C111" s="153" t="s">
        <v>283</v>
      </c>
      <c r="D111" s="153" t="s">
        <v>280</v>
      </c>
      <c r="E111" s="152">
        <v>1</v>
      </c>
      <c r="F111" s="151" t="s">
        <v>360</v>
      </c>
      <c r="G111" s="150"/>
      <c r="H111" s="150">
        <v>2657.7691199999999</v>
      </c>
      <c r="I111" s="140">
        <f t="shared" si="3"/>
        <v>2657.7691199999999</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196</v>
      </c>
      <c r="B112" s="199" t="s">
        <v>73</v>
      </c>
      <c r="C112" s="153" t="s">
        <v>283</v>
      </c>
      <c r="D112" s="153" t="s">
        <v>280</v>
      </c>
      <c r="E112" s="152">
        <v>1</v>
      </c>
      <c r="F112" s="159" t="s">
        <v>361</v>
      </c>
      <c r="G112" s="150"/>
      <c r="H112" s="150">
        <v>2657.7691199999999</v>
      </c>
      <c r="I112" s="140">
        <f t="shared" si="3"/>
        <v>2657.7691199999999</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329</v>
      </c>
      <c r="B113" s="199" t="s">
        <v>73</v>
      </c>
      <c r="C113" s="153" t="s">
        <v>373</v>
      </c>
      <c r="D113" s="153" t="s">
        <v>280</v>
      </c>
      <c r="E113" s="152">
        <v>1</v>
      </c>
      <c r="F113" s="151" t="s">
        <v>398</v>
      </c>
      <c r="G113" s="150"/>
      <c r="H113" s="150">
        <v>2657.7691199999999</v>
      </c>
      <c r="I113" s="140">
        <f t="shared" si="3"/>
        <v>2657.7691199999999</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330</v>
      </c>
      <c r="B114" s="199" t="s">
        <v>73</v>
      </c>
      <c r="C114" s="153" t="s">
        <v>183</v>
      </c>
      <c r="D114" s="153" t="s">
        <v>280</v>
      </c>
      <c r="E114" s="152">
        <v>1</v>
      </c>
      <c r="F114" s="151" t="s">
        <v>362</v>
      </c>
      <c r="G114" s="150"/>
      <c r="H114" s="150">
        <v>2657.7691199999999</v>
      </c>
      <c r="I114" s="140">
        <f t="shared" si="3"/>
        <v>2657.7691199999999</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331</v>
      </c>
      <c r="B115" s="199" t="s">
        <v>73</v>
      </c>
      <c r="C115" s="153" t="s">
        <v>376</v>
      </c>
      <c r="D115" s="153" t="s">
        <v>280</v>
      </c>
      <c r="E115" s="152">
        <v>1</v>
      </c>
      <c r="F115" s="151" t="s">
        <v>363</v>
      </c>
      <c r="G115" s="150"/>
      <c r="H115" s="150">
        <v>2657.7691199999999</v>
      </c>
      <c r="I115" s="140">
        <f t="shared" si="3"/>
        <v>2657.7691199999999</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332</v>
      </c>
      <c r="B116" s="199" t="s">
        <v>73</v>
      </c>
      <c r="C116" s="153" t="s">
        <v>375</v>
      </c>
      <c r="D116" s="153" t="s">
        <v>280</v>
      </c>
      <c r="E116" s="152">
        <v>1</v>
      </c>
      <c r="F116" s="151" t="s">
        <v>364</v>
      </c>
      <c r="G116" s="150"/>
      <c r="H116" s="150">
        <v>2657.7691199999999</v>
      </c>
      <c r="I116" s="140">
        <f t="shared" si="3"/>
        <v>2657.7691199999999</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333</v>
      </c>
      <c r="B117" s="199" t="s">
        <v>73</v>
      </c>
      <c r="C117" s="153" t="s">
        <v>377</v>
      </c>
      <c r="D117" s="153" t="s">
        <v>280</v>
      </c>
      <c r="E117" s="152">
        <v>1</v>
      </c>
      <c r="F117" s="151" t="s">
        <v>365</v>
      </c>
      <c r="G117" s="150"/>
      <c r="H117" s="150">
        <v>2657.7691199999999</v>
      </c>
      <c r="I117" s="140">
        <f t="shared" si="3"/>
        <v>2657.7691199999999</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334</v>
      </c>
      <c r="B118" s="199" t="s">
        <v>73</v>
      </c>
      <c r="C118" s="153" t="s">
        <v>379</v>
      </c>
      <c r="D118" s="153" t="s">
        <v>280</v>
      </c>
      <c r="E118" s="152">
        <v>1</v>
      </c>
      <c r="F118" s="158" t="s">
        <v>366</v>
      </c>
      <c r="G118" s="150"/>
      <c r="H118" s="150">
        <v>2657.7691199999999</v>
      </c>
      <c r="I118" s="140">
        <f t="shared" si="3"/>
        <v>2657.7691199999999</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0" t="s">
        <v>335</v>
      </c>
      <c r="B119" s="199" t="s">
        <v>73</v>
      </c>
      <c r="C119" s="153" t="s">
        <v>282</v>
      </c>
      <c r="D119" s="153" t="s">
        <v>280</v>
      </c>
      <c r="E119" s="152">
        <v>1</v>
      </c>
      <c r="F119" s="151" t="s">
        <v>367</v>
      </c>
      <c r="G119" s="150"/>
      <c r="H119" s="150">
        <v>2657.7691199999999</v>
      </c>
      <c r="I119" s="140">
        <f t="shared" si="3"/>
        <v>2657.7691199999999</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200" t="s">
        <v>988</v>
      </c>
      <c r="B120" s="199" t="s">
        <v>73</v>
      </c>
      <c r="C120" s="153" t="s">
        <v>371</v>
      </c>
      <c r="D120" s="153" t="s">
        <v>280</v>
      </c>
      <c r="E120" s="152">
        <v>1</v>
      </c>
      <c r="F120" s="163" t="s">
        <v>987</v>
      </c>
      <c r="G120" s="150"/>
      <c r="H120" s="150">
        <v>2657.7691199999999</v>
      </c>
      <c r="I120" s="140">
        <f t="shared" si="3"/>
        <v>2657.7691199999999</v>
      </c>
      <c r="J120" s="130"/>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ht="45" x14ac:dyDescent="0.2">
      <c r="A121" s="137" t="s">
        <v>56</v>
      </c>
      <c r="B121" s="137" t="s">
        <v>57</v>
      </c>
      <c r="C121" s="136" t="s">
        <v>58</v>
      </c>
      <c r="D121" s="136" t="s">
        <v>59</v>
      </c>
      <c r="E121" s="136" t="s">
        <v>60</v>
      </c>
      <c r="F121" s="139"/>
      <c r="G121" s="136" t="s">
        <v>61</v>
      </c>
      <c r="H121" s="136" t="s">
        <v>62</v>
      </c>
      <c r="I121" s="136" t="s">
        <v>63</v>
      </c>
      <c r="J121" s="130"/>
      <c r="K121" s="133"/>
      <c r="L121" s="133"/>
      <c r="M121" s="133"/>
      <c r="N121" s="133"/>
      <c r="O121" s="133"/>
      <c r="P121" s="133"/>
      <c r="Q121" s="133"/>
      <c r="R121" s="138"/>
      <c r="S121" s="138"/>
      <c r="T121" s="138"/>
      <c r="U121" s="138"/>
      <c r="V121" s="138"/>
      <c r="W121" s="138"/>
      <c r="X121" s="138"/>
      <c r="Y121" s="138"/>
      <c r="Z121" s="138"/>
      <c r="AA121" s="138"/>
      <c r="AB121" s="138"/>
      <c r="AC121" s="138"/>
      <c r="AD121" s="138"/>
    </row>
    <row r="122" spans="1:30" x14ac:dyDescent="0.2">
      <c r="A122" s="144" t="s">
        <v>64</v>
      </c>
      <c r="B122" s="143" t="s">
        <v>65</v>
      </c>
      <c r="C122" s="142">
        <f>SUMIFS($E$83:$E$119,$B$83:$B$119,"FDA",$D$83:$D$119,"&lt;&gt;VAGO")</f>
        <v>5</v>
      </c>
      <c r="D122" s="142">
        <f>SUMIFS($E$83:$E$119,$B$83:$B$119,"FDA",$D$83:$D$119,"VAGO")</f>
        <v>0</v>
      </c>
      <c r="E122" s="142">
        <f>C122+D122</f>
        <v>5</v>
      </c>
      <c r="F122" s="148"/>
      <c r="G122" s="140">
        <f>SUMIF($B$83:$B$119,"FDA",$G$83:$G$119)</f>
        <v>0</v>
      </c>
      <c r="H122" s="140">
        <f>SUMIF($B$83:$B$119,"FDA",$H$83:$H$119)</f>
        <v>29235.411999999997</v>
      </c>
      <c r="I122" s="140">
        <f>SUMIF($B$83:$B$119,"FDA",$I$83:$I$119)</f>
        <v>29235.411999999997</v>
      </c>
      <c r="J122" s="131"/>
      <c r="K122" s="133"/>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144" t="s">
        <v>66</v>
      </c>
      <c r="B123" s="143" t="s">
        <v>67</v>
      </c>
      <c r="C123" s="142">
        <f>SUMIFS($E$83:$E$119,$B$83:$B$119,"FDA-1",$D$83:$D$119,"&lt;&gt;VAGO")</f>
        <v>2</v>
      </c>
      <c r="D123" s="142">
        <f>SUMIFS($E$83:$E$119,$B$83:$B$119,"FDA-1",$D$83:$D$119,"VAGO")</f>
        <v>0</v>
      </c>
      <c r="E123" s="142">
        <f>C123+D123</f>
        <v>2</v>
      </c>
      <c r="F123" s="148"/>
      <c r="G123" s="140">
        <f>SUMIF($B$83:$B$119,"FDA-1",$G$83:$G$119)</f>
        <v>0</v>
      </c>
      <c r="H123" s="140">
        <f>SUMIF($B$83:$B$119,"FDA-1",$H$83:$H$119)</f>
        <v>9833.7240000000002</v>
      </c>
      <c r="I123" s="140">
        <f>SUMIF($B$83:$B$119,"FDA-1",$I$83:$I$119)</f>
        <v>9833.7240000000002</v>
      </c>
      <c r="J123" s="131"/>
      <c r="K123" s="133"/>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144" t="s">
        <v>68</v>
      </c>
      <c r="B124" s="143" t="s">
        <v>69</v>
      </c>
      <c r="C124" s="142">
        <f>SUMIFS($E$83:$E$119,$B$83:$B$119,"FDA-2",$D$83:$D$119,"&lt;&gt;VAGO")</f>
        <v>12</v>
      </c>
      <c r="D124" s="142">
        <f>SUMIFS($E$83:$E$119,$B$83:$B$119,"FDA-2",$D$83:$D$119,"VAGO")</f>
        <v>0</v>
      </c>
      <c r="E124" s="142">
        <f>C124+D124</f>
        <v>12</v>
      </c>
      <c r="F124" s="141"/>
      <c r="G124" s="140">
        <f>SUMIF($B$83:$B$119,"FDA-2",$G$83:$G$119)</f>
        <v>0</v>
      </c>
      <c r="H124" s="140">
        <f>SUMIF($B$83:$B$119,"FDA-2",$H$83:$H$119)</f>
        <v>54218.374080000001</v>
      </c>
      <c r="I124" s="140">
        <f>SUMIF($B$83:$B$119,"FDA-2",$I$83:$I$119)</f>
        <v>54218.374080000001</v>
      </c>
      <c r="J124" s="131"/>
      <c r="K124" s="133"/>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144" t="s">
        <v>70</v>
      </c>
      <c r="B125" s="143" t="s">
        <v>71</v>
      </c>
      <c r="C125" s="142">
        <f>SUMIFS($E$83:$E$119,$B$83:$B$119,"FDA-3",$D$83:$D$119,"&lt;&gt;VAGO")</f>
        <v>8</v>
      </c>
      <c r="D125" s="142">
        <f>SUMIFS($E$83:$E$119,$B$83:$B$119,"FDA-3",$D$83:$D$119,"VAGO")</f>
        <v>0</v>
      </c>
      <c r="E125" s="142">
        <f>C125+D125</f>
        <v>8</v>
      </c>
      <c r="F125" s="145"/>
      <c r="G125" s="140">
        <f>SUMIF($B$83:$B$119,"FDA-3",$G$83:$G$119)</f>
        <v>0</v>
      </c>
      <c r="H125" s="140">
        <f>SUMIF($B$83:$B$119,"FDA-3",$H$83:$H$119)</f>
        <v>29766.956160000002</v>
      </c>
      <c r="I125" s="140">
        <f>SUMIF($B$83:$B$119,"FDA-3",$I$83:$I$119)</f>
        <v>29766.956160000002</v>
      </c>
      <c r="J125" s="131"/>
      <c r="K125" s="133"/>
      <c r="L125" s="131"/>
      <c r="M125" s="131"/>
      <c r="N125" s="131"/>
      <c r="O125" s="131"/>
      <c r="P125" s="131"/>
      <c r="Q125" s="131"/>
      <c r="R125" s="149"/>
      <c r="S125" s="149"/>
      <c r="T125" s="149"/>
      <c r="U125" s="149"/>
      <c r="V125" s="149"/>
      <c r="W125" s="149"/>
      <c r="X125" s="149"/>
      <c r="Y125" s="149"/>
      <c r="Z125" s="149"/>
      <c r="AA125" s="149"/>
      <c r="AB125" s="149"/>
      <c r="AC125" s="149"/>
      <c r="AD125" s="149"/>
    </row>
    <row r="126" spans="1:30" x14ac:dyDescent="0.2">
      <c r="A126" s="144" t="s">
        <v>72</v>
      </c>
      <c r="B126" s="143" t="s">
        <v>73</v>
      </c>
      <c r="C126" s="142">
        <f>SUMIFS($E$83:$E$119,$B$83:$B$119,"FDA-4",$D$83:$D$119,"&lt;&gt;VAGO")</f>
        <v>10</v>
      </c>
      <c r="D126" s="142">
        <f>SUMIFS($E$83:$E$119,$B$83:$B$119,"FDA-4",$D$83:$D$119,"VAGO")</f>
        <v>0</v>
      </c>
      <c r="E126" s="142">
        <f>C126+D126</f>
        <v>10</v>
      </c>
      <c r="F126" s="141"/>
      <c r="G126" s="140">
        <f>SUMIF($B$83:$B$119,"FDA-4",$G$83:$G$119)</f>
        <v>0</v>
      </c>
      <c r="H126" s="140">
        <f>SUMIF($B$83:$B$119,"FDA-4",$H$83:$H$119)</f>
        <v>26577.691200000005</v>
      </c>
      <c r="I126" s="140">
        <f>SUMIF($B$83:$B$119,"FDA-4",$I$83:$I$119)</f>
        <v>26577.691200000005</v>
      </c>
      <c r="J126" s="131"/>
      <c r="K126" s="133"/>
      <c r="L126" s="131"/>
      <c r="M126" s="131"/>
      <c r="N126" s="131"/>
      <c r="O126" s="131"/>
      <c r="P126" s="131"/>
      <c r="Q126" s="131"/>
      <c r="R126" s="149"/>
      <c r="S126" s="149"/>
      <c r="T126" s="149"/>
      <c r="U126" s="149"/>
      <c r="V126" s="149"/>
      <c r="W126" s="149"/>
      <c r="X126" s="149"/>
      <c r="Y126" s="149"/>
      <c r="Z126" s="149"/>
      <c r="AA126" s="149"/>
      <c r="AB126" s="149"/>
      <c r="AC126" s="149"/>
      <c r="AD126" s="149"/>
    </row>
    <row r="127" spans="1:30" ht="30" x14ac:dyDescent="0.2">
      <c r="A127" s="137" t="s">
        <v>74</v>
      </c>
      <c r="B127" s="139"/>
      <c r="C127" s="136">
        <f>SUM(C123:C126)</f>
        <v>32</v>
      </c>
      <c r="D127" s="136">
        <f>SUM(D123:D126)</f>
        <v>0</v>
      </c>
      <c r="E127" s="136">
        <f>SUM(E123:E126)</f>
        <v>32</v>
      </c>
      <c r="F127" s="139"/>
      <c r="G127" s="134">
        <f>SUM(G122:G126)</f>
        <v>0</v>
      </c>
      <c r="H127" s="134">
        <f>SUM(H122:H126)</f>
        <v>149632.15744000001</v>
      </c>
      <c r="I127" s="134">
        <f>SUM(I122:I126)</f>
        <v>149632.15744000001</v>
      </c>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ht="45" customHeight="1" x14ac:dyDescent="0.2">
      <c r="A128" s="198"/>
      <c r="B128" s="198"/>
      <c r="C128" s="198"/>
      <c r="D128" s="198"/>
      <c r="E128" s="198"/>
      <c r="F128" s="198"/>
      <c r="G128" s="198"/>
      <c r="H128" s="198"/>
      <c r="I128" s="133"/>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284" t="s">
        <v>75</v>
      </c>
      <c r="B129" s="282"/>
      <c r="C129" s="282"/>
      <c r="D129" s="282"/>
      <c r="E129" s="282"/>
      <c r="F129" s="282"/>
      <c r="G129" s="282"/>
      <c r="H129" s="282"/>
      <c r="I129" s="283"/>
      <c r="J129" s="131"/>
      <c r="K129" s="133"/>
      <c r="L129" s="131"/>
      <c r="M129" s="131"/>
      <c r="N129" s="131"/>
      <c r="O129" s="131"/>
      <c r="P129" s="131"/>
      <c r="Q129" s="131"/>
      <c r="R129" s="149"/>
      <c r="S129" s="149"/>
      <c r="T129" s="149"/>
      <c r="U129" s="149"/>
      <c r="V129" s="149"/>
      <c r="W129" s="149"/>
      <c r="X129" s="149"/>
      <c r="Y129" s="149"/>
      <c r="Z129" s="149"/>
      <c r="AA129" s="149"/>
      <c r="AB129" s="149"/>
      <c r="AC129" s="149"/>
      <c r="AD129" s="149"/>
    </row>
    <row r="130" spans="1:30" ht="30" x14ac:dyDescent="0.2">
      <c r="A130" s="197" t="s">
        <v>76</v>
      </c>
      <c r="B130" s="196" t="s">
        <v>77</v>
      </c>
      <c r="C130" s="196" t="s">
        <v>78</v>
      </c>
      <c r="D130" s="196" t="s">
        <v>79</v>
      </c>
      <c r="E130" s="196" t="s">
        <v>80</v>
      </c>
      <c r="F130" s="196" t="s">
        <v>81</v>
      </c>
      <c r="G130" s="196" t="s">
        <v>82</v>
      </c>
      <c r="H130" s="196" t="s">
        <v>83</v>
      </c>
      <c r="I130" s="196" t="s">
        <v>84</v>
      </c>
      <c r="J130" s="133"/>
      <c r="K130" s="133"/>
      <c r="L130" s="133"/>
      <c r="M130" s="133"/>
      <c r="N130" s="133"/>
      <c r="O130" s="133"/>
      <c r="P130" s="133"/>
      <c r="Q130" s="133"/>
      <c r="R130" s="132"/>
      <c r="S130" s="132"/>
      <c r="T130" s="132"/>
      <c r="U130" s="132"/>
      <c r="V130" s="132"/>
      <c r="W130" s="132"/>
      <c r="X130" s="132"/>
      <c r="Y130" s="132"/>
      <c r="Z130" s="132"/>
      <c r="AA130" s="132"/>
      <c r="AB130" s="132"/>
      <c r="AC130" s="132"/>
      <c r="AD130" s="132"/>
    </row>
    <row r="131" spans="1:30" x14ac:dyDescent="0.2">
      <c r="A131" s="155" t="s">
        <v>381</v>
      </c>
      <c r="B131" s="154" t="s">
        <v>94</v>
      </c>
      <c r="C131" s="154" t="s">
        <v>281</v>
      </c>
      <c r="D131" s="153" t="s">
        <v>280</v>
      </c>
      <c r="E131" s="152">
        <v>1</v>
      </c>
      <c r="F131" s="156" t="s">
        <v>389</v>
      </c>
      <c r="G131" s="150">
        <v>0</v>
      </c>
      <c r="H131" s="150">
        <v>1200.6885</v>
      </c>
      <c r="I131" s="140">
        <f t="shared" ref="I131:I194" si="4">SUM(G131:H131)</f>
        <v>1200.6885</v>
      </c>
      <c r="J131" s="131"/>
      <c r="K131" s="131"/>
      <c r="L131" s="131"/>
      <c r="M131" s="131"/>
      <c r="N131" s="131"/>
      <c r="O131" s="131"/>
      <c r="P131" s="131"/>
      <c r="Q131" s="131"/>
      <c r="R131" s="149"/>
      <c r="S131" s="149"/>
      <c r="T131" s="149"/>
      <c r="U131" s="149"/>
      <c r="V131" s="149"/>
      <c r="W131" s="149"/>
      <c r="X131" s="149"/>
      <c r="Y131" s="149"/>
      <c r="Z131" s="149"/>
      <c r="AA131" s="149"/>
      <c r="AB131" s="149"/>
      <c r="AC131" s="149"/>
      <c r="AD131" s="149"/>
    </row>
    <row r="132" spans="1:30" x14ac:dyDescent="0.2">
      <c r="A132" s="155" t="s">
        <v>381</v>
      </c>
      <c r="B132" s="154" t="s">
        <v>94</v>
      </c>
      <c r="C132" s="154" t="s">
        <v>281</v>
      </c>
      <c r="D132" s="153" t="s">
        <v>280</v>
      </c>
      <c r="E132" s="152">
        <v>1</v>
      </c>
      <c r="F132" s="158" t="s">
        <v>438</v>
      </c>
      <c r="G132" s="150"/>
      <c r="H132" s="150">
        <v>1200.6885</v>
      </c>
      <c r="I132" s="140">
        <f t="shared" si="4"/>
        <v>1200.6885</v>
      </c>
      <c r="J132" s="131"/>
      <c r="K132" s="131"/>
      <c r="L132" s="131"/>
      <c r="M132" s="131"/>
      <c r="N132" s="131"/>
      <c r="O132" s="131"/>
      <c r="P132" s="131"/>
      <c r="Q132" s="131"/>
      <c r="R132" s="149"/>
      <c r="S132" s="149"/>
      <c r="T132" s="149"/>
      <c r="U132" s="149"/>
      <c r="V132" s="149"/>
      <c r="W132" s="149"/>
      <c r="X132" s="149"/>
      <c r="Y132" s="149"/>
      <c r="Z132" s="149"/>
      <c r="AA132" s="149"/>
      <c r="AB132" s="149"/>
      <c r="AC132" s="149"/>
      <c r="AD132" s="149"/>
    </row>
    <row r="133" spans="1:30" x14ac:dyDescent="0.2">
      <c r="A133" s="155" t="s">
        <v>381</v>
      </c>
      <c r="B133" s="154" t="s">
        <v>94</v>
      </c>
      <c r="C133" s="154" t="s">
        <v>281</v>
      </c>
      <c r="D133" s="153" t="s">
        <v>280</v>
      </c>
      <c r="E133" s="152">
        <v>1</v>
      </c>
      <c r="F133" s="195" t="s">
        <v>390</v>
      </c>
      <c r="G133" s="150"/>
      <c r="H133" s="150">
        <v>1200.6885</v>
      </c>
      <c r="I133" s="140">
        <f t="shared" si="4"/>
        <v>1200.6885</v>
      </c>
      <c r="J133" s="131"/>
      <c r="K133" s="131"/>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155" t="s">
        <v>381</v>
      </c>
      <c r="B134" s="154" t="s">
        <v>94</v>
      </c>
      <c r="C134" s="154" t="s">
        <v>281</v>
      </c>
      <c r="D134" s="153" t="s">
        <v>280</v>
      </c>
      <c r="E134" s="152">
        <v>1</v>
      </c>
      <c r="F134" s="156" t="s">
        <v>974</v>
      </c>
      <c r="G134" s="150"/>
      <c r="H134" s="150">
        <v>1200.6885</v>
      </c>
      <c r="I134" s="140">
        <f t="shared" si="4"/>
        <v>1200.6885</v>
      </c>
      <c r="J134" s="131"/>
      <c r="K134" s="131"/>
      <c r="L134" s="131"/>
      <c r="M134" s="131"/>
      <c r="N134" s="131"/>
      <c r="O134" s="131"/>
      <c r="P134" s="131"/>
      <c r="Q134" s="131"/>
      <c r="R134" s="149"/>
      <c r="S134" s="149"/>
      <c r="T134" s="149"/>
      <c r="U134" s="149"/>
      <c r="V134" s="149"/>
      <c r="W134" s="149"/>
      <c r="X134" s="149"/>
      <c r="Y134" s="149"/>
      <c r="Z134" s="149"/>
      <c r="AA134" s="149"/>
      <c r="AB134" s="149"/>
      <c r="AC134" s="149"/>
      <c r="AD134" s="149"/>
    </row>
    <row r="135" spans="1:30" x14ac:dyDescent="0.2">
      <c r="A135" s="155" t="s">
        <v>381</v>
      </c>
      <c r="B135" s="154" t="s">
        <v>94</v>
      </c>
      <c r="C135" s="154" t="s">
        <v>281</v>
      </c>
      <c r="D135" s="153" t="s">
        <v>280</v>
      </c>
      <c r="E135" s="152">
        <v>1</v>
      </c>
      <c r="F135" s="158" t="s">
        <v>958</v>
      </c>
      <c r="G135" s="150"/>
      <c r="H135" s="150">
        <v>1200.6885</v>
      </c>
      <c r="I135" s="140">
        <f t="shared" si="4"/>
        <v>1200.6885</v>
      </c>
      <c r="J135" s="131"/>
      <c r="K135" s="131"/>
      <c r="L135" s="131"/>
      <c r="M135" s="131"/>
      <c r="N135" s="131"/>
      <c r="O135" s="131"/>
      <c r="P135" s="131"/>
      <c r="Q135" s="131"/>
      <c r="R135" s="149"/>
      <c r="S135" s="149"/>
      <c r="T135" s="149"/>
      <c r="U135" s="149"/>
      <c r="V135" s="149"/>
      <c r="W135" s="149"/>
      <c r="X135" s="149"/>
      <c r="Y135" s="149"/>
      <c r="Z135" s="149"/>
      <c r="AA135" s="149"/>
      <c r="AB135" s="149"/>
      <c r="AC135" s="149"/>
      <c r="AD135" s="149"/>
    </row>
    <row r="136" spans="1:30" x14ac:dyDescent="0.2">
      <c r="A136" s="162" t="s">
        <v>382</v>
      </c>
      <c r="B136" s="154" t="s">
        <v>94</v>
      </c>
      <c r="C136" s="154" t="s">
        <v>281</v>
      </c>
      <c r="D136" s="153" t="s">
        <v>280</v>
      </c>
      <c r="E136" s="152">
        <v>1</v>
      </c>
      <c r="F136" s="158" t="s">
        <v>391</v>
      </c>
      <c r="G136" s="150"/>
      <c r="H136" s="150">
        <v>1200.6885</v>
      </c>
      <c r="I136" s="140">
        <f t="shared" si="4"/>
        <v>1200.6885</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383</v>
      </c>
      <c r="B137" s="154" t="s">
        <v>388</v>
      </c>
      <c r="C137" s="154" t="s">
        <v>281</v>
      </c>
      <c r="D137" s="153" t="s">
        <v>184</v>
      </c>
      <c r="E137" s="152">
        <v>1</v>
      </c>
      <c r="F137" s="193" t="s">
        <v>392</v>
      </c>
      <c r="G137" s="150"/>
      <c r="H137" s="150">
        <v>732.54629999999997</v>
      </c>
      <c r="I137" s="140">
        <f t="shared" si="4"/>
        <v>732.54629999999997</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383</v>
      </c>
      <c r="B138" s="154" t="s">
        <v>388</v>
      </c>
      <c r="C138" s="154" t="s">
        <v>281</v>
      </c>
      <c r="D138" s="153" t="s">
        <v>280</v>
      </c>
      <c r="E138" s="152">
        <v>1</v>
      </c>
      <c r="F138" s="158" t="s">
        <v>393</v>
      </c>
      <c r="G138" s="150"/>
      <c r="H138" s="150">
        <v>732.54629999999997</v>
      </c>
      <c r="I138" s="140">
        <f t="shared" si="4"/>
        <v>732.54629999999997</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383</v>
      </c>
      <c r="B139" s="154" t="s">
        <v>388</v>
      </c>
      <c r="C139" s="154" t="s">
        <v>281</v>
      </c>
      <c r="D139" s="153" t="s">
        <v>280</v>
      </c>
      <c r="E139" s="152">
        <v>1</v>
      </c>
      <c r="F139" s="193" t="s">
        <v>394</v>
      </c>
      <c r="G139" s="150"/>
      <c r="H139" s="150">
        <v>732.54629999999997</v>
      </c>
      <c r="I139" s="140">
        <f t="shared" si="4"/>
        <v>732.54629999999997</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383</v>
      </c>
      <c r="B140" s="154" t="s">
        <v>388</v>
      </c>
      <c r="C140" s="154" t="s">
        <v>281</v>
      </c>
      <c r="D140" s="153" t="s">
        <v>280</v>
      </c>
      <c r="E140" s="152">
        <v>1</v>
      </c>
      <c r="F140" s="158" t="s">
        <v>395</v>
      </c>
      <c r="G140" s="150"/>
      <c r="H140" s="150">
        <v>732.54629999999997</v>
      </c>
      <c r="I140" s="140">
        <f t="shared" si="4"/>
        <v>732.54629999999997</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55" t="s">
        <v>384</v>
      </c>
      <c r="B141" s="154" t="s">
        <v>98</v>
      </c>
      <c r="C141" s="154" t="s">
        <v>281</v>
      </c>
      <c r="D141" s="153" t="s">
        <v>280</v>
      </c>
      <c r="E141" s="152">
        <v>1</v>
      </c>
      <c r="F141" s="172" t="s">
        <v>396</v>
      </c>
      <c r="G141" s="150"/>
      <c r="H141" s="150">
        <v>488.36419999999998</v>
      </c>
      <c r="I141" s="140">
        <f t="shared" si="4"/>
        <v>488.36419999999998</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384</v>
      </c>
      <c r="B142" s="154" t="s">
        <v>98</v>
      </c>
      <c r="C142" s="154" t="s">
        <v>281</v>
      </c>
      <c r="D142" s="153" t="s">
        <v>280</v>
      </c>
      <c r="E142" s="152">
        <v>1</v>
      </c>
      <c r="F142" s="166" t="s">
        <v>357</v>
      </c>
      <c r="G142" s="150"/>
      <c r="H142" s="150">
        <v>488.36419999999998</v>
      </c>
      <c r="I142" s="140">
        <f t="shared" si="4"/>
        <v>488.36419999999998</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384</v>
      </c>
      <c r="B143" s="154" t="s">
        <v>98</v>
      </c>
      <c r="C143" s="154" t="s">
        <v>281</v>
      </c>
      <c r="D143" s="153" t="s">
        <v>280</v>
      </c>
      <c r="E143" s="152">
        <v>1</v>
      </c>
      <c r="F143" s="172" t="s">
        <v>397</v>
      </c>
      <c r="G143" s="150"/>
      <c r="H143" s="150">
        <v>488.36419999999998</v>
      </c>
      <c r="I143" s="140">
        <f t="shared" si="4"/>
        <v>488.36419999999998</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384</v>
      </c>
      <c r="B144" s="154" t="s">
        <v>98</v>
      </c>
      <c r="C144" s="154" t="s">
        <v>281</v>
      </c>
      <c r="D144" s="153" t="s">
        <v>368</v>
      </c>
      <c r="E144" s="152">
        <v>1</v>
      </c>
      <c r="F144" s="166" t="s">
        <v>357</v>
      </c>
      <c r="G144" s="150"/>
      <c r="H144" s="150">
        <v>488.36419999999998</v>
      </c>
      <c r="I144" s="140">
        <f t="shared" si="4"/>
        <v>488.36419999999998</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384</v>
      </c>
      <c r="B145" s="154" t="s">
        <v>98</v>
      </c>
      <c r="C145" s="154" t="s">
        <v>281</v>
      </c>
      <c r="D145" s="153" t="s">
        <v>280</v>
      </c>
      <c r="E145" s="152">
        <v>1</v>
      </c>
      <c r="F145" s="158" t="s">
        <v>934</v>
      </c>
      <c r="G145" s="150"/>
      <c r="H145" s="150">
        <v>488.36419999999998</v>
      </c>
      <c r="I145" s="140">
        <f t="shared" si="4"/>
        <v>488.36419999999998</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154" t="s">
        <v>98</v>
      </c>
      <c r="C146" s="154" t="s">
        <v>281</v>
      </c>
      <c r="D146" s="153" t="s">
        <v>368</v>
      </c>
      <c r="E146" s="152">
        <v>1</v>
      </c>
      <c r="F146" s="166" t="s">
        <v>357</v>
      </c>
      <c r="G146" s="150"/>
      <c r="H146" s="150">
        <v>488.36419999999998</v>
      </c>
      <c r="I146" s="140">
        <f t="shared" si="4"/>
        <v>488.36419999999998</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154" t="s">
        <v>98</v>
      </c>
      <c r="C147" s="154" t="s">
        <v>281</v>
      </c>
      <c r="D147" s="153" t="s">
        <v>280</v>
      </c>
      <c r="E147" s="152">
        <v>1</v>
      </c>
      <c r="F147" s="193" t="s">
        <v>399</v>
      </c>
      <c r="G147" s="150"/>
      <c r="H147" s="150">
        <v>488.36419999999998</v>
      </c>
      <c r="I147" s="140">
        <f t="shared" si="4"/>
        <v>488.36419999999998</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384</v>
      </c>
      <c r="B148" s="154" t="s">
        <v>98</v>
      </c>
      <c r="C148" s="154" t="s">
        <v>281</v>
      </c>
      <c r="D148" s="153" t="s">
        <v>280</v>
      </c>
      <c r="E148" s="152">
        <v>1</v>
      </c>
      <c r="F148" s="194" t="s">
        <v>400</v>
      </c>
      <c r="G148" s="150"/>
      <c r="H148" s="150">
        <v>488.36419999999998</v>
      </c>
      <c r="I148" s="140">
        <f t="shared" si="4"/>
        <v>488.36419999999998</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385</v>
      </c>
      <c r="B149" s="154" t="s">
        <v>104</v>
      </c>
      <c r="C149" s="154" t="s">
        <v>281</v>
      </c>
      <c r="D149" s="153" t="s">
        <v>280</v>
      </c>
      <c r="E149" s="152">
        <v>1</v>
      </c>
      <c r="F149" s="158" t="s">
        <v>401</v>
      </c>
      <c r="G149" s="150"/>
      <c r="H149" s="150">
        <v>313.94409999999999</v>
      </c>
      <c r="I149" s="140">
        <f t="shared" si="4"/>
        <v>313.94409999999999</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386</v>
      </c>
      <c r="B150" s="154" t="s">
        <v>102</v>
      </c>
      <c r="C150" s="154" t="s">
        <v>281</v>
      </c>
      <c r="D150" s="153" t="s">
        <v>368</v>
      </c>
      <c r="E150" s="152">
        <v>1</v>
      </c>
      <c r="F150" s="166" t="s">
        <v>357</v>
      </c>
      <c r="G150" s="150"/>
      <c r="H150" s="150">
        <v>401.1617</v>
      </c>
      <c r="I150" s="140">
        <f t="shared" si="4"/>
        <v>401.1617</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55" t="s">
        <v>402</v>
      </c>
      <c r="B151" s="154" t="s">
        <v>94</v>
      </c>
      <c r="C151" s="154" t="s">
        <v>183</v>
      </c>
      <c r="D151" s="153" t="s">
        <v>280</v>
      </c>
      <c r="E151" s="152">
        <v>1</v>
      </c>
      <c r="F151" s="158" t="s">
        <v>405</v>
      </c>
      <c r="G151" s="150"/>
      <c r="H151" s="150">
        <v>1200.6885</v>
      </c>
      <c r="I151" s="140">
        <f t="shared" si="4"/>
        <v>1200.6885</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62" t="s">
        <v>403</v>
      </c>
      <c r="B152" s="154" t="s">
        <v>94</v>
      </c>
      <c r="C152" s="154" t="s">
        <v>183</v>
      </c>
      <c r="D152" s="153" t="s">
        <v>280</v>
      </c>
      <c r="E152" s="152">
        <v>1</v>
      </c>
      <c r="F152" s="158" t="s">
        <v>406</v>
      </c>
      <c r="G152" s="150"/>
      <c r="H152" s="150">
        <v>1200.6885</v>
      </c>
      <c r="I152" s="140">
        <f t="shared" si="4"/>
        <v>1200.6885</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383</v>
      </c>
      <c r="B153" s="154" t="s">
        <v>388</v>
      </c>
      <c r="C153" s="154" t="s">
        <v>183</v>
      </c>
      <c r="D153" s="153" t="s">
        <v>280</v>
      </c>
      <c r="E153" s="152">
        <v>1</v>
      </c>
      <c r="F153" s="193" t="s">
        <v>407</v>
      </c>
      <c r="G153" s="150"/>
      <c r="H153" s="150">
        <v>732.54629999999997</v>
      </c>
      <c r="I153" s="140">
        <f t="shared" si="4"/>
        <v>732.54629999999997</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55" t="s">
        <v>383</v>
      </c>
      <c r="B154" s="154" t="s">
        <v>388</v>
      </c>
      <c r="C154" s="154" t="s">
        <v>183</v>
      </c>
      <c r="D154" s="153" t="s">
        <v>368</v>
      </c>
      <c r="E154" s="152">
        <v>1</v>
      </c>
      <c r="F154" s="166" t="s">
        <v>357</v>
      </c>
      <c r="G154" s="150"/>
      <c r="H154" s="150">
        <v>732.54629999999997</v>
      </c>
      <c r="I154" s="140">
        <f t="shared" si="4"/>
        <v>732.54629999999997</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92" t="s">
        <v>384</v>
      </c>
      <c r="B155" s="154" t="s">
        <v>98</v>
      </c>
      <c r="C155" s="154" t="s">
        <v>183</v>
      </c>
      <c r="D155" s="153" t="s">
        <v>280</v>
      </c>
      <c r="E155" s="152">
        <v>1</v>
      </c>
      <c r="F155" s="158" t="s">
        <v>408</v>
      </c>
      <c r="G155" s="150"/>
      <c r="H155" s="150">
        <v>488.36419999999998</v>
      </c>
      <c r="I155" s="140">
        <f t="shared" si="4"/>
        <v>488.36419999999998</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404</v>
      </c>
      <c r="B156" s="154" t="s">
        <v>387</v>
      </c>
      <c r="C156" s="154" t="s">
        <v>183</v>
      </c>
      <c r="D156" s="153" t="s">
        <v>280</v>
      </c>
      <c r="E156" s="152">
        <v>1</v>
      </c>
      <c r="F156" s="158" t="s">
        <v>409</v>
      </c>
      <c r="G156" s="150"/>
      <c r="H156" s="150">
        <v>436.04270000000002</v>
      </c>
      <c r="I156" s="140">
        <f t="shared" si="4"/>
        <v>436.04270000000002</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55" t="s">
        <v>404</v>
      </c>
      <c r="B157" s="154" t="s">
        <v>387</v>
      </c>
      <c r="C157" s="154" t="s">
        <v>183</v>
      </c>
      <c r="D157" s="153" t="s">
        <v>280</v>
      </c>
      <c r="E157" s="152">
        <v>1</v>
      </c>
      <c r="F157" s="158" t="s">
        <v>410</v>
      </c>
      <c r="G157" s="150"/>
      <c r="H157" s="150">
        <v>436.04270000000002</v>
      </c>
      <c r="I157" s="140">
        <f t="shared" si="4"/>
        <v>436.04270000000002</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65" t="s">
        <v>386</v>
      </c>
      <c r="B158" s="154" t="s">
        <v>102</v>
      </c>
      <c r="C158" s="154" t="s">
        <v>183</v>
      </c>
      <c r="D158" s="153" t="s">
        <v>280</v>
      </c>
      <c r="E158" s="152">
        <v>1</v>
      </c>
      <c r="F158" s="158" t="s">
        <v>411</v>
      </c>
      <c r="G158" s="150"/>
      <c r="H158" s="150">
        <v>401.1617</v>
      </c>
      <c r="I158" s="140">
        <f t="shared" si="4"/>
        <v>401.1617</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65" t="s">
        <v>386</v>
      </c>
      <c r="B159" s="154" t="s">
        <v>102</v>
      </c>
      <c r="C159" s="154" t="s">
        <v>183</v>
      </c>
      <c r="D159" s="153" t="s">
        <v>280</v>
      </c>
      <c r="E159" s="152">
        <v>1</v>
      </c>
      <c r="F159" s="158" t="s">
        <v>412</v>
      </c>
      <c r="G159" s="150"/>
      <c r="H159" s="150">
        <v>401.1617</v>
      </c>
      <c r="I159" s="140">
        <f t="shared" si="4"/>
        <v>401.1617</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65" t="s">
        <v>386</v>
      </c>
      <c r="B160" s="154" t="s">
        <v>102</v>
      </c>
      <c r="C160" s="154" t="s">
        <v>183</v>
      </c>
      <c r="D160" s="153" t="s">
        <v>280</v>
      </c>
      <c r="E160" s="152">
        <v>1</v>
      </c>
      <c r="F160" s="158" t="s">
        <v>413</v>
      </c>
      <c r="G160" s="150"/>
      <c r="H160" s="150">
        <v>401.1617</v>
      </c>
      <c r="I160" s="140">
        <f t="shared" si="4"/>
        <v>401.1617</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65" t="s">
        <v>386</v>
      </c>
      <c r="B161" s="154" t="s">
        <v>102</v>
      </c>
      <c r="C161" s="154" t="s">
        <v>183</v>
      </c>
      <c r="D161" s="153" t="s">
        <v>280</v>
      </c>
      <c r="E161" s="152">
        <v>1</v>
      </c>
      <c r="F161" s="158" t="s">
        <v>414</v>
      </c>
      <c r="G161" s="150"/>
      <c r="H161" s="150">
        <v>401.1617</v>
      </c>
      <c r="I161" s="140">
        <f t="shared" si="4"/>
        <v>401.1617</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65" t="s">
        <v>386</v>
      </c>
      <c r="B162" s="154" t="s">
        <v>102</v>
      </c>
      <c r="C162" s="154" t="s">
        <v>183</v>
      </c>
      <c r="D162" s="153" t="s">
        <v>280</v>
      </c>
      <c r="E162" s="152">
        <v>1</v>
      </c>
      <c r="F162" s="158" t="s">
        <v>415</v>
      </c>
      <c r="G162" s="150"/>
      <c r="H162" s="150">
        <v>401.1617</v>
      </c>
      <c r="I162" s="140">
        <f t="shared" si="4"/>
        <v>401.1617</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154" t="s">
        <v>102</v>
      </c>
      <c r="C163" s="154" t="s">
        <v>183</v>
      </c>
      <c r="D163" s="153" t="s">
        <v>280</v>
      </c>
      <c r="E163" s="152">
        <v>1</v>
      </c>
      <c r="F163" s="158" t="s">
        <v>416</v>
      </c>
      <c r="G163" s="150"/>
      <c r="H163" s="150">
        <v>401.1617</v>
      </c>
      <c r="I163" s="140">
        <f t="shared" si="4"/>
        <v>401.1617</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154" t="s">
        <v>102</v>
      </c>
      <c r="C164" s="154" t="s">
        <v>183</v>
      </c>
      <c r="D164" s="153" t="s">
        <v>280</v>
      </c>
      <c r="E164" s="152">
        <v>1</v>
      </c>
      <c r="F164" s="158" t="s">
        <v>417</v>
      </c>
      <c r="G164" s="150"/>
      <c r="H164" s="150">
        <v>401.1617</v>
      </c>
      <c r="I164" s="140">
        <f t="shared" si="4"/>
        <v>401.1617</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154" t="s">
        <v>102</v>
      </c>
      <c r="C165" s="154" t="s">
        <v>183</v>
      </c>
      <c r="D165" s="153" t="s">
        <v>280</v>
      </c>
      <c r="E165" s="152">
        <v>1</v>
      </c>
      <c r="F165" s="172" t="s">
        <v>418</v>
      </c>
      <c r="G165" s="150"/>
      <c r="H165" s="150">
        <v>401.1617</v>
      </c>
      <c r="I165" s="140">
        <f t="shared" si="4"/>
        <v>401.1617</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154" t="s">
        <v>102</v>
      </c>
      <c r="C166" s="154" t="s">
        <v>183</v>
      </c>
      <c r="D166" s="153" t="s">
        <v>280</v>
      </c>
      <c r="E166" s="152">
        <v>1</v>
      </c>
      <c r="F166" s="158" t="s">
        <v>419</v>
      </c>
      <c r="G166" s="150"/>
      <c r="H166" s="150">
        <v>401.1617</v>
      </c>
      <c r="I166" s="140">
        <f t="shared" si="4"/>
        <v>401.1617</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154" t="s">
        <v>102</v>
      </c>
      <c r="C167" s="154" t="s">
        <v>183</v>
      </c>
      <c r="D167" s="153" t="s">
        <v>280</v>
      </c>
      <c r="E167" s="152">
        <v>1</v>
      </c>
      <c r="F167" s="223" t="s">
        <v>357</v>
      </c>
      <c r="G167" s="150"/>
      <c r="H167" s="150">
        <v>401.1617</v>
      </c>
      <c r="I167" s="140">
        <f t="shared" si="4"/>
        <v>401.1617</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154" t="s">
        <v>102</v>
      </c>
      <c r="C168" s="154" t="s">
        <v>183</v>
      </c>
      <c r="D168" s="153" t="s">
        <v>280</v>
      </c>
      <c r="E168" s="152">
        <v>1</v>
      </c>
      <c r="F168" s="158" t="s">
        <v>421</v>
      </c>
      <c r="G168" s="150"/>
      <c r="H168" s="150">
        <v>401.1617</v>
      </c>
      <c r="I168" s="140">
        <f t="shared" si="4"/>
        <v>401.1617</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154" t="s">
        <v>102</v>
      </c>
      <c r="C169" s="154" t="s">
        <v>183</v>
      </c>
      <c r="D169" s="153" t="s">
        <v>280</v>
      </c>
      <c r="E169" s="152">
        <v>1</v>
      </c>
      <c r="F169" s="158" t="s">
        <v>422</v>
      </c>
      <c r="G169" s="150"/>
      <c r="H169" s="150">
        <v>401.1617</v>
      </c>
      <c r="I169" s="140">
        <f t="shared" si="4"/>
        <v>401.1617</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154" t="s">
        <v>102</v>
      </c>
      <c r="C170" s="154" t="s">
        <v>183</v>
      </c>
      <c r="D170" s="153" t="s">
        <v>280</v>
      </c>
      <c r="E170" s="152">
        <v>1</v>
      </c>
      <c r="F170" s="158" t="s">
        <v>423</v>
      </c>
      <c r="G170" s="150"/>
      <c r="H170" s="150">
        <v>401.1617</v>
      </c>
      <c r="I170" s="140">
        <f t="shared" si="4"/>
        <v>401.1617</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154" t="s">
        <v>102</v>
      </c>
      <c r="C171" s="154" t="s">
        <v>183</v>
      </c>
      <c r="D171" s="153" t="s">
        <v>280</v>
      </c>
      <c r="E171" s="152">
        <v>1</v>
      </c>
      <c r="F171" s="151" t="s">
        <v>424</v>
      </c>
      <c r="G171" s="150"/>
      <c r="H171" s="150">
        <v>401.1617</v>
      </c>
      <c r="I171" s="140">
        <f t="shared" si="4"/>
        <v>401.1617</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154" t="s">
        <v>102</v>
      </c>
      <c r="C172" s="154" t="s">
        <v>183</v>
      </c>
      <c r="D172" s="153" t="s">
        <v>280</v>
      </c>
      <c r="E172" s="152">
        <v>1</v>
      </c>
      <c r="F172" s="158" t="s">
        <v>425</v>
      </c>
      <c r="G172" s="150"/>
      <c r="H172" s="150">
        <v>401.1617</v>
      </c>
      <c r="I172" s="140">
        <f t="shared" si="4"/>
        <v>401.1617</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154" t="s">
        <v>102</v>
      </c>
      <c r="C173" s="154" t="s">
        <v>183</v>
      </c>
      <c r="D173" s="153" t="s">
        <v>280</v>
      </c>
      <c r="E173" s="152">
        <v>1</v>
      </c>
      <c r="F173" s="151" t="s">
        <v>426</v>
      </c>
      <c r="G173" s="150"/>
      <c r="H173" s="150">
        <v>401.1617</v>
      </c>
      <c r="I173" s="140">
        <f t="shared" si="4"/>
        <v>401.1617</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154" t="s">
        <v>102</v>
      </c>
      <c r="C174" s="154" t="s">
        <v>183</v>
      </c>
      <c r="D174" s="153" t="s">
        <v>280</v>
      </c>
      <c r="E174" s="152">
        <v>1</v>
      </c>
      <c r="F174" s="158" t="s">
        <v>427</v>
      </c>
      <c r="G174" s="150"/>
      <c r="H174" s="150">
        <v>401.1617</v>
      </c>
      <c r="I174" s="140">
        <f t="shared" si="4"/>
        <v>401.1617</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154" t="s">
        <v>102</v>
      </c>
      <c r="C175" s="154" t="s">
        <v>183</v>
      </c>
      <c r="D175" s="153" t="s">
        <v>280</v>
      </c>
      <c r="E175" s="152">
        <v>1</v>
      </c>
      <c r="F175" s="156" t="s">
        <v>986</v>
      </c>
      <c r="G175" s="150"/>
      <c r="H175" s="150">
        <v>401.1617</v>
      </c>
      <c r="I175" s="140">
        <f t="shared" si="4"/>
        <v>401.1617</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154" t="s">
        <v>102</v>
      </c>
      <c r="C176" s="154" t="s">
        <v>183</v>
      </c>
      <c r="D176" s="153" t="s">
        <v>280</v>
      </c>
      <c r="E176" s="152">
        <v>1</v>
      </c>
      <c r="F176" s="158" t="s">
        <v>428</v>
      </c>
      <c r="G176" s="150"/>
      <c r="H176" s="150">
        <v>401.1617</v>
      </c>
      <c r="I176" s="140">
        <f t="shared" si="4"/>
        <v>401.1617</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65" t="s">
        <v>386</v>
      </c>
      <c r="B177" s="154" t="s">
        <v>102</v>
      </c>
      <c r="C177" s="154" t="s">
        <v>183</v>
      </c>
      <c r="D177" s="153" t="s">
        <v>280</v>
      </c>
      <c r="E177" s="152">
        <v>1</v>
      </c>
      <c r="F177" s="158" t="s">
        <v>429</v>
      </c>
      <c r="G177" s="150"/>
      <c r="H177" s="150">
        <v>401.1617</v>
      </c>
      <c r="I177" s="140">
        <f t="shared" si="4"/>
        <v>401.1617</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55" t="s">
        <v>385</v>
      </c>
      <c r="B178" s="154" t="s">
        <v>104</v>
      </c>
      <c r="C178" s="154" t="s">
        <v>183</v>
      </c>
      <c r="D178" s="153" t="s">
        <v>280</v>
      </c>
      <c r="E178" s="152">
        <v>1</v>
      </c>
      <c r="F178" s="158" t="s">
        <v>430</v>
      </c>
      <c r="G178" s="150"/>
      <c r="H178" s="150">
        <v>313.94409999999999</v>
      </c>
      <c r="I178" s="140">
        <f t="shared" si="4"/>
        <v>313.94409999999999</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55" t="s">
        <v>385</v>
      </c>
      <c r="B179" s="154" t="s">
        <v>104</v>
      </c>
      <c r="C179" s="154" t="s">
        <v>183</v>
      </c>
      <c r="D179" s="153" t="s">
        <v>280</v>
      </c>
      <c r="E179" s="152">
        <v>1</v>
      </c>
      <c r="F179" s="158" t="s">
        <v>431</v>
      </c>
      <c r="G179" s="150"/>
      <c r="H179" s="150">
        <v>313.94409999999999</v>
      </c>
      <c r="I179" s="140">
        <f t="shared" si="4"/>
        <v>313.94409999999999</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55" t="s">
        <v>385</v>
      </c>
      <c r="B180" s="154" t="s">
        <v>104</v>
      </c>
      <c r="C180" s="154" t="s">
        <v>183</v>
      </c>
      <c r="D180" s="153" t="s">
        <v>280</v>
      </c>
      <c r="E180" s="152">
        <v>1</v>
      </c>
      <c r="F180" s="158" t="s">
        <v>439</v>
      </c>
      <c r="G180" s="150"/>
      <c r="H180" s="150">
        <v>313.94409999999999</v>
      </c>
      <c r="I180" s="140">
        <f t="shared" si="4"/>
        <v>313.94409999999999</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90" t="s">
        <v>385</v>
      </c>
      <c r="B181" s="154" t="s">
        <v>104</v>
      </c>
      <c r="C181" s="154" t="s">
        <v>183</v>
      </c>
      <c r="D181" s="153" t="s">
        <v>280</v>
      </c>
      <c r="E181" s="152">
        <v>1</v>
      </c>
      <c r="F181" s="158" t="s">
        <v>432</v>
      </c>
      <c r="G181" s="150"/>
      <c r="H181" s="150">
        <v>313.94409999999999</v>
      </c>
      <c r="I181" s="140">
        <f t="shared" si="4"/>
        <v>313.94409999999999</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62" t="s">
        <v>382</v>
      </c>
      <c r="B182" s="154" t="s">
        <v>94</v>
      </c>
      <c r="C182" s="154" t="s">
        <v>297</v>
      </c>
      <c r="D182" s="153" t="s">
        <v>280</v>
      </c>
      <c r="E182" s="152">
        <v>1</v>
      </c>
      <c r="F182" s="151" t="s">
        <v>440</v>
      </c>
      <c r="G182" s="189"/>
      <c r="H182" s="150">
        <v>1200.6885</v>
      </c>
      <c r="I182" s="140">
        <f t="shared" si="4"/>
        <v>1200.6885</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404</v>
      </c>
      <c r="B183" s="154" t="s">
        <v>387</v>
      </c>
      <c r="C183" s="154" t="s">
        <v>297</v>
      </c>
      <c r="D183" s="153" t="s">
        <v>280</v>
      </c>
      <c r="E183" s="152">
        <v>1</v>
      </c>
      <c r="F183" s="188" t="s">
        <v>942</v>
      </c>
      <c r="G183" s="150"/>
      <c r="H183" s="150">
        <v>436.04270000000002</v>
      </c>
      <c r="I183" s="140">
        <f t="shared" si="4"/>
        <v>436.04270000000002</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385</v>
      </c>
      <c r="B184" s="154" t="s">
        <v>104</v>
      </c>
      <c r="C184" s="154" t="s">
        <v>297</v>
      </c>
      <c r="D184" s="153" t="s">
        <v>280</v>
      </c>
      <c r="E184" s="152">
        <v>1</v>
      </c>
      <c r="F184" s="158" t="s">
        <v>939</v>
      </c>
      <c r="G184" s="150"/>
      <c r="H184" s="150">
        <v>313.94409999999999</v>
      </c>
      <c r="I184" s="140">
        <f t="shared" si="4"/>
        <v>313.94409999999999</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433</v>
      </c>
      <c r="B185" s="154" t="s">
        <v>94</v>
      </c>
      <c r="C185" s="154" t="s">
        <v>434</v>
      </c>
      <c r="D185" s="153" t="s">
        <v>280</v>
      </c>
      <c r="E185" s="152">
        <v>1</v>
      </c>
      <c r="F185" s="157" t="s">
        <v>435</v>
      </c>
      <c r="G185" s="150"/>
      <c r="H185" s="150">
        <v>1200.6885</v>
      </c>
      <c r="I185" s="140">
        <f t="shared" si="4"/>
        <v>1200.6885</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55" t="s">
        <v>383</v>
      </c>
      <c r="B186" s="154" t="s">
        <v>388</v>
      </c>
      <c r="C186" s="154" t="s">
        <v>434</v>
      </c>
      <c r="D186" s="153" t="s">
        <v>280</v>
      </c>
      <c r="E186" s="152">
        <v>1</v>
      </c>
      <c r="F186" s="158" t="s">
        <v>436</v>
      </c>
      <c r="G186" s="150"/>
      <c r="H186" s="150">
        <v>732.54629999999997</v>
      </c>
      <c r="I186" s="140">
        <f t="shared" si="4"/>
        <v>732.54629999999997</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55" t="s">
        <v>441</v>
      </c>
      <c r="B187" s="154" t="s">
        <v>94</v>
      </c>
      <c r="C187" s="174" t="s">
        <v>443</v>
      </c>
      <c r="D187" s="153" t="s">
        <v>280</v>
      </c>
      <c r="E187" s="152">
        <v>1</v>
      </c>
      <c r="F187" s="159" t="s">
        <v>444</v>
      </c>
      <c r="G187" s="150"/>
      <c r="H187" s="150">
        <v>1200.6885</v>
      </c>
      <c r="I187" s="140">
        <f t="shared" si="4"/>
        <v>1200.6885</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383</v>
      </c>
      <c r="B188" s="154" t="s">
        <v>388</v>
      </c>
      <c r="C188" s="174" t="s">
        <v>443</v>
      </c>
      <c r="D188" s="153" t="s">
        <v>280</v>
      </c>
      <c r="E188" s="152">
        <v>1</v>
      </c>
      <c r="F188" s="158" t="s">
        <v>448</v>
      </c>
      <c r="G188" s="150"/>
      <c r="H188" s="150">
        <v>732.54629999999997</v>
      </c>
      <c r="I188" s="140">
        <f t="shared" si="4"/>
        <v>732.54629999999997</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386</v>
      </c>
      <c r="B189" s="154" t="s">
        <v>102</v>
      </c>
      <c r="C189" s="174" t="s">
        <v>443</v>
      </c>
      <c r="D189" s="153" t="s">
        <v>280</v>
      </c>
      <c r="E189" s="152">
        <v>1</v>
      </c>
      <c r="F189" s="164" t="s">
        <v>446</v>
      </c>
      <c r="G189" s="150"/>
      <c r="H189" s="150">
        <v>401.1617</v>
      </c>
      <c r="I189" s="140">
        <f t="shared" si="4"/>
        <v>401.1617</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442</v>
      </c>
      <c r="B190" s="154" t="s">
        <v>94</v>
      </c>
      <c r="C190" s="174" t="s">
        <v>443</v>
      </c>
      <c r="D190" s="153" t="s">
        <v>280</v>
      </c>
      <c r="E190" s="152">
        <v>1</v>
      </c>
      <c r="F190" s="158" t="s">
        <v>447</v>
      </c>
      <c r="G190" s="150"/>
      <c r="H190" s="150">
        <v>1200.6885</v>
      </c>
      <c r="I190" s="140">
        <f t="shared" si="4"/>
        <v>1200.6885</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404</v>
      </c>
      <c r="B191" s="154" t="s">
        <v>387</v>
      </c>
      <c r="C191" s="184" t="s">
        <v>443</v>
      </c>
      <c r="D191" s="153" t="s">
        <v>280</v>
      </c>
      <c r="E191" s="152">
        <v>1</v>
      </c>
      <c r="F191" s="222" t="s">
        <v>357</v>
      </c>
      <c r="G191" s="150"/>
      <c r="H191" s="150">
        <v>436.04270000000002</v>
      </c>
      <c r="I191" s="140">
        <f t="shared" si="4"/>
        <v>436.04270000000002</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404</v>
      </c>
      <c r="B192" s="154" t="s">
        <v>387</v>
      </c>
      <c r="C192" s="174" t="s">
        <v>451</v>
      </c>
      <c r="D192" s="153" t="s">
        <v>280</v>
      </c>
      <c r="E192" s="152">
        <v>1</v>
      </c>
      <c r="F192" s="158" t="s">
        <v>452</v>
      </c>
      <c r="G192" s="150"/>
      <c r="H192" s="150">
        <v>436.04270000000002</v>
      </c>
      <c r="I192" s="140">
        <f t="shared" si="4"/>
        <v>436.04270000000002</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154" t="s">
        <v>388</v>
      </c>
      <c r="C193" s="174" t="s">
        <v>451</v>
      </c>
      <c r="D193" s="153" t="s">
        <v>280</v>
      </c>
      <c r="E193" s="152">
        <v>1</v>
      </c>
      <c r="F193" s="185" t="s">
        <v>453</v>
      </c>
      <c r="G193" s="150"/>
      <c r="H193" s="150">
        <v>732.54629999999997</v>
      </c>
      <c r="I193" s="140">
        <f t="shared" si="4"/>
        <v>732.54629999999997</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383</v>
      </c>
      <c r="B194" s="154" t="s">
        <v>388</v>
      </c>
      <c r="C194" s="174" t="s">
        <v>451</v>
      </c>
      <c r="D194" s="153" t="s">
        <v>280</v>
      </c>
      <c r="E194" s="152">
        <v>1</v>
      </c>
      <c r="F194" s="185" t="s">
        <v>454</v>
      </c>
      <c r="G194" s="150"/>
      <c r="H194" s="150">
        <v>732.54629999999997</v>
      </c>
      <c r="I194" s="140">
        <f t="shared" si="4"/>
        <v>732.54629999999997</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383</v>
      </c>
      <c r="B195" s="154" t="s">
        <v>388</v>
      </c>
      <c r="C195" s="174" t="s">
        <v>451</v>
      </c>
      <c r="D195" s="153" t="s">
        <v>280</v>
      </c>
      <c r="E195" s="152">
        <v>1</v>
      </c>
      <c r="F195" s="185" t="s">
        <v>964</v>
      </c>
      <c r="G195" s="150"/>
      <c r="H195" s="150">
        <v>732.54629999999997</v>
      </c>
      <c r="I195" s="140">
        <f t="shared" ref="I195:I258" si="5">SUM(G195:H195)</f>
        <v>732.54629999999997</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154" t="s">
        <v>387</v>
      </c>
      <c r="C196" s="174" t="s">
        <v>451</v>
      </c>
      <c r="D196" s="153" t="s">
        <v>280</v>
      </c>
      <c r="E196" s="152">
        <v>1</v>
      </c>
      <c r="F196" s="185" t="s">
        <v>455</v>
      </c>
      <c r="G196" s="150"/>
      <c r="H196" s="150">
        <v>436.04270000000002</v>
      </c>
      <c r="I196" s="140">
        <f t="shared" si="5"/>
        <v>436.04270000000002</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404</v>
      </c>
      <c r="B197" s="154" t="s">
        <v>387</v>
      </c>
      <c r="C197" s="174" t="s">
        <v>451</v>
      </c>
      <c r="D197" s="153" t="s">
        <v>280</v>
      </c>
      <c r="E197" s="152">
        <v>1</v>
      </c>
      <c r="F197" s="185" t="s">
        <v>999</v>
      </c>
      <c r="G197" s="150"/>
      <c r="H197" s="150">
        <v>436.04270000000002</v>
      </c>
      <c r="I197" s="140">
        <f t="shared" si="5"/>
        <v>436.04270000000002</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449</v>
      </c>
      <c r="B198" s="154" t="s">
        <v>94</v>
      </c>
      <c r="C198" s="174" t="s">
        <v>451</v>
      </c>
      <c r="D198" s="153" t="s">
        <v>280</v>
      </c>
      <c r="E198" s="152">
        <v>1</v>
      </c>
      <c r="F198" s="158" t="s">
        <v>963</v>
      </c>
      <c r="G198" s="150"/>
      <c r="H198" s="150">
        <v>1200.6885</v>
      </c>
      <c r="I198" s="140">
        <f t="shared" si="5"/>
        <v>1200.6885</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383</v>
      </c>
      <c r="B199" s="154" t="s">
        <v>388</v>
      </c>
      <c r="C199" s="174" t="s">
        <v>451</v>
      </c>
      <c r="D199" s="153" t="s">
        <v>280</v>
      </c>
      <c r="E199" s="152">
        <v>1</v>
      </c>
      <c r="F199" s="185" t="s">
        <v>456</v>
      </c>
      <c r="G199" s="150"/>
      <c r="H199" s="150">
        <v>732.54629999999997</v>
      </c>
      <c r="I199" s="140">
        <f t="shared" si="5"/>
        <v>732.54629999999997</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404</v>
      </c>
      <c r="B200" s="154" t="s">
        <v>387</v>
      </c>
      <c r="C200" s="174" t="s">
        <v>451</v>
      </c>
      <c r="D200" s="153" t="s">
        <v>280</v>
      </c>
      <c r="E200" s="152">
        <v>1</v>
      </c>
      <c r="F200" s="185" t="s">
        <v>457</v>
      </c>
      <c r="G200" s="150"/>
      <c r="H200" s="150">
        <v>436.04270000000002</v>
      </c>
      <c r="I200" s="140">
        <f t="shared" si="5"/>
        <v>436.04270000000002</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404</v>
      </c>
      <c r="B201" s="154" t="s">
        <v>387</v>
      </c>
      <c r="C201" s="174" t="s">
        <v>451</v>
      </c>
      <c r="D201" s="153" t="s">
        <v>280</v>
      </c>
      <c r="E201" s="152">
        <v>1</v>
      </c>
      <c r="F201" s="158" t="s">
        <v>458</v>
      </c>
      <c r="G201" s="150"/>
      <c r="H201" s="150">
        <v>436.04270000000002</v>
      </c>
      <c r="I201" s="140">
        <f t="shared" si="5"/>
        <v>436.04270000000002</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386</v>
      </c>
      <c r="B202" s="154" t="s">
        <v>102</v>
      </c>
      <c r="C202" s="174" t="s">
        <v>451</v>
      </c>
      <c r="D202" s="153" t="s">
        <v>280</v>
      </c>
      <c r="E202" s="152">
        <v>1</v>
      </c>
      <c r="F202" s="186" t="s">
        <v>952</v>
      </c>
      <c r="G202" s="150"/>
      <c r="H202" s="150">
        <v>401.1617</v>
      </c>
      <c r="I202" s="140">
        <f t="shared" si="5"/>
        <v>401.1617</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450</v>
      </c>
      <c r="B203" s="154" t="s">
        <v>94</v>
      </c>
      <c r="C203" s="174" t="s">
        <v>451</v>
      </c>
      <c r="D203" s="153" t="s">
        <v>280</v>
      </c>
      <c r="E203" s="152">
        <v>1</v>
      </c>
      <c r="F203" s="158" t="s">
        <v>459</v>
      </c>
      <c r="G203" s="150"/>
      <c r="H203" s="150">
        <v>1200.6885</v>
      </c>
      <c r="I203" s="140">
        <f t="shared" si="5"/>
        <v>1200.6885</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383</v>
      </c>
      <c r="B204" s="154" t="s">
        <v>388</v>
      </c>
      <c r="C204" s="174" t="s">
        <v>451</v>
      </c>
      <c r="D204" s="153" t="s">
        <v>280</v>
      </c>
      <c r="E204" s="152">
        <v>1</v>
      </c>
      <c r="F204" s="186" t="s">
        <v>460</v>
      </c>
      <c r="G204" s="150"/>
      <c r="H204" s="150">
        <v>732.54629999999997</v>
      </c>
      <c r="I204" s="140">
        <f t="shared" si="5"/>
        <v>732.54629999999997</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154" t="s">
        <v>387</v>
      </c>
      <c r="C205" s="174" t="s">
        <v>451</v>
      </c>
      <c r="D205" s="153" t="s">
        <v>280</v>
      </c>
      <c r="E205" s="152">
        <v>1</v>
      </c>
      <c r="F205" s="186" t="s">
        <v>461</v>
      </c>
      <c r="G205" s="150"/>
      <c r="H205" s="150">
        <v>436.04270000000002</v>
      </c>
      <c r="I205" s="140">
        <f t="shared" si="5"/>
        <v>436.04270000000002</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386</v>
      </c>
      <c r="B206" s="154" t="s">
        <v>102</v>
      </c>
      <c r="C206" s="174" t="s">
        <v>451</v>
      </c>
      <c r="D206" s="153" t="s">
        <v>280</v>
      </c>
      <c r="E206" s="152">
        <v>1</v>
      </c>
      <c r="F206" s="158" t="s">
        <v>462</v>
      </c>
      <c r="G206" s="150"/>
      <c r="H206" s="150">
        <v>401.1617</v>
      </c>
      <c r="I206" s="140">
        <f t="shared" si="5"/>
        <v>401.1617</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154" t="s">
        <v>102</v>
      </c>
      <c r="C207" s="174" t="s">
        <v>451</v>
      </c>
      <c r="D207" s="153" t="s">
        <v>280</v>
      </c>
      <c r="E207" s="152">
        <v>1</v>
      </c>
      <c r="F207" s="185" t="s">
        <v>463</v>
      </c>
      <c r="G207" s="150"/>
      <c r="H207" s="150">
        <v>401.1617</v>
      </c>
      <c r="I207" s="140">
        <f t="shared" si="5"/>
        <v>401.1617</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386</v>
      </c>
      <c r="B208" s="154" t="s">
        <v>102</v>
      </c>
      <c r="C208" s="174" t="s">
        <v>451</v>
      </c>
      <c r="D208" s="153" t="s">
        <v>280</v>
      </c>
      <c r="E208" s="152">
        <v>1</v>
      </c>
      <c r="F208" s="185" t="s">
        <v>464</v>
      </c>
      <c r="G208" s="150"/>
      <c r="H208" s="150">
        <v>401.1617</v>
      </c>
      <c r="I208" s="140">
        <f t="shared" si="5"/>
        <v>401.1617</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404</v>
      </c>
      <c r="B209" s="154" t="s">
        <v>387</v>
      </c>
      <c r="C209" s="174" t="s">
        <v>298</v>
      </c>
      <c r="D209" s="153" t="s">
        <v>280</v>
      </c>
      <c r="E209" s="152">
        <v>1</v>
      </c>
      <c r="F209" s="158" t="s">
        <v>467</v>
      </c>
      <c r="G209" s="150"/>
      <c r="H209" s="150">
        <v>436.04270000000002</v>
      </c>
      <c r="I209" s="140">
        <f t="shared" si="5"/>
        <v>436.04270000000002</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465</v>
      </c>
      <c r="B210" s="154" t="s">
        <v>94</v>
      </c>
      <c r="C210" s="174" t="s">
        <v>298</v>
      </c>
      <c r="D210" s="153" t="s">
        <v>280</v>
      </c>
      <c r="E210" s="152">
        <v>1</v>
      </c>
      <c r="F210" s="151" t="s">
        <v>468</v>
      </c>
      <c r="G210" s="150"/>
      <c r="H210" s="150">
        <v>1200.6885</v>
      </c>
      <c r="I210" s="140">
        <f t="shared" si="5"/>
        <v>1200.6885</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65" t="s">
        <v>383</v>
      </c>
      <c r="B211" s="154" t="s">
        <v>388</v>
      </c>
      <c r="C211" s="184" t="s">
        <v>298</v>
      </c>
      <c r="D211" s="153" t="s">
        <v>280</v>
      </c>
      <c r="E211" s="152">
        <v>1</v>
      </c>
      <c r="F211" s="158" t="s">
        <v>469</v>
      </c>
      <c r="G211" s="150"/>
      <c r="H211" s="150">
        <v>732.54629999999997</v>
      </c>
      <c r="I211" s="140">
        <f t="shared" si="5"/>
        <v>732.54629999999997</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383</v>
      </c>
      <c r="B212" s="154" t="s">
        <v>388</v>
      </c>
      <c r="C212" s="174" t="s">
        <v>298</v>
      </c>
      <c r="D212" s="153" t="s">
        <v>280</v>
      </c>
      <c r="E212" s="152">
        <v>1</v>
      </c>
      <c r="F212" s="151" t="s">
        <v>470</v>
      </c>
      <c r="G212" s="150"/>
      <c r="H212" s="150">
        <v>732.54629999999997</v>
      </c>
      <c r="I212" s="140">
        <f t="shared" si="5"/>
        <v>732.54629999999997</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404</v>
      </c>
      <c r="B213" s="154" t="s">
        <v>387</v>
      </c>
      <c r="C213" s="174" t="s">
        <v>298</v>
      </c>
      <c r="D213" s="153" t="s">
        <v>280</v>
      </c>
      <c r="E213" s="152">
        <v>1</v>
      </c>
      <c r="F213" s="151" t="s">
        <v>471</v>
      </c>
      <c r="G213" s="150"/>
      <c r="H213" s="150">
        <v>436.04270000000002</v>
      </c>
      <c r="I213" s="140">
        <f t="shared" si="5"/>
        <v>436.04270000000002</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386</v>
      </c>
      <c r="B214" s="154" t="s">
        <v>102</v>
      </c>
      <c r="C214" s="174" t="s">
        <v>298</v>
      </c>
      <c r="D214" s="153" t="s">
        <v>280</v>
      </c>
      <c r="E214" s="152">
        <v>1</v>
      </c>
      <c r="F214" s="158" t="s">
        <v>472</v>
      </c>
      <c r="G214" s="150"/>
      <c r="H214" s="150">
        <v>401.1617</v>
      </c>
      <c r="I214" s="140">
        <f t="shared" si="5"/>
        <v>401.1617</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466</v>
      </c>
      <c r="B215" s="154" t="s">
        <v>94</v>
      </c>
      <c r="C215" s="174" t="s">
        <v>298</v>
      </c>
      <c r="D215" s="153" t="s">
        <v>280</v>
      </c>
      <c r="E215" s="152">
        <v>1</v>
      </c>
      <c r="F215" s="157" t="s">
        <v>761</v>
      </c>
      <c r="G215" s="150"/>
      <c r="H215" s="150">
        <v>1200.6885</v>
      </c>
      <c r="I215" s="140">
        <f t="shared" si="5"/>
        <v>1200.6885</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55" t="s">
        <v>383</v>
      </c>
      <c r="B216" s="154" t="s">
        <v>388</v>
      </c>
      <c r="C216" s="174" t="s">
        <v>298</v>
      </c>
      <c r="D216" s="153" t="s">
        <v>280</v>
      </c>
      <c r="E216" s="152">
        <v>1</v>
      </c>
      <c r="F216" s="183" t="s">
        <v>473</v>
      </c>
      <c r="G216" s="150"/>
      <c r="H216" s="150">
        <v>732.54629999999997</v>
      </c>
      <c r="I216" s="140">
        <f t="shared" si="5"/>
        <v>732.54629999999997</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154" t="s">
        <v>388</v>
      </c>
      <c r="C217" s="174" t="s">
        <v>298</v>
      </c>
      <c r="D217" s="153" t="s">
        <v>280</v>
      </c>
      <c r="E217" s="152">
        <v>1</v>
      </c>
      <c r="F217" s="182" t="s">
        <v>971</v>
      </c>
      <c r="G217" s="150"/>
      <c r="H217" s="150">
        <v>732.54629999999997</v>
      </c>
      <c r="I217" s="140">
        <f t="shared" si="5"/>
        <v>732.54629999999997</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154" t="s">
        <v>387</v>
      </c>
      <c r="C218" s="174" t="s">
        <v>298</v>
      </c>
      <c r="D218" s="153" t="s">
        <v>280</v>
      </c>
      <c r="E218" s="152">
        <v>1</v>
      </c>
      <c r="F218" s="151" t="s">
        <v>998</v>
      </c>
      <c r="G218" s="150"/>
      <c r="H218" s="150">
        <v>436.04270000000002</v>
      </c>
      <c r="I218" s="140">
        <f t="shared" si="5"/>
        <v>436.04270000000002</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386</v>
      </c>
      <c r="B219" s="154" t="s">
        <v>102</v>
      </c>
      <c r="C219" s="174" t="s">
        <v>298</v>
      </c>
      <c r="D219" s="153" t="s">
        <v>280</v>
      </c>
      <c r="E219" s="152">
        <v>1</v>
      </c>
      <c r="F219" s="151" t="s">
        <v>475</v>
      </c>
      <c r="G219" s="150"/>
      <c r="H219" s="150">
        <v>401.1617</v>
      </c>
      <c r="I219" s="140">
        <f t="shared" si="5"/>
        <v>401.1617</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404</v>
      </c>
      <c r="B220" s="181" t="s">
        <v>387</v>
      </c>
      <c r="C220" s="174" t="s">
        <v>299</v>
      </c>
      <c r="D220" s="180" t="s">
        <v>280</v>
      </c>
      <c r="E220" s="152">
        <v>1</v>
      </c>
      <c r="F220" s="158" t="s">
        <v>479</v>
      </c>
      <c r="G220" s="150"/>
      <c r="H220" s="150">
        <v>436.04270000000002</v>
      </c>
      <c r="I220" s="140">
        <f t="shared" si="5"/>
        <v>436.04270000000002</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476</v>
      </c>
      <c r="B221" s="181" t="s">
        <v>94</v>
      </c>
      <c r="C221" s="174" t="s">
        <v>299</v>
      </c>
      <c r="D221" s="180" t="s">
        <v>280</v>
      </c>
      <c r="E221" s="152">
        <v>1</v>
      </c>
      <c r="F221" s="151" t="s">
        <v>938</v>
      </c>
      <c r="G221" s="150"/>
      <c r="H221" s="150">
        <v>1200.6885</v>
      </c>
      <c r="I221" s="140">
        <f t="shared" si="5"/>
        <v>1200.6885</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181" t="s">
        <v>388</v>
      </c>
      <c r="C222" s="174" t="s">
        <v>299</v>
      </c>
      <c r="D222" s="180" t="s">
        <v>280</v>
      </c>
      <c r="E222" s="152">
        <v>1</v>
      </c>
      <c r="F222" s="151" t="s">
        <v>481</v>
      </c>
      <c r="G222" s="150"/>
      <c r="H222" s="150">
        <v>732.54629999999997</v>
      </c>
      <c r="I222" s="140">
        <f t="shared" si="5"/>
        <v>732.54629999999997</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383</v>
      </c>
      <c r="B223" s="181" t="s">
        <v>388</v>
      </c>
      <c r="C223" s="174" t="s">
        <v>299</v>
      </c>
      <c r="D223" s="180" t="s">
        <v>280</v>
      </c>
      <c r="E223" s="152">
        <v>1</v>
      </c>
      <c r="F223" s="158" t="s">
        <v>482</v>
      </c>
      <c r="G223" s="150"/>
      <c r="H223" s="150">
        <v>732.54629999999997</v>
      </c>
      <c r="I223" s="140">
        <f t="shared" si="5"/>
        <v>732.54629999999997</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383</v>
      </c>
      <c r="B224" s="181" t="s">
        <v>388</v>
      </c>
      <c r="C224" s="174" t="s">
        <v>299</v>
      </c>
      <c r="D224" s="180" t="s">
        <v>280</v>
      </c>
      <c r="E224" s="152">
        <v>1</v>
      </c>
      <c r="F224" s="158" t="s">
        <v>489</v>
      </c>
      <c r="G224" s="150"/>
      <c r="H224" s="150">
        <v>732.54629999999997</v>
      </c>
      <c r="I224" s="140">
        <f t="shared" si="5"/>
        <v>732.54629999999997</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181" t="s">
        <v>387</v>
      </c>
      <c r="C225" s="174" t="s">
        <v>299</v>
      </c>
      <c r="D225" s="180" t="s">
        <v>184</v>
      </c>
      <c r="E225" s="152">
        <v>1</v>
      </c>
      <c r="F225" s="151" t="s">
        <v>484</v>
      </c>
      <c r="G225" s="150"/>
      <c r="H225" s="150">
        <v>436.04270000000002</v>
      </c>
      <c r="I225" s="140">
        <f t="shared" si="5"/>
        <v>436.04270000000002</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404</v>
      </c>
      <c r="B226" s="181" t="s">
        <v>387</v>
      </c>
      <c r="C226" s="174" t="s">
        <v>299</v>
      </c>
      <c r="D226" s="180" t="s">
        <v>184</v>
      </c>
      <c r="E226" s="152">
        <v>1</v>
      </c>
      <c r="F226" s="151" t="s">
        <v>485</v>
      </c>
      <c r="G226" s="150"/>
      <c r="H226" s="150">
        <v>436.04270000000002</v>
      </c>
      <c r="I226" s="140">
        <f t="shared" si="5"/>
        <v>436.04270000000002</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477</v>
      </c>
      <c r="B227" s="181" t="s">
        <v>94</v>
      </c>
      <c r="C227" s="174" t="s">
        <v>299</v>
      </c>
      <c r="D227" s="180" t="s">
        <v>280</v>
      </c>
      <c r="E227" s="152">
        <v>1</v>
      </c>
      <c r="F227" s="158" t="s">
        <v>486</v>
      </c>
      <c r="G227" s="150"/>
      <c r="H227" s="150">
        <v>1200.6885</v>
      </c>
      <c r="I227" s="140">
        <f t="shared" si="5"/>
        <v>1200.6885</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181" t="s">
        <v>388</v>
      </c>
      <c r="C228" s="174" t="s">
        <v>299</v>
      </c>
      <c r="D228" s="180" t="s">
        <v>280</v>
      </c>
      <c r="E228" s="152">
        <v>1</v>
      </c>
      <c r="F228" s="160" t="s">
        <v>487</v>
      </c>
      <c r="G228" s="150"/>
      <c r="H228" s="150">
        <v>732.54629999999997</v>
      </c>
      <c r="I228" s="140">
        <f t="shared" si="5"/>
        <v>732.54629999999997</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383</v>
      </c>
      <c r="B229" s="181" t="s">
        <v>388</v>
      </c>
      <c r="C229" s="174" t="s">
        <v>299</v>
      </c>
      <c r="D229" s="180" t="s">
        <v>280</v>
      </c>
      <c r="E229" s="152">
        <v>1</v>
      </c>
      <c r="F229" s="151" t="s">
        <v>488</v>
      </c>
      <c r="G229" s="150"/>
      <c r="H229" s="150">
        <v>732.54629999999997</v>
      </c>
      <c r="I229" s="140">
        <f t="shared" si="5"/>
        <v>732.54629999999997</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404</v>
      </c>
      <c r="B230" s="181" t="s">
        <v>387</v>
      </c>
      <c r="C230" s="174" t="s">
        <v>299</v>
      </c>
      <c r="D230" s="180" t="s">
        <v>280</v>
      </c>
      <c r="E230" s="152">
        <v>1</v>
      </c>
      <c r="F230" s="151" t="s">
        <v>483</v>
      </c>
      <c r="G230" s="150"/>
      <c r="H230" s="150">
        <v>436.04270000000002</v>
      </c>
      <c r="I230" s="140">
        <f t="shared" si="5"/>
        <v>436.04270000000002</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478</v>
      </c>
      <c r="B231" s="181" t="s">
        <v>94</v>
      </c>
      <c r="C231" s="174" t="s">
        <v>299</v>
      </c>
      <c r="D231" s="180" t="s">
        <v>184</v>
      </c>
      <c r="E231" s="152">
        <v>1</v>
      </c>
      <c r="F231" s="151" t="s">
        <v>490</v>
      </c>
      <c r="G231" s="150"/>
      <c r="H231" s="150">
        <v>1200.6885</v>
      </c>
      <c r="I231" s="140">
        <f t="shared" si="5"/>
        <v>1200.6885</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383</v>
      </c>
      <c r="B232" s="181" t="s">
        <v>388</v>
      </c>
      <c r="C232" s="174" t="s">
        <v>299</v>
      </c>
      <c r="D232" s="180" t="s">
        <v>280</v>
      </c>
      <c r="E232" s="152">
        <v>1</v>
      </c>
      <c r="F232" s="151" t="s">
        <v>491</v>
      </c>
      <c r="G232" s="150"/>
      <c r="H232" s="150">
        <v>732.54629999999997</v>
      </c>
      <c r="I232" s="140">
        <f t="shared" si="5"/>
        <v>732.54629999999997</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404</v>
      </c>
      <c r="B233" s="181" t="s">
        <v>387</v>
      </c>
      <c r="C233" s="174" t="s">
        <v>299</v>
      </c>
      <c r="D233" s="180" t="s">
        <v>280</v>
      </c>
      <c r="E233" s="152">
        <v>1</v>
      </c>
      <c r="F233" s="158" t="s">
        <v>997</v>
      </c>
      <c r="G233" s="150"/>
      <c r="H233" s="150">
        <v>436.04270000000002</v>
      </c>
      <c r="I233" s="140">
        <f t="shared" si="5"/>
        <v>436.04270000000002</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404</v>
      </c>
      <c r="B234" s="154" t="s">
        <v>387</v>
      </c>
      <c r="C234" s="179" t="s">
        <v>291</v>
      </c>
      <c r="D234" s="153" t="s">
        <v>280</v>
      </c>
      <c r="E234" s="152">
        <v>1</v>
      </c>
      <c r="F234" s="172" t="s">
        <v>492</v>
      </c>
      <c r="G234" s="150"/>
      <c r="H234" s="150">
        <v>436.04270000000002</v>
      </c>
      <c r="I234" s="140">
        <f t="shared" si="5"/>
        <v>436.04270000000002</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386</v>
      </c>
      <c r="B235" s="154" t="s">
        <v>102</v>
      </c>
      <c r="C235" s="153" t="s">
        <v>291</v>
      </c>
      <c r="D235" s="153" t="s">
        <v>280</v>
      </c>
      <c r="E235" s="152">
        <v>1</v>
      </c>
      <c r="F235" s="158" t="s">
        <v>493</v>
      </c>
      <c r="G235" s="150"/>
      <c r="H235" s="150">
        <v>401.1617</v>
      </c>
      <c r="I235" s="140">
        <f t="shared" si="5"/>
        <v>401.1617</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383</v>
      </c>
      <c r="B236" s="154" t="s">
        <v>388</v>
      </c>
      <c r="C236" s="153" t="s">
        <v>292</v>
      </c>
      <c r="D236" s="153" t="s">
        <v>280</v>
      </c>
      <c r="E236" s="152">
        <v>1</v>
      </c>
      <c r="F236" s="164" t="s">
        <v>494</v>
      </c>
      <c r="G236" s="150"/>
      <c r="H236" s="150">
        <v>732.54629999999997</v>
      </c>
      <c r="I236" s="140">
        <f t="shared" si="5"/>
        <v>732.54629999999997</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384</v>
      </c>
      <c r="B237" s="154" t="s">
        <v>98</v>
      </c>
      <c r="C237" s="153" t="s">
        <v>292</v>
      </c>
      <c r="D237" s="153" t="s">
        <v>280</v>
      </c>
      <c r="E237" s="152">
        <v>1</v>
      </c>
      <c r="F237" s="169" t="s">
        <v>495</v>
      </c>
      <c r="G237" s="150"/>
      <c r="H237" s="150">
        <v>488.36419999999998</v>
      </c>
      <c r="I237" s="140">
        <f t="shared" si="5"/>
        <v>488.36419999999998</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404</v>
      </c>
      <c r="B238" s="154" t="s">
        <v>387</v>
      </c>
      <c r="C238" s="153" t="s">
        <v>292</v>
      </c>
      <c r="D238" s="153" t="s">
        <v>280</v>
      </c>
      <c r="E238" s="152">
        <v>1</v>
      </c>
      <c r="F238" s="164" t="s">
        <v>496</v>
      </c>
      <c r="G238" s="150"/>
      <c r="H238" s="150">
        <v>436.04270000000002</v>
      </c>
      <c r="I238" s="140">
        <f t="shared" si="5"/>
        <v>436.04270000000002</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386</v>
      </c>
      <c r="B239" s="154" t="s">
        <v>102</v>
      </c>
      <c r="C239" s="153" t="s">
        <v>292</v>
      </c>
      <c r="D239" s="153" t="s">
        <v>280</v>
      </c>
      <c r="E239" s="152">
        <v>1</v>
      </c>
      <c r="F239" s="158" t="s">
        <v>953</v>
      </c>
      <c r="G239" s="150"/>
      <c r="H239" s="150">
        <v>401.1617</v>
      </c>
      <c r="I239" s="140">
        <f t="shared" si="5"/>
        <v>401.1617</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497</v>
      </c>
      <c r="B240" s="154" t="s">
        <v>94</v>
      </c>
      <c r="C240" s="153" t="s">
        <v>285</v>
      </c>
      <c r="D240" s="153" t="s">
        <v>280</v>
      </c>
      <c r="E240" s="152">
        <v>1</v>
      </c>
      <c r="F240" s="151" t="s">
        <v>498</v>
      </c>
      <c r="G240" s="150"/>
      <c r="H240" s="150">
        <v>1200.6885</v>
      </c>
      <c r="I240" s="140">
        <f t="shared" si="5"/>
        <v>1200.6885</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383</v>
      </c>
      <c r="B241" s="154" t="s">
        <v>388</v>
      </c>
      <c r="C241" s="153" t="s">
        <v>285</v>
      </c>
      <c r="D241" s="153" t="s">
        <v>280</v>
      </c>
      <c r="E241" s="152">
        <v>1</v>
      </c>
      <c r="F241" s="178" t="s">
        <v>499</v>
      </c>
      <c r="G241" s="150"/>
      <c r="H241" s="150">
        <v>732.54629999999997</v>
      </c>
      <c r="I241" s="140">
        <f t="shared" si="5"/>
        <v>732.54629999999997</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500</v>
      </c>
      <c r="B242" s="154" t="s">
        <v>94</v>
      </c>
      <c r="C242" s="153" t="s">
        <v>501</v>
      </c>
      <c r="D242" s="153" t="s">
        <v>280</v>
      </c>
      <c r="E242" s="152">
        <v>1</v>
      </c>
      <c r="F242" s="158" t="s">
        <v>502</v>
      </c>
      <c r="G242" s="150"/>
      <c r="H242" s="150">
        <v>1200.6885</v>
      </c>
      <c r="I242" s="140">
        <f t="shared" si="5"/>
        <v>1200.6885</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383</v>
      </c>
      <c r="B243" s="154" t="s">
        <v>388</v>
      </c>
      <c r="C243" s="153" t="s">
        <v>501</v>
      </c>
      <c r="D243" s="153" t="s">
        <v>368</v>
      </c>
      <c r="E243" s="152">
        <v>1</v>
      </c>
      <c r="F243" s="166" t="s">
        <v>357</v>
      </c>
      <c r="G243" s="150"/>
      <c r="H243" s="150">
        <v>732.54629999999997</v>
      </c>
      <c r="I243" s="140">
        <f t="shared" si="5"/>
        <v>732.54629999999997</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503</v>
      </c>
      <c r="B244" s="154" t="s">
        <v>94</v>
      </c>
      <c r="C244" s="153" t="s">
        <v>296</v>
      </c>
      <c r="D244" s="153" t="s">
        <v>280</v>
      </c>
      <c r="E244" s="152">
        <v>1</v>
      </c>
      <c r="F244" s="158" t="s">
        <v>504</v>
      </c>
      <c r="G244" s="150"/>
      <c r="H244" s="150">
        <v>1200.6885</v>
      </c>
      <c r="I244" s="140">
        <f t="shared" si="5"/>
        <v>1200.6885</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65" t="s">
        <v>383</v>
      </c>
      <c r="B245" s="154" t="s">
        <v>388</v>
      </c>
      <c r="C245" s="153" t="s">
        <v>296</v>
      </c>
      <c r="D245" s="153" t="s">
        <v>280</v>
      </c>
      <c r="E245" s="152">
        <v>1</v>
      </c>
      <c r="F245" s="177" t="s">
        <v>505</v>
      </c>
      <c r="G245" s="150"/>
      <c r="H245" s="150">
        <v>732.54629999999997</v>
      </c>
      <c r="I245" s="140">
        <f t="shared" si="5"/>
        <v>732.54629999999997</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384</v>
      </c>
      <c r="B246" s="154" t="s">
        <v>98</v>
      </c>
      <c r="C246" s="153" t="s">
        <v>296</v>
      </c>
      <c r="D246" s="153" t="s">
        <v>280</v>
      </c>
      <c r="E246" s="152">
        <v>1</v>
      </c>
      <c r="F246" s="157" t="s">
        <v>506</v>
      </c>
      <c r="G246" s="150"/>
      <c r="H246" s="150">
        <v>488.36419999999998</v>
      </c>
      <c r="I246" s="140">
        <f t="shared" si="5"/>
        <v>488.36419999999998</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404</v>
      </c>
      <c r="B247" s="154" t="s">
        <v>387</v>
      </c>
      <c r="C247" s="153" t="s">
        <v>296</v>
      </c>
      <c r="D247" s="153" t="s">
        <v>280</v>
      </c>
      <c r="E247" s="152">
        <v>1</v>
      </c>
      <c r="F247" s="158" t="s">
        <v>507</v>
      </c>
      <c r="G247" s="150"/>
      <c r="H247" s="150">
        <v>436.04270000000002</v>
      </c>
      <c r="I247" s="140">
        <f t="shared" si="5"/>
        <v>436.04270000000002</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386</v>
      </c>
      <c r="B248" s="154" t="s">
        <v>102</v>
      </c>
      <c r="C248" s="153" t="s">
        <v>296</v>
      </c>
      <c r="D248" s="153" t="s">
        <v>280</v>
      </c>
      <c r="E248" s="152">
        <v>1</v>
      </c>
      <c r="F248" s="158" t="s">
        <v>508</v>
      </c>
      <c r="G248" s="150"/>
      <c r="H248" s="150">
        <v>401.1617</v>
      </c>
      <c r="I248" s="140">
        <f t="shared" si="5"/>
        <v>401.1617</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386</v>
      </c>
      <c r="B249" s="154" t="s">
        <v>102</v>
      </c>
      <c r="C249" s="153" t="s">
        <v>296</v>
      </c>
      <c r="D249" s="153" t="s">
        <v>280</v>
      </c>
      <c r="E249" s="152">
        <v>1</v>
      </c>
      <c r="F249" s="158" t="s">
        <v>509</v>
      </c>
      <c r="G249" s="150"/>
      <c r="H249" s="150">
        <v>401.1617</v>
      </c>
      <c r="I249" s="140">
        <f t="shared" si="5"/>
        <v>401.1617</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65" t="s">
        <v>383</v>
      </c>
      <c r="B250" s="154" t="s">
        <v>388</v>
      </c>
      <c r="C250" s="153" t="s">
        <v>289</v>
      </c>
      <c r="D250" s="153" t="s">
        <v>280</v>
      </c>
      <c r="E250" s="152">
        <v>1</v>
      </c>
      <c r="F250" s="151" t="s">
        <v>511</v>
      </c>
      <c r="G250" s="150"/>
      <c r="H250" s="150">
        <v>732.54629999999997</v>
      </c>
      <c r="I250" s="140">
        <f t="shared" si="5"/>
        <v>732.54629999999997</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383</v>
      </c>
      <c r="B251" s="154" t="s">
        <v>388</v>
      </c>
      <c r="C251" s="153" t="s">
        <v>289</v>
      </c>
      <c r="D251" s="153" t="s">
        <v>280</v>
      </c>
      <c r="E251" s="152">
        <v>1</v>
      </c>
      <c r="F251" s="157" t="s">
        <v>512</v>
      </c>
      <c r="G251" s="150"/>
      <c r="H251" s="150">
        <v>732.54629999999997</v>
      </c>
      <c r="I251" s="140">
        <f t="shared" si="5"/>
        <v>732.54629999999997</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404</v>
      </c>
      <c r="B252" s="154" t="s">
        <v>387</v>
      </c>
      <c r="C252" s="153" t="s">
        <v>289</v>
      </c>
      <c r="D252" s="153" t="s">
        <v>280</v>
      </c>
      <c r="E252" s="152">
        <v>1</v>
      </c>
      <c r="F252" s="157" t="s">
        <v>513</v>
      </c>
      <c r="G252" s="150"/>
      <c r="H252" s="150">
        <v>436.04270000000002</v>
      </c>
      <c r="I252" s="140">
        <f t="shared" si="5"/>
        <v>436.04270000000002</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65" t="s">
        <v>510</v>
      </c>
      <c r="B253" s="154" t="s">
        <v>94</v>
      </c>
      <c r="C253" s="153" t="s">
        <v>289</v>
      </c>
      <c r="D253" s="153" t="s">
        <v>280</v>
      </c>
      <c r="E253" s="152">
        <v>1</v>
      </c>
      <c r="F253" s="158" t="s">
        <v>514</v>
      </c>
      <c r="G253" s="150"/>
      <c r="H253" s="150">
        <v>1200.6885</v>
      </c>
      <c r="I253" s="140">
        <f t="shared" si="5"/>
        <v>1200.6885</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383</v>
      </c>
      <c r="B254" s="154" t="s">
        <v>388</v>
      </c>
      <c r="C254" s="153" t="s">
        <v>289</v>
      </c>
      <c r="D254" s="153" t="s">
        <v>280</v>
      </c>
      <c r="E254" s="152">
        <v>1</v>
      </c>
      <c r="F254" s="158" t="s">
        <v>515</v>
      </c>
      <c r="G254" s="150"/>
      <c r="H254" s="150">
        <v>732.54629999999997</v>
      </c>
      <c r="I254" s="140">
        <f t="shared" si="5"/>
        <v>732.54629999999997</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55" t="s">
        <v>383</v>
      </c>
      <c r="B255" s="154" t="s">
        <v>388</v>
      </c>
      <c r="C255" s="153" t="s">
        <v>289</v>
      </c>
      <c r="D255" s="153" t="s">
        <v>280</v>
      </c>
      <c r="E255" s="152">
        <v>1</v>
      </c>
      <c r="F255" s="158" t="s">
        <v>516</v>
      </c>
      <c r="G255" s="150"/>
      <c r="H255" s="150">
        <v>732.54629999999997</v>
      </c>
      <c r="I255" s="140">
        <f t="shared" si="5"/>
        <v>732.54629999999997</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65" t="s">
        <v>404</v>
      </c>
      <c r="B256" s="154" t="s">
        <v>387</v>
      </c>
      <c r="C256" s="153" t="s">
        <v>289</v>
      </c>
      <c r="D256" s="153" t="s">
        <v>280</v>
      </c>
      <c r="E256" s="152">
        <v>1</v>
      </c>
      <c r="F256" s="151" t="s">
        <v>517</v>
      </c>
      <c r="G256" s="150"/>
      <c r="H256" s="150">
        <v>436.04270000000002</v>
      </c>
      <c r="I256" s="140">
        <f t="shared" si="5"/>
        <v>436.04270000000002</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65" t="s">
        <v>404</v>
      </c>
      <c r="B257" s="154" t="s">
        <v>387</v>
      </c>
      <c r="C257" s="153" t="s">
        <v>289</v>
      </c>
      <c r="D257" s="153" t="s">
        <v>280</v>
      </c>
      <c r="E257" s="152">
        <v>1</v>
      </c>
      <c r="F257" s="151" t="s">
        <v>965</v>
      </c>
      <c r="G257" s="150"/>
      <c r="H257" s="150">
        <v>436.04270000000002</v>
      </c>
      <c r="I257" s="140">
        <f t="shared" si="5"/>
        <v>436.04270000000002</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55" t="s">
        <v>404</v>
      </c>
      <c r="B258" s="154" t="s">
        <v>387</v>
      </c>
      <c r="C258" s="153" t="s">
        <v>290</v>
      </c>
      <c r="D258" s="153" t="s">
        <v>280</v>
      </c>
      <c r="E258" s="152">
        <v>1</v>
      </c>
      <c r="F258" s="158" t="s">
        <v>996</v>
      </c>
      <c r="G258" s="150"/>
      <c r="H258" s="150">
        <v>436.04270000000002</v>
      </c>
      <c r="I258" s="140">
        <f t="shared" si="5"/>
        <v>436.04270000000002</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518</v>
      </c>
      <c r="B259" s="154" t="s">
        <v>94</v>
      </c>
      <c r="C259" s="153" t="s">
        <v>290</v>
      </c>
      <c r="D259" s="153" t="s">
        <v>280</v>
      </c>
      <c r="E259" s="152">
        <v>1</v>
      </c>
      <c r="F259" s="158" t="s">
        <v>519</v>
      </c>
      <c r="G259" s="150"/>
      <c r="H259" s="150">
        <v>1200.6885</v>
      </c>
      <c r="I259" s="140">
        <f t="shared" ref="I259:I322" si="6">SUM(G259:H259)</f>
        <v>1200.6885</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154" t="s">
        <v>388</v>
      </c>
      <c r="C260" s="153" t="s">
        <v>290</v>
      </c>
      <c r="D260" s="153" t="s">
        <v>280</v>
      </c>
      <c r="E260" s="152">
        <v>1</v>
      </c>
      <c r="F260" s="158" t="s">
        <v>520</v>
      </c>
      <c r="G260" s="150"/>
      <c r="H260" s="150">
        <v>732.54629999999997</v>
      </c>
      <c r="I260" s="140">
        <f t="shared" si="6"/>
        <v>732.54629999999997</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65" t="s">
        <v>384</v>
      </c>
      <c r="B261" s="154" t="s">
        <v>98</v>
      </c>
      <c r="C261" s="153" t="s">
        <v>290</v>
      </c>
      <c r="D261" s="153" t="s">
        <v>280</v>
      </c>
      <c r="E261" s="152">
        <v>1</v>
      </c>
      <c r="F261" s="151" t="s">
        <v>521</v>
      </c>
      <c r="G261" s="150"/>
      <c r="H261" s="150">
        <v>488.36419999999998</v>
      </c>
      <c r="I261" s="140">
        <f t="shared" si="6"/>
        <v>488.36419999999998</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55" t="s">
        <v>404</v>
      </c>
      <c r="B262" s="154" t="s">
        <v>387</v>
      </c>
      <c r="C262" s="153" t="s">
        <v>290</v>
      </c>
      <c r="D262" s="153" t="s">
        <v>280</v>
      </c>
      <c r="E262" s="152">
        <v>1</v>
      </c>
      <c r="F262" s="158" t="s">
        <v>522</v>
      </c>
      <c r="G262" s="150"/>
      <c r="H262" s="150">
        <v>436.04270000000002</v>
      </c>
      <c r="I262" s="140">
        <f t="shared" si="6"/>
        <v>436.04270000000002</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386</v>
      </c>
      <c r="B263" s="154" t="s">
        <v>102</v>
      </c>
      <c r="C263" s="153" t="s">
        <v>290</v>
      </c>
      <c r="D263" s="153" t="s">
        <v>280</v>
      </c>
      <c r="E263" s="152">
        <v>1</v>
      </c>
      <c r="F263" s="158" t="s">
        <v>930</v>
      </c>
      <c r="G263" s="150"/>
      <c r="H263" s="150">
        <v>401.1617</v>
      </c>
      <c r="I263" s="140">
        <f t="shared" si="6"/>
        <v>401.1617</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404</v>
      </c>
      <c r="B264" s="154" t="s">
        <v>387</v>
      </c>
      <c r="C264" s="153" t="s">
        <v>301</v>
      </c>
      <c r="D264" s="153" t="s">
        <v>280</v>
      </c>
      <c r="E264" s="152">
        <v>1</v>
      </c>
      <c r="F264" s="158" t="s">
        <v>525</v>
      </c>
      <c r="G264" s="150"/>
      <c r="H264" s="150">
        <v>436.04270000000002</v>
      </c>
      <c r="I264" s="140">
        <f t="shared" si="6"/>
        <v>436.04270000000002</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523</v>
      </c>
      <c r="B265" s="154" t="s">
        <v>94</v>
      </c>
      <c r="C265" s="153" t="s">
        <v>301</v>
      </c>
      <c r="D265" s="153" t="s">
        <v>368</v>
      </c>
      <c r="E265" s="152">
        <v>1</v>
      </c>
      <c r="F265" s="166" t="s">
        <v>357</v>
      </c>
      <c r="G265" s="150"/>
      <c r="H265" s="150">
        <v>1200.6885</v>
      </c>
      <c r="I265" s="140">
        <f t="shared" si="6"/>
        <v>1200.6885</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55" t="s">
        <v>383</v>
      </c>
      <c r="B266" s="154" t="s">
        <v>388</v>
      </c>
      <c r="C266" s="153" t="s">
        <v>301</v>
      </c>
      <c r="D266" s="153" t="s">
        <v>280</v>
      </c>
      <c r="E266" s="152">
        <v>1</v>
      </c>
      <c r="F266" s="158" t="s">
        <v>526</v>
      </c>
      <c r="G266" s="150"/>
      <c r="H266" s="150">
        <v>732.54629999999997</v>
      </c>
      <c r="I266" s="140">
        <f t="shared" si="6"/>
        <v>732.54629999999997</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524</v>
      </c>
      <c r="B267" s="154" t="s">
        <v>94</v>
      </c>
      <c r="C267" s="153" t="s">
        <v>301</v>
      </c>
      <c r="D267" s="153" t="s">
        <v>280</v>
      </c>
      <c r="E267" s="152">
        <v>1</v>
      </c>
      <c r="F267" s="158" t="s">
        <v>527</v>
      </c>
      <c r="G267" s="150"/>
      <c r="H267" s="150">
        <v>1200.6885</v>
      </c>
      <c r="I267" s="140">
        <f t="shared" si="6"/>
        <v>1200.6885</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383</v>
      </c>
      <c r="B268" s="154" t="s">
        <v>388</v>
      </c>
      <c r="C268" s="153" t="s">
        <v>301</v>
      </c>
      <c r="D268" s="153" t="s">
        <v>280</v>
      </c>
      <c r="E268" s="152">
        <v>1</v>
      </c>
      <c r="F268" s="157" t="s">
        <v>528</v>
      </c>
      <c r="G268" s="150"/>
      <c r="H268" s="150">
        <v>732.54629999999997</v>
      </c>
      <c r="I268" s="140">
        <f t="shared" si="6"/>
        <v>732.54629999999997</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154" t="s">
        <v>387</v>
      </c>
      <c r="C269" s="153" t="s">
        <v>301</v>
      </c>
      <c r="D269" s="153" t="s">
        <v>280</v>
      </c>
      <c r="E269" s="152">
        <v>1</v>
      </c>
      <c r="F269" s="161" t="s">
        <v>529</v>
      </c>
      <c r="G269" s="150"/>
      <c r="H269" s="150">
        <v>436.04270000000002</v>
      </c>
      <c r="I269" s="140">
        <f t="shared" si="6"/>
        <v>436.04270000000002</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404</v>
      </c>
      <c r="B270" s="154" t="s">
        <v>387</v>
      </c>
      <c r="C270" s="153" t="s">
        <v>301</v>
      </c>
      <c r="D270" s="153" t="s">
        <v>280</v>
      </c>
      <c r="E270" s="152">
        <v>1</v>
      </c>
      <c r="F270" s="158" t="s">
        <v>530</v>
      </c>
      <c r="G270" s="150"/>
      <c r="H270" s="150">
        <v>436.04270000000002</v>
      </c>
      <c r="I270" s="140">
        <f t="shared" si="6"/>
        <v>436.04270000000002</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531</v>
      </c>
      <c r="B271" s="154" t="s">
        <v>94</v>
      </c>
      <c r="C271" s="153" t="s">
        <v>539</v>
      </c>
      <c r="D271" s="153" t="s">
        <v>280</v>
      </c>
      <c r="E271" s="152">
        <v>1</v>
      </c>
      <c r="F271" s="157" t="s">
        <v>534</v>
      </c>
      <c r="G271" s="150"/>
      <c r="H271" s="150">
        <v>1200.6885</v>
      </c>
      <c r="I271" s="140">
        <f t="shared" si="6"/>
        <v>1200.6885</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383</v>
      </c>
      <c r="B272" s="154" t="s">
        <v>388</v>
      </c>
      <c r="C272" s="153" t="s">
        <v>539</v>
      </c>
      <c r="D272" s="153" t="s">
        <v>280</v>
      </c>
      <c r="E272" s="152">
        <v>1</v>
      </c>
      <c r="F272" s="158" t="s">
        <v>535</v>
      </c>
      <c r="G272" s="150"/>
      <c r="H272" s="150">
        <v>732.54629999999997</v>
      </c>
      <c r="I272" s="140">
        <f t="shared" si="6"/>
        <v>732.54629999999997</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532</v>
      </c>
      <c r="B273" s="154" t="s">
        <v>94</v>
      </c>
      <c r="C273" s="153" t="s">
        <v>539</v>
      </c>
      <c r="D273" s="153" t="s">
        <v>280</v>
      </c>
      <c r="E273" s="152">
        <v>1</v>
      </c>
      <c r="F273" s="157" t="s">
        <v>536</v>
      </c>
      <c r="G273" s="150"/>
      <c r="H273" s="150">
        <v>1200.6885</v>
      </c>
      <c r="I273" s="140">
        <f t="shared" si="6"/>
        <v>1200.6885</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65" t="s">
        <v>533</v>
      </c>
      <c r="B274" s="154" t="s">
        <v>94</v>
      </c>
      <c r="C274" s="153" t="s">
        <v>539</v>
      </c>
      <c r="D274" s="153" t="s">
        <v>280</v>
      </c>
      <c r="E274" s="152">
        <v>1</v>
      </c>
      <c r="F274" s="177" t="s">
        <v>537</v>
      </c>
      <c r="G274" s="150"/>
      <c r="H274" s="150">
        <v>1200.6885</v>
      </c>
      <c r="I274" s="140">
        <f t="shared" si="6"/>
        <v>1200.6885</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383</v>
      </c>
      <c r="B275" s="154" t="s">
        <v>388</v>
      </c>
      <c r="C275" s="153" t="s">
        <v>539</v>
      </c>
      <c r="D275" s="153" t="s">
        <v>280</v>
      </c>
      <c r="E275" s="152">
        <v>1</v>
      </c>
      <c r="F275" s="158" t="s">
        <v>538</v>
      </c>
      <c r="G275" s="150"/>
      <c r="H275" s="150">
        <v>732.54629999999997</v>
      </c>
      <c r="I275" s="140">
        <f t="shared" si="6"/>
        <v>732.54629999999997</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531</v>
      </c>
      <c r="B276" s="154" t="s">
        <v>94</v>
      </c>
      <c r="C276" s="153" t="s">
        <v>542</v>
      </c>
      <c r="D276" s="153" t="s">
        <v>280</v>
      </c>
      <c r="E276" s="152">
        <v>1</v>
      </c>
      <c r="F276" s="157" t="s">
        <v>543</v>
      </c>
      <c r="G276" s="150"/>
      <c r="H276" s="150">
        <v>1200.6885</v>
      </c>
      <c r="I276" s="140">
        <f t="shared" si="6"/>
        <v>1200.6885</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65" t="s">
        <v>383</v>
      </c>
      <c r="B277" s="154" t="s">
        <v>388</v>
      </c>
      <c r="C277" s="153" t="s">
        <v>542</v>
      </c>
      <c r="D277" s="153" t="s">
        <v>280</v>
      </c>
      <c r="E277" s="152">
        <v>1</v>
      </c>
      <c r="F277" s="158" t="s">
        <v>544</v>
      </c>
      <c r="G277" s="150"/>
      <c r="H277" s="150">
        <v>732.54629999999997</v>
      </c>
      <c r="I277" s="140">
        <f t="shared" si="6"/>
        <v>732.54629999999997</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540</v>
      </c>
      <c r="B278" s="154" t="s">
        <v>94</v>
      </c>
      <c r="C278" s="153" t="s">
        <v>542</v>
      </c>
      <c r="D278" s="153" t="s">
        <v>280</v>
      </c>
      <c r="E278" s="152">
        <v>1</v>
      </c>
      <c r="F278" s="157" t="s">
        <v>545</v>
      </c>
      <c r="G278" s="150"/>
      <c r="H278" s="150">
        <v>1200.6885</v>
      </c>
      <c r="I278" s="140">
        <f t="shared" si="6"/>
        <v>1200.6885</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55" t="s">
        <v>383</v>
      </c>
      <c r="B279" s="154" t="s">
        <v>388</v>
      </c>
      <c r="C279" s="153" t="s">
        <v>542</v>
      </c>
      <c r="D279" s="153" t="s">
        <v>280</v>
      </c>
      <c r="E279" s="152">
        <v>1</v>
      </c>
      <c r="F279" s="157" t="s">
        <v>546</v>
      </c>
      <c r="G279" s="150"/>
      <c r="H279" s="150">
        <v>732.54629999999997</v>
      </c>
      <c r="I279" s="140">
        <f t="shared" si="6"/>
        <v>732.54629999999997</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541</v>
      </c>
      <c r="B280" s="154" t="s">
        <v>94</v>
      </c>
      <c r="C280" s="153" t="s">
        <v>542</v>
      </c>
      <c r="D280" s="153" t="s">
        <v>368</v>
      </c>
      <c r="E280" s="152">
        <v>1</v>
      </c>
      <c r="F280" s="166" t="s">
        <v>357</v>
      </c>
      <c r="G280" s="150"/>
      <c r="H280" s="150">
        <v>1200.6885</v>
      </c>
      <c r="I280" s="140">
        <f t="shared" si="6"/>
        <v>1200.6885</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383</v>
      </c>
      <c r="B281" s="154" t="s">
        <v>388</v>
      </c>
      <c r="C281" s="153" t="s">
        <v>542</v>
      </c>
      <c r="D281" s="153" t="s">
        <v>280</v>
      </c>
      <c r="E281" s="152">
        <v>1</v>
      </c>
      <c r="F281" s="157" t="s">
        <v>547</v>
      </c>
      <c r="G281" s="150"/>
      <c r="H281" s="150">
        <v>732.54629999999997</v>
      </c>
      <c r="I281" s="140">
        <f t="shared" si="6"/>
        <v>732.54629999999997</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55" t="s">
        <v>548</v>
      </c>
      <c r="B282" s="154" t="s">
        <v>94</v>
      </c>
      <c r="C282" s="153" t="s">
        <v>380</v>
      </c>
      <c r="D282" s="153" t="s">
        <v>280</v>
      </c>
      <c r="E282" s="152">
        <v>1</v>
      </c>
      <c r="F282" s="151" t="s">
        <v>551</v>
      </c>
      <c r="G282" s="150"/>
      <c r="H282" s="150">
        <v>1200.6885</v>
      </c>
      <c r="I282" s="140">
        <f t="shared" si="6"/>
        <v>1200.6885</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383</v>
      </c>
      <c r="B283" s="154" t="s">
        <v>388</v>
      </c>
      <c r="C283" s="153" t="s">
        <v>380</v>
      </c>
      <c r="D283" s="153" t="s">
        <v>280</v>
      </c>
      <c r="E283" s="152">
        <v>1</v>
      </c>
      <c r="F283" s="157" t="s">
        <v>552</v>
      </c>
      <c r="G283" s="150"/>
      <c r="H283" s="150">
        <v>732.54629999999997</v>
      </c>
      <c r="I283" s="140">
        <f t="shared" si="6"/>
        <v>732.54629999999997</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549</v>
      </c>
      <c r="B284" s="154" t="s">
        <v>94</v>
      </c>
      <c r="C284" s="153" t="s">
        <v>380</v>
      </c>
      <c r="D284" s="153" t="s">
        <v>280</v>
      </c>
      <c r="E284" s="152">
        <v>1</v>
      </c>
      <c r="F284" s="157" t="s">
        <v>553</v>
      </c>
      <c r="G284" s="150"/>
      <c r="H284" s="150">
        <v>1200.6885</v>
      </c>
      <c r="I284" s="140">
        <f t="shared" si="6"/>
        <v>1200.6885</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383</v>
      </c>
      <c r="B285" s="154" t="s">
        <v>388</v>
      </c>
      <c r="C285" s="153" t="s">
        <v>380</v>
      </c>
      <c r="D285" s="153" t="s">
        <v>280</v>
      </c>
      <c r="E285" s="152">
        <v>1</v>
      </c>
      <c r="F285" s="151" t="s">
        <v>554</v>
      </c>
      <c r="G285" s="150"/>
      <c r="H285" s="150">
        <v>732.54629999999997</v>
      </c>
      <c r="I285" s="140">
        <f t="shared" si="6"/>
        <v>732.54629999999997</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550</v>
      </c>
      <c r="B286" s="154" t="s">
        <v>94</v>
      </c>
      <c r="C286" s="153" t="s">
        <v>380</v>
      </c>
      <c r="D286" s="153" t="s">
        <v>280</v>
      </c>
      <c r="E286" s="152">
        <v>1</v>
      </c>
      <c r="F286" s="157" t="s">
        <v>555</v>
      </c>
      <c r="G286" s="150"/>
      <c r="H286" s="150">
        <v>1200.6885</v>
      </c>
      <c r="I286" s="140">
        <f t="shared" si="6"/>
        <v>1200.6885</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383</v>
      </c>
      <c r="B287" s="154" t="s">
        <v>388</v>
      </c>
      <c r="C287" s="153" t="s">
        <v>380</v>
      </c>
      <c r="D287" s="153" t="s">
        <v>280</v>
      </c>
      <c r="E287" s="152">
        <v>1</v>
      </c>
      <c r="F287" s="151" t="s">
        <v>556</v>
      </c>
      <c r="G287" s="150"/>
      <c r="H287" s="150">
        <v>732.54629999999997</v>
      </c>
      <c r="I287" s="140">
        <f t="shared" si="6"/>
        <v>732.54629999999997</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548</v>
      </c>
      <c r="B288" s="154" t="s">
        <v>94</v>
      </c>
      <c r="C288" s="174" t="s">
        <v>581</v>
      </c>
      <c r="D288" s="153" t="s">
        <v>280</v>
      </c>
      <c r="E288" s="152">
        <v>1</v>
      </c>
      <c r="F288" s="168" t="s">
        <v>928</v>
      </c>
      <c r="G288" s="150"/>
      <c r="H288" s="150">
        <v>1200.6885</v>
      </c>
      <c r="I288" s="140">
        <f t="shared" si="6"/>
        <v>1200.6885</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383</v>
      </c>
      <c r="B289" s="154" t="s">
        <v>388</v>
      </c>
      <c r="C289" s="174" t="s">
        <v>581</v>
      </c>
      <c r="D289" s="153" t="s">
        <v>280</v>
      </c>
      <c r="E289" s="152">
        <v>1</v>
      </c>
      <c r="F289" s="172" t="s">
        <v>558</v>
      </c>
      <c r="G289" s="150"/>
      <c r="H289" s="150">
        <v>732.54629999999997</v>
      </c>
      <c r="I289" s="140">
        <f t="shared" si="6"/>
        <v>732.54629999999997</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549</v>
      </c>
      <c r="B290" s="154" t="s">
        <v>94</v>
      </c>
      <c r="C290" s="174" t="s">
        <v>581</v>
      </c>
      <c r="D290" s="153" t="s">
        <v>280</v>
      </c>
      <c r="E290" s="152">
        <v>1</v>
      </c>
      <c r="F290" s="157" t="s">
        <v>559</v>
      </c>
      <c r="G290" s="150"/>
      <c r="H290" s="150">
        <v>1200.6885</v>
      </c>
      <c r="I290" s="140">
        <f t="shared" si="6"/>
        <v>1200.6885</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383</v>
      </c>
      <c r="B291" s="154" t="s">
        <v>388</v>
      </c>
      <c r="C291" s="174" t="s">
        <v>581</v>
      </c>
      <c r="D291" s="153" t="s">
        <v>280</v>
      </c>
      <c r="E291" s="152">
        <v>1</v>
      </c>
      <c r="F291" s="168" t="s">
        <v>560</v>
      </c>
      <c r="G291" s="150"/>
      <c r="H291" s="150">
        <v>732.54629999999997</v>
      </c>
      <c r="I291" s="140">
        <f t="shared" si="6"/>
        <v>732.54629999999997</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550</v>
      </c>
      <c r="B292" s="154" t="s">
        <v>94</v>
      </c>
      <c r="C292" s="174" t="s">
        <v>581</v>
      </c>
      <c r="D292" s="153" t="s">
        <v>280</v>
      </c>
      <c r="E292" s="152">
        <v>1</v>
      </c>
      <c r="F292" s="157" t="s">
        <v>561</v>
      </c>
      <c r="G292" s="150"/>
      <c r="H292" s="150">
        <v>1200.6885</v>
      </c>
      <c r="I292" s="140">
        <f t="shared" si="6"/>
        <v>1200.6885</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383</v>
      </c>
      <c r="B293" s="154" t="s">
        <v>388</v>
      </c>
      <c r="C293" s="174" t="s">
        <v>581</v>
      </c>
      <c r="D293" s="153" t="s">
        <v>280</v>
      </c>
      <c r="E293" s="152">
        <v>1</v>
      </c>
      <c r="F293" s="176" t="s">
        <v>562</v>
      </c>
      <c r="G293" s="150"/>
      <c r="H293" s="150">
        <v>732.54629999999997</v>
      </c>
      <c r="I293" s="140">
        <f t="shared" si="6"/>
        <v>732.54629999999997</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548</v>
      </c>
      <c r="B294" s="154" t="s">
        <v>94</v>
      </c>
      <c r="C294" s="174" t="s">
        <v>582</v>
      </c>
      <c r="D294" s="153" t="s">
        <v>280</v>
      </c>
      <c r="E294" s="152">
        <v>1</v>
      </c>
      <c r="F294" s="157" t="s">
        <v>563</v>
      </c>
      <c r="G294" s="150"/>
      <c r="H294" s="150">
        <v>1200.6885</v>
      </c>
      <c r="I294" s="140">
        <f t="shared" si="6"/>
        <v>1200.6885</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383</v>
      </c>
      <c r="B295" s="154" t="s">
        <v>388</v>
      </c>
      <c r="C295" s="174" t="s">
        <v>582</v>
      </c>
      <c r="D295" s="153" t="s">
        <v>280</v>
      </c>
      <c r="E295" s="152">
        <v>1</v>
      </c>
      <c r="F295" s="175" t="s">
        <v>564</v>
      </c>
      <c r="G295" s="150"/>
      <c r="H295" s="150">
        <v>732.54629999999997</v>
      </c>
      <c r="I295" s="140">
        <f t="shared" si="6"/>
        <v>732.54629999999997</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549</v>
      </c>
      <c r="B296" s="154" t="s">
        <v>94</v>
      </c>
      <c r="C296" s="174" t="s">
        <v>582</v>
      </c>
      <c r="D296" s="153" t="s">
        <v>280</v>
      </c>
      <c r="E296" s="152">
        <v>1</v>
      </c>
      <c r="F296" s="175" t="s">
        <v>566</v>
      </c>
      <c r="G296" s="150"/>
      <c r="H296" s="150">
        <v>1200.6885</v>
      </c>
      <c r="I296" s="140">
        <f t="shared" si="6"/>
        <v>1200.6885</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383</v>
      </c>
      <c r="B297" s="154" t="s">
        <v>388</v>
      </c>
      <c r="C297" s="174" t="s">
        <v>582</v>
      </c>
      <c r="D297" s="153" t="s">
        <v>280</v>
      </c>
      <c r="E297" s="152">
        <v>1</v>
      </c>
      <c r="F297" s="175" t="s">
        <v>995</v>
      </c>
      <c r="G297" s="150"/>
      <c r="H297" s="150">
        <v>732.54629999999997</v>
      </c>
      <c r="I297" s="140">
        <f t="shared" si="6"/>
        <v>732.54629999999997</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550</v>
      </c>
      <c r="B298" s="154" t="s">
        <v>94</v>
      </c>
      <c r="C298" s="174" t="s">
        <v>582</v>
      </c>
      <c r="D298" s="153" t="s">
        <v>280</v>
      </c>
      <c r="E298" s="152">
        <v>1</v>
      </c>
      <c r="F298" s="157" t="s">
        <v>567</v>
      </c>
      <c r="G298" s="150"/>
      <c r="H298" s="150">
        <v>1200.6885</v>
      </c>
      <c r="I298" s="140">
        <f t="shared" si="6"/>
        <v>1200.6885</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383</v>
      </c>
      <c r="B299" s="154" t="s">
        <v>388</v>
      </c>
      <c r="C299" s="174" t="s">
        <v>582</v>
      </c>
      <c r="D299" s="153" t="s">
        <v>280</v>
      </c>
      <c r="E299" s="152">
        <v>1</v>
      </c>
      <c r="F299" s="175" t="s">
        <v>568</v>
      </c>
      <c r="G299" s="150"/>
      <c r="H299" s="150">
        <v>732.54629999999997</v>
      </c>
      <c r="I299" s="140">
        <f t="shared" si="6"/>
        <v>732.54629999999997</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548</v>
      </c>
      <c r="B300" s="154" t="s">
        <v>94</v>
      </c>
      <c r="C300" s="174" t="s">
        <v>583</v>
      </c>
      <c r="D300" s="153" t="s">
        <v>280</v>
      </c>
      <c r="E300" s="152">
        <v>1</v>
      </c>
      <c r="F300" s="157" t="s">
        <v>994</v>
      </c>
      <c r="G300" s="150"/>
      <c r="H300" s="150">
        <v>1200.6885</v>
      </c>
      <c r="I300" s="140">
        <f t="shared" si="6"/>
        <v>1200.6885</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383</v>
      </c>
      <c r="B301" s="154" t="s">
        <v>388</v>
      </c>
      <c r="C301" s="174" t="s">
        <v>583</v>
      </c>
      <c r="D301" s="153" t="s">
        <v>280</v>
      </c>
      <c r="E301" s="152">
        <v>1</v>
      </c>
      <c r="F301" s="157" t="s">
        <v>570</v>
      </c>
      <c r="G301" s="150"/>
      <c r="H301" s="150">
        <v>732.54629999999997</v>
      </c>
      <c r="I301" s="140">
        <f t="shared" si="6"/>
        <v>732.54629999999997</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549</v>
      </c>
      <c r="B302" s="154" t="s">
        <v>94</v>
      </c>
      <c r="C302" s="174" t="s">
        <v>583</v>
      </c>
      <c r="D302" s="153" t="s">
        <v>280</v>
      </c>
      <c r="E302" s="152">
        <v>1</v>
      </c>
      <c r="F302" s="157" t="s">
        <v>571</v>
      </c>
      <c r="G302" s="150"/>
      <c r="H302" s="150">
        <v>1200.6885</v>
      </c>
      <c r="I302" s="140">
        <f t="shared" si="6"/>
        <v>1200.6885</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383</v>
      </c>
      <c r="B303" s="154" t="s">
        <v>388</v>
      </c>
      <c r="C303" s="174" t="s">
        <v>583</v>
      </c>
      <c r="D303" s="153" t="s">
        <v>280</v>
      </c>
      <c r="E303" s="152">
        <v>1</v>
      </c>
      <c r="F303" s="157" t="s">
        <v>572</v>
      </c>
      <c r="G303" s="150"/>
      <c r="H303" s="150">
        <v>732.54629999999997</v>
      </c>
      <c r="I303" s="140">
        <f t="shared" si="6"/>
        <v>732.54629999999997</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550</v>
      </c>
      <c r="B304" s="154" t="s">
        <v>94</v>
      </c>
      <c r="C304" s="174" t="s">
        <v>583</v>
      </c>
      <c r="D304" s="153" t="s">
        <v>280</v>
      </c>
      <c r="E304" s="152">
        <v>1</v>
      </c>
      <c r="F304" s="157" t="s">
        <v>573</v>
      </c>
      <c r="G304" s="150"/>
      <c r="H304" s="150">
        <v>1200.6885</v>
      </c>
      <c r="I304" s="140">
        <f t="shared" si="6"/>
        <v>1200.6885</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383</v>
      </c>
      <c r="B305" s="154" t="s">
        <v>388</v>
      </c>
      <c r="C305" s="174" t="s">
        <v>583</v>
      </c>
      <c r="D305" s="153" t="s">
        <v>280</v>
      </c>
      <c r="E305" s="152">
        <v>1</v>
      </c>
      <c r="F305" s="158" t="s">
        <v>985</v>
      </c>
      <c r="G305" s="150"/>
      <c r="H305" s="150">
        <v>732.54629999999997</v>
      </c>
      <c r="I305" s="140">
        <f t="shared" si="6"/>
        <v>732.54629999999997</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557</v>
      </c>
      <c r="B306" s="154" t="s">
        <v>94</v>
      </c>
      <c r="C306" s="174" t="s">
        <v>369</v>
      </c>
      <c r="D306" s="153" t="s">
        <v>280</v>
      </c>
      <c r="E306" s="152">
        <v>1</v>
      </c>
      <c r="F306" s="157" t="s">
        <v>954</v>
      </c>
      <c r="G306" s="150"/>
      <c r="H306" s="150">
        <v>1200.6885</v>
      </c>
      <c r="I306" s="140">
        <f t="shared" si="6"/>
        <v>1200.6885</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383</v>
      </c>
      <c r="B307" s="154" t="s">
        <v>388</v>
      </c>
      <c r="C307" s="174" t="s">
        <v>369</v>
      </c>
      <c r="D307" s="153" t="s">
        <v>280</v>
      </c>
      <c r="E307" s="152">
        <v>1</v>
      </c>
      <c r="F307" s="157" t="s">
        <v>574</v>
      </c>
      <c r="G307" s="150"/>
      <c r="H307" s="150">
        <v>732.54629999999997</v>
      </c>
      <c r="I307" s="140">
        <f t="shared" si="6"/>
        <v>732.54629999999997</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154" t="s">
        <v>388</v>
      </c>
      <c r="C308" s="174" t="s">
        <v>369</v>
      </c>
      <c r="D308" s="153" t="s">
        <v>280</v>
      </c>
      <c r="E308" s="152">
        <v>1</v>
      </c>
      <c r="F308" s="157" t="s">
        <v>575</v>
      </c>
      <c r="G308" s="150"/>
      <c r="H308" s="150">
        <v>732.54629999999997</v>
      </c>
      <c r="I308" s="140">
        <f t="shared" si="6"/>
        <v>732.54629999999997</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383</v>
      </c>
      <c r="B309" s="154" t="s">
        <v>388</v>
      </c>
      <c r="C309" s="174" t="s">
        <v>369</v>
      </c>
      <c r="D309" s="153" t="s">
        <v>280</v>
      </c>
      <c r="E309" s="152">
        <v>1</v>
      </c>
      <c r="F309" s="157" t="s">
        <v>576</v>
      </c>
      <c r="G309" s="150"/>
      <c r="H309" s="150">
        <v>732.54629999999997</v>
      </c>
      <c r="I309" s="140">
        <f t="shared" si="6"/>
        <v>732.54629999999997</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384</v>
      </c>
      <c r="B310" s="154" t="s">
        <v>98</v>
      </c>
      <c r="C310" s="174" t="s">
        <v>369</v>
      </c>
      <c r="D310" s="153" t="s">
        <v>280</v>
      </c>
      <c r="E310" s="152">
        <v>1</v>
      </c>
      <c r="F310" s="164" t="s">
        <v>577</v>
      </c>
      <c r="G310" s="150"/>
      <c r="H310" s="150">
        <v>488.36419999999998</v>
      </c>
      <c r="I310" s="140">
        <f t="shared" si="6"/>
        <v>488.36419999999998</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404</v>
      </c>
      <c r="B311" s="154" t="s">
        <v>387</v>
      </c>
      <c r="C311" s="174" t="s">
        <v>369</v>
      </c>
      <c r="D311" s="153" t="s">
        <v>280</v>
      </c>
      <c r="E311" s="152">
        <v>1</v>
      </c>
      <c r="F311" s="157" t="s">
        <v>578</v>
      </c>
      <c r="G311" s="150"/>
      <c r="H311" s="150">
        <v>436.04270000000002</v>
      </c>
      <c r="I311" s="140">
        <f t="shared" si="6"/>
        <v>436.04270000000002</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386</v>
      </c>
      <c r="B312" s="154" t="s">
        <v>102</v>
      </c>
      <c r="C312" s="174" t="s">
        <v>369</v>
      </c>
      <c r="D312" s="153" t="s">
        <v>280</v>
      </c>
      <c r="E312" s="152">
        <v>1</v>
      </c>
      <c r="F312" s="157" t="s">
        <v>579</v>
      </c>
      <c r="G312" s="150"/>
      <c r="H312" s="150">
        <v>401.1617</v>
      </c>
      <c r="I312" s="140">
        <f t="shared" si="6"/>
        <v>401.1617</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386</v>
      </c>
      <c r="B313" s="154" t="s">
        <v>102</v>
      </c>
      <c r="C313" s="174" t="s">
        <v>369</v>
      </c>
      <c r="D313" s="153" t="s">
        <v>280</v>
      </c>
      <c r="E313" s="152">
        <v>1</v>
      </c>
      <c r="F313" s="157" t="s">
        <v>580</v>
      </c>
      <c r="G313" s="150"/>
      <c r="H313" s="150">
        <v>401.1617</v>
      </c>
      <c r="I313" s="140">
        <f t="shared" si="6"/>
        <v>401.1617</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154" t="s">
        <v>388</v>
      </c>
      <c r="C314" s="153" t="s">
        <v>376</v>
      </c>
      <c r="D314" s="153" t="s">
        <v>280</v>
      </c>
      <c r="E314" s="152">
        <v>1</v>
      </c>
      <c r="F314" s="157" t="s">
        <v>586</v>
      </c>
      <c r="G314" s="150"/>
      <c r="H314" s="150">
        <v>732.54629999999997</v>
      </c>
      <c r="I314" s="140">
        <f t="shared" si="6"/>
        <v>732.54629999999997</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383</v>
      </c>
      <c r="B315" s="154" t="s">
        <v>388</v>
      </c>
      <c r="C315" s="153" t="s">
        <v>376</v>
      </c>
      <c r="D315" s="153" t="s">
        <v>280</v>
      </c>
      <c r="E315" s="152">
        <v>1</v>
      </c>
      <c r="F315" s="157" t="s">
        <v>587</v>
      </c>
      <c r="G315" s="150"/>
      <c r="H315" s="150">
        <v>732.54629999999997</v>
      </c>
      <c r="I315" s="140">
        <f t="shared" si="6"/>
        <v>732.54629999999997</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383</v>
      </c>
      <c r="B316" s="154" t="s">
        <v>388</v>
      </c>
      <c r="C316" s="153" t="s">
        <v>376</v>
      </c>
      <c r="D316" s="153" t="s">
        <v>280</v>
      </c>
      <c r="E316" s="152">
        <v>1</v>
      </c>
      <c r="F316" s="157" t="s">
        <v>588</v>
      </c>
      <c r="G316" s="150"/>
      <c r="H316" s="150">
        <v>732.54629999999997</v>
      </c>
      <c r="I316" s="140">
        <f t="shared" si="6"/>
        <v>732.54629999999997</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384</v>
      </c>
      <c r="B317" s="154" t="s">
        <v>98</v>
      </c>
      <c r="C317" s="153" t="s">
        <v>376</v>
      </c>
      <c r="D317" s="153" t="s">
        <v>280</v>
      </c>
      <c r="E317" s="152">
        <v>1</v>
      </c>
      <c r="F317" s="157" t="s">
        <v>589</v>
      </c>
      <c r="G317" s="150"/>
      <c r="H317" s="150">
        <v>488.36419999999998</v>
      </c>
      <c r="I317" s="140">
        <f t="shared" si="6"/>
        <v>488.36419999999998</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384</v>
      </c>
      <c r="B318" s="154" t="s">
        <v>98</v>
      </c>
      <c r="C318" s="153" t="s">
        <v>376</v>
      </c>
      <c r="D318" s="153" t="s">
        <v>280</v>
      </c>
      <c r="E318" s="152">
        <v>1</v>
      </c>
      <c r="F318" s="157" t="s">
        <v>590</v>
      </c>
      <c r="G318" s="150"/>
      <c r="H318" s="150">
        <v>488.36419999999998</v>
      </c>
      <c r="I318" s="140">
        <f t="shared" si="6"/>
        <v>488.36419999999998</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384</v>
      </c>
      <c r="B319" s="154" t="s">
        <v>98</v>
      </c>
      <c r="C319" s="153" t="s">
        <v>376</v>
      </c>
      <c r="D319" s="153" t="s">
        <v>280</v>
      </c>
      <c r="E319" s="152">
        <v>1</v>
      </c>
      <c r="F319" s="157" t="s">
        <v>591</v>
      </c>
      <c r="G319" s="150"/>
      <c r="H319" s="150">
        <v>488.36419999999998</v>
      </c>
      <c r="I319" s="140">
        <f t="shared" si="6"/>
        <v>488.36419999999998</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384</v>
      </c>
      <c r="B320" s="154" t="s">
        <v>98</v>
      </c>
      <c r="C320" s="153" t="s">
        <v>376</v>
      </c>
      <c r="D320" s="153" t="s">
        <v>280</v>
      </c>
      <c r="E320" s="152">
        <v>1</v>
      </c>
      <c r="F320" s="157" t="s">
        <v>966</v>
      </c>
      <c r="G320" s="150"/>
      <c r="H320" s="150">
        <v>488.36419999999998</v>
      </c>
      <c r="I320" s="140">
        <f t="shared" si="6"/>
        <v>488.36419999999998</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384</v>
      </c>
      <c r="B321" s="154" t="s">
        <v>98</v>
      </c>
      <c r="C321" s="153" t="s">
        <v>376</v>
      </c>
      <c r="D321" s="153" t="s">
        <v>280</v>
      </c>
      <c r="E321" s="152">
        <v>1</v>
      </c>
      <c r="F321" s="157" t="s">
        <v>592</v>
      </c>
      <c r="G321" s="150"/>
      <c r="H321" s="150">
        <v>488.36419999999998</v>
      </c>
      <c r="I321" s="140">
        <f t="shared" si="6"/>
        <v>488.36419999999998</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404</v>
      </c>
      <c r="B322" s="154" t="s">
        <v>387</v>
      </c>
      <c r="C322" s="153" t="s">
        <v>376</v>
      </c>
      <c r="D322" s="153" t="s">
        <v>280</v>
      </c>
      <c r="E322" s="152">
        <v>1</v>
      </c>
      <c r="F322" s="157" t="s">
        <v>593</v>
      </c>
      <c r="G322" s="150"/>
      <c r="H322" s="150">
        <v>436.04270000000002</v>
      </c>
      <c r="I322" s="140">
        <f t="shared" si="6"/>
        <v>436.04270000000002</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404</v>
      </c>
      <c r="B323" s="154" t="s">
        <v>387</v>
      </c>
      <c r="C323" s="153" t="s">
        <v>376</v>
      </c>
      <c r="D323" s="153" t="s">
        <v>280</v>
      </c>
      <c r="E323" s="152">
        <v>1</v>
      </c>
      <c r="F323" s="157" t="s">
        <v>594</v>
      </c>
      <c r="G323" s="150"/>
      <c r="H323" s="150">
        <v>436.04270000000002</v>
      </c>
      <c r="I323" s="140">
        <f t="shared" ref="I323:I386" si="7">SUM(G323:H323)</f>
        <v>436.04270000000002</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404</v>
      </c>
      <c r="B324" s="154" t="s">
        <v>387</v>
      </c>
      <c r="C324" s="153" t="s">
        <v>376</v>
      </c>
      <c r="D324" s="153" t="s">
        <v>280</v>
      </c>
      <c r="E324" s="152">
        <v>1</v>
      </c>
      <c r="F324" s="157" t="s">
        <v>595</v>
      </c>
      <c r="G324" s="150"/>
      <c r="H324" s="150">
        <v>436.04270000000002</v>
      </c>
      <c r="I324" s="140">
        <f t="shared" si="7"/>
        <v>436.04270000000002</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404</v>
      </c>
      <c r="B325" s="154" t="s">
        <v>387</v>
      </c>
      <c r="C325" s="153" t="s">
        <v>376</v>
      </c>
      <c r="D325" s="153" t="s">
        <v>280</v>
      </c>
      <c r="E325" s="152">
        <v>1</v>
      </c>
      <c r="F325" s="157" t="s">
        <v>961</v>
      </c>
      <c r="G325" s="150"/>
      <c r="H325" s="150">
        <v>436.04270000000002</v>
      </c>
      <c r="I325" s="140">
        <f t="shared" si="7"/>
        <v>436.04270000000002</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404</v>
      </c>
      <c r="B326" s="154" t="s">
        <v>387</v>
      </c>
      <c r="C326" s="153" t="s">
        <v>376</v>
      </c>
      <c r="D326" s="153" t="s">
        <v>280</v>
      </c>
      <c r="E326" s="152">
        <v>1</v>
      </c>
      <c r="F326" s="157" t="s">
        <v>596</v>
      </c>
      <c r="G326" s="150"/>
      <c r="H326" s="150">
        <v>436.04270000000002</v>
      </c>
      <c r="I326" s="140">
        <f t="shared" si="7"/>
        <v>436.04270000000002</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386</v>
      </c>
      <c r="B327" s="154" t="s">
        <v>102</v>
      </c>
      <c r="C327" s="153" t="s">
        <v>376</v>
      </c>
      <c r="D327" s="153" t="s">
        <v>280</v>
      </c>
      <c r="E327" s="152">
        <v>1</v>
      </c>
      <c r="F327" s="157" t="s">
        <v>597</v>
      </c>
      <c r="G327" s="150"/>
      <c r="H327" s="150">
        <v>401.1617</v>
      </c>
      <c r="I327" s="140">
        <f t="shared" si="7"/>
        <v>401.1617</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386</v>
      </c>
      <c r="B328" s="154" t="s">
        <v>102</v>
      </c>
      <c r="C328" s="153" t="s">
        <v>376</v>
      </c>
      <c r="D328" s="153" t="s">
        <v>280</v>
      </c>
      <c r="E328" s="152">
        <v>1</v>
      </c>
      <c r="F328" s="157" t="s">
        <v>993</v>
      </c>
      <c r="G328" s="150"/>
      <c r="H328" s="150">
        <v>401.1617</v>
      </c>
      <c r="I328" s="140">
        <f t="shared" si="7"/>
        <v>401.1617</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386</v>
      </c>
      <c r="B329" s="154" t="s">
        <v>102</v>
      </c>
      <c r="C329" s="153" t="s">
        <v>376</v>
      </c>
      <c r="D329" s="153" t="s">
        <v>280</v>
      </c>
      <c r="E329" s="152">
        <v>1</v>
      </c>
      <c r="F329" s="157" t="s">
        <v>599</v>
      </c>
      <c r="G329" s="150"/>
      <c r="H329" s="150">
        <v>401.1617</v>
      </c>
      <c r="I329" s="140">
        <f t="shared" si="7"/>
        <v>401.1617</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386</v>
      </c>
      <c r="B330" s="154" t="s">
        <v>102</v>
      </c>
      <c r="C330" s="153" t="s">
        <v>376</v>
      </c>
      <c r="D330" s="153" t="s">
        <v>280</v>
      </c>
      <c r="E330" s="152">
        <v>1</v>
      </c>
      <c r="F330" s="159" t="s">
        <v>600</v>
      </c>
      <c r="G330" s="150"/>
      <c r="H330" s="150">
        <v>401.1617</v>
      </c>
      <c r="I330" s="140">
        <f t="shared" si="7"/>
        <v>401.1617</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386</v>
      </c>
      <c r="B331" s="154" t="s">
        <v>102</v>
      </c>
      <c r="C331" s="153" t="s">
        <v>376</v>
      </c>
      <c r="D331" s="153" t="s">
        <v>280</v>
      </c>
      <c r="E331" s="152">
        <v>1</v>
      </c>
      <c r="F331" s="157" t="s">
        <v>601</v>
      </c>
      <c r="G331" s="150"/>
      <c r="H331" s="150">
        <v>401.1617</v>
      </c>
      <c r="I331" s="140">
        <f t="shared" si="7"/>
        <v>401.1617</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154" t="s">
        <v>102</v>
      </c>
      <c r="C332" s="153" t="s">
        <v>376</v>
      </c>
      <c r="D332" s="153" t="s">
        <v>280</v>
      </c>
      <c r="E332" s="152">
        <v>1</v>
      </c>
      <c r="F332" s="157" t="s">
        <v>602</v>
      </c>
      <c r="G332" s="150"/>
      <c r="H332" s="150">
        <v>401.1617</v>
      </c>
      <c r="I332" s="140">
        <f t="shared" si="7"/>
        <v>401.1617</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154" t="s">
        <v>102</v>
      </c>
      <c r="C333" s="153" t="s">
        <v>376</v>
      </c>
      <c r="D333" s="153" t="s">
        <v>280</v>
      </c>
      <c r="E333" s="152">
        <v>1</v>
      </c>
      <c r="F333" s="157" t="s">
        <v>603</v>
      </c>
      <c r="G333" s="150"/>
      <c r="H333" s="150">
        <v>401.1617</v>
      </c>
      <c r="I333" s="140">
        <f t="shared" si="7"/>
        <v>401.1617</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385</v>
      </c>
      <c r="B334" s="154" t="s">
        <v>104</v>
      </c>
      <c r="C334" s="153" t="s">
        <v>376</v>
      </c>
      <c r="D334" s="153" t="s">
        <v>280</v>
      </c>
      <c r="E334" s="152">
        <v>1</v>
      </c>
      <c r="F334" s="157" t="s">
        <v>604</v>
      </c>
      <c r="G334" s="150"/>
      <c r="H334" s="150">
        <v>313.94409999999999</v>
      </c>
      <c r="I334" s="140">
        <f t="shared" si="7"/>
        <v>313.94409999999999</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385</v>
      </c>
      <c r="B335" s="154" t="s">
        <v>104</v>
      </c>
      <c r="C335" s="153" t="s">
        <v>376</v>
      </c>
      <c r="D335" s="153" t="s">
        <v>280</v>
      </c>
      <c r="E335" s="152">
        <v>1</v>
      </c>
      <c r="F335" s="157" t="s">
        <v>605</v>
      </c>
      <c r="G335" s="150"/>
      <c r="H335" s="150">
        <v>313.94409999999999</v>
      </c>
      <c r="I335" s="140">
        <f t="shared" si="7"/>
        <v>313.94409999999999</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385</v>
      </c>
      <c r="B336" s="154" t="s">
        <v>104</v>
      </c>
      <c r="C336" s="153" t="s">
        <v>376</v>
      </c>
      <c r="D336" s="153" t="s">
        <v>280</v>
      </c>
      <c r="E336" s="152">
        <v>1</v>
      </c>
      <c r="F336" s="157" t="s">
        <v>606</v>
      </c>
      <c r="G336" s="150"/>
      <c r="H336" s="150">
        <v>313.94409999999999</v>
      </c>
      <c r="I336" s="140">
        <f t="shared" si="7"/>
        <v>313.94409999999999</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385</v>
      </c>
      <c r="B337" s="154" t="s">
        <v>104</v>
      </c>
      <c r="C337" s="153" t="s">
        <v>376</v>
      </c>
      <c r="D337" s="153" t="s">
        <v>280</v>
      </c>
      <c r="E337" s="152">
        <v>1</v>
      </c>
      <c r="F337" s="157" t="s">
        <v>607</v>
      </c>
      <c r="G337" s="150"/>
      <c r="H337" s="150">
        <v>313.94409999999999</v>
      </c>
      <c r="I337" s="140">
        <f t="shared" si="7"/>
        <v>313.94409999999999</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385</v>
      </c>
      <c r="B338" s="154" t="s">
        <v>104</v>
      </c>
      <c r="C338" s="153" t="s">
        <v>376</v>
      </c>
      <c r="D338" s="153" t="s">
        <v>280</v>
      </c>
      <c r="E338" s="152">
        <v>1</v>
      </c>
      <c r="F338" s="157" t="s">
        <v>608</v>
      </c>
      <c r="G338" s="150"/>
      <c r="H338" s="150">
        <v>313.94409999999999</v>
      </c>
      <c r="I338" s="140">
        <f t="shared" si="7"/>
        <v>313.94409999999999</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584</v>
      </c>
      <c r="B339" s="154" t="s">
        <v>94</v>
      </c>
      <c r="C339" s="153" t="s">
        <v>376</v>
      </c>
      <c r="D339" s="153" t="s">
        <v>280</v>
      </c>
      <c r="E339" s="152">
        <v>1</v>
      </c>
      <c r="F339" s="157" t="s">
        <v>609</v>
      </c>
      <c r="G339" s="150"/>
      <c r="H339" s="150">
        <v>1200.6885</v>
      </c>
      <c r="I339" s="140">
        <f t="shared" si="7"/>
        <v>1200.6885</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384</v>
      </c>
      <c r="B340" s="154" t="s">
        <v>98</v>
      </c>
      <c r="C340" s="153" t="s">
        <v>376</v>
      </c>
      <c r="D340" s="153" t="s">
        <v>280</v>
      </c>
      <c r="E340" s="152">
        <v>1</v>
      </c>
      <c r="F340" s="157" t="s">
        <v>610</v>
      </c>
      <c r="G340" s="150"/>
      <c r="H340" s="150">
        <v>488.36419999999998</v>
      </c>
      <c r="I340" s="140">
        <f t="shared" si="7"/>
        <v>488.36419999999998</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384</v>
      </c>
      <c r="B341" s="154" t="s">
        <v>98</v>
      </c>
      <c r="C341" s="153" t="s">
        <v>376</v>
      </c>
      <c r="D341" s="153" t="s">
        <v>280</v>
      </c>
      <c r="E341" s="152">
        <v>1</v>
      </c>
      <c r="F341" s="157" t="s">
        <v>611</v>
      </c>
      <c r="G341" s="150"/>
      <c r="H341" s="150">
        <v>488.36419999999998</v>
      </c>
      <c r="I341" s="140">
        <f t="shared" si="7"/>
        <v>488.36419999999998</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404</v>
      </c>
      <c r="B342" s="154" t="s">
        <v>387</v>
      </c>
      <c r="C342" s="153" t="s">
        <v>376</v>
      </c>
      <c r="D342" s="153" t="s">
        <v>280</v>
      </c>
      <c r="E342" s="152">
        <v>1</v>
      </c>
      <c r="F342" s="157" t="s">
        <v>612</v>
      </c>
      <c r="G342" s="150"/>
      <c r="H342" s="150">
        <v>436.04270000000002</v>
      </c>
      <c r="I342" s="140">
        <f t="shared" si="7"/>
        <v>436.04270000000002</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404</v>
      </c>
      <c r="B343" s="154" t="s">
        <v>387</v>
      </c>
      <c r="C343" s="153" t="s">
        <v>376</v>
      </c>
      <c r="D343" s="153" t="s">
        <v>280</v>
      </c>
      <c r="E343" s="152">
        <v>1</v>
      </c>
      <c r="F343" s="157" t="s">
        <v>613</v>
      </c>
      <c r="G343" s="150"/>
      <c r="H343" s="150">
        <v>436.04270000000002</v>
      </c>
      <c r="I343" s="140">
        <f t="shared" si="7"/>
        <v>436.04270000000002</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404</v>
      </c>
      <c r="B344" s="154" t="s">
        <v>387</v>
      </c>
      <c r="C344" s="153" t="s">
        <v>376</v>
      </c>
      <c r="D344" s="153" t="s">
        <v>280</v>
      </c>
      <c r="E344" s="152">
        <v>1</v>
      </c>
      <c r="F344" s="157" t="s">
        <v>614</v>
      </c>
      <c r="G344" s="150"/>
      <c r="H344" s="150">
        <v>436.04270000000002</v>
      </c>
      <c r="I344" s="140">
        <f t="shared" si="7"/>
        <v>436.04270000000002</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404</v>
      </c>
      <c r="B345" s="154" t="s">
        <v>387</v>
      </c>
      <c r="C345" s="153" t="s">
        <v>376</v>
      </c>
      <c r="D345" s="153" t="s">
        <v>280</v>
      </c>
      <c r="E345" s="152">
        <v>1</v>
      </c>
      <c r="F345" s="157" t="s">
        <v>615</v>
      </c>
      <c r="G345" s="150"/>
      <c r="H345" s="150">
        <v>436.04270000000002</v>
      </c>
      <c r="I345" s="140">
        <f t="shared" si="7"/>
        <v>436.04270000000002</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386</v>
      </c>
      <c r="B346" s="154" t="s">
        <v>102</v>
      </c>
      <c r="C346" s="153" t="s">
        <v>376</v>
      </c>
      <c r="D346" s="153" t="s">
        <v>280</v>
      </c>
      <c r="E346" s="152">
        <v>1</v>
      </c>
      <c r="F346" s="157" t="s">
        <v>992</v>
      </c>
      <c r="G346" s="150"/>
      <c r="H346" s="150">
        <v>401.1617</v>
      </c>
      <c r="I346" s="140">
        <f t="shared" si="7"/>
        <v>401.1617</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385</v>
      </c>
      <c r="B347" s="154" t="s">
        <v>104</v>
      </c>
      <c r="C347" s="153" t="s">
        <v>376</v>
      </c>
      <c r="D347" s="153" t="s">
        <v>280</v>
      </c>
      <c r="E347" s="152">
        <v>1</v>
      </c>
      <c r="F347" s="159" t="s">
        <v>617</v>
      </c>
      <c r="G347" s="150"/>
      <c r="H347" s="150">
        <v>313.94409999999999</v>
      </c>
      <c r="I347" s="140">
        <f t="shared" si="7"/>
        <v>313.94409999999999</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585</v>
      </c>
      <c r="B348" s="154" t="s">
        <v>94</v>
      </c>
      <c r="C348" s="153" t="s">
        <v>376</v>
      </c>
      <c r="D348" s="153" t="s">
        <v>280</v>
      </c>
      <c r="E348" s="152">
        <v>1</v>
      </c>
      <c r="F348" s="157" t="s">
        <v>618</v>
      </c>
      <c r="G348" s="150"/>
      <c r="H348" s="150">
        <v>1200.6885</v>
      </c>
      <c r="I348" s="140">
        <f t="shared" si="7"/>
        <v>1200.6885</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383</v>
      </c>
      <c r="B349" s="154" t="s">
        <v>388</v>
      </c>
      <c r="C349" s="153" t="s">
        <v>376</v>
      </c>
      <c r="D349" s="153" t="s">
        <v>280</v>
      </c>
      <c r="E349" s="152">
        <v>1</v>
      </c>
      <c r="F349" s="157" t="s">
        <v>629</v>
      </c>
      <c r="G349" s="150"/>
      <c r="H349" s="150">
        <v>732.54629999999997</v>
      </c>
      <c r="I349" s="140">
        <f t="shared" si="7"/>
        <v>732.54629999999997</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384</v>
      </c>
      <c r="B350" s="154" t="s">
        <v>98</v>
      </c>
      <c r="C350" s="153" t="s">
        <v>376</v>
      </c>
      <c r="D350" s="153" t="s">
        <v>280</v>
      </c>
      <c r="E350" s="152">
        <v>1</v>
      </c>
      <c r="F350" s="159" t="s">
        <v>619</v>
      </c>
      <c r="G350" s="150"/>
      <c r="H350" s="150">
        <v>488.36419999999998</v>
      </c>
      <c r="I350" s="140">
        <f t="shared" si="7"/>
        <v>488.36419999999998</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384</v>
      </c>
      <c r="B351" s="154" t="s">
        <v>98</v>
      </c>
      <c r="C351" s="153" t="s">
        <v>376</v>
      </c>
      <c r="D351" s="153" t="s">
        <v>280</v>
      </c>
      <c r="E351" s="152">
        <v>1</v>
      </c>
      <c r="F351" s="157" t="s">
        <v>620</v>
      </c>
      <c r="G351" s="150"/>
      <c r="H351" s="150">
        <v>488.36419999999998</v>
      </c>
      <c r="I351" s="140">
        <f t="shared" si="7"/>
        <v>488.36419999999998</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384</v>
      </c>
      <c r="B352" s="154" t="s">
        <v>98</v>
      </c>
      <c r="C352" s="153" t="s">
        <v>376</v>
      </c>
      <c r="D352" s="153" t="s">
        <v>280</v>
      </c>
      <c r="E352" s="152">
        <v>1</v>
      </c>
      <c r="F352" s="157" t="s">
        <v>621</v>
      </c>
      <c r="G352" s="150"/>
      <c r="H352" s="150">
        <v>488.36419999999998</v>
      </c>
      <c r="I352" s="140">
        <f t="shared" si="7"/>
        <v>488.36419999999998</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384</v>
      </c>
      <c r="B353" s="154" t="s">
        <v>98</v>
      </c>
      <c r="C353" s="153" t="s">
        <v>376</v>
      </c>
      <c r="D353" s="153" t="s">
        <v>280</v>
      </c>
      <c r="E353" s="152">
        <v>1</v>
      </c>
      <c r="F353" s="159" t="s">
        <v>622</v>
      </c>
      <c r="G353" s="150"/>
      <c r="H353" s="150">
        <v>488.36419999999998</v>
      </c>
      <c r="I353" s="140">
        <f t="shared" si="7"/>
        <v>488.36419999999998</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384</v>
      </c>
      <c r="B354" s="154" t="s">
        <v>98</v>
      </c>
      <c r="C354" s="153" t="s">
        <v>376</v>
      </c>
      <c r="D354" s="153" t="s">
        <v>280</v>
      </c>
      <c r="E354" s="152">
        <v>1</v>
      </c>
      <c r="F354" s="157" t="s">
        <v>623</v>
      </c>
      <c r="G354" s="150"/>
      <c r="H354" s="150">
        <v>488.36419999999998</v>
      </c>
      <c r="I354" s="140">
        <f t="shared" si="7"/>
        <v>488.36419999999998</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154" t="s">
        <v>98</v>
      </c>
      <c r="C355" s="153" t="s">
        <v>376</v>
      </c>
      <c r="D355" s="153" t="s">
        <v>280</v>
      </c>
      <c r="E355" s="152">
        <v>1</v>
      </c>
      <c r="F355" s="157" t="s">
        <v>624</v>
      </c>
      <c r="G355" s="150"/>
      <c r="H355" s="150">
        <v>488.36419999999998</v>
      </c>
      <c r="I355" s="140">
        <f t="shared" si="7"/>
        <v>488.36419999999998</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154" t="s">
        <v>98</v>
      </c>
      <c r="C356" s="153" t="s">
        <v>376</v>
      </c>
      <c r="D356" s="153" t="s">
        <v>280</v>
      </c>
      <c r="E356" s="152">
        <v>1</v>
      </c>
      <c r="F356" s="157" t="s">
        <v>625</v>
      </c>
      <c r="G356" s="150"/>
      <c r="H356" s="150">
        <v>488.36419999999998</v>
      </c>
      <c r="I356" s="140">
        <f t="shared" si="7"/>
        <v>488.36419999999998</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154" t="s">
        <v>98</v>
      </c>
      <c r="C357" s="153" t="s">
        <v>376</v>
      </c>
      <c r="D357" s="153" t="s">
        <v>280</v>
      </c>
      <c r="E357" s="152">
        <v>1</v>
      </c>
      <c r="F357" s="157" t="s">
        <v>626</v>
      </c>
      <c r="G357" s="150"/>
      <c r="H357" s="150">
        <v>488.36419999999998</v>
      </c>
      <c r="I357" s="140">
        <f t="shared" si="7"/>
        <v>488.36419999999998</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404</v>
      </c>
      <c r="B358" s="154" t="s">
        <v>387</v>
      </c>
      <c r="C358" s="153" t="s">
        <v>376</v>
      </c>
      <c r="D358" s="153" t="s">
        <v>280</v>
      </c>
      <c r="E358" s="152">
        <v>1</v>
      </c>
      <c r="F358" s="157" t="s">
        <v>627</v>
      </c>
      <c r="G358" s="150"/>
      <c r="H358" s="150">
        <v>436.04270000000002</v>
      </c>
      <c r="I358" s="140">
        <f t="shared" si="7"/>
        <v>436.04270000000002</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404</v>
      </c>
      <c r="B359" s="154" t="s">
        <v>387</v>
      </c>
      <c r="C359" s="153" t="s">
        <v>376</v>
      </c>
      <c r="D359" s="153" t="s">
        <v>280</v>
      </c>
      <c r="E359" s="152">
        <v>1</v>
      </c>
      <c r="F359" s="159" t="s">
        <v>628</v>
      </c>
      <c r="G359" s="150"/>
      <c r="H359" s="150">
        <v>436.04270000000002</v>
      </c>
      <c r="I359" s="140">
        <f t="shared" si="7"/>
        <v>436.04270000000002</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404</v>
      </c>
      <c r="B360" s="154" t="s">
        <v>387</v>
      </c>
      <c r="C360" s="153" t="s">
        <v>376</v>
      </c>
      <c r="D360" s="153" t="s">
        <v>280</v>
      </c>
      <c r="E360" s="152">
        <v>1</v>
      </c>
      <c r="F360" s="157" t="s">
        <v>960</v>
      </c>
      <c r="G360" s="150"/>
      <c r="H360" s="150">
        <v>436.04270000000002</v>
      </c>
      <c r="I360" s="140">
        <f t="shared" si="7"/>
        <v>436.04270000000002</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404</v>
      </c>
      <c r="B361" s="154" t="s">
        <v>387</v>
      </c>
      <c r="C361" s="153" t="s">
        <v>376</v>
      </c>
      <c r="D361" s="153" t="s">
        <v>280</v>
      </c>
      <c r="E361" s="152">
        <v>1</v>
      </c>
      <c r="F361" s="157" t="s">
        <v>630</v>
      </c>
      <c r="G361" s="150"/>
      <c r="H361" s="150">
        <v>436.04270000000002</v>
      </c>
      <c r="I361" s="140">
        <f t="shared" si="7"/>
        <v>436.04270000000002</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404</v>
      </c>
      <c r="B362" s="154" t="s">
        <v>387</v>
      </c>
      <c r="C362" s="153" t="s">
        <v>376</v>
      </c>
      <c r="D362" s="153" t="s">
        <v>280</v>
      </c>
      <c r="E362" s="152">
        <v>1</v>
      </c>
      <c r="F362" s="157" t="s">
        <v>631</v>
      </c>
      <c r="G362" s="150"/>
      <c r="H362" s="150">
        <v>436.04270000000002</v>
      </c>
      <c r="I362" s="140">
        <f t="shared" si="7"/>
        <v>436.04270000000002</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154" t="s">
        <v>387</v>
      </c>
      <c r="C363" s="153" t="s">
        <v>376</v>
      </c>
      <c r="D363" s="153" t="s">
        <v>280</v>
      </c>
      <c r="E363" s="152">
        <v>1</v>
      </c>
      <c r="F363" s="159" t="s">
        <v>632</v>
      </c>
      <c r="G363" s="150"/>
      <c r="H363" s="150">
        <v>436.04270000000002</v>
      </c>
      <c r="I363" s="140">
        <f t="shared" si="7"/>
        <v>436.04270000000002</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154" t="s">
        <v>387</v>
      </c>
      <c r="C364" s="153" t="s">
        <v>376</v>
      </c>
      <c r="D364" s="153" t="s">
        <v>280</v>
      </c>
      <c r="E364" s="152">
        <v>1</v>
      </c>
      <c r="F364" s="157" t="s">
        <v>633</v>
      </c>
      <c r="G364" s="150"/>
      <c r="H364" s="150">
        <v>436.04270000000002</v>
      </c>
      <c r="I364" s="140">
        <f t="shared" si="7"/>
        <v>436.04270000000002</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154" t="s">
        <v>387</v>
      </c>
      <c r="C365" s="153" t="s">
        <v>376</v>
      </c>
      <c r="D365" s="153" t="s">
        <v>280</v>
      </c>
      <c r="E365" s="152">
        <v>1</v>
      </c>
      <c r="F365" s="157" t="s">
        <v>634</v>
      </c>
      <c r="G365" s="150"/>
      <c r="H365" s="150">
        <v>436.04270000000002</v>
      </c>
      <c r="I365" s="140">
        <f t="shared" si="7"/>
        <v>436.04270000000002</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386</v>
      </c>
      <c r="B366" s="154" t="s">
        <v>102</v>
      </c>
      <c r="C366" s="153" t="s">
        <v>376</v>
      </c>
      <c r="D366" s="153" t="s">
        <v>280</v>
      </c>
      <c r="E366" s="152">
        <v>1</v>
      </c>
      <c r="F366" s="157" t="s">
        <v>635</v>
      </c>
      <c r="G366" s="150"/>
      <c r="H366" s="150">
        <v>401.1617</v>
      </c>
      <c r="I366" s="140">
        <f t="shared" si="7"/>
        <v>401.1617</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386</v>
      </c>
      <c r="B367" s="154" t="s">
        <v>102</v>
      </c>
      <c r="C367" s="153" t="s">
        <v>376</v>
      </c>
      <c r="D367" s="153" t="s">
        <v>280</v>
      </c>
      <c r="E367" s="152">
        <v>1</v>
      </c>
      <c r="F367" s="157" t="s">
        <v>636</v>
      </c>
      <c r="G367" s="150"/>
      <c r="H367" s="150">
        <v>401.1617</v>
      </c>
      <c r="I367" s="140">
        <f t="shared" si="7"/>
        <v>401.1617</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386</v>
      </c>
      <c r="B368" s="154" t="s">
        <v>102</v>
      </c>
      <c r="C368" s="153" t="s">
        <v>376</v>
      </c>
      <c r="D368" s="153" t="s">
        <v>280</v>
      </c>
      <c r="E368" s="152">
        <v>1</v>
      </c>
      <c r="F368" s="157" t="s">
        <v>637</v>
      </c>
      <c r="G368" s="150"/>
      <c r="H368" s="150">
        <v>401.1617</v>
      </c>
      <c r="I368" s="140">
        <f t="shared" si="7"/>
        <v>401.1617</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386</v>
      </c>
      <c r="B369" s="154" t="s">
        <v>102</v>
      </c>
      <c r="C369" s="153" t="s">
        <v>376</v>
      </c>
      <c r="D369" s="153" t="s">
        <v>280</v>
      </c>
      <c r="E369" s="152">
        <v>1</v>
      </c>
      <c r="F369" s="157" t="s">
        <v>638</v>
      </c>
      <c r="G369" s="150"/>
      <c r="H369" s="150">
        <v>401.1617</v>
      </c>
      <c r="I369" s="140">
        <f t="shared" si="7"/>
        <v>401.1617</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386</v>
      </c>
      <c r="B370" s="154" t="s">
        <v>102</v>
      </c>
      <c r="C370" s="153" t="s">
        <v>376</v>
      </c>
      <c r="D370" s="153" t="s">
        <v>280</v>
      </c>
      <c r="E370" s="152">
        <v>1</v>
      </c>
      <c r="F370" s="157" t="s">
        <v>639</v>
      </c>
      <c r="G370" s="150"/>
      <c r="H370" s="150">
        <v>401.1617</v>
      </c>
      <c r="I370" s="140">
        <f t="shared" si="7"/>
        <v>401.1617</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154" t="s">
        <v>102</v>
      </c>
      <c r="C371" s="153" t="s">
        <v>376</v>
      </c>
      <c r="D371" s="153" t="s">
        <v>280</v>
      </c>
      <c r="E371" s="152">
        <v>1</v>
      </c>
      <c r="F371" s="151" t="s">
        <v>640</v>
      </c>
      <c r="G371" s="150"/>
      <c r="H371" s="150">
        <v>401.1617</v>
      </c>
      <c r="I371" s="140">
        <f t="shared" si="7"/>
        <v>401.1617</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154" t="s">
        <v>102</v>
      </c>
      <c r="C372" s="153" t="s">
        <v>376</v>
      </c>
      <c r="D372" s="153" t="s">
        <v>280</v>
      </c>
      <c r="E372" s="152">
        <v>1</v>
      </c>
      <c r="F372" s="157" t="s">
        <v>641</v>
      </c>
      <c r="G372" s="150"/>
      <c r="H372" s="150">
        <v>401.1617</v>
      </c>
      <c r="I372" s="140">
        <f t="shared" si="7"/>
        <v>401.1617</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385</v>
      </c>
      <c r="B373" s="154" t="s">
        <v>104</v>
      </c>
      <c r="C373" s="153" t="s">
        <v>376</v>
      </c>
      <c r="D373" s="153" t="s">
        <v>280</v>
      </c>
      <c r="E373" s="152">
        <v>1</v>
      </c>
      <c r="F373" s="157" t="s">
        <v>642</v>
      </c>
      <c r="G373" s="150"/>
      <c r="H373" s="150">
        <v>313.94409999999999</v>
      </c>
      <c r="I373" s="140">
        <f t="shared" si="7"/>
        <v>313.94409999999999</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383</v>
      </c>
      <c r="B374" s="154" t="s">
        <v>388</v>
      </c>
      <c r="C374" s="153" t="s">
        <v>645</v>
      </c>
      <c r="D374" s="153" t="s">
        <v>280</v>
      </c>
      <c r="E374" s="152">
        <v>1</v>
      </c>
      <c r="F374" s="157" t="s">
        <v>929</v>
      </c>
      <c r="G374" s="150"/>
      <c r="H374" s="150">
        <v>732.54629999999997</v>
      </c>
      <c r="I374" s="140">
        <f t="shared" si="7"/>
        <v>732.54629999999997</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383</v>
      </c>
      <c r="B375" s="154" t="s">
        <v>388</v>
      </c>
      <c r="C375" s="153" t="s">
        <v>645</v>
      </c>
      <c r="D375" s="153" t="s">
        <v>280</v>
      </c>
      <c r="E375" s="152">
        <v>1</v>
      </c>
      <c r="F375" s="157" t="s">
        <v>646</v>
      </c>
      <c r="G375" s="150"/>
      <c r="H375" s="150">
        <v>732.54629999999997</v>
      </c>
      <c r="I375" s="140">
        <f t="shared" si="7"/>
        <v>732.54629999999997</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383</v>
      </c>
      <c r="B376" s="154" t="s">
        <v>388</v>
      </c>
      <c r="C376" s="153" t="s">
        <v>645</v>
      </c>
      <c r="D376" s="153" t="s">
        <v>280</v>
      </c>
      <c r="E376" s="152">
        <v>1</v>
      </c>
      <c r="F376" s="157" t="s">
        <v>647</v>
      </c>
      <c r="G376" s="150"/>
      <c r="H376" s="150">
        <v>732.54629999999997</v>
      </c>
      <c r="I376" s="140">
        <f t="shared" si="7"/>
        <v>732.54629999999997</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383</v>
      </c>
      <c r="B377" s="154" t="s">
        <v>388</v>
      </c>
      <c r="C377" s="153" t="s">
        <v>645</v>
      </c>
      <c r="D377" s="153" t="s">
        <v>280</v>
      </c>
      <c r="E377" s="152">
        <v>1</v>
      </c>
      <c r="F377" s="157" t="s">
        <v>648</v>
      </c>
      <c r="G377" s="150"/>
      <c r="H377" s="150">
        <v>732.54629999999997</v>
      </c>
      <c r="I377" s="140">
        <f t="shared" si="7"/>
        <v>732.54629999999997</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384</v>
      </c>
      <c r="B378" s="154" t="s">
        <v>98</v>
      </c>
      <c r="C378" s="153" t="s">
        <v>645</v>
      </c>
      <c r="D378" s="153" t="s">
        <v>280</v>
      </c>
      <c r="E378" s="152">
        <v>1</v>
      </c>
      <c r="F378" s="157" t="s">
        <v>649</v>
      </c>
      <c r="G378" s="150"/>
      <c r="H378" s="150">
        <v>488.36419999999998</v>
      </c>
      <c r="I378" s="140">
        <f t="shared" si="7"/>
        <v>488.36419999999998</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384</v>
      </c>
      <c r="B379" s="154" t="s">
        <v>98</v>
      </c>
      <c r="C379" s="153" t="s">
        <v>645</v>
      </c>
      <c r="D379" s="153" t="s">
        <v>280</v>
      </c>
      <c r="E379" s="152">
        <v>1</v>
      </c>
      <c r="F379" s="157" t="s">
        <v>650</v>
      </c>
      <c r="G379" s="150"/>
      <c r="H379" s="150">
        <v>488.36419999999998</v>
      </c>
      <c r="I379" s="140">
        <f t="shared" si="7"/>
        <v>488.36419999999998</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384</v>
      </c>
      <c r="B380" s="154" t="s">
        <v>98</v>
      </c>
      <c r="C380" s="153" t="s">
        <v>645</v>
      </c>
      <c r="D380" s="153" t="s">
        <v>280</v>
      </c>
      <c r="E380" s="152">
        <v>1</v>
      </c>
      <c r="F380" s="157" t="s">
        <v>651</v>
      </c>
      <c r="G380" s="150"/>
      <c r="H380" s="150">
        <v>488.36419999999998</v>
      </c>
      <c r="I380" s="140">
        <f t="shared" si="7"/>
        <v>488.36419999999998</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384</v>
      </c>
      <c r="B381" s="154" t="s">
        <v>98</v>
      </c>
      <c r="C381" s="153" t="s">
        <v>645</v>
      </c>
      <c r="D381" s="153" t="s">
        <v>280</v>
      </c>
      <c r="E381" s="152">
        <v>1</v>
      </c>
      <c r="F381" s="157" t="s">
        <v>652</v>
      </c>
      <c r="G381" s="150"/>
      <c r="H381" s="150">
        <v>488.36419999999998</v>
      </c>
      <c r="I381" s="140">
        <f t="shared" si="7"/>
        <v>488.36419999999998</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384</v>
      </c>
      <c r="B382" s="154" t="s">
        <v>98</v>
      </c>
      <c r="C382" s="153" t="s">
        <v>645</v>
      </c>
      <c r="D382" s="153" t="s">
        <v>280</v>
      </c>
      <c r="E382" s="152">
        <v>1</v>
      </c>
      <c r="F382" s="157" t="s">
        <v>653</v>
      </c>
      <c r="G382" s="150"/>
      <c r="H382" s="150">
        <v>488.36419999999998</v>
      </c>
      <c r="I382" s="140">
        <f t="shared" si="7"/>
        <v>488.36419999999998</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154" t="s">
        <v>98</v>
      </c>
      <c r="C383" s="153" t="s">
        <v>645</v>
      </c>
      <c r="D383" s="153" t="s">
        <v>280</v>
      </c>
      <c r="E383" s="152">
        <v>1</v>
      </c>
      <c r="F383" s="157" t="s">
        <v>661</v>
      </c>
      <c r="G383" s="150"/>
      <c r="H383" s="150">
        <v>488.36419999999998</v>
      </c>
      <c r="I383" s="140">
        <f t="shared" si="7"/>
        <v>488.36419999999998</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154" t="s">
        <v>98</v>
      </c>
      <c r="C384" s="153" t="s">
        <v>645</v>
      </c>
      <c r="D384" s="153" t="s">
        <v>280</v>
      </c>
      <c r="E384" s="152">
        <v>1</v>
      </c>
      <c r="F384" s="157" t="s">
        <v>654</v>
      </c>
      <c r="G384" s="150"/>
      <c r="H384" s="150">
        <v>488.36419999999998</v>
      </c>
      <c r="I384" s="140">
        <f t="shared" si="7"/>
        <v>488.36419999999998</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404</v>
      </c>
      <c r="B385" s="154" t="s">
        <v>387</v>
      </c>
      <c r="C385" s="153" t="s">
        <v>645</v>
      </c>
      <c r="D385" s="153" t="s">
        <v>280</v>
      </c>
      <c r="E385" s="152">
        <v>1</v>
      </c>
      <c r="F385" s="157" t="s">
        <v>655</v>
      </c>
      <c r="G385" s="150"/>
      <c r="H385" s="150">
        <v>436.04270000000002</v>
      </c>
      <c r="I385" s="140">
        <f t="shared" si="7"/>
        <v>436.04270000000002</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404</v>
      </c>
      <c r="B386" s="154" t="s">
        <v>387</v>
      </c>
      <c r="C386" s="153" t="s">
        <v>645</v>
      </c>
      <c r="D386" s="153" t="s">
        <v>280</v>
      </c>
      <c r="E386" s="152">
        <v>1</v>
      </c>
      <c r="F386" s="157" t="s">
        <v>656</v>
      </c>
      <c r="G386" s="150"/>
      <c r="H386" s="150">
        <v>436.04270000000002</v>
      </c>
      <c r="I386" s="140">
        <f t="shared" si="7"/>
        <v>436.04270000000002</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404</v>
      </c>
      <c r="B387" s="154" t="s">
        <v>387</v>
      </c>
      <c r="C387" s="153" t="s">
        <v>645</v>
      </c>
      <c r="D387" s="153" t="s">
        <v>280</v>
      </c>
      <c r="E387" s="152">
        <v>1</v>
      </c>
      <c r="F387" s="157" t="s">
        <v>657</v>
      </c>
      <c r="G387" s="150"/>
      <c r="H387" s="150">
        <v>436.04270000000002</v>
      </c>
      <c r="I387" s="140">
        <f t="shared" ref="I387:I450" si="8">SUM(G387:H387)</f>
        <v>436.04270000000002</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404</v>
      </c>
      <c r="B388" s="154" t="s">
        <v>387</v>
      </c>
      <c r="C388" s="153" t="s">
        <v>645</v>
      </c>
      <c r="D388" s="153" t="s">
        <v>280</v>
      </c>
      <c r="E388" s="152">
        <v>1</v>
      </c>
      <c r="F388" s="157" t="s">
        <v>658</v>
      </c>
      <c r="G388" s="150"/>
      <c r="H388" s="150">
        <v>436.04270000000002</v>
      </c>
      <c r="I388" s="140">
        <f t="shared" si="8"/>
        <v>436.04270000000002</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404</v>
      </c>
      <c r="B389" s="154" t="s">
        <v>387</v>
      </c>
      <c r="C389" s="153" t="s">
        <v>645</v>
      </c>
      <c r="D389" s="153" t="s">
        <v>280</v>
      </c>
      <c r="E389" s="152">
        <v>1</v>
      </c>
      <c r="F389" s="156" t="s">
        <v>659</v>
      </c>
      <c r="G389" s="150"/>
      <c r="H389" s="150">
        <v>436.04270000000002</v>
      </c>
      <c r="I389" s="140">
        <f t="shared" si="8"/>
        <v>436.04270000000002</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386</v>
      </c>
      <c r="B390" s="154" t="s">
        <v>102</v>
      </c>
      <c r="C390" s="153" t="s">
        <v>645</v>
      </c>
      <c r="D390" s="153" t="s">
        <v>280</v>
      </c>
      <c r="E390" s="152">
        <v>1</v>
      </c>
      <c r="F390" s="157" t="s">
        <v>660</v>
      </c>
      <c r="G390" s="150"/>
      <c r="H390" s="150">
        <v>401.1617</v>
      </c>
      <c r="I390" s="140">
        <f t="shared" si="8"/>
        <v>401.1617</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643</v>
      </c>
      <c r="B391" s="154" t="s">
        <v>94</v>
      </c>
      <c r="C391" s="153" t="s">
        <v>645</v>
      </c>
      <c r="D391" s="153" t="s">
        <v>280</v>
      </c>
      <c r="E391" s="152">
        <v>1</v>
      </c>
      <c r="F391" s="157" t="s">
        <v>975</v>
      </c>
      <c r="G391" s="150"/>
      <c r="H391" s="150">
        <v>1200.6885</v>
      </c>
      <c r="I391" s="140">
        <f t="shared" si="8"/>
        <v>1200.6885</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383</v>
      </c>
      <c r="B392" s="154" t="s">
        <v>388</v>
      </c>
      <c r="C392" s="153" t="s">
        <v>645</v>
      </c>
      <c r="D392" s="153" t="s">
        <v>280</v>
      </c>
      <c r="E392" s="152">
        <v>1</v>
      </c>
      <c r="F392" s="157" t="s">
        <v>662</v>
      </c>
      <c r="G392" s="150"/>
      <c r="H392" s="150">
        <v>732.54629999999997</v>
      </c>
      <c r="I392" s="140">
        <f t="shared" si="8"/>
        <v>732.54629999999997</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383</v>
      </c>
      <c r="B393" s="154" t="s">
        <v>388</v>
      </c>
      <c r="C393" s="153" t="s">
        <v>645</v>
      </c>
      <c r="D393" s="153" t="s">
        <v>280</v>
      </c>
      <c r="E393" s="152">
        <v>1</v>
      </c>
      <c r="F393" s="157" t="s">
        <v>663</v>
      </c>
      <c r="G393" s="150"/>
      <c r="H393" s="150">
        <v>732.54629999999997</v>
      </c>
      <c r="I393" s="140">
        <f t="shared" si="8"/>
        <v>732.54629999999997</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384</v>
      </c>
      <c r="B394" s="154" t="s">
        <v>98</v>
      </c>
      <c r="C394" s="153" t="s">
        <v>645</v>
      </c>
      <c r="D394" s="153" t="s">
        <v>280</v>
      </c>
      <c r="E394" s="152">
        <v>1</v>
      </c>
      <c r="F394" s="157" t="s">
        <v>664</v>
      </c>
      <c r="G394" s="150"/>
      <c r="H394" s="150">
        <v>488.36419999999998</v>
      </c>
      <c r="I394" s="140">
        <f t="shared" si="8"/>
        <v>488.36419999999998</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384</v>
      </c>
      <c r="B395" s="154" t="s">
        <v>98</v>
      </c>
      <c r="C395" s="153" t="s">
        <v>645</v>
      </c>
      <c r="D395" s="153" t="s">
        <v>280</v>
      </c>
      <c r="E395" s="152">
        <v>1</v>
      </c>
      <c r="F395" s="157" t="s">
        <v>665</v>
      </c>
      <c r="G395" s="150"/>
      <c r="H395" s="150">
        <v>488.36419999999998</v>
      </c>
      <c r="I395" s="140">
        <f t="shared" si="8"/>
        <v>488.36419999999998</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384</v>
      </c>
      <c r="B396" s="154" t="s">
        <v>98</v>
      </c>
      <c r="C396" s="153" t="s">
        <v>645</v>
      </c>
      <c r="D396" s="153" t="s">
        <v>280</v>
      </c>
      <c r="E396" s="152">
        <v>1</v>
      </c>
      <c r="F396" s="157" t="s">
        <v>666</v>
      </c>
      <c r="G396" s="150"/>
      <c r="H396" s="150">
        <v>488.36419999999998</v>
      </c>
      <c r="I396" s="140">
        <f t="shared" si="8"/>
        <v>488.36419999999998</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644</v>
      </c>
      <c r="B397" s="154" t="s">
        <v>94</v>
      </c>
      <c r="C397" s="153" t="s">
        <v>645</v>
      </c>
      <c r="D397" s="153" t="s">
        <v>280</v>
      </c>
      <c r="E397" s="152">
        <v>1</v>
      </c>
      <c r="F397" s="157" t="s">
        <v>667</v>
      </c>
      <c r="G397" s="150"/>
      <c r="H397" s="150">
        <v>1200.6885</v>
      </c>
      <c r="I397" s="140">
        <f t="shared" si="8"/>
        <v>1200.6885</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154" t="s">
        <v>388</v>
      </c>
      <c r="C398" s="153" t="s">
        <v>645</v>
      </c>
      <c r="D398" s="153" t="s">
        <v>280</v>
      </c>
      <c r="E398" s="152">
        <v>1</v>
      </c>
      <c r="F398" s="157" t="s">
        <v>668</v>
      </c>
      <c r="G398" s="150"/>
      <c r="H398" s="150">
        <v>732.54629999999997</v>
      </c>
      <c r="I398" s="140">
        <f t="shared" si="8"/>
        <v>732.54629999999997</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383</v>
      </c>
      <c r="B399" s="154" t="s">
        <v>388</v>
      </c>
      <c r="C399" s="153" t="s">
        <v>645</v>
      </c>
      <c r="D399" s="153" t="s">
        <v>280</v>
      </c>
      <c r="E399" s="152">
        <v>1</v>
      </c>
      <c r="F399" s="157" t="s">
        <v>669</v>
      </c>
      <c r="G399" s="150"/>
      <c r="H399" s="150">
        <v>732.54629999999997</v>
      </c>
      <c r="I399" s="140">
        <f t="shared" si="8"/>
        <v>732.54629999999997</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154" t="s">
        <v>98</v>
      </c>
      <c r="C400" s="153" t="s">
        <v>645</v>
      </c>
      <c r="D400" s="153" t="s">
        <v>280</v>
      </c>
      <c r="E400" s="152">
        <v>1</v>
      </c>
      <c r="F400" s="159" t="s">
        <v>670</v>
      </c>
      <c r="G400" s="150"/>
      <c r="H400" s="150">
        <v>488.36419999999998</v>
      </c>
      <c r="I400" s="140">
        <f t="shared" si="8"/>
        <v>488.36419999999998</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154" t="s">
        <v>98</v>
      </c>
      <c r="C401" s="153" t="s">
        <v>645</v>
      </c>
      <c r="D401" s="153" t="s">
        <v>280</v>
      </c>
      <c r="E401" s="152">
        <v>1</v>
      </c>
      <c r="F401" s="156" t="s">
        <v>671</v>
      </c>
      <c r="G401" s="150"/>
      <c r="H401" s="150">
        <v>488.36419999999998</v>
      </c>
      <c r="I401" s="140">
        <f t="shared" si="8"/>
        <v>488.36419999999998</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384</v>
      </c>
      <c r="B402" s="154" t="s">
        <v>98</v>
      </c>
      <c r="C402" s="153" t="s">
        <v>645</v>
      </c>
      <c r="D402" s="153" t="s">
        <v>280</v>
      </c>
      <c r="E402" s="152">
        <v>1</v>
      </c>
      <c r="F402" s="157" t="s">
        <v>672</v>
      </c>
      <c r="G402" s="150"/>
      <c r="H402" s="150">
        <v>488.36419999999998</v>
      </c>
      <c r="I402" s="140">
        <f t="shared" si="8"/>
        <v>488.36419999999998</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384</v>
      </c>
      <c r="B403" s="154" t="s">
        <v>98</v>
      </c>
      <c r="C403" s="153" t="s">
        <v>645</v>
      </c>
      <c r="D403" s="153" t="s">
        <v>280</v>
      </c>
      <c r="E403" s="152">
        <v>1</v>
      </c>
      <c r="F403" s="157" t="s">
        <v>962</v>
      </c>
      <c r="G403" s="150"/>
      <c r="H403" s="150">
        <v>488.36419999999998</v>
      </c>
      <c r="I403" s="140">
        <f t="shared" si="8"/>
        <v>488.36419999999998</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154" t="s">
        <v>388</v>
      </c>
      <c r="C404" s="153" t="s">
        <v>377</v>
      </c>
      <c r="D404" s="153" t="s">
        <v>280</v>
      </c>
      <c r="E404" s="152">
        <v>1</v>
      </c>
      <c r="F404" s="157" t="s">
        <v>675</v>
      </c>
      <c r="G404" s="150"/>
      <c r="H404" s="150">
        <v>732.54629999999997</v>
      </c>
      <c r="I404" s="140">
        <f t="shared" si="8"/>
        <v>732.54629999999997</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383</v>
      </c>
      <c r="B405" s="154" t="s">
        <v>388</v>
      </c>
      <c r="C405" s="153" t="s">
        <v>377</v>
      </c>
      <c r="D405" s="153" t="s">
        <v>280</v>
      </c>
      <c r="E405" s="152">
        <v>1</v>
      </c>
      <c r="F405" s="157" t="s">
        <v>676</v>
      </c>
      <c r="G405" s="150"/>
      <c r="H405" s="150">
        <v>732.54629999999997</v>
      </c>
      <c r="I405" s="140">
        <f t="shared" si="8"/>
        <v>732.54629999999997</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383</v>
      </c>
      <c r="B406" s="154" t="s">
        <v>388</v>
      </c>
      <c r="C406" s="153" t="s">
        <v>377</v>
      </c>
      <c r="D406" s="153" t="s">
        <v>280</v>
      </c>
      <c r="E406" s="152">
        <v>1</v>
      </c>
      <c r="F406" s="157" t="s">
        <v>677</v>
      </c>
      <c r="G406" s="150"/>
      <c r="H406" s="150">
        <v>732.54629999999997</v>
      </c>
      <c r="I406" s="140">
        <f t="shared" si="8"/>
        <v>732.54629999999997</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154" t="s">
        <v>98</v>
      </c>
      <c r="C407" s="153" t="s">
        <v>377</v>
      </c>
      <c r="D407" s="153" t="s">
        <v>280</v>
      </c>
      <c r="E407" s="152">
        <v>1</v>
      </c>
      <c r="F407" s="157" t="s">
        <v>678</v>
      </c>
      <c r="G407" s="150"/>
      <c r="H407" s="150">
        <v>488.36419999999998</v>
      </c>
      <c r="I407" s="140">
        <f t="shared" si="8"/>
        <v>488.36419999999998</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154" t="s">
        <v>98</v>
      </c>
      <c r="C408" s="153" t="s">
        <v>377</v>
      </c>
      <c r="D408" s="153" t="s">
        <v>280</v>
      </c>
      <c r="E408" s="152">
        <v>1</v>
      </c>
      <c r="F408" s="157" t="s">
        <v>679</v>
      </c>
      <c r="G408" s="150"/>
      <c r="H408" s="150">
        <v>488.36419999999998</v>
      </c>
      <c r="I408" s="140">
        <f t="shared" si="8"/>
        <v>488.36419999999998</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384</v>
      </c>
      <c r="B409" s="154" t="s">
        <v>98</v>
      </c>
      <c r="C409" s="153" t="s">
        <v>377</v>
      </c>
      <c r="D409" s="153" t="s">
        <v>280</v>
      </c>
      <c r="E409" s="152">
        <v>1</v>
      </c>
      <c r="F409" s="157" t="s">
        <v>931</v>
      </c>
      <c r="G409" s="150"/>
      <c r="H409" s="150">
        <v>488.36419999999998</v>
      </c>
      <c r="I409" s="140">
        <f t="shared" si="8"/>
        <v>488.36419999999998</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384</v>
      </c>
      <c r="B410" s="154" t="s">
        <v>98</v>
      </c>
      <c r="C410" s="153" t="s">
        <v>377</v>
      </c>
      <c r="D410" s="153" t="s">
        <v>280</v>
      </c>
      <c r="E410" s="152">
        <v>1</v>
      </c>
      <c r="F410" s="157" t="s">
        <v>680</v>
      </c>
      <c r="G410" s="150"/>
      <c r="H410" s="150">
        <v>488.36419999999998</v>
      </c>
      <c r="I410" s="140">
        <f t="shared" si="8"/>
        <v>488.36419999999998</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384</v>
      </c>
      <c r="B411" s="154" t="s">
        <v>98</v>
      </c>
      <c r="C411" s="153" t="s">
        <v>377</v>
      </c>
      <c r="D411" s="153" t="s">
        <v>280</v>
      </c>
      <c r="E411" s="152">
        <v>1</v>
      </c>
      <c r="F411" s="157" t="s">
        <v>681</v>
      </c>
      <c r="G411" s="150"/>
      <c r="H411" s="150">
        <v>488.36419999999998</v>
      </c>
      <c r="I411" s="140">
        <f t="shared" si="8"/>
        <v>488.36419999999998</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384</v>
      </c>
      <c r="B412" s="154" t="s">
        <v>98</v>
      </c>
      <c r="C412" s="153" t="s">
        <v>377</v>
      </c>
      <c r="D412" s="153" t="s">
        <v>280</v>
      </c>
      <c r="E412" s="152">
        <v>1</v>
      </c>
      <c r="F412" s="157" t="s">
        <v>682</v>
      </c>
      <c r="G412" s="150"/>
      <c r="H412" s="150">
        <v>488.36419999999998</v>
      </c>
      <c r="I412" s="140">
        <f t="shared" si="8"/>
        <v>488.36419999999998</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404</v>
      </c>
      <c r="B413" s="154" t="s">
        <v>387</v>
      </c>
      <c r="C413" s="153" t="s">
        <v>377</v>
      </c>
      <c r="D413" s="153" t="s">
        <v>280</v>
      </c>
      <c r="E413" s="152">
        <v>1</v>
      </c>
      <c r="F413" s="157" t="s">
        <v>683</v>
      </c>
      <c r="G413" s="150"/>
      <c r="H413" s="150">
        <v>436.04270000000002</v>
      </c>
      <c r="I413" s="140">
        <f t="shared" si="8"/>
        <v>436.04270000000002</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404</v>
      </c>
      <c r="B414" s="154" t="s">
        <v>387</v>
      </c>
      <c r="C414" s="153" t="s">
        <v>377</v>
      </c>
      <c r="D414" s="153" t="s">
        <v>280</v>
      </c>
      <c r="E414" s="152">
        <v>1</v>
      </c>
      <c r="F414" s="172" t="s">
        <v>684</v>
      </c>
      <c r="G414" s="150"/>
      <c r="H414" s="150">
        <v>436.04270000000002</v>
      </c>
      <c r="I414" s="140">
        <f t="shared" si="8"/>
        <v>436.04270000000002</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404</v>
      </c>
      <c r="B415" s="154" t="s">
        <v>387</v>
      </c>
      <c r="C415" s="153" t="s">
        <v>377</v>
      </c>
      <c r="D415" s="153" t="s">
        <v>280</v>
      </c>
      <c r="E415" s="152">
        <v>1</v>
      </c>
      <c r="F415" s="172" t="s">
        <v>685</v>
      </c>
      <c r="G415" s="150"/>
      <c r="H415" s="150">
        <v>436.04270000000002</v>
      </c>
      <c r="I415" s="140">
        <f t="shared" si="8"/>
        <v>436.04270000000002</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404</v>
      </c>
      <c r="B416" s="154" t="s">
        <v>387</v>
      </c>
      <c r="C416" s="153" t="s">
        <v>377</v>
      </c>
      <c r="D416" s="153" t="s">
        <v>280</v>
      </c>
      <c r="E416" s="152">
        <v>1</v>
      </c>
      <c r="F416" s="157" t="s">
        <v>686</v>
      </c>
      <c r="G416" s="150"/>
      <c r="H416" s="150">
        <v>436.04270000000002</v>
      </c>
      <c r="I416" s="140">
        <f t="shared" si="8"/>
        <v>436.04270000000002</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404</v>
      </c>
      <c r="B417" s="154" t="s">
        <v>387</v>
      </c>
      <c r="C417" s="153" t="s">
        <v>377</v>
      </c>
      <c r="D417" s="153" t="s">
        <v>280</v>
      </c>
      <c r="E417" s="152">
        <v>1</v>
      </c>
      <c r="F417" s="157" t="s">
        <v>687</v>
      </c>
      <c r="G417" s="150"/>
      <c r="H417" s="150">
        <v>436.04270000000002</v>
      </c>
      <c r="I417" s="140">
        <f t="shared" si="8"/>
        <v>436.04270000000002</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404</v>
      </c>
      <c r="B418" s="154" t="s">
        <v>387</v>
      </c>
      <c r="C418" s="153" t="s">
        <v>377</v>
      </c>
      <c r="D418" s="153" t="s">
        <v>280</v>
      </c>
      <c r="E418" s="152">
        <v>1</v>
      </c>
      <c r="F418" s="158" t="s">
        <v>688</v>
      </c>
      <c r="G418" s="150"/>
      <c r="H418" s="150">
        <v>436.04270000000002</v>
      </c>
      <c r="I418" s="140">
        <f t="shared" si="8"/>
        <v>436.04270000000002</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386</v>
      </c>
      <c r="B419" s="154" t="s">
        <v>102</v>
      </c>
      <c r="C419" s="153" t="s">
        <v>377</v>
      </c>
      <c r="D419" s="153" t="s">
        <v>280</v>
      </c>
      <c r="E419" s="152">
        <v>1</v>
      </c>
      <c r="F419" s="157" t="s">
        <v>689</v>
      </c>
      <c r="G419" s="150"/>
      <c r="H419" s="150">
        <v>401.1617</v>
      </c>
      <c r="I419" s="140">
        <f t="shared" si="8"/>
        <v>401.1617</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386</v>
      </c>
      <c r="B420" s="154" t="s">
        <v>102</v>
      </c>
      <c r="C420" s="153" t="s">
        <v>377</v>
      </c>
      <c r="D420" s="153" t="s">
        <v>280</v>
      </c>
      <c r="E420" s="152">
        <v>1</v>
      </c>
      <c r="F420" s="221" t="s">
        <v>357</v>
      </c>
      <c r="G420" s="150"/>
      <c r="H420" s="150">
        <v>401.1617</v>
      </c>
      <c r="I420" s="140">
        <f t="shared" si="8"/>
        <v>401.1617</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386</v>
      </c>
      <c r="B421" s="154" t="s">
        <v>102</v>
      </c>
      <c r="C421" s="153" t="s">
        <v>377</v>
      </c>
      <c r="D421" s="153" t="s">
        <v>280</v>
      </c>
      <c r="E421" s="152">
        <v>1</v>
      </c>
      <c r="F421" s="158" t="s">
        <v>691</v>
      </c>
      <c r="G421" s="150"/>
      <c r="H421" s="150">
        <v>401.1617</v>
      </c>
      <c r="I421" s="140">
        <f t="shared" si="8"/>
        <v>401.1617</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386</v>
      </c>
      <c r="B422" s="154" t="s">
        <v>102</v>
      </c>
      <c r="C422" s="153" t="s">
        <v>377</v>
      </c>
      <c r="D422" s="153" t="s">
        <v>280</v>
      </c>
      <c r="E422" s="152">
        <v>1</v>
      </c>
      <c r="F422" s="157" t="s">
        <v>692</v>
      </c>
      <c r="G422" s="150"/>
      <c r="H422" s="150">
        <v>401.1617</v>
      </c>
      <c r="I422" s="140">
        <f t="shared" si="8"/>
        <v>401.1617</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673</v>
      </c>
      <c r="B423" s="154" t="s">
        <v>94</v>
      </c>
      <c r="C423" s="153" t="s">
        <v>377</v>
      </c>
      <c r="D423" s="153" t="s">
        <v>280</v>
      </c>
      <c r="E423" s="152">
        <v>1</v>
      </c>
      <c r="F423" s="157" t="s">
        <v>984</v>
      </c>
      <c r="G423" s="150"/>
      <c r="H423" s="150">
        <v>1200.6885</v>
      </c>
      <c r="I423" s="140">
        <f t="shared" si="8"/>
        <v>1200.6885</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383</v>
      </c>
      <c r="B424" s="154" t="s">
        <v>388</v>
      </c>
      <c r="C424" s="153" t="s">
        <v>377</v>
      </c>
      <c r="D424" s="153" t="s">
        <v>280</v>
      </c>
      <c r="E424" s="152">
        <v>1</v>
      </c>
      <c r="F424" s="157" t="s">
        <v>693</v>
      </c>
      <c r="G424" s="150"/>
      <c r="H424" s="150">
        <v>732.54629999999997</v>
      </c>
      <c r="I424" s="140">
        <f t="shared" si="8"/>
        <v>732.54629999999997</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384</v>
      </c>
      <c r="B425" s="154" t="s">
        <v>98</v>
      </c>
      <c r="C425" s="153" t="s">
        <v>377</v>
      </c>
      <c r="D425" s="153" t="s">
        <v>280</v>
      </c>
      <c r="E425" s="152">
        <v>1</v>
      </c>
      <c r="F425" s="151" t="s">
        <v>694</v>
      </c>
      <c r="G425" s="150"/>
      <c r="H425" s="150">
        <v>488.36419999999998</v>
      </c>
      <c r="I425" s="140">
        <f t="shared" si="8"/>
        <v>488.36419999999998</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384</v>
      </c>
      <c r="B426" s="154" t="s">
        <v>98</v>
      </c>
      <c r="C426" s="153" t="s">
        <v>377</v>
      </c>
      <c r="D426" s="153" t="s">
        <v>280</v>
      </c>
      <c r="E426" s="152">
        <v>1</v>
      </c>
      <c r="F426" s="157" t="s">
        <v>695</v>
      </c>
      <c r="G426" s="150"/>
      <c r="H426" s="150">
        <v>488.36419999999998</v>
      </c>
      <c r="I426" s="140">
        <f t="shared" si="8"/>
        <v>488.36419999999998</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384</v>
      </c>
      <c r="B427" s="154" t="s">
        <v>98</v>
      </c>
      <c r="C427" s="153" t="s">
        <v>377</v>
      </c>
      <c r="D427" s="153" t="s">
        <v>280</v>
      </c>
      <c r="E427" s="152">
        <v>1</v>
      </c>
      <c r="F427" s="157" t="s">
        <v>714</v>
      </c>
      <c r="G427" s="150"/>
      <c r="H427" s="150">
        <v>488.36419999999998</v>
      </c>
      <c r="I427" s="140">
        <f t="shared" si="8"/>
        <v>488.36419999999998</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384</v>
      </c>
      <c r="B428" s="154" t="s">
        <v>98</v>
      </c>
      <c r="C428" s="153" t="s">
        <v>377</v>
      </c>
      <c r="D428" s="153" t="s">
        <v>280</v>
      </c>
      <c r="E428" s="152">
        <v>1</v>
      </c>
      <c r="F428" s="157" t="s">
        <v>697</v>
      </c>
      <c r="G428" s="150"/>
      <c r="H428" s="150">
        <v>488.36419999999998</v>
      </c>
      <c r="I428" s="140">
        <f t="shared" si="8"/>
        <v>488.36419999999998</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404</v>
      </c>
      <c r="B429" s="154" t="s">
        <v>387</v>
      </c>
      <c r="C429" s="153" t="s">
        <v>377</v>
      </c>
      <c r="D429" s="153" t="s">
        <v>280</v>
      </c>
      <c r="E429" s="152">
        <v>1</v>
      </c>
      <c r="F429" s="157" t="s">
        <v>698</v>
      </c>
      <c r="G429" s="150"/>
      <c r="H429" s="150">
        <v>436.04270000000002</v>
      </c>
      <c r="I429" s="140">
        <f t="shared" si="8"/>
        <v>436.04270000000002</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404</v>
      </c>
      <c r="B430" s="154" t="s">
        <v>387</v>
      </c>
      <c r="C430" s="153" t="s">
        <v>377</v>
      </c>
      <c r="D430" s="153" t="s">
        <v>280</v>
      </c>
      <c r="E430" s="152">
        <v>1</v>
      </c>
      <c r="F430" s="160" t="s">
        <v>699</v>
      </c>
      <c r="G430" s="150"/>
      <c r="H430" s="150">
        <v>436.04270000000002</v>
      </c>
      <c r="I430" s="140">
        <f t="shared" si="8"/>
        <v>436.04270000000002</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404</v>
      </c>
      <c r="B431" s="154" t="s">
        <v>387</v>
      </c>
      <c r="C431" s="153" t="s">
        <v>377</v>
      </c>
      <c r="D431" s="153" t="s">
        <v>280</v>
      </c>
      <c r="E431" s="152">
        <v>1</v>
      </c>
      <c r="F431" s="172" t="s">
        <v>720</v>
      </c>
      <c r="G431" s="150"/>
      <c r="H431" s="150">
        <v>436.04270000000002</v>
      </c>
      <c r="I431" s="140">
        <f t="shared" si="8"/>
        <v>436.04270000000002</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404</v>
      </c>
      <c r="B432" s="154" t="s">
        <v>387</v>
      </c>
      <c r="C432" s="153" t="s">
        <v>377</v>
      </c>
      <c r="D432" s="153" t="s">
        <v>280</v>
      </c>
      <c r="E432" s="152">
        <v>1</v>
      </c>
      <c r="F432" s="157" t="s">
        <v>701</v>
      </c>
      <c r="G432" s="150"/>
      <c r="H432" s="150">
        <v>436.04270000000002</v>
      </c>
      <c r="I432" s="140">
        <f t="shared" si="8"/>
        <v>436.04270000000002</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404</v>
      </c>
      <c r="B433" s="154" t="s">
        <v>387</v>
      </c>
      <c r="C433" s="153" t="s">
        <v>377</v>
      </c>
      <c r="D433" s="153" t="s">
        <v>280</v>
      </c>
      <c r="E433" s="152">
        <v>1</v>
      </c>
      <c r="F433" s="157" t="s">
        <v>702</v>
      </c>
      <c r="G433" s="150"/>
      <c r="H433" s="150">
        <v>436.04270000000002</v>
      </c>
      <c r="I433" s="140">
        <f t="shared" si="8"/>
        <v>436.04270000000002</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154" t="s">
        <v>387</v>
      </c>
      <c r="C434" s="153" t="s">
        <v>377</v>
      </c>
      <c r="D434" s="153" t="s">
        <v>280</v>
      </c>
      <c r="E434" s="152">
        <v>1</v>
      </c>
      <c r="F434" s="157" t="s">
        <v>703</v>
      </c>
      <c r="G434" s="150"/>
      <c r="H434" s="150">
        <v>436.04270000000002</v>
      </c>
      <c r="I434" s="140">
        <f t="shared" si="8"/>
        <v>436.04270000000002</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154" t="s">
        <v>387</v>
      </c>
      <c r="C435" s="153" t="s">
        <v>377</v>
      </c>
      <c r="D435" s="153" t="s">
        <v>280</v>
      </c>
      <c r="E435" s="152">
        <v>1</v>
      </c>
      <c r="F435" s="157" t="s">
        <v>704</v>
      </c>
      <c r="G435" s="150"/>
      <c r="H435" s="150">
        <v>436.04270000000002</v>
      </c>
      <c r="I435" s="140">
        <f t="shared" si="8"/>
        <v>436.04270000000002</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154" t="s">
        <v>387</v>
      </c>
      <c r="C436" s="153" t="s">
        <v>377</v>
      </c>
      <c r="D436" s="153" t="s">
        <v>280</v>
      </c>
      <c r="E436" s="152">
        <v>1</v>
      </c>
      <c r="F436" s="172" t="s">
        <v>705</v>
      </c>
      <c r="G436" s="150"/>
      <c r="H436" s="150">
        <v>436.04270000000002</v>
      </c>
      <c r="I436" s="140">
        <f t="shared" si="8"/>
        <v>436.04270000000002</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154" t="s">
        <v>387</v>
      </c>
      <c r="C437" s="153" t="s">
        <v>377</v>
      </c>
      <c r="D437" s="153" t="s">
        <v>280</v>
      </c>
      <c r="E437" s="152">
        <v>1</v>
      </c>
      <c r="F437" s="157" t="s">
        <v>706</v>
      </c>
      <c r="G437" s="150"/>
      <c r="H437" s="150">
        <v>436.04270000000002</v>
      </c>
      <c r="I437" s="140">
        <f t="shared" si="8"/>
        <v>436.04270000000002</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154" t="s">
        <v>387</v>
      </c>
      <c r="C438" s="153" t="s">
        <v>377</v>
      </c>
      <c r="D438" s="153" t="s">
        <v>280</v>
      </c>
      <c r="E438" s="152">
        <v>1</v>
      </c>
      <c r="F438" s="172" t="s">
        <v>707</v>
      </c>
      <c r="G438" s="150"/>
      <c r="H438" s="150">
        <v>436.04270000000002</v>
      </c>
      <c r="I438" s="140">
        <f t="shared" si="8"/>
        <v>436.04270000000002</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154" t="s">
        <v>387</v>
      </c>
      <c r="C439" s="153" t="s">
        <v>377</v>
      </c>
      <c r="D439" s="153" t="s">
        <v>280</v>
      </c>
      <c r="E439" s="152">
        <v>1</v>
      </c>
      <c r="F439" s="157" t="s">
        <v>708</v>
      </c>
      <c r="G439" s="150"/>
      <c r="H439" s="150">
        <v>436.04270000000002</v>
      </c>
      <c r="I439" s="140">
        <f t="shared" si="8"/>
        <v>436.04270000000002</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154" t="s">
        <v>387</v>
      </c>
      <c r="C440" s="153" t="s">
        <v>377</v>
      </c>
      <c r="D440" s="153" t="s">
        <v>280</v>
      </c>
      <c r="E440" s="152">
        <v>1</v>
      </c>
      <c r="F440" s="172" t="s">
        <v>709</v>
      </c>
      <c r="G440" s="150"/>
      <c r="H440" s="150">
        <v>436.04270000000002</v>
      </c>
      <c r="I440" s="140">
        <f t="shared" si="8"/>
        <v>436.04270000000002</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154" t="s">
        <v>387</v>
      </c>
      <c r="C441" s="153" t="s">
        <v>377</v>
      </c>
      <c r="D441" s="153" t="s">
        <v>280</v>
      </c>
      <c r="E441" s="152">
        <v>1</v>
      </c>
      <c r="F441" s="157" t="s">
        <v>690</v>
      </c>
      <c r="G441" s="150"/>
      <c r="H441" s="150">
        <v>436.04270000000002</v>
      </c>
      <c r="I441" s="140">
        <f t="shared" si="8"/>
        <v>436.04270000000002</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154" t="s">
        <v>387</v>
      </c>
      <c r="C442" s="153" t="s">
        <v>377</v>
      </c>
      <c r="D442" s="153" t="s">
        <v>280</v>
      </c>
      <c r="E442" s="152">
        <v>1</v>
      </c>
      <c r="F442" s="157" t="s">
        <v>711</v>
      </c>
      <c r="G442" s="150"/>
      <c r="H442" s="150">
        <v>436.04270000000002</v>
      </c>
      <c r="I442" s="140">
        <f t="shared" si="8"/>
        <v>436.04270000000002</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386</v>
      </c>
      <c r="B443" s="154" t="s">
        <v>102</v>
      </c>
      <c r="C443" s="153" t="s">
        <v>377</v>
      </c>
      <c r="D443" s="153" t="s">
        <v>280</v>
      </c>
      <c r="E443" s="152">
        <v>1</v>
      </c>
      <c r="F443" s="157" t="s">
        <v>712</v>
      </c>
      <c r="G443" s="150"/>
      <c r="H443" s="150">
        <v>401.1617</v>
      </c>
      <c r="I443" s="140">
        <f t="shared" si="8"/>
        <v>401.1617</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386</v>
      </c>
      <c r="B444" s="154" t="s">
        <v>102</v>
      </c>
      <c r="C444" s="153" t="s">
        <v>377</v>
      </c>
      <c r="D444" s="153" t="s">
        <v>280</v>
      </c>
      <c r="E444" s="152">
        <v>1</v>
      </c>
      <c r="F444" s="157" t="s">
        <v>713</v>
      </c>
      <c r="G444" s="150"/>
      <c r="H444" s="150">
        <v>401.1617</v>
      </c>
      <c r="I444" s="140">
        <f t="shared" si="8"/>
        <v>401.1617</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386</v>
      </c>
      <c r="B445" s="154" t="s">
        <v>102</v>
      </c>
      <c r="C445" s="153" t="s">
        <v>377</v>
      </c>
      <c r="D445" s="153" t="s">
        <v>280</v>
      </c>
      <c r="E445" s="152">
        <v>1</v>
      </c>
      <c r="F445" s="157" t="s">
        <v>696</v>
      </c>
      <c r="G445" s="150"/>
      <c r="H445" s="150">
        <v>401.1617</v>
      </c>
      <c r="I445" s="140">
        <f t="shared" si="8"/>
        <v>401.1617</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386</v>
      </c>
      <c r="B446" s="154" t="s">
        <v>102</v>
      </c>
      <c r="C446" s="153" t="s">
        <v>377</v>
      </c>
      <c r="D446" s="153" t="s">
        <v>280</v>
      </c>
      <c r="E446" s="152">
        <v>1</v>
      </c>
      <c r="F446" s="157" t="s">
        <v>715</v>
      </c>
      <c r="G446" s="150"/>
      <c r="H446" s="150">
        <v>401.1617</v>
      </c>
      <c r="I446" s="140">
        <f t="shared" si="8"/>
        <v>401.1617</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386</v>
      </c>
      <c r="B447" s="154" t="s">
        <v>102</v>
      </c>
      <c r="C447" s="153" t="s">
        <v>377</v>
      </c>
      <c r="D447" s="153" t="s">
        <v>280</v>
      </c>
      <c r="E447" s="152">
        <v>1</v>
      </c>
      <c r="F447" s="157" t="s">
        <v>716</v>
      </c>
      <c r="G447" s="150"/>
      <c r="H447" s="150">
        <v>401.1617</v>
      </c>
      <c r="I447" s="140">
        <f t="shared" si="8"/>
        <v>401.1617</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386</v>
      </c>
      <c r="B448" s="154" t="s">
        <v>102</v>
      </c>
      <c r="C448" s="153" t="s">
        <v>377</v>
      </c>
      <c r="D448" s="153" t="s">
        <v>280</v>
      </c>
      <c r="E448" s="152">
        <v>1</v>
      </c>
      <c r="F448" s="157" t="s">
        <v>717</v>
      </c>
      <c r="G448" s="150"/>
      <c r="H448" s="150">
        <v>401.1617</v>
      </c>
      <c r="I448" s="140">
        <f t="shared" si="8"/>
        <v>401.1617</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385</v>
      </c>
      <c r="B449" s="154" t="s">
        <v>104</v>
      </c>
      <c r="C449" s="153" t="s">
        <v>377</v>
      </c>
      <c r="D449" s="153" t="s">
        <v>280</v>
      </c>
      <c r="E449" s="152">
        <v>1</v>
      </c>
      <c r="F449" s="157" t="s">
        <v>718</v>
      </c>
      <c r="G449" s="150"/>
      <c r="H449" s="150">
        <v>313.94409999999999</v>
      </c>
      <c r="I449" s="140">
        <f t="shared" si="8"/>
        <v>313.94409999999999</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385</v>
      </c>
      <c r="B450" s="154" t="s">
        <v>104</v>
      </c>
      <c r="C450" s="153" t="s">
        <v>377</v>
      </c>
      <c r="D450" s="153" t="s">
        <v>280</v>
      </c>
      <c r="E450" s="152">
        <v>1</v>
      </c>
      <c r="F450" s="151" t="s">
        <v>719</v>
      </c>
      <c r="G450" s="150"/>
      <c r="H450" s="150">
        <v>313.94409999999999</v>
      </c>
      <c r="I450" s="140">
        <f t="shared" si="8"/>
        <v>313.94409999999999</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385</v>
      </c>
      <c r="B451" s="154" t="s">
        <v>104</v>
      </c>
      <c r="C451" s="153" t="s">
        <v>377</v>
      </c>
      <c r="D451" s="153" t="s">
        <v>280</v>
      </c>
      <c r="E451" s="152">
        <v>1</v>
      </c>
      <c r="F451" s="159" t="s">
        <v>700</v>
      </c>
      <c r="G451" s="150"/>
      <c r="H451" s="150">
        <v>313.94409999999999</v>
      </c>
      <c r="I451" s="140">
        <f t="shared" ref="I451:I514" si="9">SUM(G451:H451)</f>
        <v>313.94409999999999</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385</v>
      </c>
      <c r="B452" s="154" t="s">
        <v>104</v>
      </c>
      <c r="C452" s="153" t="s">
        <v>377</v>
      </c>
      <c r="D452" s="153" t="s">
        <v>280</v>
      </c>
      <c r="E452" s="152">
        <v>1</v>
      </c>
      <c r="F452" s="157" t="s">
        <v>721</v>
      </c>
      <c r="G452" s="150"/>
      <c r="H452" s="150">
        <v>313.94409999999999</v>
      </c>
      <c r="I452" s="140">
        <f t="shared" si="9"/>
        <v>313.94409999999999</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385</v>
      </c>
      <c r="B453" s="154" t="s">
        <v>104</v>
      </c>
      <c r="C453" s="153" t="s">
        <v>377</v>
      </c>
      <c r="D453" s="153" t="s">
        <v>280</v>
      </c>
      <c r="E453" s="152">
        <v>1</v>
      </c>
      <c r="F453" s="157" t="s">
        <v>722</v>
      </c>
      <c r="G453" s="150"/>
      <c r="H453" s="150">
        <v>313.94409999999999</v>
      </c>
      <c r="I453" s="140">
        <f t="shared" si="9"/>
        <v>313.94409999999999</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154" t="s">
        <v>104</v>
      </c>
      <c r="C454" s="153" t="s">
        <v>377</v>
      </c>
      <c r="D454" s="153" t="s">
        <v>280</v>
      </c>
      <c r="E454" s="152">
        <v>1</v>
      </c>
      <c r="F454" s="157" t="s">
        <v>723</v>
      </c>
      <c r="G454" s="150"/>
      <c r="H454" s="150">
        <v>313.94409999999999</v>
      </c>
      <c r="I454" s="140">
        <f t="shared" si="9"/>
        <v>313.94409999999999</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154" t="s">
        <v>104</v>
      </c>
      <c r="C455" s="153" t="s">
        <v>377</v>
      </c>
      <c r="D455" s="153" t="s">
        <v>280</v>
      </c>
      <c r="E455" s="152">
        <v>1</v>
      </c>
      <c r="F455" s="173" t="s">
        <v>941</v>
      </c>
      <c r="G455" s="150"/>
      <c r="H455" s="150">
        <v>313.94409999999999</v>
      </c>
      <c r="I455" s="140">
        <f t="shared" si="9"/>
        <v>313.94409999999999</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674</v>
      </c>
      <c r="B456" s="154" t="s">
        <v>94</v>
      </c>
      <c r="C456" s="153" t="s">
        <v>377</v>
      </c>
      <c r="D456" s="153" t="s">
        <v>280</v>
      </c>
      <c r="E456" s="152">
        <v>1</v>
      </c>
      <c r="F456" s="157" t="s">
        <v>724</v>
      </c>
      <c r="G456" s="150"/>
      <c r="H456" s="150">
        <v>1200.6885</v>
      </c>
      <c r="I456" s="140">
        <f t="shared" si="9"/>
        <v>1200.6885</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383</v>
      </c>
      <c r="B457" s="154" t="s">
        <v>388</v>
      </c>
      <c r="C457" s="153" t="s">
        <v>377</v>
      </c>
      <c r="D457" s="153" t="s">
        <v>280</v>
      </c>
      <c r="E457" s="152">
        <v>1</v>
      </c>
      <c r="F457" s="157" t="s">
        <v>725</v>
      </c>
      <c r="G457" s="150"/>
      <c r="H457" s="150">
        <v>732.54629999999997</v>
      </c>
      <c r="I457" s="140">
        <f t="shared" si="9"/>
        <v>732.54629999999997</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383</v>
      </c>
      <c r="B458" s="154" t="s">
        <v>388</v>
      </c>
      <c r="C458" s="153" t="s">
        <v>377</v>
      </c>
      <c r="D458" s="153" t="s">
        <v>280</v>
      </c>
      <c r="E458" s="152">
        <v>1</v>
      </c>
      <c r="F458" s="157" t="s">
        <v>726</v>
      </c>
      <c r="G458" s="150"/>
      <c r="H458" s="150">
        <v>732.54629999999997</v>
      </c>
      <c r="I458" s="140">
        <f t="shared" si="9"/>
        <v>732.54629999999997</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384</v>
      </c>
      <c r="B459" s="154" t="s">
        <v>98</v>
      </c>
      <c r="C459" s="153" t="s">
        <v>377</v>
      </c>
      <c r="D459" s="153" t="s">
        <v>280</v>
      </c>
      <c r="E459" s="152">
        <v>1</v>
      </c>
      <c r="F459" s="157" t="s">
        <v>727</v>
      </c>
      <c r="G459" s="150"/>
      <c r="H459" s="150">
        <v>488.36419999999998</v>
      </c>
      <c r="I459" s="140">
        <f t="shared" si="9"/>
        <v>488.36419999999998</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384</v>
      </c>
      <c r="B460" s="154" t="s">
        <v>98</v>
      </c>
      <c r="C460" s="153" t="s">
        <v>377</v>
      </c>
      <c r="D460" s="153" t="s">
        <v>280</v>
      </c>
      <c r="E460" s="152">
        <v>1</v>
      </c>
      <c r="F460" s="157" t="s">
        <v>932</v>
      </c>
      <c r="G460" s="150"/>
      <c r="H460" s="150">
        <v>488.36419999999998</v>
      </c>
      <c r="I460" s="140">
        <f t="shared" si="9"/>
        <v>488.36419999999998</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384</v>
      </c>
      <c r="B461" s="154" t="s">
        <v>98</v>
      </c>
      <c r="C461" s="153" t="s">
        <v>377</v>
      </c>
      <c r="D461" s="153" t="s">
        <v>280</v>
      </c>
      <c r="E461" s="152">
        <v>1</v>
      </c>
      <c r="F461" s="157" t="s">
        <v>728</v>
      </c>
      <c r="G461" s="150"/>
      <c r="H461" s="150">
        <v>488.36419999999998</v>
      </c>
      <c r="I461" s="140">
        <f t="shared" si="9"/>
        <v>488.36419999999998</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404</v>
      </c>
      <c r="B462" s="154" t="s">
        <v>387</v>
      </c>
      <c r="C462" s="153" t="s">
        <v>377</v>
      </c>
      <c r="D462" s="153" t="s">
        <v>280</v>
      </c>
      <c r="E462" s="152">
        <v>1</v>
      </c>
      <c r="F462" s="158" t="s">
        <v>983</v>
      </c>
      <c r="G462" s="150"/>
      <c r="H462" s="150">
        <v>436.04270000000002</v>
      </c>
      <c r="I462" s="140">
        <f t="shared" si="9"/>
        <v>436.04270000000002</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404</v>
      </c>
      <c r="B463" s="154" t="s">
        <v>387</v>
      </c>
      <c r="C463" s="153" t="s">
        <v>377</v>
      </c>
      <c r="D463" s="153" t="s">
        <v>280</v>
      </c>
      <c r="E463" s="152">
        <v>1</v>
      </c>
      <c r="F463" s="157" t="s">
        <v>729</v>
      </c>
      <c r="G463" s="150"/>
      <c r="H463" s="150">
        <v>436.04270000000002</v>
      </c>
      <c r="I463" s="140">
        <f t="shared" si="9"/>
        <v>436.04270000000002</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404</v>
      </c>
      <c r="B464" s="154" t="s">
        <v>387</v>
      </c>
      <c r="C464" s="153" t="s">
        <v>377</v>
      </c>
      <c r="D464" s="153" t="s">
        <v>280</v>
      </c>
      <c r="E464" s="152">
        <v>1</v>
      </c>
      <c r="F464" s="172" t="s">
        <v>730</v>
      </c>
      <c r="G464" s="150"/>
      <c r="H464" s="150">
        <v>436.04270000000002</v>
      </c>
      <c r="I464" s="140">
        <f t="shared" si="9"/>
        <v>436.04270000000002</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404</v>
      </c>
      <c r="B465" s="154" t="s">
        <v>387</v>
      </c>
      <c r="C465" s="153" t="s">
        <v>377</v>
      </c>
      <c r="D465" s="153" t="s">
        <v>280</v>
      </c>
      <c r="E465" s="152">
        <v>1</v>
      </c>
      <c r="F465" s="157" t="s">
        <v>731</v>
      </c>
      <c r="G465" s="150"/>
      <c r="H465" s="150">
        <v>436.04270000000002</v>
      </c>
      <c r="I465" s="140">
        <f t="shared" si="9"/>
        <v>436.04270000000002</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404</v>
      </c>
      <c r="B466" s="154" t="s">
        <v>387</v>
      </c>
      <c r="C466" s="153" t="s">
        <v>377</v>
      </c>
      <c r="D466" s="153" t="s">
        <v>280</v>
      </c>
      <c r="E466" s="152">
        <v>1</v>
      </c>
      <c r="F466" s="157" t="s">
        <v>732</v>
      </c>
      <c r="G466" s="150"/>
      <c r="H466" s="150">
        <v>436.04270000000002</v>
      </c>
      <c r="I466" s="140">
        <f t="shared" si="9"/>
        <v>436.04270000000002</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154" t="s">
        <v>387</v>
      </c>
      <c r="C467" s="153" t="s">
        <v>377</v>
      </c>
      <c r="D467" s="153" t="s">
        <v>280</v>
      </c>
      <c r="E467" s="152">
        <v>1</v>
      </c>
      <c r="F467" s="157" t="s">
        <v>733</v>
      </c>
      <c r="G467" s="150"/>
      <c r="H467" s="150">
        <v>436.04270000000002</v>
      </c>
      <c r="I467" s="140">
        <f t="shared" si="9"/>
        <v>436.04270000000002</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154" t="s">
        <v>387</v>
      </c>
      <c r="C468" s="153" t="s">
        <v>377</v>
      </c>
      <c r="D468" s="153" t="s">
        <v>280</v>
      </c>
      <c r="E468" s="152">
        <v>1</v>
      </c>
      <c r="F468" s="157" t="s">
        <v>734</v>
      </c>
      <c r="G468" s="150"/>
      <c r="H468" s="150">
        <v>436.04270000000002</v>
      </c>
      <c r="I468" s="140">
        <f t="shared" si="9"/>
        <v>436.04270000000002</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386</v>
      </c>
      <c r="B469" s="154" t="s">
        <v>102</v>
      </c>
      <c r="C469" s="153" t="s">
        <v>377</v>
      </c>
      <c r="D469" s="153" t="s">
        <v>280</v>
      </c>
      <c r="E469" s="152">
        <v>1</v>
      </c>
      <c r="F469" s="157" t="s">
        <v>735</v>
      </c>
      <c r="G469" s="150"/>
      <c r="H469" s="150">
        <v>401.1617</v>
      </c>
      <c r="I469" s="140">
        <f t="shared" si="9"/>
        <v>401.1617</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386</v>
      </c>
      <c r="B470" s="154" t="s">
        <v>102</v>
      </c>
      <c r="C470" s="153" t="s">
        <v>377</v>
      </c>
      <c r="D470" s="153" t="s">
        <v>280</v>
      </c>
      <c r="E470" s="152">
        <v>1</v>
      </c>
      <c r="F470" s="157" t="s">
        <v>736</v>
      </c>
      <c r="G470" s="150"/>
      <c r="H470" s="150">
        <v>401.1617</v>
      </c>
      <c r="I470" s="140">
        <f t="shared" si="9"/>
        <v>401.1617</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386</v>
      </c>
      <c r="B471" s="154" t="s">
        <v>102</v>
      </c>
      <c r="C471" s="153" t="s">
        <v>377</v>
      </c>
      <c r="D471" s="153" t="s">
        <v>280</v>
      </c>
      <c r="E471" s="152">
        <v>1</v>
      </c>
      <c r="F471" s="157" t="s">
        <v>737</v>
      </c>
      <c r="G471" s="150"/>
      <c r="H471" s="150">
        <v>401.1617</v>
      </c>
      <c r="I471" s="140">
        <f t="shared" si="9"/>
        <v>401.1617</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386</v>
      </c>
      <c r="B472" s="154" t="s">
        <v>102</v>
      </c>
      <c r="C472" s="153" t="s">
        <v>377</v>
      </c>
      <c r="D472" s="153" t="s">
        <v>280</v>
      </c>
      <c r="E472" s="152">
        <v>1</v>
      </c>
      <c r="F472" s="157" t="s">
        <v>738</v>
      </c>
      <c r="G472" s="150"/>
      <c r="H472" s="150">
        <v>401.1617</v>
      </c>
      <c r="I472" s="140">
        <f t="shared" si="9"/>
        <v>401.1617</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386</v>
      </c>
      <c r="B473" s="154" t="s">
        <v>102</v>
      </c>
      <c r="C473" s="153" t="s">
        <v>377</v>
      </c>
      <c r="D473" s="153" t="s">
        <v>280</v>
      </c>
      <c r="E473" s="152">
        <v>1</v>
      </c>
      <c r="F473" s="157" t="s">
        <v>739</v>
      </c>
      <c r="G473" s="150"/>
      <c r="H473" s="150">
        <v>401.1617</v>
      </c>
      <c r="I473" s="140">
        <f t="shared" si="9"/>
        <v>401.1617</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386</v>
      </c>
      <c r="B474" s="154" t="s">
        <v>102</v>
      </c>
      <c r="C474" s="153" t="s">
        <v>377</v>
      </c>
      <c r="D474" s="153" t="s">
        <v>280</v>
      </c>
      <c r="E474" s="152">
        <v>1</v>
      </c>
      <c r="F474" s="158" t="s">
        <v>982</v>
      </c>
      <c r="G474" s="150"/>
      <c r="H474" s="150">
        <v>401.1617</v>
      </c>
      <c r="I474" s="140">
        <f t="shared" si="9"/>
        <v>401.1617</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385</v>
      </c>
      <c r="B475" s="154" t="s">
        <v>104</v>
      </c>
      <c r="C475" s="153" t="s">
        <v>377</v>
      </c>
      <c r="D475" s="153" t="s">
        <v>280</v>
      </c>
      <c r="E475" s="152">
        <v>1</v>
      </c>
      <c r="F475" s="157" t="s">
        <v>740</v>
      </c>
      <c r="G475" s="150"/>
      <c r="H475" s="150">
        <v>313.94409999999999</v>
      </c>
      <c r="I475" s="140">
        <f t="shared" si="9"/>
        <v>313.94409999999999</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385</v>
      </c>
      <c r="B476" s="154" t="s">
        <v>104</v>
      </c>
      <c r="C476" s="153" t="s">
        <v>377</v>
      </c>
      <c r="D476" s="153" t="s">
        <v>280</v>
      </c>
      <c r="E476" s="152">
        <v>1</v>
      </c>
      <c r="F476" s="157" t="s">
        <v>741</v>
      </c>
      <c r="G476" s="150"/>
      <c r="H476" s="150">
        <v>313.94409999999999</v>
      </c>
      <c r="I476" s="140">
        <f t="shared" si="9"/>
        <v>313.94409999999999</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385</v>
      </c>
      <c r="B477" s="154" t="s">
        <v>104</v>
      </c>
      <c r="C477" s="153" t="s">
        <v>377</v>
      </c>
      <c r="D477" s="153" t="s">
        <v>280</v>
      </c>
      <c r="E477" s="152">
        <v>1</v>
      </c>
      <c r="F477" s="157" t="s">
        <v>742</v>
      </c>
      <c r="G477" s="150"/>
      <c r="H477" s="150">
        <v>313.94409999999999</v>
      </c>
      <c r="I477" s="140">
        <f t="shared" si="9"/>
        <v>313.94409999999999</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383</v>
      </c>
      <c r="B478" s="154" t="s">
        <v>388</v>
      </c>
      <c r="C478" s="153" t="s">
        <v>284</v>
      </c>
      <c r="D478" s="153" t="s">
        <v>280</v>
      </c>
      <c r="E478" s="152">
        <v>1</v>
      </c>
      <c r="F478" s="157" t="s">
        <v>751</v>
      </c>
      <c r="G478" s="150"/>
      <c r="H478" s="150">
        <v>732.54629999999997</v>
      </c>
      <c r="I478" s="140">
        <f t="shared" si="9"/>
        <v>732.54629999999997</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743</v>
      </c>
      <c r="B479" s="154" t="s">
        <v>94</v>
      </c>
      <c r="C479" s="153" t="s">
        <v>284</v>
      </c>
      <c r="D479" s="153" t="s">
        <v>280</v>
      </c>
      <c r="E479" s="152">
        <v>1</v>
      </c>
      <c r="F479" s="158" t="s">
        <v>752</v>
      </c>
      <c r="G479" s="150"/>
      <c r="H479" s="150">
        <v>1200.6885</v>
      </c>
      <c r="I479" s="140">
        <f t="shared" si="9"/>
        <v>1200.6885</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383</v>
      </c>
      <c r="B480" s="154" t="s">
        <v>388</v>
      </c>
      <c r="C480" s="153" t="s">
        <v>284</v>
      </c>
      <c r="D480" s="153" t="s">
        <v>280</v>
      </c>
      <c r="E480" s="152">
        <v>1</v>
      </c>
      <c r="F480" s="157" t="s">
        <v>753</v>
      </c>
      <c r="G480" s="150"/>
      <c r="H480" s="150">
        <v>732.54629999999997</v>
      </c>
      <c r="I480" s="140">
        <f t="shared" si="9"/>
        <v>732.54629999999997</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744</v>
      </c>
      <c r="B481" s="154" t="s">
        <v>94</v>
      </c>
      <c r="C481" s="153" t="s">
        <v>284</v>
      </c>
      <c r="D481" s="153" t="s">
        <v>280</v>
      </c>
      <c r="E481" s="152">
        <v>1</v>
      </c>
      <c r="F481" s="220" t="s">
        <v>357</v>
      </c>
      <c r="G481" s="150"/>
      <c r="H481" s="150">
        <v>1200.6885</v>
      </c>
      <c r="I481" s="140">
        <f t="shared" si="9"/>
        <v>1200.6885</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383</v>
      </c>
      <c r="B482" s="154" t="s">
        <v>388</v>
      </c>
      <c r="C482" s="153" t="s">
        <v>284</v>
      </c>
      <c r="D482" s="153" t="s">
        <v>280</v>
      </c>
      <c r="E482" s="152">
        <v>1</v>
      </c>
      <c r="F482" s="151" t="s">
        <v>755</v>
      </c>
      <c r="G482" s="150"/>
      <c r="H482" s="150">
        <v>732.54629999999997</v>
      </c>
      <c r="I482" s="140">
        <f t="shared" si="9"/>
        <v>732.54629999999997</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384</v>
      </c>
      <c r="B483" s="154" t="s">
        <v>98</v>
      </c>
      <c r="C483" s="153" t="s">
        <v>284</v>
      </c>
      <c r="D483" s="153" t="s">
        <v>280</v>
      </c>
      <c r="E483" s="152">
        <v>1</v>
      </c>
      <c r="F483" s="157" t="s">
        <v>940</v>
      </c>
      <c r="G483" s="150"/>
      <c r="H483" s="150">
        <v>488.36419999999998</v>
      </c>
      <c r="I483" s="140">
        <f t="shared" si="9"/>
        <v>488.36419999999998</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384</v>
      </c>
      <c r="B484" s="154" t="s">
        <v>98</v>
      </c>
      <c r="C484" s="153" t="s">
        <v>284</v>
      </c>
      <c r="D484" s="153" t="s">
        <v>280</v>
      </c>
      <c r="E484" s="152">
        <v>1</v>
      </c>
      <c r="F484" s="172" t="s">
        <v>756</v>
      </c>
      <c r="G484" s="150"/>
      <c r="H484" s="150">
        <v>488.36419999999998</v>
      </c>
      <c r="I484" s="140">
        <f t="shared" si="9"/>
        <v>488.36419999999998</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384</v>
      </c>
      <c r="B485" s="154" t="s">
        <v>98</v>
      </c>
      <c r="C485" s="153" t="s">
        <v>284</v>
      </c>
      <c r="D485" s="153" t="s">
        <v>280</v>
      </c>
      <c r="E485" s="152">
        <v>1</v>
      </c>
      <c r="F485" s="157" t="s">
        <v>757</v>
      </c>
      <c r="G485" s="150"/>
      <c r="H485" s="150">
        <v>488.36419999999998</v>
      </c>
      <c r="I485" s="140">
        <f t="shared" si="9"/>
        <v>488.36419999999998</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384</v>
      </c>
      <c r="B486" s="154" t="s">
        <v>98</v>
      </c>
      <c r="C486" s="153" t="s">
        <v>284</v>
      </c>
      <c r="D486" s="153" t="s">
        <v>280</v>
      </c>
      <c r="E486" s="152">
        <v>1</v>
      </c>
      <c r="F486" s="157" t="s">
        <v>758</v>
      </c>
      <c r="G486" s="150"/>
      <c r="H486" s="150">
        <v>488.36419999999998</v>
      </c>
      <c r="I486" s="140">
        <f t="shared" si="9"/>
        <v>488.36419999999998</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384</v>
      </c>
      <c r="B487" s="154" t="s">
        <v>98</v>
      </c>
      <c r="C487" s="153" t="s">
        <v>284</v>
      </c>
      <c r="D487" s="153" t="s">
        <v>280</v>
      </c>
      <c r="E487" s="152">
        <v>1</v>
      </c>
      <c r="F487" s="157" t="s">
        <v>970</v>
      </c>
      <c r="G487" s="150"/>
      <c r="H487" s="150">
        <v>488.36419999999998</v>
      </c>
      <c r="I487" s="140">
        <f t="shared" si="9"/>
        <v>488.36419999999998</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154" t="s">
        <v>98</v>
      </c>
      <c r="C488" s="153" t="s">
        <v>284</v>
      </c>
      <c r="D488" s="153" t="s">
        <v>280</v>
      </c>
      <c r="E488" s="152">
        <v>1</v>
      </c>
      <c r="F488" s="157" t="s">
        <v>759</v>
      </c>
      <c r="G488" s="150"/>
      <c r="H488" s="150">
        <v>488.36419999999998</v>
      </c>
      <c r="I488" s="140">
        <f t="shared" si="9"/>
        <v>488.36419999999998</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154" t="s">
        <v>98</v>
      </c>
      <c r="C489" s="153" t="s">
        <v>284</v>
      </c>
      <c r="D489" s="153" t="s">
        <v>280</v>
      </c>
      <c r="E489" s="152">
        <v>1</v>
      </c>
      <c r="F489" s="159" t="s">
        <v>760</v>
      </c>
      <c r="G489" s="150"/>
      <c r="H489" s="150">
        <v>488.36419999999998</v>
      </c>
      <c r="I489" s="140">
        <f t="shared" si="9"/>
        <v>488.36419999999998</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745</v>
      </c>
      <c r="B490" s="154" t="s">
        <v>94</v>
      </c>
      <c r="C490" s="153" t="s">
        <v>284</v>
      </c>
      <c r="D490" s="153" t="s">
        <v>280</v>
      </c>
      <c r="E490" s="152">
        <v>1</v>
      </c>
      <c r="F490" s="158" t="s">
        <v>981</v>
      </c>
      <c r="G490" s="150"/>
      <c r="H490" s="150">
        <v>1200.6885</v>
      </c>
      <c r="I490" s="140">
        <f t="shared" si="9"/>
        <v>1200.6885</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383</v>
      </c>
      <c r="B491" s="154" t="s">
        <v>388</v>
      </c>
      <c r="C491" s="153" t="s">
        <v>284</v>
      </c>
      <c r="D491" s="153" t="s">
        <v>280</v>
      </c>
      <c r="E491" s="152">
        <v>1</v>
      </c>
      <c r="F491" s="151" t="s">
        <v>935</v>
      </c>
      <c r="G491" s="150"/>
      <c r="H491" s="150">
        <v>732.54629999999997</v>
      </c>
      <c r="I491" s="140">
        <f t="shared" si="9"/>
        <v>732.54629999999997</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154" t="s">
        <v>98</v>
      </c>
      <c r="C492" s="153" t="s">
        <v>284</v>
      </c>
      <c r="D492" s="153" t="s">
        <v>280</v>
      </c>
      <c r="E492" s="152">
        <v>1</v>
      </c>
      <c r="F492" s="158" t="s">
        <v>969</v>
      </c>
      <c r="G492" s="150"/>
      <c r="H492" s="150">
        <v>488.36419999999998</v>
      </c>
      <c r="I492" s="140">
        <f t="shared" si="9"/>
        <v>488.36419999999998</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154" t="s">
        <v>98</v>
      </c>
      <c r="C493" s="153" t="s">
        <v>284</v>
      </c>
      <c r="D493" s="153" t="s">
        <v>280</v>
      </c>
      <c r="E493" s="152">
        <v>1</v>
      </c>
      <c r="F493" s="158" t="s">
        <v>762</v>
      </c>
      <c r="G493" s="150"/>
      <c r="H493" s="150">
        <v>488.36419999999998</v>
      </c>
      <c r="I493" s="140">
        <f t="shared" si="9"/>
        <v>488.36419999999998</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746</v>
      </c>
      <c r="B494" s="154" t="s">
        <v>94</v>
      </c>
      <c r="C494" s="153" t="s">
        <v>284</v>
      </c>
      <c r="D494" s="153" t="s">
        <v>280</v>
      </c>
      <c r="E494" s="152">
        <v>1</v>
      </c>
      <c r="F494" s="157" t="s">
        <v>763</v>
      </c>
      <c r="G494" s="150"/>
      <c r="H494" s="150">
        <v>1200.6885</v>
      </c>
      <c r="I494" s="140">
        <f t="shared" si="9"/>
        <v>1200.6885</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383</v>
      </c>
      <c r="B495" s="154" t="s">
        <v>388</v>
      </c>
      <c r="C495" s="153" t="s">
        <v>284</v>
      </c>
      <c r="D495" s="153" t="s">
        <v>280</v>
      </c>
      <c r="E495" s="152">
        <v>1</v>
      </c>
      <c r="F495" s="157" t="s">
        <v>764</v>
      </c>
      <c r="G495" s="150"/>
      <c r="H495" s="150">
        <v>732.54629999999997</v>
      </c>
      <c r="I495" s="140">
        <f t="shared" si="9"/>
        <v>732.54629999999997</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384</v>
      </c>
      <c r="B496" s="154" t="s">
        <v>98</v>
      </c>
      <c r="C496" s="153" t="s">
        <v>284</v>
      </c>
      <c r="D496" s="153" t="s">
        <v>280</v>
      </c>
      <c r="E496" s="152">
        <v>1</v>
      </c>
      <c r="F496" s="172" t="s">
        <v>765</v>
      </c>
      <c r="G496" s="150"/>
      <c r="H496" s="150">
        <v>488.36419999999998</v>
      </c>
      <c r="I496" s="140">
        <f t="shared" si="9"/>
        <v>488.36419999999998</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384</v>
      </c>
      <c r="B497" s="154" t="s">
        <v>98</v>
      </c>
      <c r="C497" s="153" t="s">
        <v>284</v>
      </c>
      <c r="D497" s="153" t="s">
        <v>280</v>
      </c>
      <c r="E497" s="152">
        <v>1</v>
      </c>
      <c r="F497" s="157" t="s">
        <v>766</v>
      </c>
      <c r="G497" s="150"/>
      <c r="H497" s="150">
        <v>488.36419999999998</v>
      </c>
      <c r="I497" s="140">
        <f t="shared" si="9"/>
        <v>488.36419999999998</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747</v>
      </c>
      <c r="B498" s="154" t="s">
        <v>94</v>
      </c>
      <c r="C498" s="153" t="s">
        <v>284</v>
      </c>
      <c r="D498" s="153" t="s">
        <v>280</v>
      </c>
      <c r="E498" s="152">
        <v>1</v>
      </c>
      <c r="F498" s="157" t="s">
        <v>980</v>
      </c>
      <c r="G498" s="150"/>
      <c r="H498" s="150">
        <v>1200.6885</v>
      </c>
      <c r="I498" s="140">
        <f t="shared" si="9"/>
        <v>1200.6885</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383</v>
      </c>
      <c r="B499" s="154" t="s">
        <v>388</v>
      </c>
      <c r="C499" s="153" t="s">
        <v>284</v>
      </c>
      <c r="D499" s="153" t="s">
        <v>280</v>
      </c>
      <c r="E499" s="152">
        <v>1</v>
      </c>
      <c r="F499" s="168" t="s">
        <v>979</v>
      </c>
      <c r="G499" s="150"/>
      <c r="H499" s="150">
        <v>732.54629999999997</v>
      </c>
      <c r="I499" s="140">
        <f t="shared" si="9"/>
        <v>732.54629999999997</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384</v>
      </c>
      <c r="B500" s="154" t="s">
        <v>98</v>
      </c>
      <c r="C500" s="153" t="s">
        <v>284</v>
      </c>
      <c r="D500" s="153" t="s">
        <v>280</v>
      </c>
      <c r="E500" s="152">
        <v>1</v>
      </c>
      <c r="F500" s="171" t="s">
        <v>769</v>
      </c>
      <c r="G500" s="150"/>
      <c r="H500" s="150">
        <v>488.36419999999998</v>
      </c>
      <c r="I500" s="140">
        <f t="shared" si="9"/>
        <v>488.36419999999998</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384</v>
      </c>
      <c r="B501" s="154" t="s">
        <v>98</v>
      </c>
      <c r="C501" s="153" t="s">
        <v>284</v>
      </c>
      <c r="D501" s="153" t="s">
        <v>280</v>
      </c>
      <c r="E501" s="152">
        <v>1</v>
      </c>
      <c r="F501" s="170" t="s">
        <v>978</v>
      </c>
      <c r="G501" s="150"/>
      <c r="H501" s="150">
        <v>488.36419999999998</v>
      </c>
      <c r="I501" s="140">
        <f t="shared" si="9"/>
        <v>488.36419999999998</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383</v>
      </c>
      <c r="B502" s="154" t="s">
        <v>388</v>
      </c>
      <c r="C502" s="153" t="s">
        <v>295</v>
      </c>
      <c r="D502" s="153" t="s">
        <v>280</v>
      </c>
      <c r="E502" s="152">
        <v>1</v>
      </c>
      <c r="F502" s="157" t="s">
        <v>771</v>
      </c>
      <c r="G502" s="150"/>
      <c r="H502" s="150">
        <v>732.54629999999997</v>
      </c>
      <c r="I502" s="140">
        <f t="shared" si="9"/>
        <v>732.54629999999997</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383</v>
      </c>
      <c r="B503" s="154" t="s">
        <v>388</v>
      </c>
      <c r="C503" s="153" t="s">
        <v>295</v>
      </c>
      <c r="D503" s="153" t="s">
        <v>280</v>
      </c>
      <c r="E503" s="152">
        <v>1</v>
      </c>
      <c r="F503" s="169" t="s">
        <v>772</v>
      </c>
      <c r="G503" s="150"/>
      <c r="H503" s="150">
        <v>732.54629999999997</v>
      </c>
      <c r="I503" s="140">
        <f t="shared" si="9"/>
        <v>732.54629999999997</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65" t="s">
        <v>383</v>
      </c>
      <c r="B504" s="154" t="s">
        <v>388</v>
      </c>
      <c r="C504" s="153" t="s">
        <v>295</v>
      </c>
      <c r="D504" s="153" t="s">
        <v>280</v>
      </c>
      <c r="E504" s="152">
        <v>1</v>
      </c>
      <c r="F504" s="151" t="s">
        <v>773</v>
      </c>
      <c r="G504" s="150"/>
      <c r="H504" s="150">
        <v>732.54629999999997</v>
      </c>
      <c r="I504" s="140">
        <f t="shared" si="9"/>
        <v>732.54629999999997</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748</v>
      </c>
      <c r="B505" s="154" t="s">
        <v>94</v>
      </c>
      <c r="C505" s="153" t="s">
        <v>295</v>
      </c>
      <c r="D505" s="153" t="s">
        <v>280</v>
      </c>
      <c r="E505" s="152">
        <v>1</v>
      </c>
      <c r="F505" s="158" t="s">
        <v>774</v>
      </c>
      <c r="G505" s="150"/>
      <c r="H505" s="150">
        <v>1200.6885</v>
      </c>
      <c r="I505" s="140">
        <f t="shared" si="9"/>
        <v>1200.6885</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749</v>
      </c>
      <c r="B506" s="154" t="s">
        <v>94</v>
      </c>
      <c r="C506" s="153" t="s">
        <v>295</v>
      </c>
      <c r="D506" s="153" t="s">
        <v>280</v>
      </c>
      <c r="E506" s="152">
        <v>1</v>
      </c>
      <c r="F506" s="157" t="s">
        <v>775</v>
      </c>
      <c r="G506" s="150"/>
      <c r="H506" s="150">
        <v>1200.6885</v>
      </c>
      <c r="I506" s="140">
        <f t="shared" si="9"/>
        <v>1200.6885</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750</v>
      </c>
      <c r="B507" s="154" t="s">
        <v>94</v>
      </c>
      <c r="C507" s="153" t="s">
        <v>295</v>
      </c>
      <c r="D507" s="153" t="s">
        <v>280</v>
      </c>
      <c r="E507" s="152">
        <v>1</v>
      </c>
      <c r="F507" s="157" t="s">
        <v>991</v>
      </c>
      <c r="G507" s="150"/>
      <c r="H507" s="150">
        <v>1200.6885</v>
      </c>
      <c r="I507" s="140">
        <f t="shared" si="9"/>
        <v>1200.6885</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749</v>
      </c>
      <c r="B508" s="154" t="s">
        <v>94</v>
      </c>
      <c r="C508" s="153" t="s">
        <v>287</v>
      </c>
      <c r="D508" s="153" t="s">
        <v>280</v>
      </c>
      <c r="E508" s="152">
        <v>1</v>
      </c>
      <c r="F508" s="157" t="s">
        <v>778</v>
      </c>
      <c r="G508" s="150"/>
      <c r="H508" s="150">
        <v>1200.6885</v>
      </c>
      <c r="I508" s="140">
        <f t="shared" si="9"/>
        <v>1200.6885</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55" t="s">
        <v>404</v>
      </c>
      <c r="B509" s="154" t="s">
        <v>387</v>
      </c>
      <c r="C509" s="153" t="s">
        <v>287</v>
      </c>
      <c r="D509" s="153" t="s">
        <v>280</v>
      </c>
      <c r="E509" s="152">
        <v>1</v>
      </c>
      <c r="F509" s="158" t="s">
        <v>779</v>
      </c>
      <c r="G509" s="150"/>
      <c r="H509" s="150">
        <v>436.04270000000002</v>
      </c>
      <c r="I509" s="140">
        <f t="shared" si="9"/>
        <v>436.04270000000002</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404</v>
      </c>
      <c r="B510" s="154" t="s">
        <v>387</v>
      </c>
      <c r="C510" s="153" t="s">
        <v>287</v>
      </c>
      <c r="D510" s="153" t="s">
        <v>280</v>
      </c>
      <c r="E510" s="152">
        <v>1</v>
      </c>
      <c r="F510" s="158" t="s">
        <v>780</v>
      </c>
      <c r="G510" s="150"/>
      <c r="H510" s="150">
        <v>436.04270000000002</v>
      </c>
      <c r="I510" s="140">
        <f t="shared" si="9"/>
        <v>436.04270000000002</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777</v>
      </c>
      <c r="B511" s="154" t="s">
        <v>94</v>
      </c>
      <c r="C511" s="153" t="s">
        <v>287</v>
      </c>
      <c r="D511" s="153" t="s">
        <v>280</v>
      </c>
      <c r="E511" s="152">
        <v>1</v>
      </c>
      <c r="F511" s="157" t="s">
        <v>781</v>
      </c>
      <c r="G511" s="150"/>
      <c r="H511" s="150">
        <v>1200.6885</v>
      </c>
      <c r="I511" s="140">
        <f t="shared" si="9"/>
        <v>1200.6885</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404</v>
      </c>
      <c r="B512" s="154" t="s">
        <v>387</v>
      </c>
      <c r="C512" s="153" t="s">
        <v>287</v>
      </c>
      <c r="D512" s="153" t="s">
        <v>280</v>
      </c>
      <c r="E512" s="152">
        <v>1</v>
      </c>
      <c r="F512" s="157" t="s">
        <v>782</v>
      </c>
      <c r="G512" s="150"/>
      <c r="H512" s="150">
        <v>436.04270000000002</v>
      </c>
      <c r="I512" s="140">
        <f t="shared" si="9"/>
        <v>436.04270000000002</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404</v>
      </c>
      <c r="B513" s="154" t="s">
        <v>387</v>
      </c>
      <c r="C513" s="153" t="s">
        <v>371</v>
      </c>
      <c r="D513" s="153" t="s">
        <v>280</v>
      </c>
      <c r="E513" s="152">
        <v>1</v>
      </c>
      <c r="F513" s="158" t="s">
        <v>784</v>
      </c>
      <c r="G513" s="150"/>
      <c r="H513" s="150">
        <v>436.04270000000002</v>
      </c>
      <c r="I513" s="140">
        <f t="shared" si="9"/>
        <v>436.04270000000002</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154" t="s">
        <v>387</v>
      </c>
      <c r="C514" s="153" t="s">
        <v>371</v>
      </c>
      <c r="D514" s="153" t="s">
        <v>280</v>
      </c>
      <c r="E514" s="152">
        <v>1</v>
      </c>
      <c r="F514" s="157" t="s">
        <v>785</v>
      </c>
      <c r="G514" s="150"/>
      <c r="H514" s="150">
        <v>436.04270000000002</v>
      </c>
      <c r="I514" s="140">
        <f t="shared" si="9"/>
        <v>436.04270000000002</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154" t="s">
        <v>387</v>
      </c>
      <c r="C515" s="153" t="s">
        <v>371</v>
      </c>
      <c r="D515" s="153" t="s">
        <v>280</v>
      </c>
      <c r="E515" s="152">
        <v>1</v>
      </c>
      <c r="F515" s="158" t="s">
        <v>786</v>
      </c>
      <c r="G515" s="150"/>
      <c r="H515" s="150">
        <v>436.04270000000002</v>
      </c>
      <c r="I515" s="140">
        <f t="shared" ref="I515:I578" si="10">SUM(G515:H515)</f>
        <v>436.04270000000002</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383</v>
      </c>
      <c r="B516" s="154" t="s">
        <v>388</v>
      </c>
      <c r="C516" s="153" t="s">
        <v>371</v>
      </c>
      <c r="D516" s="153" t="s">
        <v>280</v>
      </c>
      <c r="E516" s="152">
        <v>1</v>
      </c>
      <c r="F516" s="157" t="s">
        <v>787</v>
      </c>
      <c r="G516" s="150"/>
      <c r="H516" s="150">
        <v>732.54629999999997</v>
      </c>
      <c r="I516" s="140">
        <f t="shared" si="10"/>
        <v>732.54629999999997</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383</v>
      </c>
      <c r="B517" s="154" t="s">
        <v>388</v>
      </c>
      <c r="C517" s="153" t="s">
        <v>371</v>
      </c>
      <c r="D517" s="153" t="s">
        <v>280</v>
      </c>
      <c r="E517" s="152">
        <v>1</v>
      </c>
      <c r="F517" s="157" t="s">
        <v>788</v>
      </c>
      <c r="G517" s="150"/>
      <c r="H517" s="150">
        <v>732.54629999999997</v>
      </c>
      <c r="I517" s="140">
        <f t="shared" si="10"/>
        <v>732.54629999999997</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383</v>
      </c>
      <c r="B518" s="154" t="s">
        <v>388</v>
      </c>
      <c r="C518" s="153" t="s">
        <v>371</v>
      </c>
      <c r="D518" s="153" t="s">
        <v>280</v>
      </c>
      <c r="E518" s="152">
        <v>1</v>
      </c>
      <c r="F518" s="157" t="s">
        <v>789</v>
      </c>
      <c r="G518" s="150"/>
      <c r="H518" s="150">
        <v>732.54629999999997</v>
      </c>
      <c r="I518" s="140">
        <f t="shared" si="10"/>
        <v>732.54629999999997</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383</v>
      </c>
      <c r="B519" s="154" t="s">
        <v>388</v>
      </c>
      <c r="C519" s="153" t="s">
        <v>371</v>
      </c>
      <c r="D519" s="153" t="s">
        <v>280</v>
      </c>
      <c r="E519" s="152">
        <v>1</v>
      </c>
      <c r="F519" s="157" t="s">
        <v>790</v>
      </c>
      <c r="G519" s="150"/>
      <c r="H519" s="150">
        <v>732.54629999999997</v>
      </c>
      <c r="I519" s="140">
        <f t="shared" si="10"/>
        <v>732.54629999999997</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383</v>
      </c>
      <c r="B520" s="154" t="s">
        <v>388</v>
      </c>
      <c r="C520" s="153" t="s">
        <v>371</v>
      </c>
      <c r="D520" s="153" t="s">
        <v>280</v>
      </c>
      <c r="E520" s="152">
        <v>1</v>
      </c>
      <c r="F520" s="158" t="s">
        <v>791</v>
      </c>
      <c r="G520" s="150"/>
      <c r="H520" s="150">
        <v>732.54629999999997</v>
      </c>
      <c r="I520" s="140">
        <f t="shared" si="10"/>
        <v>732.54629999999997</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386</v>
      </c>
      <c r="B521" s="154" t="s">
        <v>102</v>
      </c>
      <c r="C521" s="153" t="s">
        <v>371</v>
      </c>
      <c r="D521" s="153" t="s">
        <v>280</v>
      </c>
      <c r="E521" s="152">
        <v>1</v>
      </c>
      <c r="F521" s="157" t="s">
        <v>792</v>
      </c>
      <c r="G521" s="150"/>
      <c r="H521" s="150">
        <v>401.1617</v>
      </c>
      <c r="I521" s="140">
        <f t="shared" si="10"/>
        <v>401.1617</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386</v>
      </c>
      <c r="B522" s="154" t="s">
        <v>102</v>
      </c>
      <c r="C522" s="153" t="s">
        <v>371</v>
      </c>
      <c r="D522" s="153" t="s">
        <v>280</v>
      </c>
      <c r="E522" s="152">
        <v>1</v>
      </c>
      <c r="F522" s="157" t="s">
        <v>793</v>
      </c>
      <c r="G522" s="150"/>
      <c r="H522" s="150">
        <v>401.1617</v>
      </c>
      <c r="I522" s="140">
        <f t="shared" si="10"/>
        <v>401.1617</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783</v>
      </c>
      <c r="B523" s="154" t="s">
        <v>94</v>
      </c>
      <c r="C523" s="153" t="s">
        <v>371</v>
      </c>
      <c r="D523" s="153" t="s">
        <v>280</v>
      </c>
      <c r="E523" s="152">
        <v>1</v>
      </c>
      <c r="F523" s="158" t="s">
        <v>794</v>
      </c>
      <c r="G523" s="150"/>
      <c r="H523" s="150">
        <v>1200.6885</v>
      </c>
      <c r="I523" s="140">
        <f t="shared" si="10"/>
        <v>1200.6885</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154" t="s">
        <v>388</v>
      </c>
      <c r="C524" s="153" t="s">
        <v>371</v>
      </c>
      <c r="D524" s="153" t="s">
        <v>280</v>
      </c>
      <c r="E524" s="152">
        <v>1</v>
      </c>
      <c r="F524" s="168" t="s">
        <v>795</v>
      </c>
      <c r="G524" s="150"/>
      <c r="H524" s="150">
        <v>732.54629999999997</v>
      </c>
      <c r="I524" s="140">
        <f t="shared" si="10"/>
        <v>732.54629999999997</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154" t="s">
        <v>388</v>
      </c>
      <c r="C525" s="153" t="s">
        <v>371</v>
      </c>
      <c r="D525" s="153" t="s">
        <v>280</v>
      </c>
      <c r="E525" s="152">
        <v>1</v>
      </c>
      <c r="F525" s="157" t="s">
        <v>796</v>
      </c>
      <c r="G525" s="150"/>
      <c r="H525" s="150">
        <v>732.54629999999997</v>
      </c>
      <c r="I525" s="140">
        <f t="shared" si="10"/>
        <v>732.54629999999997</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383</v>
      </c>
      <c r="B526" s="154" t="s">
        <v>388</v>
      </c>
      <c r="C526" s="153" t="s">
        <v>371</v>
      </c>
      <c r="D526" s="153" t="s">
        <v>280</v>
      </c>
      <c r="E526" s="152">
        <v>1</v>
      </c>
      <c r="F526" s="167" t="s">
        <v>797</v>
      </c>
      <c r="G526" s="150"/>
      <c r="H526" s="150">
        <v>732.54629999999997</v>
      </c>
      <c r="I526" s="140">
        <f t="shared" si="10"/>
        <v>732.54629999999997</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383</v>
      </c>
      <c r="B527" s="154" t="s">
        <v>388</v>
      </c>
      <c r="C527" s="153" t="s">
        <v>371</v>
      </c>
      <c r="D527" s="153" t="s">
        <v>280</v>
      </c>
      <c r="E527" s="152">
        <v>1</v>
      </c>
      <c r="F527" s="157" t="s">
        <v>798</v>
      </c>
      <c r="G527" s="150"/>
      <c r="H527" s="150">
        <v>732.54629999999997</v>
      </c>
      <c r="I527" s="140">
        <f t="shared" si="10"/>
        <v>732.54629999999997</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383</v>
      </c>
      <c r="B528" s="154" t="s">
        <v>388</v>
      </c>
      <c r="C528" s="153" t="s">
        <v>371</v>
      </c>
      <c r="D528" s="153" t="s">
        <v>280</v>
      </c>
      <c r="E528" s="152">
        <v>1</v>
      </c>
      <c r="F528" s="157" t="s">
        <v>799</v>
      </c>
      <c r="G528" s="150"/>
      <c r="H528" s="150">
        <v>732.54629999999997</v>
      </c>
      <c r="I528" s="140">
        <f t="shared" si="10"/>
        <v>732.54629999999997</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383</v>
      </c>
      <c r="B529" s="154" t="s">
        <v>388</v>
      </c>
      <c r="C529" s="153" t="s">
        <v>371</v>
      </c>
      <c r="D529" s="153" t="s">
        <v>280</v>
      </c>
      <c r="E529" s="152">
        <v>1</v>
      </c>
      <c r="F529" s="157" t="s">
        <v>800</v>
      </c>
      <c r="G529" s="150"/>
      <c r="H529" s="150">
        <v>732.54629999999997</v>
      </c>
      <c r="I529" s="140">
        <f t="shared" si="10"/>
        <v>732.54629999999997</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404</v>
      </c>
      <c r="B530" s="154" t="s">
        <v>387</v>
      </c>
      <c r="C530" s="153" t="s">
        <v>371</v>
      </c>
      <c r="D530" s="153" t="s">
        <v>280</v>
      </c>
      <c r="E530" s="152">
        <v>1</v>
      </c>
      <c r="F530" s="158" t="s">
        <v>801</v>
      </c>
      <c r="G530" s="150"/>
      <c r="H530" s="150">
        <v>436.04270000000002</v>
      </c>
      <c r="I530" s="140">
        <f t="shared" si="10"/>
        <v>436.04270000000002</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404</v>
      </c>
      <c r="B531" s="154" t="s">
        <v>387</v>
      </c>
      <c r="C531" s="153" t="s">
        <v>371</v>
      </c>
      <c r="D531" s="153" t="s">
        <v>280</v>
      </c>
      <c r="E531" s="152">
        <v>1</v>
      </c>
      <c r="F531" s="157" t="s">
        <v>802</v>
      </c>
      <c r="G531" s="150"/>
      <c r="H531" s="150">
        <v>436.04270000000002</v>
      </c>
      <c r="I531" s="140">
        <f t="shared" si="10"/>
        <v>436.04270000000002</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386</v>
      </c>
      <c r="B532" s="154" t="s">
        <v>102</v>
      </c>
      <c r="C532" s="153" t="s">
        <v>371</v>
      </c>
      <c r="D532" s="153" t="s">
        <v>280</v>
      </c>
      <c r="E532" s="152">
        <v>1</v>
      </c>
      <c r="F532" s="157" t="s">
        <v>803</v>
      </c>
      <c r="G532" s="150"/>
      <c r="H532" s="150">
        <v>401.1617</v>
      </c>
      <c r="I532" s="140">
        <f t="shared" si="10"/>
        <v>401.1617</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804</v>
      </c>
      <c r="B533" s="154" t="s">
        <v>94</v>
      </c>
      <c r="C533" s="153" t="s">
        <v>293</v>
      </c>
      <c r="D533" s="153" t="s">
        <v>280</v>
      </c>
      <c r="E533" s="152">
        <v>1</v>
      </c>
      <c r="F533" s="157" t="s">
        <v>806</v>
      </c>
      <c r="G533" s="150"/>
      <c r="H533" s="150">
        <v>1200.6885</v>
      </c>
      <c r="I533" s="140">
        <f t="shared" si="10"/>
        <v>1200.6885</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154" t="s">
        <v>388</v>
      </c>
      <c r="C534" s="153" t="s">
        <v>293</v>
      </c>
      <c r="D534" s="153" t="s">
        <v>280</v>
      </c>
      <c r="E534" s="152">
        <v>1</v>
      </c>
      <c r="F534" s="151" t="s">
        <v>807</v>
      </c>
      <c r="G534" s="150"/>
      <c r="H534" s="150">
        <v>732.54629999999997</v>
      </c>
      <c r="I534" s="140">
        <f t="shared" si="10"/>
        <v>732.54629999999997</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383</v>
      </c>
      <c r="B535" s="154" t="s">
        <v>388</v>
      </c>
      <c r="C535" s="153" t="s">
        <v>293</v>
      </c>
      <c r="D535" s="153" t="s">
        <v>280</v>
      </c>
      <c r="E535" s="152">
        <v>1</v>
      </c>
      <c r="F535" s="157" t="s">
        <v>808</v>
      </c>
      <c r="G535" s="150"/>
      <c r="H535" s="150">
        <v>732.54629999999997</v>
      </c>
      <c r="I535" s="140">
        <f t="shared" si="10"/>
        <v>732.54629999999997</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805</v>
      </c>
      <c r="B536" s="154" t="s">
        <v>94</v>
      </c>
      <c r="C536" s="153" t="s">
        <v>293</v>
      </c>
      <c r="D536" s="153" t="s">
        <v>280</v>
      </c>
      <c r="E536" s="152">
        <v>1</v>
      </c>
      <c r="F536" s="151" t="s">
        <v>809</v>
      </c>
      <c r="G536" s="150"/>
      <c r="H536" s="150">
        <v>1200.6885</v>
      </c>
      <c r="I536" s="140">
        <f t="shared" si="10"/>
        <v>1200.6885</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384</v>
      </c>
      <c r="B537" s="154" t="s">
        <v>98</v>
      </c>
      <c r="C537" s="153" t="s">
        <v>293</v>
      </c>
      <c r="D537" s="153" t="s">
        <v>280</v>
      </c>
      <c r="E537" s="152">
        <v>1</v>
      </c>
      <c r="F537" s="158" t="s">
        <v>810</v>
      </c>
      <c r="G537" s="150"/>
      <c r="H537" s="150">
        <v>488.36419999999998</v>
      </c>
      <c r="I537" s="140">
        <f t="shared" si="10"/>
        <v>488.36419999999998</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384</v>
      </c>
      <c r="B538" s="154" t="s">
        <v>98</v>
      </c>
      <c r="C538" s="153" t="s">
        <v>293</v>
      </c>
      <c r="D538" s="153" t="s">
        <v>280</v>
      </c>
      <c r="E538" s="152">
        <v>1</v>
      </c>
      <c r="F538" s="157" t="s">
        <v>811</v>
      </c>
      <c r="G538" s="150"/>
      <c r="H538" s="150">
        <v>488.36419999999998</v>
      </c>
      <c r="I538" s="140">
        <f t="shared" si="10"/>
        <v>488.36419999999998</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433</v>
      </c>
      <c r="B539" s="154" t="s">
        <v>94</v>
      </c>
      <c r="C539" s="153" t="s">
        <v>293</v>
      </c>
      <c r="D539" s="153" t="s">
        <v>280</v>
      </c>
      <c r="E539" s="152">
        <v>1</v>
      </c>
      <c r="F539" s="157" t="s">
        <v>812</v>
      </c>
      <c r="G539" s="150"/>
      <c r="H539" s="150">
        <v>1200.6885</v>
      </c>
      <c r="I539" s="140">
        <f t="shared" si="10"/>
        <v>1200.6885</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404</v>
      </c>
      <c r="B540" s="154" t="s">
        <v>387</v>
      </c>
      <c r="C540" s="153" t="s">
        <v>293</v>
      </c>
      <c r="D540" s="153" t="s">
        <v>280</v>
      </c>
      <c r="E540" s="152">
        <v>1</v>
      </c>
      <c r="F540" s="158" t="s">
        <v>813</v>
      </c>
      <c r="G540" s="150"/>
      <c r="H540" s="150">
        <v>436.04270000000002</v>
      </c>
      <c r="I540" s="140">
        <f t="shared" si="10"/>
        <v>436.04270000000002</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386</v>
      </c>
      <c r="B541" s="154" t="s">
        <v>102</v>
      </c>
      <c r="C541" s="153" t="s">
        <v>293</v>
      </c>
      <c r="D541" s="153" t="s">
        <v>368</v>
      </c>
      <c r="E541" s="152">
        <v>1</v>
      </c>
      <c r="F541" s="157" t="s">
        <v>357</v>
      </c>
      <c r="G541" s="150"/>
      <c r="H541" s="150">
        <v>401.1617</v>
      </c>
      <c r="I541" s="140">
        <f t="shared" si="10"/>
        <v>401.1617</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383</v>
      </c>
      <c r="B542" s="154" t="s">
        <v>388</v>
      </c>
      <c r="C542" s="153" t="s">
        <v>374</v>
      </c>
      <c r="D542" s="153" t="s">
        <v>280</v>
      </c>
      <c r="E542" s="152">
        <v>1</v>
      </c>
      <c r="F542" s="157" t="s">
        <v>814</v>
      </c>
      <c r="G542" s="150"/>
      <c r="H542" s="150">
        <v>732.54629999999997</v>
      </c>
      <c r="I542" s="140">
        <f t="shared" si="10"/>
        <v>732.54629999999997</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404</v>
      </c>
      <c r="B543" s="154" t="s">
        <v>387</v>
      </c>
      <c r="C543" s="153" t="s">
        <v>374</v>
      </c>
      <c r="D543" s="153" t="s">
        <v>280</v>
      </c>
      <c r="E543" s="152">
        <v>1</v>
      </c>
      <c r="F543" s="157" t="s">
        <v>815</v>
      </c>
      <c r="G543" s="150"/>
      <c r="H543" s="150">
        <v>436.04270000000002</v>
      </c>
      <c r="I543" s="140">
        <f t="shared" si="10"/>
        <v>436.04270000000002</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404</v>
      </c>
      <c r="B544" s="154" t="s">
        <v>387</v>
      </c>
      <c r="C544" s="153" t="s">
        <v>374</v>
      </c>
      <c r="D544" s="153" t="s">
        <v>280</v>
      </c>
      <c r="E544" s="152">
        <v>1</v>
      </c>
      <c r="F544" s="159" t="s">
        <v>816</v>
      </c>
      <c r="G544" s="150"/>
      <c r="H544" s="150">
        <v>436.04270000000002</v>
      </c>
      <c r="I544" s="140">
        <f t="shared" si="10"/>
        <v>436.04270000000002</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386</v>
      </c>
      <c r="B545" s="154" t="s">
        <v>102</v>
      </c>
      <c r="C545" s="153" t="s">
        <v>374</v>
      </c>
      <c r="D545" s="153" t="s">
        <v>368</v>
      </c>
      <c r="E545" s="152">
        <v>1</v>
      </c>
      <c r="F545" s="166" t="s">
        <v>357</v>
      </c>
      <c r="G545" s="150"/>
      <c r="H545" s="150">
        <v>401.1617</v>
      </c>
      <c r="I545" s="140">
        <f t="shared" si="10"/>
        <v>401.1617</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383</v>
      </c>
      <c r="B546" s="154" t="s">
        <v>388</v>
      </c>
      <c r="C546" s="153" t="s">
        <v>373</v>
      </c>
      <c r="D546" s="153" t="s">
        <v>280</v>
      </c>
      <c r="E546" s="152">
        <v>1</v>
      </c>
      <c r="F546" s="157" t="s">
        <v>817</v>
      </c>
      <c r="G546" s="150"/>
      <c r="H546" s="150">
        <v>732.54629999999997</v>
      </c>
      <c r="I546" s="140">
        <f t="shared" si="10"/>
        <v>732.54629999999997</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384</v>
      </c>
      <c r="B547" s="154" t="s">
        <v>98</v>
      </c>
      <c r="C547" s="153" t="s">
        <v>373</v>
      </c>
      <c r="D547" s="153" t="s">
        <v>280</v>
      </c>
      <c r="E547" s="152">
        <v>1</v>
      </c>
      <c r="F547" s="157" t="s">
        <v>946</v>
      </c>
      <c r="G547" s="150"/>
      <c r="H547" s="150">
        <v>488.36419999999998</v>
      </c>
      <c r="I547" s="140">
        <f t="shared" si="10"/>
        <v>488.36419999999998</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384</v>
      </c>
      <c r="B548" s="154" t="s">
        <v>98</v>
      </c>
      <c r="C548" s="153" t="s">
        <v>373</v>
      </c>
      <c r="D548" s="153" t="s">
        <v>184</v>
      </c>
      <c r="E548" s="152">
        <v>1</v>
      </c>
      <c r="F548" s="157" t="s">
        <v>818</v>
      </c>
      <c r="G548" s="150"/>
      <c r="H548" s="150">
        <v>488.36419999999998</v>
      </c>
      <c r="I548" s="140">
        <f t="shared" si="10"/>
        <v>488.36419999999998</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819</v>
      </c>
      <c r="B549" s="154" t="s">
        <v>94</v>
      </c>
      <c r="C549" s="153" t="s">
        <v>288</v>
      </c>
      <c r="D549" s="153" t="s">
        <v>184</v>
      </c>
      <c r="E549" s="152">
        <v>1</v>
      </c>
      <c r="F549" s="157" t="s">
        <v>822</v>
      </c>
      <c r="G549" s="150"/>
      <c r="H549" s="150">
        <v>1200.6885</v>
      </c>
      <c r="I549" s="140">
        <f t="shared" si="10"/>
        <v>1200.6885</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404</v>
      </c>
      <c r="B550" s="154" t="s">
        <v>387</v>
      </c>
      <c r="C550" s="153" t="s">
        <v>288</v>
      </c>
      <c r="D550" s="153" t="s">
        <v>280</v>
      </c>
      <c r="E550" s="152">
        <v>1</v>
      </c>
      <c r="F550" s="158" t="s">
        <v>357</v>
      </c>
      <c r="G550" s="150"/>
      <c r="H550" s="150">
        <v>436.04270000000002</v>
      </c>
      <c r="I550" s="140">
        <f t="shared" si="10"/>
        <v>436.04270000000002</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65" t="s">
        <v>386</v>
      </c>
      <c r="B551" s="154" t="s">
        <v>102</v>
      </c>
      <c r="C551" s="153" t="s">
        <v>288</v>
      </c>
      <c r="D551" s="153" t="s">
        <v>280</v>
      </c>
      <c r="E551" s="152">
        <v>1</v>
      </c>
      <c r="F551" s="158" t="s">
        <v>973</v>
      </c>
      <c r="G551" s="150"/>
      <c r="H551" s="150">
        <v>401.1617</v>
      </c>
      <c r="I551" s="140">
        <f t="shared" si="10"/>
        <v>401.1617</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820</v>
      </c>
      <c r="B552" s="154" t="s">
        <v>94</v>
      </c>
      <c r="C552" s="153" t="s">
        <v>288</v>
      </c>
      <c r="D552" s="153" t="s">
        <v>280</v>
      </c>
      <c r="E552" s="152">
        <v>1</v>
      </c>
      <c r="F552" s="157" t="s">
        <v>824</v>
      </c>
      <c r="G552" s="150"/>
      <c r="H552" s="150">
        <v>1200.6885</v>
      </c>
      <c r="I552" s="140">
        <f t="shared" si="10"/>
        <v>1200.6885</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383</v>
      </c>
      <c r="B553" s="154" t="s">
        <v>388</v>
      </c>
      <c r="C553" s="153" t="s">
        <v>288</v>
      </c>
      <c r="D553" s="153" t="s">
        <v>280</v>
      </c>
      <c r="E553" s="152">
        <v>1</v>
      </c>
      <c r="F553" s="157" t="s">
        <v>823</v>
      </c>
      <c r="G553" s="150"/>
      <c r="H553" s="150">
        <v>732.54629999999997</v>
      </c>
      <c r="I553" s="140">
        <f t="shared" si="10"/>
        <v>732.54629999999997</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821</v>
      </c>
      <c r="B554" s="154" t="s">
        <v>94</v>
      </c>
      <c r="C554" s="153" t="s">
        <v>288</v>
      </c>
      <c r="D554" s="153" t="s">
        <v>280</v>
      </c>
      <c r="E554" s="152">
        <v>1</v>
      </c>
      <c r="F554" s="164" t="s">
        <v>826</v>
      </c>
      <c r="G554" s="150"/>
      <c r="H554" s="150">
        <v>1200.6885</v>
      </c>
      <c r="I554" s="140">
        <f t="shared" si="10"/>
        <v>1200.6885</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383</v>
      </c>
      <c r="B555" s="154" t="s">
        <v>388</v>
      </c>
      <c r="C555" s="153" t="s">
        <v>288</v>
      </c>
      <c r="D555" s="153" t="s">
        <v>280</v>
      </c>
      <c r="E555" s="152">
        <v>1</v>
      </c>
      <c r="F555" s="157" t="s">
        <v>827</v>
      </c>
      <c r="G555" s="150"/>
      <c r="H555" s="150">
        <v>732.54629999999997</v>
      </c>
      <c r="I555" s="140">
        <f t="shared" si="10"/>
        <v>732.54629999999997</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55" t="s">
        <v>404</v>
      </c>
      <c r="B556" s="154" t="s">
        <v>387</v>
      </c>
      <c r="C556" s="153" t="s">
        <v>288</v>
      </c>
      <c r="D556" s="153" t="s">
        <v>280</v>
      </c>
      <c r="E556" s="152">
        <v>1</v>
      </c>
      <c r="F556" s="157" t="s">
        <v>828</v>
      </c>
      <c r="G556" s="150"/>
      <c r="H556" s="150">
        <v>436.04270000000002</v>
      </c>
      <c r="I556" s="140">
        <f t="shared" si="10"/>
        <v>436.04270000000002</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829</v>
      </c>
      <c r="B557" s="154" t="s">
        <v>94</v>
      </c>
      <c r="C557" s="153" t="s">
        <v>924</v>
      </c>
      <c r="D557" s="153" t="s">
        <v>280</v>
      </c>
      <c r="E557" s="152">
        <v>1</v>
      </c>
      <c r="F557" s="157" t="s">
        <v>849</v>
      </c>
      <c r="G557" s="150"/>
      <c r="H557" s="150">
        <v>1200.6885</v>
      </c>
      <c r="I557" s="140">
        <f t="shared" si="10"/>
        <v>1200.6885</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154" t="s">
        <v>388</v>
      </c>
      <c r="C558" s="153" t="s">
        <v>924</v>
      </c>
      <c r="D558" s="153" t="s">
        <v>280</v>
      </c>
      <c r="E558" s="152">
        <v>1</v>
      </c>
      <c r="F558" s="158" t="s">
        <v>850</v>
      </c>
      <c r="G558" s="150"/>
      <c r="H558" s="150">
        <v>732.54629999999997</v>
      </c>
      <c r="I558" s="140">
        <f t="shared" si="10"/>
        <v>732.54629999999997</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383</v>
      </c>
      <c r="B559" s="154" t="s">
        <v>388</v>
      </c>
      <c r="C559" s="153" t="s">
        <v>924</v>
      </c>
      <c r="D559" s="153" t="s">
        <v>280</v>
      </c>
      <c r="E559" s="152">
        <v>1</v>
      </c>
      <c r="F559" s="158" t="s">
        <v>943</v>
      </c>
      <c r="G559" s="150"/>
      <c r="H559" s="150">
        <v>732.54629999999997</v>
      </c>
      <c r="I559" s="140">
        <f t="shared" si="10"/>
        <v>732.54629999999997</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154" t="s">
        <v>388</v>
      </c>
      <c r="C560" s="153" t="s">
        <v>924</v>
      </c>
      <c r="D560" s="153" t="s">
        <v>280</v>
      </c>
      <c r="E560" s="152">
        <v>1</v>
      </c>
      <c r="F560" s="158" t="s">
        <v>948</v>
      </c>
      <c r="G560" s="150"/>
      <c r="H560" s="150">
        <v>732.54629999999997</v>
      </c>
      <c r="I560" s="140">
        <f t="shared" si="10"/>
        <v>732.54629999999997</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383</v>
      </c>
      <c r="B561" s="154" t="s">
        <v>388</v>
      </c>
      <c r="C561" s="153" t="s">
        <v>924</v>
      </c>
      <c r="D561" s="153" t="s">
        <v>280</v>
      </c>
      <c r="E561" s="152">
        <v>1</v>
      </c>
      <c r="F561" s="158" t="s">
        <v>851</v>
      </c>
      <c r="G561" s="150"/>
      <c r="H561" s="150">
        <v>732.54629999999997</v>
      </c>
      <c r="I561" s="140">
        <f t="shared" si="10"/>
        <v>732.54629999999997</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830</v>
      </c>
      <c r="B562" s="154" t="s">
        <v>94</v>
      </c>
      <c r="C562" s="153" t="s">
        <v>924</v>
      </c>
      <c r="D562" s="153" t="s">
        <v>280</v>
      </c>
      <c r="E562" s="152">
        <v>1</v>
      </c>
      <c r="F562" s="157" t="s">
        <v>852</v>
      </c>
      <c r="G562" s="150"/>
      <c r="H562" s="150">
        <v>1200.6885</v>
      </c>
      <c r="I562" s="140">
        <f t="shared" si="10"/>
        <v>1200.6885</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154" t="s">
        <v>388</v>
      </c>
      <c r="C563" s="153" t="s">
        <v>924</v>
      </c>
      <c r="D563" s="153" t="s">
        <v>280</v>
      </c>
      <c r="E563" s="152">
        <v>1</v>
      </c>
      <c r="F563" s="158" t="s">
        <v>853</v>
      </c>
      <c r="G563" s="150"/>
      <c r="H563" s="150">
        <v>732.54629999999997</v>
      </c>
      <c r="I563" s="140">
        <f t="shared" si="10"/>
        <v>732.54629999999997</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154" t="s">
        <v>388</v>
      </c>
      <c r="C564" s="153" t="s">
        <v>924</v>
      </c>
      <c r="D564" s="153" t="s">
        <v>280</v>
      </c>
      <c r="E564" s="152">
        <v>1</v>
      </c>
      <c r="F564" s="158" t="s">
        <v>854</v>
      </c>
      <c r="G564" s="150"/>
      <c r="H564" s="150">
        <v>732.54629999999997</v>
      </c>
      <c r="I564" s="140">
        <f t="shared" si="10"/>
        <v>732.54629999999997</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154" t="s">
        <v>388</v>
      </c>
      <c r="C565" s="153" t="s">
        <v>924</v>
      </c>
      <c r="D565" s="153" t="s">
        <v>280</v>
      </c>
      <c r="E565" s="152">
        <v>1</v>
      </c>
      <c r="F565" s="158" t="s">
        <v>949</v>
      </c>
      <c r="G565" s="150"/>
      <c r="H565" s="150">
        <v>732.54629999999997</v>
      </c>
      <c r="I565" s="140">
        <f t="shared" si="10"/>
        <v>732.54629999999997</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154" t="s">
        <v>388</v>
      </c>
      <c r="C566" s="153" t="s">
        <v>924</v>
      </c>
      <c r="D566" s="153" t="s">
        <v>280</v>
      </c>
      <c r="E566" s="152">
        <v>1</v>
      </c>
      <c r="F566" s="157" t="s">
        <v>855</v>
      </c>
      <c r="G566" s="150"/>
      <c r="H566" s="150">
        <v>732.54629999999997</v>
      </c>
      <c r="I566" s="140">
        <f t="shared" si="10"/>
        <v>732.54629999999997</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831</v>
      </c>
      <c r="B567" s="154" t="s">
        <v>94</v>
      </c>
      <c r="C567" s="153" t="s">
        <v>924</v>
      </c>
      <c r="D567" s="153" t="s">
        <v>280</v>
      </c>
      <c r="E567" s="152">
        <v>1</v>
      </c>
      <c r="F567" s="160" t="s">
        <v>856</v>
      </c>
      <c r="G567" s="150"/>
      <c r="H567" s="150">
        <v>1200.6885</v>
      </c>
      <c r="I567" s="140">
        <f t="shared" si="10"/>
        <v>1200.6885</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154" t="s">
        <v>388</v>
      </c>
      <c r="C568" s="153" t="s">
        <v>924</v>
      </c>
      <c r="D568" s="153" t="s">
        <v>280</v>
      </c>
      <c r="E568" s="152">
        <v>1</v>
      </c>
      <c r="F568" s="160" t="s">
        <v>857</v>
      </c>
      <c r="G568" s="150"/>
      <c r="H568" s="150">
        <v>732.54629999999997</v>
      </c>
      <c r="I568" s="140">
        <f t="shared" si="10"/>
        <v>732.54629999999997</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154" t="s">
        <v>388</v>
      </c>
      <c r="C569" s="153" t="s">
        <v>924</v>
      </c>
      <c r="D569" s="153" t="s">
        <v>280</v>
      </c>
      <c r="E569" s="152">
        <v>1</v>
      </c>
      <c r="F569" s="158" t="s">
        <v>858</v>
      </c>
      <c r="G569" s="150"/>
      <c r="H569" s="150">
        <v>732.54629999999997</v>
      </c>
      <c r="I569" s="140">
        <f t="shared" si="10"/>
        <v>732.54629999999997</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154" t="s">
        <v>388</v>
      </c>
      <c r="C570" s="153" t="s">
        <v>924</v>
      </c>
      <c r="D570" s="153" t="s">
        <v>280</v>
      </c>
      <c r="E570" s="152">
        <v>1</v>
      </c>
      <c r="F570" s="160" t="s">
        <v>859</v>
      </c>
      <c r="G570" s="150"/>
      <c r="H570" s="150">
        <v>732.54629999999997</v>
      </c>
      <c r="I570" s="140">
        <f t="shared" si="10"/>
        <v>732.54629999999997</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832</v>
      </c>
      <c r="B571" s="154" t="s">
        <v>94</v>
      </c>
      <c r="C571" s="153" t="s">
        <v>924</v>
      </c>
      <c r="D571" s="153" t="s">
        <v>280</v>
      </c>
      <c r="E571" s="152">
        <v>1</v>
      </c>
      <c r="F571" s="157" t="s">
        <v>860</v>
      </c>
      <c r="G571" s="150"/>
      <c r="H571" s="150">
        <v>1200.6885</v>
      </c>
      <c r="I571" s="140">
        <f t="shared" si="10"/>
        <v>1200.6885</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383</v>
      </c>
      <c r="B572" s="154" t="s">
        <v>388</v>
      </c>
      <c r="C572" s="153" t="s">
        <v>924</v>
      </c>
      <c r="D572" s="153" t="s">
        <v>280</v>
      </c>
      <c r="E572" s="152">
        <v>1</v>
      </c>
      <c r="F572" s="158" t="s">
        <v>861</v>
      </c>
      <c r="G572" s="150"/>
      <c r="H572" s="150">
        <v>732.54629999999997</v>
      </c>
      <c r="I572" s="140">
        <f t="shared" si="10"/>
        <v>732.54629999999997</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154" t="s">
        <v>388</v>
      </c>
      <c r="C573" s="153" t="s">
        <v>924</v>
      </c>
      <c r="D573" s="153" t="s">
        <v>280</v>
      </c>
      <c r="E573" s="152">
        <v>1</v>
      </c>
      <c r="F573" s="163" t="s">
        <v>862</v>
      </c>
      <c r="G573" s="150"/>
      <c r="H573" s="150">
        <v>732.54629999999997</v>
      </c>
      <c r="I573" s="140">
        <f t="shared" si="10"/>
        <v>732.54629999999997</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154" t="s">
        <v>388</v>
      </c>
      <c r="C574" s="153" t="s">
        <v>924</v>
      </c>
      <c r="D574" s="153" t="s">
        <v>280</v>
      </c>
      <c r="E574" s="152">
        <v>1</v>
      </c>
      <c r="F574" s="157" t="s">
        <v>863</v>
      </c>
      <c r="G574" s="150"/>
      <c r="H574" s="150">
        <v>732.54629999999997</v>
      </c>
      <c r="I574" s="140">
        <f t="shared" si="10"/>
        <v>732.54629999999997</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833</v>
      </c>
      <c r="B575" s="154" t="s">
        <v>94</v>
      </c>
      <c r="C575" s="153" t="s">
        <v>924</v>
      </c>
      <c r="D575" s="153" t="s">
        <v>280</v>
      </c>
      <c r="E575" s="152">
        <v>1</v>
      </c>
      <c r="F575" s="157" t="s">
        <v>864</v>
      </c>
      <c r="G575" s="150"/>
      <c r="H575" s="150">
        <v>1200.6885</v>
      </c>
      <c r="I575" s="140">
        <f t="shared" si="10"/>
        <v>1200.6885</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383</v>
      </c>
      <c r="B576" s="154" t="s">
        <v>388</v>
      </c>
      <c r="C576" s="153" t="s">
        <v>924</v>
      </c>
      <c r="D576" s="153" t="s">
        <v>280</v>
      </c>
      <c r="E576" s="152">
        <v>1</v>
      </c>
      <c r="F576" s="157" t="s">
        <v>865</v>
      </c>
      <c r="G576" s="150"/>
      <c r="H576" s="150">
        <v>732.54629999999997</v>
      </c>
      <c r="I576" s="140">
        <f t="shared" si="10"/>
        <v>732.54629999999997</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154" t="s">
        <v>388</v>
      </c>
      <c r="C577" s="153" t="s">
        <v>924</v>
      </c>
      <c r="D577" s="153" t="s">
        <v>280</v>
      </c>
      <c r="E577" s="152">
        <v>1</v>
      </c>
      <c r="F577" s="151" t="s">
        <v>866</v>
      </c>
      <c r="G577" s="150"/>
      <c r="H577" s="150">
        <v>732.54629999999997</v>
      </c>
      <c r="I577" s="140">
        <f t="shared" si="10"/>
        <v>732.54629999999997</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154" t="s">
        <v>388</v>
      </c>
      <c r="C578" s="153" t="s">
        <v>924</v>
      </c>
      <c r="D578" s="153" t="s">
        <v>280</v>
      </c>
      <c r="E578" s="152">
        <v>1</v>
      </c>
      <c r="F578" s="158" t="s">
        <v>867</v>
      </c>
      <c r="G578" s="150"/>
      <c r="H578" s="150">
        <v>732.54629999999997</v>
      </c>
      <c r="I578" s="140">
        <f t="shared" si="10"/>
        <v>732.54629999999997</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834</v>
      </c>
      <c r="B579" s="154" t="s">
        <v>94</v>
      </c>
      <c r="C579" s="153" t="s">
        <v>924</v>
      </c>
      <c r="D579" s="153" t="s">
        <v>280</v>
      </c>
      <c r="E579" s="152">
        <v>1</v>
      </c>
      <c r="F579" s="157" t="s">
        <v>868</v>
      </c>
      <c r="G579" s="150"/>
      <c r="H579" s="150">
        <v>1200.6885</v>
      </c>
      <c r="I579" s="140">
        <f t="shared" ref="I579:I638" si="11">SUM(G579:H579)</f>
        <v>1200.6885</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383</v>
      </c>
      <c r="B580" s="154" t="s">
        <v>388</v>
      </c>
      <c r="C580" s="153" t="s">
        <v>924</v>
      </c>
      <c r="D580" s="153" t="s">
        <v>280</v>
      </c>
      <c r="E580" s="152">
        <v>1</v>
      </c>
      <c r="F580" s="159" t="s">
        <v>869</v>
      </c>
      <c r="G580" s="150"/>
      <c r="H580" s="150">
        <v>732.54629999999997</v>
      </c>
      <c r="I580" s="140">
        <f t="shared" si="11"/>
        <v>732.54629999999997</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154" t="s">
        <v>388</v>
      </c>
      <c r="C581" s="153" t="s">
        <v>924</v>
      </c>
      <c r="D581" s="153" t="s">
        <v>280</v>
      </c>
      <c r="E581" s="152">
        <v>1</v>
      </c>
      <c r="F581" s="157" t="s">
        <v>870</v>
      </c>
      <c r="G581" s="150"/>
      <c r="H581" s="150">
        <v>732.54629999999997</v>
      </c>
      <c r="I581" s="140">
        <f t="shared" si="11"/>
        <v>732.54629999999997</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154" t="s">
        <v>388</v>
      </c>
      <c r="C582" s="153" t="s">
        <v>924</v>
      </c>
      <c r="D582" s="153" t="s">
        <v>280</v>
      </c>
      <c r="E582" s="152">
        <v>1</v>
      </c>
      <c r="F582" s="158" t="s">
        <v>871</v>
      </c>
      <c r="G582" s="150"/>
      <c r="H582" s="150">
        <v>732.54629999999997</v>
      </c>
      <c r="I582" s="140">
        <f t="shared" si="11"/>
        <v>732.54629999999997</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835</v>
      </c>
      <c r="B583" s="154" t="s">
        <v>94</v>
      </c>
      <c r="C583" s="153" t="s">
        <v>924</v>
      </c>
      <c r="D583" s="153" t="s">
        <v>280</v>
      </c>
      <c r="E583" s="152">
        <v>1</v>
      </c>
      <c r="F583" s="157" t="s">
        <v>947</v>
      </c>
      <c r="G583" s="150"/>
      <c r="H583" s="150">
        <v>1200.6885</v>
      </c>
      <c r="I583" s="140">
        <f t="shared" si="11"/>
        <v>1200.6885</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383</v>
      </c>
      <c r="B584" s="154" t="s">
        <v>388</v>
      </c>
      <c r="C584" s="153" t="s">
        <v>924</v>
      </c>
      <c r="D584" s="153" t="s">
        <v>280</v>
      </c>
      <c r="E584" s="152">
        <v>1</v>
      </c>
      <c r="F584" s="157" t="s">
        <v>872</v>
      </c>
      <c r="G584" s="150"/>
      <c r="H584" s="150">
        <v>732.54629999999997</v>
      </c>
      <c r="I584" s="140">
        <f t="shared" si="11"/>
        <v>732.54629999999997</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154" t="s">
        <v>388</v>
      </c>
      <c r="C585" s="153" t="s">
        <v>924</v>
      </c>
      <c r="D585" s="153" t="s">
        <v>280</v>
      </c>
      <c r="E585" s="152">
        <v>1</v>
      </c>
      <c r="F585" s="157" t="s">
        <v>873</v>
      </c>
      <c r="G585" s="150"/>
      <c r="H585" s="150">
        <v>732.54629999999997</v>
      </c>
      <c r="I585" s="140">
        <f t="shared" si="11"/>
        <v>732.54629999999997</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154" t="s">
        <v>388</v>
      </c>
      <c r="C586" s="153" t="s">
        <v>924</v>
      </c>
      <c r="D586" s="153" t="s">
        <v>280</v>
      </c>
      <c r="E586" s="152">
        <v>1</v>
      </c>
      <c r="F586" s="157" t="s">
        <v>874</v>
      </c>
      <c r="G586" s="150"/>
      <c r="H586" s="150">
        <v>732.54629999999997</v>
      </c>
      <c r="I586" s="140">
        <f t="shared" si="11"/>
        <v>732.54629999999997</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836</v>
      </c>
      <c r="B587" s="154" t="s">
        <v>94</v>
      </c>
      <c r="C587" s="153" t="s">
        <v>924</v>
      </c>
      <c r="D587" s="153" t="s">
        <v>280</v>
      </c>
      <c r="E587" s="152">
        <v>1</v>
      </c>
      <c r="F587" s="157" t="s">
        <v>875</v>
      </c>
      <c r="G587" s="150"/>
      <c r="H587" s="150">
        <v>1200.6885</v>
      </c>
      <c r="I587" s="140">
        <f t="shared" si="11"/>
        <v>1200.6885</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383</v>
      </c>
      <c r="B588" s="154" t="s">
        <v>388</v>
      </c>
      <c r="C588" s="153" t="s">
        <v>924</v>
      </c>
      <c r="D588" s="153" t="s">
        <v>280</v>
      </c>
      <c r="E588" s="152">
        <v>1</v>
      </c>
      <c r="F588" s="157" t="s">
        <v>876</v>
      </c>
      <c r="G588" s="150"/>
      <c r="H588" s="150">
        <v>732.54629999999997</v>
      </c>
      <c r="I588" s="140">
        <f t="shared" si="11"/>
        <v>732.54629999999997</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154" t="s">
        <v>388</v>
      </c>
      <c r="C589" s="153" t="s">
        <v>924</v>
      </c>
      <c r="D589" s="153" t="s">
        <v>280</v>
      </c>
      <c r="E589" s="152">
        <v>1</v>
      </c>
      <c r="F589" s="158" t="s">
        <v>877</v>
      </c>
      <c r="G589" s="150"/>
      <c r="H589" s="150">
        <v>732.54629999999997</v>
      </c>
      <c r="I589" s="140">
        <f t="shared" si="11"/>
        <v>732.54629999999997</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154" t="s">
        <v>388</v>
      </c>
      <c r="C590" s="153" t="s">
        <v>924</v>
      </c>
      <c r="D590" s="153" t="s">
        <v>280</v>
      </c>
      <c r="E590" s="152">
        <v>1</v>
      </c>
      <c r="F590" s="157" t="s">
        <v>878</v>
      </c>
      <c r="G590" s="150"/>
      <c r="H590" s="150">
        <v>732.54629999999997</v>
      </c>
      <c r="I590" s="140">
        <f t="shared" si="11"/>
        <v>732.54629999999997</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837</v>
      </c>
      <c r="B591" s="154" t="s">
        <v>94</v>
      </c>
      <c r="C591" s="153" t="s">
        <v>924</v>
      </c>
      <c r="D591" s="153" t="s">
        <v>280</v>
      </c>
      <c r="E591" s="152">
        <v>1</v>
      </c>
      <c r="F591" s="157" t="s">
        <v>879</v>
      </c>
      <c r="G591" s="150"/>
      <c r="H591" s="150">
        <v>1200.6885</v>
      </c>
      <c r="I591" s="140">
        <f t="shared" si="11"/>
        <v>1200.6885</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383</v>
      </c>
      <c r="B592" s="154" t="s">
        <v>388</v>
      </c>
      <c r="C592" s="153" t="s">
        <v>924</v>
      </c>
      <c r="D592" s="153" t="s">
        <v>280</v>
      </c>
      <c r="E592" s="152">
        <v>1</v>
      </c>
      <c r="F592" s="161" t="s">
        <v>990</v>
      </c>
      <c r="G592" s="150"/>
      <c r="H592" s="150">
        <v>732.54629999999997</v>
      </c>
      <c r="I592" s="140">
        <f t="shared" si="11"/>
        <v>732.54629999999997</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383</v>
      </c>
      <c r="B593" s="154" t="s">
        <v>388</v>
      </c>
      <c r="C593" s="153" t="s">
        <v>924</v>
      </c>
      <c r="D593" s="153" t="s">
        <v>280</v>
      </c>
      <c r="E593" s="152">
        <v>1</v>
      </c>
      <c r="F593" s="158" t="s">
        <v>881</v>
      </c>
      <c r="G593" s="150"/>
      <c r="H593" s="150">
        <v>732.54629999999997</v>
      </c>
      <c r="I593" s="140">
        <f t="shared" si="11"/>
        <v>732.54629999999997</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62" t="s">
        <v>383</v>
      </c>
      <c r="B594" s="154" t="s">
        <v>388</v>
      </c>
      <c r="C594" s="153" t="s">
        <v>924</v>
      </c>
      <c r="D594" s="153" t="s">
        <v>280</v>
      </c>
      <c r="E594" s="152">
        <v>1</v>
      </c>
      <c r="F594" s="161" t="s">
        <v>882</v>
      </c>
      <c r="G594" s="150"/>
      <c r="H594" s="150">
        <v>732.54629999999997</v>
      </c>
      <c r="I594" s="140">
        <f t="shared" si="11"/>
        <v>732.54629999999997</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838</v>
      </c>
      <c r="B595" s="154" t="s">
        <v>94</v>
      </c>
      <c r="C595" s="153" t="s">
        <v>924</v>
      </c>
      <c r="D595" s="153" t="s">
        <v>280</v>
      </c>
      <c r="E595" s="152">
        <v>1</v>
      </c>
      <c r="F595" s="157" t="s">
        <v>883</v>
      </c>
      <c r="G595" s="150"/>
      <c r="H595" s="150">
        <v>1200.6885</v>
      </c>
      <c r="I595" s="140">
        <f t="shared" si="11"/>
        <v>1200.6885</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383</v>
      </c>
      <c r="B596" s="154" t="s">
        <v>388</v>
      </c>
      <c r="C596" s="153" t="s">
        <v>924</v>
      </c>
      <c r="D596" s="153" t="s">
        <v>280</v>
      </c>
      <c r="E596" s="152">
        <v>1</v>
      </c>
      <c r="F596" s="158" t="s">
        <v>884</v>
      </c>
      <c r="G596" s="150"/>
      <c r="H596" s="150">
        <v>732.54629999999997</v>
      </c>
      <c r="I596" s="140">
        <f t="shared" si="11"/>
        <v>732.54629999999997</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154" t="s">
        <v>388</v>
      </c>
      <c r="C597" s="153" t="s">
        <v>924</v>
      </c>
      <c r="D597" s="153" t="s">
        <v>280</v>
      </c>
      <c r="E597" s="152">
        <v>1</v>
      </c>
      <c r="F597" s="157" t="s">
        <v>885</v>
      </c>
      <c r="G597" s="150"/>
      <c r="H597" s="150">
        <v>732.54629999999997</v>
      </c>
      <c r="I597" s="140">
        <f t="shared" si="11"/>
        <v>732.54629999999997</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154" t="s">
        <v>388</v>
      </c>
      <c r="C598" s="153" t="s">
        <v>924</v>
      </c>
      <c r="D598" s="153" t="s">
        <v>280</v>
      </c>
      <c r="E598" s="152">
        <v>1</v>
      </c>
      <c r="F598" s="157" t="s">
        <v>886</v>
      </c>
      <c r="G598" s="150"/>
      <c r="H598" s="150">
        <v>732.54629999999997</v>
      </c>
      <c r="I598" s="140">
        <f t="shared" si="11"/>
        <v>732.54629999999997</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55" t="s">
        <v>839</v>
      </c>
      <c r="B599" s="154" t="s">
        <v>94</v>
      </c>
      <c r="C599" s="153" t="s">
        <v>924</v>
      </c>
      <c r="D599" s="153" t="s">
        <v>280</v>
      </c>
      <c r="E599" s="152">
        <v>1</v>
      </c>
      <c r="F599" s="151" t="s">
        <v>887</v>
      </c>
      <c r="G599" s="150"/>
      <c r="H599" s="150">
        <v>1200.6885</v>
      </c>
      <c r="I599" s="140">
        <f t="shared" si="11"/>
        <v>1200.6885</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383</v>
      </c>
      <c r="B600" s="154" t="s">
        <v>388</v>
      </c>
      <c r="C600" s="153" t="s">
        <v>924</v>
      </c>
      <c r="D600" s="153" t="s">
        <v>280</v>
      </c>
      <c r="E600" s="152">
        <v>1</v>
      </c>
      <c r="F600" s="159" t="s">
        <v>888</v>
      </c>
      <c r="G600" s="150"/>
      <c r="H600" s="150">
        <v>732.54629999999997</v>
      </c>
      <c r="I600" s="140">
        <f t="shared" si="11"/>
        <v>732.54629999999997</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154" t="s">
        <v>388</v>
      </c>
      <c r="C601" s="153" t="s">
        <v>924</v>
      </c>
      <c r="D601" s="153" t="s">
        <v>280</v>
      </c>
      <c r="E601" s="152">
        <v>1</v>
      </c>
      <c r="F601" s="151" t="s">
        <v>889</v>
      </c>
      <c r="G601" s="150"/>
      <c r="H601" s="150">
        <v>732.54629999999997</v>
      </c>
      <c r="I601" s="140">
        <f t="shared" si="11"/>
        <v>732.54629999999997</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154" t="s">
        <v>388</v>
      </c>
      <c r="C602" s="153" t="s">
        <v>924</v>
      </c>
      <c r="D602" s="153" t="s">
        <v>280</v>
      </c>
      <c r="E602" s="152">
        <v>1</v>
      </c>
      <c r="F602" s="157" t="s">
        <v>890</v>
      </c>
      <c r="G602" s="150"/>
      <c r="H602" s="150">
        <v>732.54629999999997</v>
      </c>
      <c r="I602" s="140">
        <f t="shared" si="11"/>
        <v>732.54629999999997</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840</v>
      </c>
      <c r="B603" s="154" t="s">
        <v>94</v>
      </c>
      <c r="C603" s="153" t="s">
        <v>924</v>
      </c>
      <c r="D603" s="153" t="s">
        <v>280</v>
      </c>
      <c r="E603" s="152">
        <v>1</v>
      </c>
      <c r="F603" s="151" t="s">
        <v>944</v>
      </c>
      <c r="G603" s="150"/>
      <c r="H603" s="150">
        <v>1200.6885</v>
      </c>
      <c r="I603" s="140">
        <f t="shared" si="11"/>
        <v>1200.6885</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383</v>
      </c>
      <c r="B604" s="154" t="s">
        <v>388</v>
      </c>
      <c r="C604" s="153" t="s">
        <v>924</v>
      </c>
      <c r="D604" s="153" t="s">
        <v>280</v>
      </c>
      <c r="E604" s="152">
        <v>1</v>
      </c>
      <c r="F604" s="158" t="s">
        <v>891</v>
      </c>
      <c r="G604" s="150"/>
      <c r="H604" s="150">
        <v>732.54629999999997</v>
      </c>
      <c r="I604" s="140">
        <f t="shared" si="11"/>
        <v>732.54629999999997</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154" t="s">
        <v>388</v>
      </c>
      <c r="C605" s="153" t="s">
        <v>924</v>
      </c>
      <c r="D605" s="153" t="s">
        <v>280</v>
      </c>
      <c r="E605" s="152">
        <v>1</v>
      </c>
      <c r="F605" s="158" t="s">
        <v>892</v>
      </c>
      <c r="G605" s="150"/>
      <c r="H605" s="150">
        <v>732.54629999999997</v>
      </c>
      <c r="I605" s="140">
        <f t="shared" si="11"/>
        <v>732.54629999999997</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154" t="s">
        <v>388</v>
      </c>
      <c r="C606" s="153" t="s">
        <v>924</v>
      </c>
      <c r="D606" s="153" t="s">
        <v>280</v>
      </c>
      <c r="E606" s="152">
        <v>1</v>
      </c>
      <c r="F606" s="157" t="s">
        <v>893</v>
      </c>
      <c r="G606" s="150"/>
      <c r="H606" s="150">
        <v>732.54629999999997</v>
      </c>
      <c r="I606" s="140">
        <f t="shared" si="11"/>
        <v>732.54629999999997</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841</v>
      </c>
      <c r="B607" s="154" t="s">
        <v>94</v>
      </c>
      <c r="C607" s="153" t="s">
        <v>924</v>
      </c>
      <c r="D607" s="153" t="s">
        <v>280</v>
      </c>
      <c r="E607" s="152">
        <v>1</v>
      </c>
      <c r="F607" s="157" t="s">
        <v>894</v>
      </c>
      <c r="G607" s="150"/>
      <c r="H607" s="150">
        <v>1200.6885</v>
      </c>
      <c r="I607" s="140">
        <f t="shared" si="11"/>
        <v>1200.6885</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383</v>
      </c>
      <c r="B608" s="154" t="s">
        <v>388</v>
      </c>
      <c r="C608" s="153" t="s">
        <v>924</v>
      </c>
      <c r="D608" s="153" t="s">
        <v>280</v>
      </c>
      <c r="E608" s="152">
        <v>1</v>
      </c>
      <c r="F608" s="157" t="s">
        <v>895</v>
      </c>
      <c r="G608" s="150"/>
      <c r="H608" s="150">
        <v>732.54629999999997</v>
      </c>
      <c r="I608" s="140">
        <f t="shared" si="11"/>
        <v>732.54629999999997</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154" t="s">
        <v>388</v>
      </c>
      <c r="C609" s="153" t="s">
        <v>924</v>
      </c>
      <c r="D609" s="153" t="s">
        <v>280</v>
      </c>
      <c r="E609" s="152">
        <v>1</v>
      </c>
      <c r="F609" s="160" t="s">
        <v>896</v>
      </c>
      <c r="G609" s="150"/>
      <c r="H609" s="150">
        <v>732.54629999999997</v>
      </c>
      <c r="I609" s="140">
        <f t="shared" si="11"/>
        <v>732.54629999999997</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154" t="s">
        <v>388</v>
      </c>
      <c r="C610" s="153" t="s">
        <v>924</v>
      </c>
      <c r="D610" s="153" t="s">
        <v>280</v>
      </c>
      <c r="E610" s="152">
        <v>1</v>
      </c>
      <c r="F610" s="157" t="s">
        <v>897</v>
      </c>
      <c r="G610" s="150"/>
      <c r="H610" s="150">
        <v>732.54629999999997</v>
      </c>
      <c r="I610" s="140">
        <f t="shared" si="11"/>
        <v>732.54629999999997</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842</v>
      </c>
      <c r="B611" s="154" t="s">
        <v>94</v>
      </c>
      <c r="C611" s="153" t="s">
        <v>924</v>
      </c>
      <c r="D611" s="153" t="s">
        <v>280</v>
      </c>
      <c r="E611" s="152">
        <v>1</v>
      </c>
      <c r="F611" s="158" t="s">
        <v>898</v>
      </c>
      <c r="G611" s="150"/>
      <c r="H611" s="150">
        <v>1200.6885</v>
      </c>
      <c r="I611" s="140">
        <f t="shared" si="11"/>
        <v>1200.6885</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383</v>
      </c>
      <c r="B612" s="154" t="s">
        <v>388</v>
      </c>
      <c r="C612" s="153" t="s">
        <v>924</v>
      </c>
      <c r="D612" s="153" t="s">
        <v>280</v>
      </c>
      <c r="E612" s="152">
        <v>1</v>
      </c>
      <c r="F612" s="158" t="s">
        <v>899</v>
      </c>
      <c r="G612" s="150"/>
      <c r="H612" s="150">
        <v>732.54629999999997</v>
      </c>
      <c r="I612" s="140">
        <f t="shared" si="11"/>
        <v>732.54629999999997</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154" t="s">
        <v>388</v>
      </c>
      <c r="C613" s="153" t="s">
        <v>924</v>
      </c>
      <c r="D613" s="153" t="s">
        <v>280</v>
      </c>
      <c r="E613" s="152">
        <v>1</v>
      </c>
      <c r="F613" s="159" t="s">
        <v>900</v>
      </c>
      <c r="G613" s="150"/>
      <c r="H613" s="150">
        <v>732.54629999999997</v>
      </c>
      <c r="I613" s="140">
        <f t="shared" si="11"/>
        <v>732.54629999999997</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154" t="s">
        <v>388</v>
      </c>
      <c r="C614" s="153" t="s">
        <v>924</v>
      </c>
      <c r="D614" s="153" t="s">
        <v>280</v>
      </c>
      <c r="E614" s="152">
        <v>1</v>
      </c>
      <c r="F614" s="157" t="s">
        <v>901</v>
      </c>
      <c r="G614" s="150"/>
      <c r="H614" s="150">
        <v>732.54629999999997</v>
      </c>
      <c r="I614" s="140">
        <f t="shared" si="11"/>
        <v>732.54629999999997</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843</v>
      </c>
      <c r="B615" s="154" t="s">
        <v>94</v>
      </c>
      <c r="C615" s="153" t="s">
        <v>924</v>
      </c>
      <c r="D615" s="153" t="s">
        <v>280</v>
      </c>
      <c r="E615" s="152">
        <v>1</v>
      </c>
      <c r="F615" s="157" t="s">
        <v>902</v>
      </c>
      <c r="G615" s="150"/>
      <c r="H615" s="150">
        <v>1200.6885</v>
      </c>
      <c r="I615" s="140">
        <f t="shared" si="11"/>
        <v>1200.6885</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383</v>
      </c>
      <c r="B616" s="154" t="s">
        <v>388</v>
      </c>
      <c r="C616" s="153" t="s">
        <v>924</v>
      </c>
      <c r="D616" s="153" t="s">
        <v>280</v>
      </c>
      <c r="E616" s="152">
        <v>1</v>
      </c>
      <c r="F616" s="157" t="s">
        <v>903</v>
      </c>
      <c r="G616" s="150"/>
      <c r="H616" s="150">
        <v>732.54629999999997</v>
      </c>
      <c r="I616" s="140">
        <f t="shared" si="11"/>
        <v>732.54629999999997</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154" t="s">
        <v>388</v>
      </c>
      <c r="C617" s="153" t="s">
        <v>924</v>
      </c>
      <c r="D617" s="153" t="s">
        <v>280</v>
      </c>
      <c r="E617" s="152">
        <v>1</v>
      </c>
      <c r="F617" s="157" t="s">
        <v>904</v>
      </c>
      <c r="G617" s="150"/>
      <c r="H617" s="150">
        <v>732.54629999999997</v>
      </c>
      <c r="I617" s="140">
        <f t="shared" si="11"/>
        <v>732.54629999999997</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154" t="s">
        <v>388</v>
      </c>
      <c r="C618" s="153" t="s">
        <v>924</v>
      </c>
      <c r="D618" s="153" t="s">
        <v>280</v>
      </c>
      <c r="E618" s="152">
        <v>1</v>
      </c>
      <c r="F618" s="157" t="s">
        <v>905</v>
      </c>
      <c r="G618" s="150"/>
      <c r="H618" s="150">
        <v>732.54629999999997</v>
      </c>
      <c r="I618" s="140">
        <f t="shared" si="11"/>
        <v>732.54629999999997</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844</v>
      </c>
      <c r="B619" s="154" t="s">
        <v>94</v>
      </c>
      <c r="C619" s="153" t="s">
        <v>924</v>
      </c>
      <c r="D619" s="153" t="s">
        <v>280</v>
      </c>
      <c r="E619" s="152">
        <v>1</v>
      </c>
      <c r="F619" s="159" t="s">
        <v>906</v>
      </c>
      <c r="G619" s="150"/>
      <c r="H619" s="150">
        <v>1200.6885</v>
      </c>
      <c r="I619" s="140">
        <f t="shared" si="11"/>
        <v>1200.6885</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383</v>
      </c>
      <c r="B620" s="154" t="s">
        <v>388</v>
      </c>
      <c r="C620" s="153" t="s">
        <v>924</v>
      </c>
      <c r="D620" s="153" t="s">
        <v>280</v>
      </c>
      <c r="E620" s="152">
        <v>1</v>
      </c>
      <c r="F620" s="157" t="s">
        <v>907</v>
      </c>
      <c r="G620" s="150"/>
      <c r="H620" s="150">
        <v>732.54629999999997</v>
      </c>
      <c r="I620" s="140">
        <f t="shared" si="11"/>
        <v>732.54629999999997</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154" t="s">
        <v>388</v>
      </c>
      <c r="C621" s="153" t="s">
        <v>924</v>
      </c>
      <c r="D621" s="153" t="s">
        <v>280</v>
      </c>
      <c r="E621" s="152">
        <v>1</v>
      </c>
      <c r="F621" s="158" t="s">
        <v>933</v>
      </c>
      <c r="G621" s="150"/>
      <c r="H621" s="150">
        <v>732.54629999999997</v>
      </c>
      <c r="I621" s="140">
        <f t="shared" si="11"/>
        <v>732.54629999999997</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154" t="s">
        <v>388</v>
      </c>
      <c r="C622" s="153" t="s">
        <v>924</v>
      </c>
      <c r="D622" s="153" t="s">
        <v>280</v>
      </c>
      <c r="E622" s="152">
        <v>1</v>
      </c>
      <c r="F622" s="157" t="s">
        <v>908</v>
      </c>
      <c r="G622" s="150"/>
      <c r="H622" s="150">
        <v>732.54629999999997</v>
      </c>
      <c r="I622" s="140">
        <f t="shared" si="11"/>
        <v>732.54629999999997</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845</v>
      </c>
      <c r="B623" s="154" t="s">
        <v>94</v>
      </c>
      <c r="C623" s="153" t="s">
        <v>924</v>
      </c>
      <c r="D623" s="153" t="s">
        <v>280</v>
      </c>
      <c r="E623" s="152">
        <v>1</v>
      </c>
      <c r="F623" s="151" t="s">
        <v>909</v>
      </c>
      <c r="G623" s="150"/>
      <c r="H623" s="150">
        <v>1200.6885</v>
      </c>
      <c r="I623" s="140">
        <f t="shared" si="11"/>
        <v>1200.6885</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383</v>
      </c>
      <c r="B624" s="154" t="s">
        <v>388</v>
      </c>
      <c r="C624" s="153" t="s">
        <v>924</v>
      </c>
      <c r="D624" s="153" t="s">
        <v>280</v>
      </c>
      <c r="E624" s="152">
        <v>1</v>
      </c>
      <c r="F624" s="157" t="s">
        <v>910</v>
      </c>
      <c r="G624" s="150"/>
      <c r="H624" s="150">
        <v>732.54629999999997</v>
      </c>
      <c r="I624" s="140">
        <f t="shared" si="11"/>
        <v>732.54629999999997</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154" t="s">
        <v>388</v>
      </c>
      <c r="C625" s="153" t="s">
        <v>924</v>
      </c>
      <c r="D625" s="153" t="s">
        <v>280</v>
      </c>
      <c r="E625" s="152">
        <v>1</v>
      </c>
      <c r="F625" s="158" t="s">
        <v>911</v>
      </c>
      <c r="G625" s="150"/>
      <c r="H625" s="150">
        <v>732.54629999999997</v>
      </c>
      <c r="I625" s="140">
        <f t="shared" si="11"/>
        <v>732.54629999999997</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154" t="s">
        <v>388</v>
      </c>
      <c r="C626" s="153" t="s">
        <v>924</v>
      </c>
      <c r="D626" s="153" t="s">
        <v>280</v>
      </c>
      <c r="E626" s="152">
        <v>1</v>
      </c>
      <c r="F626" s="151" t="s">
        <v>912</v>
      </c>
      <c r="G626" s="150"/>
      <c r="H626" s="150">
        <v>732.54629999999997</v>
      </c>
      <c r="I626" s="140">
        <f t="shared" si="11"/>
        <v>732.54629999999997</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846</v>
      </c>
      <c r="B627" s="154" t="s">
        <v>94</v>
      </c>
      <c r="C627" s="153" t="s">
        <v>924</v>
      </c>
      <c r="D627" s="153" t="s">
        <v>280</v>
      </c>
      <c r="E627" s="152">
        <v>1</v>
      </c>
      <c r="F627" s="156" t="s">
        <v>913</v>
      </c>
      <c r="G627" s="150"/>
      <c r="H627" s="150">
        <v>1200.6885</v>
      </c>
      <c r="I627" s="140">
        <f t="shared" si="11"/>
        <v>1200.6885</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383</v>
      </c>
      <c r="B628" s="154" t="s">
        <v>388</v>
      </c>
      <c r="C628" s="153" t="s">
        <v>924</v>
      </c>
      <c r="D628" s="153" t="s">
        <v>280</v>
      </c>
      <c r="E628" s="152">
        <v>1</v>
      </c>
      <c r="F628" s="157" t="s">
        <v>914</v>
      </c>
      <c r="G628" s="150"/>
      <c r="H628" s="150">
        <v>732.54629999999997</v>
      </c>
      <c r="I628" s="140">
        <f t="shared" si="11"/>
        <v>732.54629999999997</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154" t="s">
        <v>388</v>
      </c>
      <c r="C629" s="153" t="s">
        <v>924</v>
      </c>
      <c r="D629" s="153" t="s">
        <v>280</v>
      </c>
      <c r="E629" s="152">
        <v>1</v>
      </c>
      <c r="F629" s="158" t="s">
        <v>915</v>
      </c>
      <c r="G629" s="150"/>
      <c r="H629" s="150">
        <v>732.54629999999997</v>
      </c>
      <c r="I629" s="140">
        <f t="shared" si="11"/>
        <v>732.54629999999997</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154" t="s">
        <v>388</v>
      </c>
      <c r="C630" s="153" t="s">
        <v>924</v>
      </c>
      <c r="D630" s="153" t="s">
        <v>280</v>
      </c>
      <c r="E630" s="152">
        <v>1</v>
      </c>
      <c r="F630" s="157" t="s">
        <v>916</v>
      </c>
      <c r="G630" s="150"/>
      <c r="H630" s="150">
        <v>732.54629999999997</v>
      </c>
      <c r="I630" s="140">
        <f t="shared" si="11"/>
        <v>732.54629999999997</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847</v>
      </c>
      <c r="B631" s="154" t="s">
        <v>94</v>
      </c>
      <c r="C631" s="153" t="s">
        <v>924</v>
      </c>
      <c r="D631" s="153" t="s">
        <v>280</v>
      </c>
      <c r="E631" s="152">
        <v>1</v>
      </c>
      <c r="F631" s="158" t="s">
        <v>917</v>
      </c>
      <c r="G631" s="150"/>
      <c r="H631" s="150">
        <v>1200.6885</v>
      </c>
      <c r="I631" s="140">
        <f t="shared" si="11"/>
        <v>1200.6885</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383</v>
      </c>
      <c r="B632" s="154" t="s">
        <v>388</v>
      </c>
      <c r="C632" s="153" t="s">
        <v>924</v>
      </c>
      <c r="D632" s="153" t="s">
        <v>368</v>
      </c>
      <c r="E632" s="152">
        <v>1</v>
      </c>
      <c r="F632" s="157" t="s">
        <v>945</v>
      </c>
      <c r="G632" s="150"/>
      <c r="H632" s="150">
        <v>732.54629999999997</v>
      </c>
      <c r="I632" s="140">
        <f t="shared" si="11"/>
        <v>732.54629999999997</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154" t="s">
        <v>388</v>
      </c>
      <c r="C633" s="153" t="s">
        <v>924</v>
      </c>
      <c r="D633" s="153" t="s">
        <v>280</v>
      </c>
      <c r="E633" s="152">
        <v>1</v>
      </c>
      <c r="F633" s="157" t="s">
        <v>918</v>
      </c>
      <c r="G633" s="150"/>
      <c r="H633" s="150">
        <v>732.54629999999997</v>
      </c>
      <c r="I633" s="140">
        <f t="shared" si="11"/>
        <v>732.54629999999997</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154" t="s">
        <v>388</v>
      </c>
      <c r="C634" s="153" t="s">
        <v>924</v>
      </c>
      <c r="D634" s="153" t="s">
        <v>280</v>
      </c>
      <c r="E634" s="152">
        <v>1</v>
      </c>
      <c r="F634" s="158" t="s">
        <v>919</v>
      </c>
      <c r="G634" s="150"/>
      <c r="H634" s="150">
        <v>732.54629999999997</v>
      </c>
      <c r="I634" s="140">
        <f t="shared" si="11"/>
        <v>732.54629999999997</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848</v>
      </c>
      <c r="B635" s="154" t="s">
        <v>94</v>
      </c>
      <c r="C635" s="153" t="s">
        <v>924</v>
      </c>
      <c r="D635" s="153" t="s">
        <v>280</v>
      </c>
      <c r="E635" s="152">
        <v>1</v>
      </c>
      <c r="F635" s="157" t="s">
        <v>920</v>
      </c>
      <c r="G635" s="150"/>
      <c r="H635" s="150">
        <v>1200.6885</v>
      </c>
      <c r="I635" s="140">
        <f t="shared" si="11"/>
        <v>1200.6885</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383</v>
      </c>
      <c r="B636" s="154" t="s">
        <v>388</v>
      </c>
      <c r="C636" s="153" t="s">
        <v>924</v>
      </c>
      <c r="D636" s="153" t="s">
        <v>280</v>
      </c>
      <c r="E636" s="152">
        <v>1</v>
      </c>
      <c r="F636" s="157" t="s">
        <v>921</v>
      </c>
      <c r="G636" s="150"/>
      <c r="H636" s="150">
        <v>732.54629999999997</v>
      </c>
      <c r="I636" s="140">
        <f t="shared" si="11"/>
        <v>732.54629999999997</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154" t="s">
        <v>388</v>
      </c>
      <c r="C637" s="153" t="s">
        <v>924</v>
      </c>
      <c r="D637" s="153" t="s">
        <v>280</v>
      </c>
      <c r="E637" s="152">
        <v>1</v>
      </c>
      <c r="F637" s="156" t="s">
        <v>922</v>
      </c>
      <c r="G637" s="150"/>
      <c r="H637" s="150">
        <v>732.54629999999997</v>
      </c>
      <c r="I637" s="140">
        <f t="shared" si="11"/>
        <v>732.54629999999997</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154" t="s">
        <v>388</v>
      </c>
      <c r="C638" s="153" t="s">
        <v>924</v>
      </c>
      <c r="D638" s="153" t="s">
        <v>280</v>
      </c>
      <c r="E638" s="152">
        <v>1</v>
      </c>
      <c r="F638" s="151" t="s">
        <v>923</v>
      </c>
      <c r="G638" s="150"/>
      <c r="H638" s="150">
        <v>732.54629999999997</v>
      </c>
      <c r="I638" s="140">
        <f t="shared" si="11"/>
        <v>732.54629999999997</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ht="45" x14ac:dyDescent="0.2">
      <c r="A639" s="137" t="s">
        <v>85</v>
      </c>
      <c r="B639" s="137" t="s">
        <v>86</v>
      </c>
      <c r="C639" s="136" t="s">
        <v>87</v>
      </c>
      <c r="D639" s="136" t="s">
        <v>88</v>
      </c>
      <c r="E639" s="136" t="s">
        <v>89</v>
      </c>
      <c r="F639" s="139"/>
      <c r="G639" s="136" t="s">
        <v>90</v>
      </c>
      <c r="H639" s="136" t="s">
        <v>91</v>
      </c>
      <c r="I639" s="136" t="s">
        <v>92</v>
      </c>
      <c r="J639" s="131"/>
      <c r="K639" s="131"/>
      <c r="L639" s="131"/>
      <c r="M639" s="131"/>
      <c r="N639" s="131"/>
      <c r="O639" s="131"/>
      <c r="P639" s="131"/>
      <c r="Q639" s="131"/>
      <c r="R639" s="138"/>
      <c r="S639" s="138"/>
      <c r="T639" s="138"/>
      <c r="U639" s="138"/>
      <c r="V639" s="138"/>
      <c r="W639" s="138"/>
      <c r="X639" s="138"/>
      <c r="Y639" s="138"/>
      <c r="Z639" s="138"/>
      <c r="AA639" s="138"/>
      <c r="AB639" s="138"/>
      <c r="AC639" s="138"/>
      <c r="AD639" s="138"/>
    </row>
    <row r="640" spans="1:30" x14ac:dyDescent="0.2">
      <c r="A640" s="144" t="s">
        <v>93</v>
      </c>
      <c r="B640" s="143" t="s">
        <v>94</v>
      </c>
      <c r="C640" s="142">
        <f>SUMIFS($E$131:$E$638,$B$131:$B$638,"FGS-1",$D$131:$D$638,"&lt;&gt;VAGO")</f>
        <v>86</v>
      </c>
      <c r="D640" s="142">
        <f>SUMIFS($E$131:$E$638,$B$131:$B$638,"FGS-1",$D$131:$D$638,"VAGO")</f>
        <v>2</v>
      </c>
      <c r="E640" s="142">
        <f t="shared" ref="E640:E645" si="12">C640+D640</f>
        <v>88</v>
      </c>
      <c r="F640" s="148"/>
      <c r="G640" s="140">
        <f>SUMIF($B$131:$B$638,"FGS-1",$G$131:$G$638)</f>
        <v>0</v>
      </c>
      <c r="H640" s="140">
        <f t="shared" ref="H640:H645" si="13">1200.69*C640</f>
        <v>103259.34000000001</v>
      </c>
      <c r="I640" s="140">
        <v>102058.65</v>
      </c>
      <c r="J640" s="131"/>
      <c r="K640" s="131"/>
      <c r="L640" s="131"/>
      <c r="M640" s="131"/>
      <c r="N640" s="131"/>
      <c r="O640" s="131"/>
      <c r="P640" s="131"/>
      <c r="Q640" s="131"/>
      <c r="R640" s="132"/>
      <c r="S640" s="132"/>
      <c r="T640" s="132"/>
      <c r="U640" s="132"/>
      <c r="V640" s="132"/>
      <c r="W640" s="132"/>
      <c r="X640" s="132"/>
      <c r="Y640" s="132"/>
      <c r="Z640" s="132"/>
      <c r="AA640" s="132"/>
      <c r="AB640" s="132"/>
      <c r="AC640" s="132"/>
      <c r="AD640" s="132"/>
    </row>
    <row r="641" spans="1:30" x14ac:dyDescent="0.2">
      <c r="A641" s="144" t="s">
        <v>95</v>
      </c>
      <c r="B641" s="143" t="s">
        <v>96</v>
      </c>
      <c r="C641" s="142">
        <f>SUMIFS($E$131:$E$638,$B$131:$B$638,"FGS-2",$D$131:$D$638,"&lt;&gt;VAGO")</f>
        <v>157</v>
      </c>
      <c r="D641" s="142">
        <f>SUMIFS($E$131:$E$638,$B$131:$B$638,"FGS-2",$D$131:$D$638,"VAGO")</f>
        <v>3</v>
      </c>
      <c r="E641" s="142">
        <f t="shared" si="12"/>
        <v>160</v>
      </c>
      <c r="F641" s="141"/>
      <c r="G641" s="140">
        <f>SUMIF($B$131:$B$638,"FGS-2",$G$131:$G$638)</f>
        <v>0</v>
      </c>
      <c r="H641" s="140">
        <f t="shared" si="13"/>
        <v>188508.33000000002</v>
      </c>
      <c r="I641" s="140">
        <v>184906.26</v>
      </c>
      <c r="J641" s="131"/>
      <c r="K641" s="131"/>
      <c r="L641" s="131"/>
      <c r="M641" s="131"/>
      <c r="N641" s="131"/>
      <c r="O641" s="131"/>
      <c r="P641" s="131"/>
      <c r="Q641" s="131"/>
      <c r="R641" s="132"/>
      <c r="S641" s="132"/>
      <c r="T641" s="132"/>
      <c r="U641" s="132"/>
      <c r="V641" s="132"/>
      <c r="W641" s="132"/>
      <c r="X641" s="132"/>
      <c r="Y641" s="132"/>
      <c r="Z641" s="132"/>
      <c r="AA641" s="132"/>
      <c r="AB641" s="132"/>
      <c r="AC641" s="132"/>
      <c r="AD641" s="132"/>
    </row>
    <row r="642" spans="1:30" x14ac:dyDescent="0.2">
      <c r="A642" s="144" t="s">
        <v>97</v>
      </c>
      <c r="B642" s="143" t="s">
        <v>98</v>
      </c>
      <c r="C642" s="142">
        <f>SUMIFS($E$131:$E$638,$B$131:$B$638,"FGS-3",$D$131:$D$638,"&lt;&gt;VAGO")</f>
        <v>70</v>
      </c>
      <c r="D642" s="142">
        <f>SUMIFS($E$131:$E$638,$B$131:$B$638,"FGS-3",$D$131:$D$638,"VAGO")</f>
        <v>2</v>
      </c>
      <c r="E642" s="142">
        <f t="shared" si="12"/>
        <v>72</v>
      </c>
      <c r="F642" s="141"/>
      <c r="G642" s="140">
        <f>SUMIF($B$131:$B$638,"FGS-3",$G$131:$G$638)</f>
        <v>0</v>
      </c>
      <c r="H642" s="140">
        <f t="shared" si="13"/>
        <v>84048.3</v>
      </c>
      <c r="I642" s="140">
        <v>85248.99</v>
      </c>
      <c r="J642" s="131"/>
      <c r="K642" s="131"/>
      <c r="L642" s="131"/>
      <c r="M642" s="131"/>
      <c r="N642" s="131"/>
      <c r="O642" s="131"/>
      <c r="P642" s="131"/>
      <c r="Q642" s="131"/>
      <c r="R642" s="132"/>
      <c r="S642" s="132"/>
      <c r="T642" s="132"/>
      <c r="U642" s="132"/>
      <c r="V642" s="132"/>
      <c r="W642" s="132"/>
      <c r="X642" s="132"/>
      <c r="Y642" s="132"/>
      <c r="Z642" s="132"/>
      <c r="AA642" s="132"/>
      <c r="AB642" s="132"/>
      <c r="AC642" s="132"/>
      <c r="AD642" s="132"/>
    </row>
    <row r="643" spans="1:30" x14ac:dyDescent="0.2">
      <c r="A643" s="147" t="s">
        <v>99</v>
      </c>
      <c r="B643" s="146" t="s">
        <v>100</v>
      </c>
      <c r="C643" s="142">
        <f>SUMIFS($E$131:$E$638,$B$131:$B$638,"FGA-1",$D$131:$D$638,"&lt;&gt;VAGO")</f>
        <v>92</v>
      </c>
      <c r="D643" s="142">
        <f>SUMIFS($E$131:$E$638,$B$131:$B$638,"FGA-1",$D$131:$D$638,"VAGO")</f>
        <v>0</v>
      </c>
      <c r="E643" s="142">
        <f t="shared" si="12"/>
        <v>92</v>
      </c>
      <c r="F643" s="145"/>
      <c r="G643" s="140">
        <f>SUMIF($B$131:$B$638,"FGA-1",$G$131:$G$638)</f>
        <v>0</v>
      </c>
      <c r="H643" s="140">
        <f t="shared" si="13"/>
        <v>110463.48000000001</v>
      </c>
      <c r="I643" s="140" t="s">
        <v>926</v>
      </c>
      <c r="J643" s="131"/>
      <c r="K643" s="131"/>
      <c r="L643" s="131"/>
      <c r="M643" s="131"/>
      <c r="N643" s="131"/>
      <c r="O643" s="131"/>
      <c r="P643" s="131"/>
      <c r="Q643" s="131"/>
      <c r="R643" s="132"/>
      <c r="S643" s="132"/>
      <c r="T643" s="132"/>
      <c r="U643" s="132"/>
      <c r="V643" s="132"/>
      <c r="W643" s="132"/>
      <c r="X643" s="132"/>
      <c r="Y643" s="132"/>
      <c r="Z643" s="132"/>
      <c r="AA643" s="132"/>
      <c r="AB643" s="132"/>
      <c r="AC643" s="132"/>
      <c r="AD643" s="132"/>
    </row>
    <row r="644" spans="1:30" x14ac:dyDescent="0.2">
      <c r="A644" s="144" t="s">
        <v>101</v>
      </c>
      <c r="B644" s="143" t="s">
        <v>102</v>
      </c>
      <c r="C644" s="142">
        <f>SUMIFS($E$131:$E$638,$B$131:$B$638,"FGA-2",$D$131:$D$638,"&lt;&gt;VAGO")</f>
        <v>70</v>
      </c>
      <c r="D644" s="142">
        <f>SUMIFS($E$131:$E$638,$B$131:$B$638,"FGA-2",$D$131:$D$638,"VAGO")</f>
        <v>3</v>
      </c>
      <c r="E644" s="142">
        <f t="shared" si="12"/>
        <v>73</v>
      </c>
      <c r="F644" s="145"/>
      <c r="G644" s="140">
        <f>SUMIF($B$131:$B$638,"FGA-2",$G$131:$G$638)</f>
        <v>0</v>
      </c>
      <c r="H644" s="140">
        <f t="shared" si="13"/>
        <v>84048.3</v>
      </c>
      <c r="I644" s="140">
        <v>81646.92</v>
      </c>
      <c r="J644" s="131"/>
      <c r="K644" s="131"/>
      <c r="L644" s="131"/>
      <c r="M644" s="131"/>
      <c r="N644" s="131"/>
      <c r="O644" s="131"/>
      <c r="P644" s="131"/>
      <c r="Q644" s="131"/>
      <c r="R644" s="132"/>
      <c r="S644" s="132"/>
      <c r="T644" s="132"/>
      <c r="U644" s="132"/>
      <c r="V644" s="132"/>
      <c r="W644" s="132"/>
      <c r="X644" s="132"/>
      <c r="Y644" s="132"/>
      <c r="Z644" s="132"/>
      <c r="AA644" s="132"/>
      <c r="AB644" s="132"/>
      <c r="AC644" s="132"/>
      <c r="AD644" s="132"/>
    </row>
    <row r="645" spans="1:30" x14ac:dyDescent="0.2">
      <c r="A645" s="144" t="s">
        <v>103</v>
      </c>
      <c r="B645" s="143" t="s">
        <v>104</v>
      </c>
      <c r="C645" s="142">
        <f>SUMIFS($E$131:$E$638,$B$131:$B$638,"FGA-3",$D$131:$D$638,"&lt;&gt;VAGO")</f>
        <v>23</v>
      </c>
      <c r="D645" s="142">
        <f>SUMIFS($E$131:$E$638,$B$131:$B$638,"FGA-3",$D$131:$D$638,"VAGO")</f>
        <v>0</v>
      </c>
      <c r="E645" s="142">
        <f t="shared" si="12"/>
        <v>23</v>
      </c>
      <c r="F645" s="141"/>
      <c r="G645" s="140">
        <f>SUMIF($B$131:$B$638,"FGA-3",$G$131:$G$638)</f>
        <v>0</v>
      </c>
      <c r="H645" s="140">
        <f t="shared" si="13"/>
        <v>27615.870000000003</v>
      </c>
      <c r="I645" s="140">
        <v>27615.87</v>
      </c>
      <c r="J645" s="131"/>
      <c r="K645" s="131"/>
      <c r="L645" s="131"/>
      <c r="M645" s="131"/>
      <c r="N645" s="131"/>
      <c r="O645" s="131"/>
      <c r="P645" s="131"/>
      <c r="Q645" s="131"/>
      <c r="R645" s="138"/>
      <c r="S645" s="138"/>
      <c r="T645" s="138"/>
      <c r="U645" s="138"/>
      <c r="V645" s="138"/>
      <c r="W645" s="138"/>
      <c r="X645" s="138"/>
      <c r="Y645" s="138"/>
      <c r="Z645" s="138"/>
      <c r="AA645" s="138"/>
      <c r="AB645" s="138"/>
      <c r="AC645" s="138"/>
      <c r="AD645" s="138"/>
    </row>
    <row r="646" spans="1:30" ht="30" x14ac:dyDescent="0.2">
      <c r="A646" s="137" t="s">
        <v>105</v>
      </c>
      <c r="B646" s="139"/>
      <c r="C646" s="136">
        <f>SUM(C640:C645)</f>
        <v>498</v>
      </c>
      <c r="D646" s="136">
        <f>SUM(D640:D645)</f>
        <v>10</v>
      </c>
      <c r="E646" s="136">
        <f>SUM(E640:E645)</f>
        <v>508</v>
      </c>
      <c r="F646" s="139"/>
      <c r="G646" s="134">
        <f>SUM(G640:G645)</f>
        <v>0</v>
      </c>
      <c r="H646" s="134">
        <f>SUM(H640:H645)</f>
        <v>597943.62000000011</v>
      </c>
      <c r="I646" s="134">
        <f>SUM(I640:I645)</f>
        <v>481476.69</v>
      </c>
      <c r="J646" s="131"/>
      <c r="K646" s="131"/>
      <c r="L646" s="131"/>
      <c r="M646" s="131"/>
      <c r="N646" s="131"/>
      <c r="O646" s="131"/>
      <c r="P646" s="131"/>
      <c r="Q646" s="131"/>
      <c r="R646" s="138"/>
      <c r="S646" s="138"/>
      <c r="T646" s="138"/>
      <c r="U646" s="138"/>
      <c r="V646" s="138"/>
      <c r="W646" s="138"/>
      <c r="X646" s="138"/>
      <c r="Y646" s="138"/>
      <c r="Z646" s="138"/>
      <c r="AA646" s="138"/>
      <c r="AB646" s="138"/>
      <c r="AC646" s="138"/>
      <c r="AD646" s="138"/>
    </row>
    <row r="647" spans="1:30" ht="33" customHeight="1" x14ac:dyDescent="0.2">
      <c r="A647" s="130"/>
      <c r="B647" s="130"/>
      <c r="C647" s="130"/>
      <c r="D647" s="130"/>
      <c r="E647" s="130"/>
      <c r="F647" s="130"/>
      <c r="G647" s="130"/>
      <c r="H647" s="130"/>
      <c r="I647" s="129"/>
      <c r="J647" s="129"/>
      <c r="K647" s="133"/>
      <c r="L647" s="129"/>
      <c r="M647" s="129"/>
      <c r="N647" s="129"/>
      <c r="O647" s="129"/>
      <c r="P647" s="129"/>
      <c r="Q647" s="129"/>
      <c r="R647" s="132"/>
      <c r="S647" s="132"/>
      <c r="T647" s="132"/>
      <c r="U647" s="132"/>
      <c r="V647" s="132"/>
      <c r="W647" s="132"/>
      <c r="X647" s="132"/>
      <c r="Y647" s="132"/>
      <c r="Z647" s="132"/>
      <c r="AA647" s="132"/>
      <c r="AB647" s="132"/>
      <c r="AC647" s="132"/>
      <c r="AD647" s="132"/>
    </row>
    <row r="648" spans="1:30" ht="45" x14ac:dyDescent="0.2">
      <c r="A648" s="137"/>
      <c r="B648" s="137"/>
      <c r="C648" s="136" t="s">
        <v>106</v>
      </c>
      <c r="D648" s="136" t="s">
        <v>107</v>
      </c>
      <c r="E648" s="136" t="s">
        <v>108</v>
      </c>
      <c r="F648" s="135"/>
      <c r="G648" s="136" t="s">
        <v>109</v>
      </c>
      <c r="H648" s="136" t="s">
        <v>110</v>
      </c>
      <c r="I648" s="136" t="s">
        <v>111</v>
      </c>
      <c r="J648" s="129"/>
      <c r="K648" s="133"/>
      <c r="L648" s="129"/>
      <c r="M648" s="129"/>
      <c r="N648" s="129"/>
      <c r="O648" s="129"/>
      <c r="P648" s="129"/>
      <c r="Q648" s="129"/>
      <c r="R648" s="132"/>
      <c r="S648" s="132"/>
      <c r="T648" s="132"/>
      <c r="U648" s="132"/>
      <c r="V648" s="132"/>
      <c r="W648" s="132"/>
      <c r="X648" s="132"/>
      <c r="Y648" s="132"/>
      <c r="Z648" s="132"/>
      <c r="AA648" s="132"/>
      <c r="AB648" s="132"/>
      <c r="AC648" s="132"/>
      <c r="AD648" s="132"/>
    </row>
    <row r="649" spans="1:30" ht="30" x14ac:dyDescent="0.2">
      <c r="A649" s="137" t="s">
        <v>112</v>
      </c>
      <c r="B649" s="135"/>
      <c r="C649" s="136">
        <f>SUM(C79+C127+C646)</f>
        <v>585</v>
      </c>
      <c r="D649" s="136">
        <f>SUM(D79+D127+D646)</f>
        <v>10</v>
      </c>
      <c r="E649" s="136">
        <f>SUM(E79+E127+E646)</f>
        <v>595</v>
      </c>
      <c r="F649" s="135"/>
      <c r="G649" s="134">
        <f>SUM(H79+G127+G646)</f>
        <v>58771.889611999999</v>
      </c>
      <c r="H649" s="134">
        <f>SUM(I79+H127+H646)</f>
        <v>940383.33588800009</v>
      </c>
      <c r="I649" s="134">
        <f>SUM(J79+I127+I646)</f>
        <v>882688.29550000001</v>
      </c>
      <c r="J649" s="129"/>
      <c r="K649" s="133"/>
      <c r="L649" s="129"/>
      <c r="M649" s="129"/>
      <c r="N649" s="129"/>
      <c r="O649" s="129"/>
      <c r="P649" s="129"/>
      <c r="Q649" s="129"/>
      <c r="R649" s="132"/>
      <c r="S649" s="132"/>
      <c r="T649" s="132"/>
      <c r="U649" s="132"/>
      <c r="V649" s="132"/>
      <c r="W649" s="132"/>
      <c r="X649" s="132"/>
      <c r="Y649" s="132"/>
      <c r="Z649" s="132"/>
      <c r="AA649" s="132"/>
      <c r="AB649" s="132"/>
      <c r="AC649" s="132"/>
      <c r="AD649" s="132"/>
    </row>
    <row r="650" spans="1:30" ht="30" customHeight="1" x14ac:dyDescent="0.2">
      <c r="A650" s="130"/>
      <c r="B650" s="130"/>
      <c r="C650" s="130"/>
      <c r="D650" s="130"/>
      <c r="E650" s="130"/>
      <c r="F650" s="130"/>
      <c r="G650" s="130"/>
      <c r="H650" s="130"/>
      <c r="I650" s="129"/>
      <c r="J650" s="129"/>
      <c r="K650" s="133"/>
      <c r="L650" s="129"/>
      <c r="M650" s="129"/>
      <c r="N650" s="129"/>
      <c r="O650" s="129"/>
      <c r="P650" s="129"/>
      <c r="Q650" s="129"/>
      <c r="R650" s="132"/>
      <c r="S650" s="132"/>
      <c r="T650" s="132"/>
      <c r="U650" s="132"/>
      <c r="V650" s="132"/>
      <c r="W650" s="132"/>
      <c r="X650" s="132"/>
      <c r="Y650" s="132"/>
      <c r="Z650" s="132"/>
      <c r="AA650" s="132"/>
      <c r="AB650" s="132"/>
      <c r="AC650" s="132"/>
      <c r="AD650" s="132"/>
    </row>
    <row r="651" spans="1:30" x14ac:dyDescent="0.2">
      <c r="A651" s="287" t="s">
        <v>113</v>
      </c>
      <c r="B651" s="282"/>
      <c r="C651" s="282"/>
      <c r="D651" s="282"/>
      <c r="E651" s="282"/>
      <c r="F651" s="283"/>
      <c r="G651" s="131"/>
      <c r="H651" s="130"/>
      <c r="I651" s="130"/>
      <c r="J651" s="130"/>
      <c r="K651" s="131"/>
      <c r="L651" s="130"/>
      <c r="M651" s="129"/>
      <c r="N651" s="129"/>
      <c r="O651" s="129"/>
      <c r="P651" s="129"/>
      <c r="Q651" s="129"/>
      <c r="R651" s="132"/>
      <c r="S651" s="132"/>
      <c r="T651" s="132"/>
      <c r="U651" s="132"/>
      <c r="V651" s="132"/>
      <c r="W651" s="132"/>
      <c r="X651" s="132"/>
      <c r="Y651" s="132"/>
      <c r="Z651" s="132"/>
      <c r="AA651" s="132"/>
      <c r="AB651" s="132"/>
      <c r="AC651" s="132"/>
      <c r="AD651" s="132"/>
    </row>
    <row r="652" spans="1:30" x14ac:dyDescent="0.2">
      <c r="A652" s="288" t="s">
        <v>114</v>
      </c>
      <c r="B652" s="282"/>
      <c r="C652" s="282"/>
      <c r="D652" s="282"/>
      <c r="E652" s="282"/>
      <c r="F652" s="283"/>
      <c r="G652" s="131"/>
      <c r="H652" s="130"/>
      <c r="I652" s="130"/>
      <c r="J652" s="130"/>
      <c r="K652" s="130"/>
      <c r="L652" s="130"/>
      <c r="M652" s="129"/>
      <c r="N652" s="129"/>
      <c r="O652" s="129"/>
      <c r="P652" s="129"/>
      <c r="Q652" s="129"/>
      <c r="R652" s="132"/>
      <c r="S652" s="132"/>
      <c r="T652" s="132"/>
      <c r="U652" s="132"/>
      <c r="V652" s="132"/>
      <c r="W652" s="132"/>
      <c r="X652" s="132"/>
      <c r="Y652" s="132"/>
      <c r="Z652" s="132"/>
      <c r="AA652" s="132"/>
      <c r="AB652" s="132"/>
      <c r="AC652" s="132"/>
      <c r="AD652" s="132"/>
    </row>
    <row r="653" spans="1:30" x14ac:dyDescent="0.2">
      <c r="A653" s="288" t="s">
        <v>115</v>
      </c>
      <c r="B653" s="282"/>
      <c r="C653" s="282"/>
      <c r="D653" s="282"/>
      <c r="E653" s="282"/>
      <c r="F653" s="283"/>
      <c r="G653" s="131"/>
      <c r="H653" s="130"/>
      <c r="I653" s="130"/>
      <c r="J653" s="130"/>
      <c r="K653" s="130"/>
      <c r="L653" s="130"/>
      <c r="M653" s="129"/>
      <c r="N653" s="129"/>
      <c r="O653" s="129"/>
      <c r="P653" s="129"/>
      <c r="Q653" s="129"/>
      <c r="R653" s="132"/>
      <c r="S653" s="132"/>
      <c r="T653" s="132"/>
      <c r="U653" s="132"/>
      <c r="V653" s="132"/>
      <c r="W653" s="132"/>
      <c r="X653" s="132"/>
      <c r="Y653" s="132"/>
      <c r="Z653" s="132"/>
      <c r="AA653" s="132"/>
      <c r="AB653" s="132"/>
      <c r="AC653" s="132"/>
      <c r="AD653" s="132"/>
    </row>
    <row r="654" spans="1:30" x14ac:dyDescent="0.2">
      <c r="A654" s="294" t="s">
        <v>116</v>
      </c>
      <c r="B654" s="282"/>
      <c r="C654" s="282"/>
      <c r="D654" s="282"/>
      <c r="E654" s="282"/>
      <c r="F654" s="283"/>
      <c r="G654" s="131"/>
      <c r="H654" s="130"/>
      <c r="I654" s="130"/>
      <c r="J654" s="130"/>
      <c r="K654" s="130"/>
      <c r="L654" s="130"/>
      <c r="M654" s="129"/>
      <c r="N654" s="129"/>
      <c r="O654" s="129"/>
      <c r="P654" s="129"/>
      <c r="Q654" s="129"/>
      <c r="R654" s="132"/>
      <c r="S654" s="132"/>
      <c r="T654" s="132"/>
      <c r="U654" s="132"/>
      <c r="V654" s="132"/>
      <c r="W654" s="132"/>
      <c r="X654" s="132"/>
      <c r="Y654" s="132"/>
      <c r="Z654" s="132"/>
      <c r="AA654" s="132"/>
      <c r="AB654" s="132"/>
      <c r="AC654" s="132"/>
      <c r="AD654" s="132"/>
    </row>
    <row r="655" spans="1:30" x14ac:dyDescent="0.2">
      <c r="A655" s="294" t="s">
        <v>117</v>
      </c>
      <c r="B655" s="282"/>
      <c r="C655" s="282"/>
      <c r="D655" s="282"/>
      <c r="E655" s="282"/>
      <c r="F655" s="283"/>
      <c r="G655" s="131"/>
      <c r="H655" s="130"/>
      <c r="I655" s="130"/>
      <c r="J655" s="130"/>
      <c r="K655" s="130"/>
      <c r="L655" s="130"/>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94" t="s">
        <v>118</v>
      </c>
      <c r="B656" s="282"/>
      <c r="C656" s="282"/>
      <c r="D656" s="282"/>
      <c r="E656" s="282"/>
      <c r="F656" s="283"/>
      <c r="G656" s="131"/>
      <c r="H656" s="130"/>
      <c r="I656" s="130"/>
      <c r="J656" s="130"/>
      <c r="K656" s="130"/>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94"/>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94"/>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3"/>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3"/>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3"/>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3"/>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x14ac:dyDescent="0.2">
      <c r="A663" s="293"/>
      <c r="B663" s="282"/>
      <c r="C663" s="282"/>
      <c r="D663" s="282"/>
      <c r="E663" s="282"/>
      <c r="F663" s="283"/>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ht="32.25" customHeight="1" x14ac:dyDescent="0.2">
      <c r="A664" s="295"/>
      <c r="B664" s="290"/>
      <c r="C664" s="290"/>
      <c r="D664" s="290"/>
      <c r="E664" s="290"/>
      <c r="F664" s="290"/>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87" t="s">
        <v>119</v>
      </c>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96" t="s">
        <v>120</v>
      </c>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81" t="s">
        <v>121</v>
      </c>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81" t="s">
        <v>122</v>
      </c>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x14ac:dyDescent="0.2">
      <c r="A669" s="281" t="s">
        <v>123</v>
      </c>
      <c r="B669" s="282"/>
      <c r="C669" s="282"/>
      <c r="D669" s="282"/>
      <c r="E669" s="282"/>
      <c r="F669" s="283"/>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1" t="s">
        <v>124</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81" t="s">
        <v>125</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126</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127</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128</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129</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130</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131</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132</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133</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134</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135</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136</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137</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138</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139</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140</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141</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142</v>
      </c>
      <c r="B688" s="282"/>
      <c r="C688" s="282"/>
      <c r="D688" s="282"/>
      <c r="E688" s="282"/>
      <c r="F688" s="283"/>
      <c r="G688" s="131"/>
      <c r="H688" s="130"/>
      <c r="I688" s="130"/>
      <c r="J688" s="130"/>
      <c r="K688" s="130"/>
      <c r="L688" s="130"/>
      <c r="M688" s="129"/>
      <c r="N688" s="129"/>
      <c r="O688" s="129"/>
      <c r="P688" s="129"/>
      <c r="Q688" s="129"/>
      <c r="R688" s="132"/>
      <c r="S688" s="132"/>
      <c r="T688" s="132"/>
      <c r="U688" s="132"/>
      <c r="V688" s="132"/>
      <c r="W688" s="132"/>
      <c r="X688" s="132"/>
      <c r="Y688" s="132"/>
      <c r="Z688" s="132"/>
      <c r="AA688" s="132"/>
      <c r="AB688" s="132"/>
      <c r="AC688" s="132"/>
      <c r="AD688" s="132"/>
    </row>
    <row r="689" spans="1:30" x14ac:dyDescent="0.2">
      <c r="A689" s="281" t="s">
        <v>143</v>
      </c>
      <c r="B689" s="282"/>
      <c r="C689" s="282"/>
      <c r="D689" s="282"/>
      <c r="E689" s="282"/>
      <c r="F689" s="283"/>
      <c r="G689" s="131"/>
      <c r="H689" s="130"/>
      <c r="I689" s="130"/>
      <c r="J689" s="130"/>
      <c r="K689" s="130"/>
      <c r="L689" s="130"/>
      <c r="M689" s="129"/>
      <c r="N689" s="129"/>
      <c r="O689" s="129"/>
      <c r="P689" s="129"/>
      <c r="Q689" s="129"/>
      <c r="R689" s="127"/>
      <c r="S689" s="127"/>
      <c r="T689" s="127"/>
      <c r="U689" s="127"/>
      <c r="V689" s="127"/>
      <c r="W689" s="127"/>
      <c r="X689" s="127"/>
      <c r="Y689" s="127"/>
      <c r="Z689" s="127"/>
      <c r="AA689" s="127"/>
      <c r="AB689" s="127"/>
      <c r="AC689" s="127"/>
      <c r="AD689" s="127"/>
    </row>
    <row r="690" spans="1:30" x14ac:dyDescent="0.2">
      <c r="A690" s="281" t="s">
        <v>144</v>
      </c>
      <c r="B690" s="282"/>
      <c r="C690" s="282"/>
      <c r="D690" s="282"/>
      <c r="E690" s="282"/>
      <c r="F690" s="283"/>
      <c r="G690" s="131"/>
      <c r="H690" s="130"/>
      <c r="I690" s="130"/>
      <c r="J690" s="130"/>
      <c r="K690" s="130"/>
      <c r="L690" s="130"/>
      <c r="M690" s="129"/>
      <c r="N690" s="129"/>
      <c r="O690" s="129"/>
      <c r="P690" s="129"/>
      <c r="Q690" s="129"/>
      <c r="R690" s="127"/>
      <c r="S690" s="127"/>
      <c r="T690" s="127"/>
      <c r="U690" s="127"/>
      <c r="V690" s="127"/>
      <c r="W690" s="127"/>
      <c r="X690" s="127"/>
      <c r="Y690" s="127"/>
      <c r="Z690" s="127"/>
      <c r="AA690" s="127"/>
      <c r="AB690" s="127"/>
      <c r="AC690" s="127"/>
      <c r="AD690" s="127"/>
    </row>
    <row r="691" spans="1:30" x14ac:dyDescent="0.2">
      <c r="A691" s="281" t="s">
        <v>145</v>
      </c>
      <c r="B691" s="282"/>
      <c r="C691" s="282"/>
      <c r="D691" s="282"/>
      <c r="E691" s="282"/>
      <c r="F691" s="283"/>
      <c r="G691" s="131"/>
      <c r="H691" s="130"/>
      <c r="I691" s="130"/>
      <c r="J691" s="130"/>
      <c r="K691" s="130"/>
      <c r="L691" s="130"/>
      <c r="M691" s="129"/>
      <c r="N691" s="129"/>
      <c r="O691" s="129"/>
      <c r="P691" s="129"/>
      <c r="Q691" s="129"/>
      <c r="R691" s="127"/>
      <c r="S691" s="127"/>
      <c r="T691" s="127"/>
      <c r="U691" s="127"/>
      <c r="V691" s="127"/>
      <c r="W691" s="127"/>
      <c r="X691" s="127"/>
      <c r="Y691" s="127"/>
      <c r="Z691" s="127"/>
      <c r="AA691" s="127"/>
      <c r="AB691" s="127"/>
      <c r="AC691" s="127"/>
      <c r="AD691" s="127"/>
    </row>
    <row r="692" spans="1:30" x14ac:dyDescent="0.2">
      <c r="A692" s="281" t="s">
        <v>146</v>
      </c>
      <c r="B692" s="282"/>
      <c r="C692" s="282"/>
      <c r="D692" s="282"/>
      <c r="E692" s="282"/>
      <c r="F692" s="283"/>
      <c r="G692" s="131"/>
      <c r="H692" s="130"/>
      <c r="I692" s="130"/>
      <c r="J692" s="130"/>
      <c r="K692" s="130"/>
      <c r="L692" s="130"/>
      <c r="M692" s="129"/>
      <c r="N692" s="129"/>
      <c r="O692" s="129"/>
      <c r="P692" s="129"/>
      <c r="Q692" s="129"/>
      <c r="R692" s="127"/>
      <c r="S692" s="127"/>
      <c r="T692" s="127"/>
      <c r="U692" s="127"/>
      <c r="V692" s="127"/>
      <c r="W692" s="127"/>
      <c r="X692" s="127"/>
      <c r="Y692" s="127"/>
      <c r="Z692" s="127"/>
      <c r="AA692" s="127"/>
      <c r="AB692" s="127"/>
      <c r="AC692" s="127"/>
      <c r="AD692" s="127"/>
    </row>
    <row r="693" spans="1:30" x14ac:dyDescent="0.2">
      <c r="A693" s="281" t="s">
        <v>147</v>
      </c>
      <c r="B693" s="282"/>
      <c r="C693" s="282"/>
      <c r="D693" s="282"/>
      <c r="E693" s="282"/>
      <c r="F693" s="283"/>
      <c r="G693" s="131"/>
      <c r="H693" s="130"/>
      <c r="I693" s="130"/>
      <c r="J693" s="130"/>
      <c r="K693" s="130"/>
      <c r="L693" s="130"/>
      <c r="M693" s="129"/>
      <c r="N693" s="129"/>
      <c r="O693" s="129"/>
      <c r="P693" s="129"/>
      <c r="Q693" s="129"/>
      <c r="R693" s="127"/>
      <c r="S693" s="127"/>
      <c r="T693" s="127"/>
      <c r="U693" s="127"/>
      <c r="V693" s="127"/>
      <c r="W693" s="127"/>
      <c r="X693" s="127"/>
      <c r="Y693" s="127"/>
      <c r="Z693" s="127"/>
      <c r="AA693" s="127"/>
      <c r="AB693" s="127"/>
      <c r="AC693" s="127"/>
      <c r="AD693" s="127"/>
    </row>
    <row r="694" spans="1:30" x14ac:dyDescent="0.2">
      <c r="A694" s="281" t="s">
        <v>148</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149</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150</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151</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152</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153</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154</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155</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156</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157</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158</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159</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x14ac:dyDescent="0.2">
      <c r="A706" s="281" t="s">
        <v>160</v>
      </c>
      <c r="B706" s="282"/>
      <c r="C706" s="282"/>
      <c r="D706" s="282"/>
      <c r="E706" s="282"/>
      <c r="F706" s="283"/>
      <c r="G706" s="131"/>
      <c r="H706" s="130"/>
      <c r="I706" s="130"/>
      <c r="J706" s="130"/>
      <c r="K706" s="130"/>
      <c r="L706" s="130"/>
      <c r="M706" s="129"/>
      <c r="N706" s="129"/>
      <c r="O706" s="129"/>
      <c r="P706" s="129"/>
      <c r="Q706" s="129"/>
      <c r="R706" s="127"/>
      <c r="S706" s="127"/>
      <c r="T706" s="127"/>
      <c r="U706" s="127"/>
      <c r="V706" s="127"/>
      <c r="W706" s="127"/>
      <c r="X706" s="127"/>
      <c r="Y706" s="127"/>
      <c r="Z706" s="127"/>
      <c r="AA706" s="127"/>
      <c r="AB706" s="127"/>
      <c r="AC706" s="127"/>
      <c r="AD706" s="127"/>
    </row>
    <row r="707" spans="1:30" ht="14.25" x14ac:dyDescent="0.2">
      <c r="A707" s="281" t="s">
        <v>161</v>
      </c>
      <c r="B707" s="282"/>
      <c r="C707" s="282"/>
      <c r="D707" s="282"/>
      <c r="E707" s="282"/>
      <c r="F707" s="283"/>
      <c r="G707" s="128"/>
      <c r="H707" s="128"/>
      <c r="I707" s="128"/>
      <c r="J707" s="128"/>
      <c r="K707" s="128"/>
      <c r="L707" s="128"/>
      <c r="M707" s="128"/>
      <c r="N707" s="128"/>
      <c r="O707" s="128"/>
      <c r="P707" s="128"/>
      <c r="Q707" s="128"/>
      <c r="R707" s="127"/>
      <c r="S707" s="127"/>
      <c r="T707" s="127"/>
      <c r="U707" s="127"/>
      <c r="V707" s="127"/>
      <c r="W707" s="127"/>
      <c r="X707" s="127"/>
      <c r="Y707" s="127"/>
      <c r="Z707" s="127"/>
      <c r="AA707" s="127"/>
      <c r="AB707" s="127"/>
      <c r="AC707" s="127"/>
      <c r="AD707" s="127"/>
    </row>
    <row r="708" spans="1:30" ht="14.25" x14ac:dyDescent="0.2">
      <c r="A708" s="281" t="s">
        <v>162</v>
      </c>
      <c r="B708" s="282"/>
      <c r="C708" s="282"/>
      <c r="D708" s="282"/>
      <c r="E708" s="282"/>
      <c r="F708" s="283"/>
      <c r="G708" s="128"/>
      <c r="H708" s="128"/>
      <c r="I708" s="128"/>
      <c r="J708" s="128"/>
      <c r="K708" s="128"/>
      <c r="L708" s="128"/>
      <c r="M708" s="128"/>
      <c r="N708" s="128"/>
      <c r="O708" s="128"/>
      <c r="P708" s="128"/>
      <c r="Q708" s="128"/>
      <c r="R708" s="127"/>
      <c r="S708" s="127"/>
      <c r="T708" s="127"/>
      <c r="U708" s="127"/>
      <c r="V708" s="127"/>
      <c r="W708" s="127"/>
      <c r="X708" s="127"/>
      <c r="Y708" s="127"/>
      <c r="Z708" s="127"/>
      <c r="AA708" s="127"/>
      <c r="AB708" s="127"/>
      <c r="AC708" s="127"/>
      <c r="AD708" s="127"/>
    </row>
    <row r="709" spans="1:30" ht="14.25" x14ac:dyDescent="0.2">
      <c r="A709" s="281" t="s">
        <v>163</v>
      </c>
      <c r="B709" s="282"/>
      <c r="C709" s="282"/>
      <c r="D709" s="282"/>
      <c r="E709" s="282"/>
      <c r="F709" s="283"/>
      <c r="G709" s="128"/>
      <c r="H709" s="128"/>
      <c r="I709" s="128"/>
      <c r="J709" s="128"/>
      <c r="K709" s="128"/>
      <c r="L709" s="128"/>
      <c r="M709" s="128"/>
      <c r="N709" s="128"/>
      <c r="O709" s="128"/>
      <c r="P709" s="128"/>
      <c r="Q709" s="128"/>
      <c r="R709" s="127"/>
      <c r="S709" s="127"/>
      <c r="T709" s="127"/>
      <c r="U709" s="127"/>
      <c r="V709" s="127"/>
      <c r="W709" s="127"/>
      <c r="X709" s="127"/>
      <c r="Y709" s="127"/>
      <c r="Z709" s="127"/>
      <c r="AA709" s="127"/>
      <c r="AB709" s="127"/>
      <c r="AC709" s="127"/>
      <c r="AD709" s="127"/>
    </row>
    <row r="710" spans="1:30" ht="14.25" x14ac:dyDescent="0.2">
      <c r="A710" s="281" t="s">
        <v>164</v>
      </c>
      <c r="B710" s="282"/>
      <c r="C710" s="282"/>
      <c r="D710" s="282"/>
      <c r="E710" s="282"/>
      <c r="F710" s="283"/>
      <c r="G710" s="128"/>
      <c r="H710" s="128"/>
      <c r="I710" s="128"/>
      <c r="J710" s="128"/>
      <c r="K710" s="128"/>
      <c r="L710" s="128"/>
      <c r="M710" s="128"/>
      <c r="N710" s="128"/>
      <c r="O710" s="128"/>
      <c r="P710" s="128"/>
      <c r="Q710" s="128"/>
      <c r="R710" s="127"/>
      <c r="S710" s="127"/>
      <c r="T710" s="127"/>
      <c r="U710" s="127"/>
      <c r="V710" s="127"/>
      <c r="W710" s="127"/>
      <c r="X710" s="127"/>
      <c r="Y710" s="127"/>
      <c r="Z710" s="127"/>
      <c r="AA710" s="127"/>
      <c r="AB710" s="127"/>
      <c r="AC710" s="127"/>
      <c r="AD710" s="127"/>
    </row>
    <row r="711" spans="1:30" ht="14.25" x14ac:dyDescent="0.2">
      <c r="A711" s="281" t="s">
        <v>165</v>
      </c>
      <c r="B711" s="282"/>
      <c r="C711" s="282"/>
      <c r="D711" s="282"/>
      <c r="E711" s="282"/>
      <c r="F711" s="283"/>
      <c r="G711" s="128"/>
      <c r="H711" s="128"/>
      <c r="I711" s="128"/>
      <c r="J711" s="128"/>
      <c r="K711" s="128"/>
      <c r="L711" s="128"/>
      <c r="M711" s="128"/>
      <c r="N711" s="128"/>
      <c r="O711" s="128"/>
      <c r="P711" s="128"/>
      <c r="Q711" s="128"/>
      <c r="R711" s="127"/>
      <c r="S711" s="127"/>
      <c r="T711" s="127"/>
      <c r="U711" s="127"/>
      <c r="V711" s="127"/>
      <c r="W711" s="127"/>
      <c r="X711" s="127"/>
      <c r="Y711" s="127"/>
      <c r="Z711" s="127"/>
      <c r="AA711" s="127"/>
      <c r="AB711" s="127"/>
      <c r="AC711" s="127"/>
      <c r="AD711" s="127"/>
    </row>
    <row r="712" spans="1:30" ht="14.25" x14ac:dyDescent="0.2">
      <c r="A712" s="281" t="s">
        <v>166</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167</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168</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169</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170</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171</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172</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173</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174</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175</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176</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177</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178</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179</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281" t="s">
        <v>180</v>
      </c>
      <c r="B726" s="282"/>
      <c r="C726" s="282"/>
      <c r="D726" s="282"/>
      <c r="E726" s="282"/>
      <c r="F726" s="283"/>
      <c r="G726" s="128"/>
      <c r="H726" s="128"/>
      <c r="I726" s="128"/>
      <c r="J726" s="128"/>
      <c r="K726" s="128"/>
      <c r="L726" s="128"/>
      <c r="M726" s="128"/>
      <c r="N726" s="128"/>
      <c r="O726" s="128"/>
      <c r="P726" s="128"/>
      <c r="Q726" s="128"/>
      <c r="R726" s="127"/>
      <c r="S726" s="127"/>
      <c r="T726" s="127"/>
      <c r="U726" s="127"/>
      <c r="V726" s="127"/>
      <c r="W726" s="127"/>
      <c r="X726" s="127"/>
      <c r="Y726" s="127"/>
      <c r="Z726" s="127"/>
      <c r="AA726" s="127"/>
      <c r="AB726" s="127"/>
      <c r="AC726" s="127"/>
      <c r="AD726" s="127"/>
    </row>
    <row r="727" spans="1:30" ht="14.25" x14ac:dyDescent="0.2">
      <c r="A727" s="126"/>
      <c r="B727" s="126"/>
      <c r="C727" s="126"/>
      <c r="D727" s="126"/>
      <c r="E727" s="126"/>
      <c r="F727" s="126"/>
      <c r="G727" s="126"/>
      <c r="H727" s="126"/>
      <c r="I727" s="126"/>
      <c r="J727" s="126"/>
      <c r="K727" s="126"/>
      <c r="L727" s="126"/>
      <c r="M727" s="126"/>
      <c r="N727" s="126"/>
      <c r="O727" s="126"/>
      <c r="P727" s="126"/>
      <c r="Q727" s="126"/>
    </row>
    <row r="728" spans="1:30" ht="14.25" x14ac:dyDescent="0.2">
      <c r="A728" s="126"/>
      <c r="B728" s="126"/>
      <c r="C728" s="126"/>
      <c r="D728" s="126"/>
      <c r="E728" s="126"/>
      <c r="F728" s="126"/>
      <c r="G728" s="126"/>
      <c r="H728" s="126"/>
      <c r="I728" s="126"/>
      <c r="J728" s="126"/>
      <c r="K728" s="126"/>
      <c r="L728" s="126"/>
      <c r="M728" s="126"/>
      <c r="N728" s="126"/>
      <c r="O728" s="126"/>
      <c r="P728" s="126"/>
      <c r="Q728" s="126"/>
    </row>
    <row r="729" spans="1:30" ht="14.25" x14ac:dyDescent="0.2">
      <c r="A729" s="126"/>
      <c r="B729" s="126"/>
      <c r="C729" s="126"/>
      <c r="D729" s="126"/>
      <c r="E729" s="126"/>
      <c r="F729" s="126"/>
      <c r="G729" s="126"/>
      <c r="H729" s="126"/>
      <c r="I729" s="126"/>
      <c r="J729" s="126"/>
      <c r="K729" s="126"/>
      <c r="L729" s="126"/>
      <c r="M729" s="126"/>
      <c r="N729" s="126"/>
      <c r="O729" s="126"/>
      <c r="P729" s="126"/>
      <c r="Q729" s="126"/>
    </row>
    <row r="730" spans="1:30" ht="14.25" x14ac:dyDescent="0.2">
      <c r="A730" s="126"/>
      <c r="B730" s="126"/>
      <c r="C730" s="126"/>
      <c r="D730" s="126"/>
      <c r="E730" s="126"/>
      <c r="F730" s="126"/>
      <c r="G730" s="126"/>
      <c r="H730" s="126"/>
      <c r="I730" s="126"/>
      <c r="J730" s="126"/>
      <c r="K730" s="126"/>
      <c r="L730" s="126"/>
      <c r="M730" s="126"/>
      <c r="N730" s="126"/>
      <c r="O730" s="126"/>
      <c r="P730" s="126"/>
      <c r="Q730" s="126"/>
    </row>
    <row r="731" spans="1:30" ht="14.25" x14ac:dyDescent="0.2"/>
    <row r="732" spans="1:30" ht="14.25" x14ac:dyDescent="0.2"/>
    <row r="733" spans="1:30" ht="14.25" x14ac:dyDescent="0.2"/>
    <row r="734" spans="1:30" ht="14.25" x14ac:dyDescent="0.2"/>
    <row r="735" spans="1:30" ht="14.25" x14ac:dyDescent="0.2"/>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row r="1546" ht="14.25" x14ac:dyDescent="0.2"/>
  </sheetData>
  <mergeCells count="83">
    <mergeCell ref="A689:F689"/>
    <mergeCell ref="A690:F690"/>
    <mergeCell ref="A691:F691"/>
    <mergeCell ref="A692:F692"/>
    <mergeCell ref="A684:F684"/>
    <mergeCell ref="A685:F685"/>
    <mergeCell ref="A686:F686"/>
    <mergeCell ref="A687:F687"/>
    <mergeCell ref="A688:F688"/>
    <mergeCell ref="A674:F674"/>
    <mergeCell ref="A675:F675"/>
    <mergeCell ref="A676:F676"/>
    <mergeCell ref="A677:F677"/>
    <mergeCell ref="A678:F678"/>
    <mergeCell ref="A679:F679"/>
    <mergeCell ref="A680:F680"/>
    <mergeCell ref="A681:F681"/>
    <mergeCell ref="A682:F682"/>
    <mergeCell ref="A683:F683"/>
    <mergeCell ref="A664:F664"/>
    <mergeCell ref="A665:F665"/>
    <mergeCell ref="A666:F666"/>
    <mergeCell ref="A667:F667"/>
    <mergeCell ref="A668:F668"/>
    <mergeCell ref="A669:F669"/>
    <mergeCell ref="A670:F670"/>
    <mergeCell ref="A671:F671"/>
    <mergeCell ref="A672:F672"/>
    <mergeCell ref="A673:F673"/>
    <mergeCell ref="A654:F654"/>
    <mergeCell ref="A655:F655"/>
    <mergeCell ref="A656:F656"/>
    <mergeCell ref="A657:F657"/>
    <mergeCell ref="A658:F658"/>
    <mergeCell ref="A659:F659"/>
    <mergeCell ref="A660:F660"/>
    <mergeCell ref="A661:F661"/>
    <mergeCell ref="A662:F662"/>
    <mergeCell ref="A663:F663"/>
    <mergeCell ref="A1:J1"/>
    <mergeCell ref="A2:J2"/>
    <mergeCell ref="A3:J3"/>
    <mergeCell ref="B4:J4"/>
    <mergeCell ref="A5:J5"/>
    <mergeCell ref="A81:I81"/>
    <mergeCell ref="A129:I129"/>
    <mergeCell ref="A651:F651"/>
    <mergeCell ref="A652:F652"/>
    <mergeCell ref="A653:F653"/>
    <mergeCell ref="A725:F725"/>
    <mergeCell ref="A726:F726"/>
    <mergeCell ref="A714:F714"/>
    <mergeCell ref="A715:F715"/>
    <mergeCell ref="A716:F716"/>
    <mergeCell ref="A717:F717"/>
    <mergeCell ref="A718:F718"/>
    <mergeCell ref="A719:F719"/>
    <mergeCell ref="A720:F720"/>
    <mergeCell ref="A708:F708"/>
    <mergeCell ref="A709:F709"/>
    <mergeCell ref="A710:F710"/>
    <mergeCell ref="A711:F711"/>
    <mergeCell ref="A712:F712"/>
    <mergeCell ref="A713:F713"/>
    <mergeCell ref="A721:F721"/>
    <mergeCell ref="A722:F722"/>
    <mergeCell ref="A723:F723"/>
    <mergeCell ref="A724:F724"/>
    <mergeCell ref="A698:F698"/>
    <mergeCell ref="A699:F699"/>
    <mergeCell ref="A700:F700"/>
    <mergeCell ref="A701:F701"/>
    <mergeCell ref="A702:F702"/>
    <mergeCell ref="A703:F703"/>
    <mergeCell ref="A704:F704"/>
    <mergeCell ref="A705:F705"/>
    <mergeCell ref="A706:F706"/>
    <mergeCell ref="A707:F707"/>
    <mergeCell ref="A693:F693"/>
    <mergeCell ref="A694:F694"/>
    <mergeCell ref="A695:F695"/>
    <mergeCell ref="A696:F696"/>
    <mergeCell ref="A697:F697"/>
  </mergeCells>
  <dataValidations count="4">
    <dataValidation type="list" allowBlank="1" sqref="B131:B638">
      <formula1>"FGS-1,FGS-2,FGS-3,FGA-1,FGA-2,FGA-3"</formula1>
    </dataValidation>
    <dataValidation type="list" allowBlank="1" sqref="D131:D638 D83:D120 D7:D66">
      <formula1>"AGP,CLH,CLT,COM,CTD,CTI,DES,DISP,ELE,ESG,EST,EXM,EXQ,EXR,FRQ,REV,VAGO"</formula1>
    </dataValidation>
    <dataValidation type="list" allowBlank="1" sqref="B83:B120">
      <formula1>"FDA,FDA-1,FDA-2,FDA-3,FDA-4"</formula1>
    </dataValidation>
    <dataValidation type="list" allowBlank="1" sqref="B7:B66">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46"/>
  <sheetViews>
    <sheetView zoomScale="110" zoomScaleNormal="110" workbookViewId="0">
      <selection activeCell="A14" sqref="A14"/>
    </sheetView>
  </sheetViews>
  <sheetFormatPr defaultColWidth="12.625" defaultRowHeight="15" customHeight="1" x14ac:dyDescent="0.2"/>
  <cols>
    <col min="1" max="1" width="71" style="219" customWidth="1"/>
    <col min="2" max="2" width="12" style="219" customWidth="1"/>
    <col min="3" max="3" width="17.375" style="219" customWidth="1"/>
    <col min="4" max="4" width="14.5" style="219" customWidth="1"/>
    <col min="5" max="5" width="9.875" style="219" customWidth="1"/>
    <col min="6" max="6" width="52.875" style="219" customWidth="1"/>
    <col min="7" max="7" width="19.875" style="219" customWidth="1"/>
    <col min="8" max="8" width="18.25" style="219" customWidth="1"/>
    <col min="9" max="9" width="17.875" style="219" customWidth="1"/>
    <col min="10" max="10" width="15" style="219" customWidth="1"/>
    <col min="11" max="16" width="8" style="219" customWidth="1"/>
    <col min="17" max="17" width="43.875" style="219" customWidth="1"/>
    <col min="18" max="30" width="8" style="219" customWidth="1"/>
    <col min="31" max="16384" width="12.625" style="219"/>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1020</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10570</v>
      </c>
      <c r="I7" s="150">
        <v>0</v>
      </c>
      <c r="J7" s="140">
        <f t="shared" ref="J7:J38" si="0">SUM(G7:I7)</f>
        <v>10570</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1993.3238200000001</v>
      </c>
      <c r="I8" s="208">
        <v>7973.2952800000003</v>
      </c>
      <c r="J8" s="140">
        <f t="shared" si="0"/>
        <v>9966.6190999999999</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1993.3238200000005</v>
      </c>
      <c r="I9" s="208">
        <v>7973.2952800000003</v>
      </c>
      <c r="J9" s="140">
        <f t="shared" si="0"/>
        <v>9966.6190999999999</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28</v>
      </c>
      <c r="C10" s="153" t="s">
        <v>283</v>
      </c>
      <c r="D10" s="153" t="s">
        <v>184</v>
      </c>
      <c r="E10" s="152">
        <v>1</v>
      </c>
      <c r="F10" s="158" t="s">
        <v>276</v>
      </c>
      <c r="G10" s="150"/>
      <c r="H10" s="119">
        <v>1461.7705999999998</v>
      </c>
      <c r="I10" s="119">
        <v>5847.0823999999993</v>
      </c>
      <c r="J10" s="140">
        <f t="shared" si="0"/>
        <v>7308.8529999999992</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223</v>
      </c>
      <c r="B11" s="153" t="s">
        <v>28</v>
      </c>
      <c r="C11" s="153" t="s">
        <v>284</v>
      </c>
      <c r="D11" s="153" t="s">
        <v>279</v>
      </c>
      <c r="E11" s="152">
        <v>1</v>
      </c>
      <c r="F11" s="151" t="s">
        <v>275</v>
      </c>
      <c r="G11" s="150"/>
      <c r="H11" s="119">
        <v>1461.7705999999998</v>
      </c>
      <c r="I11" s="119">
        <v>5847.0823999999993</v>
      </c>
      <c r="J11" s="140">
        <f t="shared" si="0"/>
        <v>7308.8529999999992</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222</v>
      </c>
      <c r="B12" s="153" t="s">
        <v>28</v>
      </c>
      <c r="C12" s="153" t="s">
        <v>285</v>
      </c>
      <c r="D12" s="153" t="s">
        <v>184</v>
      </c>
      <c r="E12" s="152">
        <v>1</v>
      </c>
      <c r="F12" s="151" t="s">
        <v>274</v>
      </c>
      <c r="G12" s="150"/>
      <c r="H12" s="119">
        <v>1461.7705999999998</v>
      </c>
      <c r="I12" s="119">
        <v>5847.0823999999993</v>
      </c>
      <c r="J12" s="140">
        <f t="shared" si="0"/>
        <v>7308.8529999999992</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221</v>
      </c>
      <c r="B13" s="153" t="s">
        <v>28</v>
      </c>
      <c r="C13" s="153" t="s">
        <v>437</v>
      </c>
      <c r="D13" s="153" t="s">
        <v>184</v>
      </c>
      <c r="E13" s="152">
        <v>1</v>
      </c>
      <c r="F13" s="151" t="s">
        <v>273</v>
      </c>
      <c r="G13" s="150"/>
      <c r="H13" s="119">
        <v>1461.7705999999998</v>
      </c>
      <c r="I13" s="119">
        <v>5847.0823999999993</v>
      </c>
      <c r="J13" s="140">
        <f t="shared" si="0"/>
        <v>7308.8529999999992</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220</v>
      </c>
      <c r="B14" s="153" t="s">
        <v>28</v>
      </c>
      <c r="C14" s="153" t="s">
        <v>286</v>
      </c>
      <c r="D14" s="153" t="s">
        <v>279</v>
      </c>
      <c r="E14" s="152">
        <v>1</v>
      </c>
      <c r="F14" s="151" t="s">
        <v>272</v>
      </c>
      <c r="G14" s="150"/>
      <c r="H14" s="119">
        <v>1461.7705999999998</v>
      </c>
      <c r="I14" s="119">
        <v>5847.0823999999993</v>
      </c>
      <c r="J14" s="140">
        <f t="shared" si="0"/>
        <v>7308.8529999999992</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201" t="s">
        <v>219</v>
      </c>
      <c r="B15" s="153" t="s">
        <v>30</v>
      </c>
      <c r="C15" s="153" t="s">
        <v>286</v>
      </c>
      <c r="D15" s="153" t="s">
        <v>184</v>
      </c>
      <c r="E15" s="152">
        <v>1</v>
      </c>
      <c r="F15" s="201" t="s">
        <v>271</v>
      </c>
      <c r="G15" s="150"/>
      <c r="H15" s="119">
        <v>1229.2155000000002</v>
      </c>
      <c r="I15" s="119">
        <v>4916.862000000001</v>
      </c>
      <c r="J15" s="140">
        <f t="shared" si="0"/>
        <v>6146.0775000000012</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218</v>
      </c>
      <c r="B16" s="153" t="s">
        <v>30</v>
      </c>
      <c r="C16" s="153" t="s">
        <v>286</v>
      </c>
      <c r="D16" s="153" t="s">
        <v>279</v>
      </c>
      <c r="E16" s="152">
        <v>1</v>
      </c>
      <c r="F16" s="201" t="s">
        <v>270</v>
      </c>
      <c r="G16" s="150"/>
      <c r="H16" s="119">
        <v>1229.2155000000002</v>
      </c>
      <c r="I16" s="119">
        <v>4916.862000000001</v>
      </c>
      <c r="J16" s="140">
        <f t="shared" si="0"/>
        <v>6146.0775000000012</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217</v>
      </c>
      <c r="B17" s="153" t="s">
        <v>30</v>
      </c>
      <c r="C17" s="153" t="s">
        <v>286</v>
      </c>
      <c r="D17" s="153" t="s">
        <v>279</v>
      </c>
      <c r="E17" s="152">
        <v>1</v>
      </c>
      <c r="F17" s="201" t="s">
        <v>269</v>
      </c>
      <c r="G17" s="150"/>
      <c r="H17" s="119">
        <v>1229.2155000000002</v>
      </c>
      <c r="I17" s="119">
        <v>4916.862000000001</v>
      </c>
      <c r="J17" s="140">
        <f t="shared" si="0"/>
        <v>6146.0775000000012</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216</v>
      </c>
      <c r="B18" s="153" t="s">
        <v>30</v>
      </c>
      <c r="C18" s="153" t="s">
        <v>286</v>
      </c>
      <c r="D18" s="153" t="s">
        <v>279</v>
      </c>
      <c r="E18" s="152">
        <v>1</v>
      </c>
      <c r="F18" s="201" t="s">
        <v>268</v>
      </c>
      <c r="G18" s="150"/>
      <c r="H18" s="119">
        <v>1229.2155000000002</v>
      </c>
      <c r="I18" s="119">
        <v>4916.862000000001</v>
      </c>
      <c r="J18" s="140">
        <f t="shared" si="0"/>
        <v>6146.0775000000012</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7" t="s">
        <v>215</v>
      </c>
      <c r="B19" s="153" t="s">
        <v>30</v>
      </c>
      <c r="C19" s="153" t="s">
        <v>287</v>
      </c>
      <c r="D19" s="153" t="s">
        <v>279</v>
      </c>
      <c r="E19" s="152">
        <v>1</v>
      </c>
      <c r="F19" s="206" t="s">
        <v>267</v>
      </c>
      <c r="G19" s="150"/>
      <c r="H19" s="119">
        <v>1229.2155000000002</v>
      </c>
      <c r="I19" s="119">
        <v>4916.862000000001</v>
      </c>
      <c r="J19" s="140">
        <f t="shared" si="0"/>
        <v>6146.0775000000012</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1" t="s">
        <v>214</v>
      </c>
      <c r="B20" s="153" t="s">
        <v>30</v>
      </c>
      <c r="C20" s="153" t="s">
        <v>288</v>
      </c>
      <c r="D20" s="153" t="s">
        <v>279</v>
      </c>
      <c r="E20" s="152">
        <v>1</v>
      </c>
      <c r="F20" s="158" t="s">
        <v>266</v>
      </c>
      <c r="G20" s="150"/>
      <c r="H20" s="119">
        <v>1229.2155000000002</v>
      </c>
      <c r="I20" s="119">
        <v>4916.862000000001</v>
      </c>
      <c r="J20" s="140">
        <f t="shared" si="0"/>
        <v>6146.0775000000012</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213</v>
      </c>
      <c r="B21" s="153" t="s">
        <v>30</v>
      </c>
      <c r="C21" s="153" t="s">
        <v>281</v>
      </c>
      <c r="D21" s="153" t="s">
        <v>280</v>
      </c>
      <c r="E21" s="152">
        <v>1</v>
      </c>
      <c r="F21" s="151" t="s">
        <v>265</v>
      </c>
      <c r="G21" s="150"/>
      <c r="H21" s="119">
        <v>1229.2155000000002</v>
      </c>
      <c r="I21" s="119">
        <v>4916.862000000001</v>
      </c>
      <c r="J21" s="140">
        <f t="shared" si="0"/>
        <v>6146.0775000000012</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158" t="s">
        <v>212</v>
      </c>
      <c r="B22" s="153" t="s">
        <v>30</v>
      </c>
      <c r="C22" s="153" t="s">
        <v>282</v>
      </c>
      <c r="D22" s="153" t="s">
        <v>279</v>
      </c>
      <c r="E22" s="152">
        <v>1</v>
      </c>
      <c r="F22" s="158" t="s">
        <v>264</v>
      </c>
      <c r="G22" s="150"/>
      <c r="H22" s="119">
        <v>1229.2155000000002</v>
      </c>
      <c r="I22" s="119">
        <v>4916.862000000001</v>
      </c>
      <c r="J22" s="140">
        <f t="shared" si="0"/>
        <v>6146.0775000000012</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92" t="s">
        <v>211</v>
      </c>
      <c r="B23" s="153" t="s">
        <v>32</v>
      </c>
      <c r="C23" s="153" t="s">
        <v>283</v>
      </c>
      <c r="D23" s="153" t="s">
        <v>184</v>
      </c>
      <c r="E23" s="152">
        <v>1</v>
      </c>
      <c r="F23" s="151" t="s">
        <v>263</v>
      </c>
      <c r="G23" s="150"/>
      <c r="H23" s="119">
        <v>1129.5494600000002</v>
      </c>
      <c r="I23" s="119">
        <v>4518.1978400000007</v>
      </c>
      <c r="J23" s="140">
        <f t="shared" si="0"/>
        <v>5647.7473000000009</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210</v>
      </c>
      <c r="B24" s="153" t="s">
        <v>32</v>
      </c>
      <c r="C24" s="153" t="s">
        <v>284</v>
      </c>
      <c r="D24" s="153" t="s">
        <v>280</v>
      </c>
      <c r="E24" s="152">
        <v>1</v>
      </c>
      <c r="F24" s="158" t="s">
        <v>262</v>
      </c>
      <c r="G24" s="150"/>
      <c r="H24" s="119">
        <v>1129.5494600000002</v>
      </c>
      <c r="I24" s="119">
        <v>4518.1978400000007</v>
      </c>
      <c r="J24" s="140">
        <f t="shared" si="0"/>
        <v>5647.7473000000009</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58" t="s">
        <v>209</v>
      </c>
      <c r="B25" s="153" t="s">
        <v>32</v>
      </c>
      <c r="C25" s="153" t="s">
        <v>286</v>
      </c>
      <c r="D25" s="153" t="s">
        <v>279</v>
      </c>
      <c r="E25" s="152">
        <v>1</v>
      </c>
      <c r="F25" s="158" t="s">
        <v>261</v>
      </c>
      <c r="G25" s="150"/>
      <c r="H25" s="119">
        <v>1129.5494600000002</v>
      </c>
      <c r="I25" s="119">
        <v>4518.1978400000007</v>
      </c>
      <c r="J25" s="140">
        <f t="shared" si="0"/>
        <v>5647.7473000000009</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208</v>
      </c>
      <c r="B26" s="153" t="s">
        <v>32</v>
      </c>
      <c r="C26" s="153" t="s">
        <v>289</v>
      </c>
      <c r="D26" s="153" t="s">
        <v>279</v>
      </c>
      <c r="E26" s="152">
        <v>1</v>
      </c>
      <c r="F26" s="151" t="s">
        <v>260</v>
      </c>
      <c r="G26" s="150"/>
      <c r="H26" s="119">
        <v>1129.5494600000002</v>
      </c>
      <c r="I26" s="119">
        <v>4518.1978400000007</v>
      </c>
      <c r="J26" s="140">
        <f t="shared" si="0"/>
        <v>5647.7473000000009</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207</v>
      </c>
      <c r="B27" s="153" t="s">
        <v>34</v>
      </c>
      <c r="C27" s="153" t="s">
        <v>290</v>
      </c>
      <c r="D27" s="153" t="s">
        <v>279</v>
      </c>
      <c r="E27" s="152">
        <v>1</v>
      </c>
      <c r="F27" s="158" t="s">
        <v>259</v>
      </c>
      <c r="G27" s="150"/>
      <c r="H27" s="119">
        <v>930.21738000000005</v>
      </c>
      <c r="I27" s="119">
        <v>3720.8695200000002</v>
      </c>
      <c r="J27" s="140">
        <f t="shared" si="0"/>
        <v>4651.0869000000002</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206</v>
      </c>
      <c r="B28" s="153" t="s">
        <v>34</v>
      </c>
      <c r="C28" s="153" t="s">
        <v>291</v>
      </c>
      <c r="D28" s="153" t="s">
        <v>279</v>
      </c>
      <c r="E28" s="152">
        <v>1</v>
      </c>
      <c r="F28" s="158" t="s">
        <v>258</v>
      </c>
      <c r="G28" s="150"/>
      <c r="H28" s="119">
        <v>930.21738000000005</v>
      </c>
      <c r="I28" s="119">
        <v>3720.8695200000002</v>
      </c>
      <c r="J28" s="140">
        <f t="shared" si="0"/>
        <v>4651.0869000000002</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205</v>
      </c>
      <c r="B29" s="153" t="s">
        <v>34</v>
      </c>
      <c r="C29" s="153" t="s">
        <v>292</v>
      </c>
      <c r="D29" s="153" t="s">
        <v>279</v>
      </c>
      <c r="E29" s="152">
        <v>1</v>
      </c>
      <c r="F29" s="151" t="s">
        <v>257</v>
      </c>
      <c r="G29" s="150"/>
      <c r="H29" s="119">
        <v>930.21738000000005</v>
      </c>
      <c r="I29" s="119">
        <v>3720.8695200000002</v>
      </c>
      <c r="J29" s="140">
        <f t="shared" si="0"/>
        <v>4651.0869000000002</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204</v>
      </c>
      <c r="B30" s="153" t="s">
        <v>34</v>
      </c>
      <c r="C30" s="153" t="s">
        <v>285</v>
      </c>
      <c r="D30" s="153" t="s">
        <v>279</v>
      </c>
      <c r="E30" s="152">
        <v>1</v>
      </c>
      <c r="F30" s="151" t="s">
        <v>256</v>
      </c>
      <c r="G30" s="150"/>
      <c r="H30" s="119">
        <v>930.21738000000005</v>
      </c>
      <c r="I30" s="119">
        <v>3720.8695200000002</v>
      </c>
      <c r="J30" s="140">
        <f t="shared" si="0"/>
        <v>4651.0869000000002</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201" t="s">
        <v>203</v>
      </c>
      <c r="B31" s="153" t="s">
        <v>34</v>
      </c>
      <c r="C31" s="153" t="s">
        <v>286</v>
      </c>
      <c r="D31" s="153" t="s">
        <v>279</v>
      </c>
      <c r="E31" s="152">
        <v>1</v>
      </c>
      <c r="F31" s="205" t="s">
        <v>255</v>
      </c>
      <c r="G31" s="150"/>
      <c r="H31" s="119">
        <v>930.21738000000005</v>
      </c>
      <c r="I31" s="119">
        <v>3720.8695200000002</v>
      </c>
      <c r="J31" s="140">
        <f t="shared" si="0"/>
        <v>4651.0869000000002</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192" t="s">
        <v>202</v>
      </c>
      <c r="B32" s="153" t="s">
        <v>34</v>
      </c>
      <c r="C32" s="153" t="s">
        <v>282</v>
      </c>
      <c r="D32" s="153" t="s">
        <v>279</v>
      </c>
      <c r="E32" s="152">
        <v>1</v>
      </c>
      <c r="F32" s="151" t="s">
        <v>254</v>
      </c>
      <c r="G32" s="150"/>
      <c r="H32" s="119">
        <v>930.21738000000005</v>
      </c>
      <c r="I32" s="119">
        <v>3720.8695200000002</v>
      </c>
      <c r="J32" s="140">
        <f t="shared" si="0"/>
        <v>4651.0869000000002</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201</v>
      </c>
      <c r="B33" s="153" t="s">
        <v>34</v>
      </c>
      <c r="C33" s="153" t="s">
        <v>285</v>
      </c>
      <c r="D33" s="153" t="s">
        <v>279</v>
      </c>
      <c r="E33" s="152">
        <v>1</v>
      </c>
      <c r="F33" s="151" t="s">
        <v>253</v>
      </c>
      <c r="G33" s="150"/>
      <c r="H33" s="119">
        <v>930.21738000000005</v>
      </c>
      <c r="I33" s="119">
        <v>3720.8695200000002</v>
      </c>
      <c r="J33" s="140">
        <f t="shared" si="0"/>
        <v>4651.0869000000002</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200</v>
      </c>
      <c r="B34" s="153" t="s">
        <v>34</v>
      </c>
      <c r="C34" s="153" t="s">
        <v>293</v>
      </c>
      <c r="D34" s="153" t="s">
        <v>280</v>
      </c>
      <c r="E34" s="152">
        <v>1</v>
      </c>
      <c r="F34" s="151" t="s">
        <v>252</v>
      </c>
      <c r="G34" s="150"/>
      <c r="H34" s="119">
        <v>930.21738000000005</v>
      </c>
      <c r="I34" s="119">
        <v>3720.8695200000002</v>
      </c>
      <c r="J34" s="140">
        <f t="shared" si="0"/>
        <v>4651.0869000000002</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199</v>
      </c>
      <c r="B35" s="153" t="s">
        <v>36</v>
      </c>
      <c r="C35" s="153" t="s">
        <v>288</v>
      </c>
      <c r="D35" s="153" t="s">
        <v>280</v>
      </c>
      <c r="E35" s="152">
        <v>1</v>
      </c>
      <c r="F35" s="151" t="s">
        <v>251</v>
      </c>
      <c r="G35" s="150"/>
      <c r="H35" s="119">
        <v>807.29492399999992</v>
      </c>
      <c r="I35" s="119">
        <v>3229.1796959999997</v>
      </c>
      <c r="J35" s="140">
        <f t="shared" si="0"/>
        <v>4036.4746199999995</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198</v>
      </c>
      <c r="B36" s="153" t="s">
        <v>36</v>
      </c>
      <c r="C36" s="153" t="s">
        <v>294</v>
      </c>
      <c r="D36" s="153" t="s">
        <v>279</v>
      </c>
      <c r="E36" s="152">
        <v>1</v>
      </c>
      <c r="F36" s="151" t="s">
        <v>250</v>
      </c>
      <c r="G36" s="150"/>
      <c r="H36" s="119">
        <v>807.29492399999992</v>
      </c>
      <c r="I36" s="119">
        <v>3229.1796959999997</v>
      </c>
      <c r="J36" s="140">
        <f t="shared" si="0"/>
        <v>4036.4746199999995</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197</v>
      </c>
      <c r="B37" s="153" t="s">
        <v>36</v>
      </c>
      <c r="C37" s="153" t="s">
        <v>295</v>
      </c>
      <c r="D37" s="153" t="s">
        <v>279</v>
      </c>
      <c r="E37" s="152">
        <v>1</v>
      </c>
      <c r="F37" s="151" t="s">
        <v>249</v>
      </c>
      <c r="G37" s="150"/>
      <c r="H37" s="119">
        <v>807.29492399999992</v>
      </c>
      <c r="I37" s="119">
        <v>3229.1796959999997</v>
      </c>
      <c r="J37" s="140">
        <f t="shared" si="0"/>
        <v>4036.4746199999995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196</v>
      </c>
      <c r="B38" s="153" t="s">
        <v>38</v>
      </c>
      <c r="C38" s="153" t="s">
        <v>283</v>
      </c>
      <c r="D38" s="153" t="s">
        <v>279</v>
      </c>
      <c r="E38" s="152">
        <v>1</v>
      </c>
      <c r="F38" s="151" t="s">
        <v>248</v>
      </c>
      <c r="G38" s="150"/>
      <c r="H38" s="119">
        <v>664.44228000000021</v>
      </c>
      <c r="I38" s="119">
        <v>2657.7691200000008</v>
      </c>
      <c r="J38" s="140">
        <f t="shared" si="0"/>
        <v>3322.211400000001</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195</v>
      </c>
      <c r="B39" s="153" t="s">
        <v>38</v>
      </c>
      <c r="C39" s="153" t="s">
        <v>285</v>
      </c>
      <c r="D39" s="153" t="s">
        <v>279</v>
      </c>
      <c r="E39" s="152">
        <v>1</v>
      </c>
      <c r="F39" s="151" t="s">
        <v>247</v>
      </c>
      <c r="G39" s="150"/>
      <c r="H39" s="119">
        <v>664.44228000000021</v>
      </c>
      <c r="I39" s="119">
        <v>2657.7691200000008</v>
      </c>
      <c r="J39" s="140">
        <f t="shared" ref="J39:J66" si="1">SUM(G39:I39)</f>
        <v>3322.211400000001</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195</v>
      </c>
      <c r="B40" s="153" t="s">
        <v>38</v>
      </c>
      <c r="C40" s="153" t="s">
        <v>285</v>
      </c>
      <c r="D40" s="153" t="s">
        <v>279</v>
      </c>
      <c r="E40" s="152">
        <v>1</v>
      </c>
      <c r="F40" s="151" t="s">
        <v>246</v>
      </c>
      <c r="G40" s="150"/>
      <c r="H40" s="119">
        <v>664.44228000000021</v>
      </c>
      <c r="I40" s="119">
        <v>2657.7691200000008</v>
      </c>
      <c r="J40" s="140">
        <f t="shared" si="1"/>
        <v>3322.211400000001</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195</v>
      </c>
      <c r="B41" s="153" t="s">
        <v>38</v>
      </c>
      <c r="C41" s="153" t="s">
        <v>285</v>
      </c>
      <c r="D41" s="153" t="s">
        <v>279</v>
      </c>
      <c r="E41" s="152">
        <v>1</v>
      </c>
      <c r="F41" s="151" t="s">
        <v>245</v>
      </c>
      <c r="G41" s="150"/>
      <c r="H41" s="119">
        <v>664.44228000000021</v>
      </c>
      <c r="I41" s="119">
        <v>2657.7691200000008</v>
      </c>
      <c r="J41" s="140">
        <f t="shared" si="1"/>
        <v>3322.211400000001</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194</v>
      </c>
      <c r="B42" s="153" t="s">
        <v>38</v>
      </c>
      <c r="C42" s="153" t="s">
        <v>282</v>
      </c>
      <c r="D42" s="153" t="s">
        <v>280</v>
      </c>
      <c r="E42" s="152">
        <v>1</v>
      </c>
      <c r="F42" s="151" t="s">
        <v>959</v>
      </c>
      <c r="G42" s="150"/>
      <c r="H42" s="119">
        <v>664.44228000000021</v>
      </c>
      <c r="I42" s="119">
        <v>2657.7691200000008</v>
      </c>
      <c r="J42" s="140">
        <f t="shared" si="1"/>
        <v>3322.211400000001</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193</v>
      </c>
      <c r="B43" s="153" t="s">
        <v>40</v>
      </c>
      <c r="C43" s="153" t="s">
        <v>288</v>
      </c>
      <c r="D43" s="153" t="s">
        <v>279</v>
      </c>
      <c r="E43" s="152">
        <v>1</v>
      </c>
      <c r="F43" s="151" t="s">
        <v>244</v>
      </c>
      <c r="G43" s="150"/>
      <c r="H43" s="119">
        <v>431.88718</v>
      </c>
      <c r="I43" s="119">
        <v>1727.54872</v>
      </c>
      <c r="J43" s="140">
        <f t="shared" si="1"/>
        <v>2159.4358999999999</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192</v>
      </c>
      <c r="B44" s="153" t="s">
        <v>40</v>
      </c>
      <c r="C44" s="153" t="s">
        <v>285</v>
      </c>
      <c r="D44" s="153" t="s">
        <v>279</v>
      </c>
      <c r="E44" s="152">
        <v>1</v>
      </c>
      <c r="F44" s="151" t="s">
        <v>243</v>
      </c>
      <c r="G44" s="150"/>
      <c r="H44" s="119">
        <v>431.88718</v>
      </c>
      <c r="I44" s="119">
        <v>1727.54872</v>
      </c>
      <c r="J44" s="140">
        <f t="shared" si="1"/>
        <v>2159.4358999999999</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192</v>
      </c>
      <c r="B45" s="153" t="s">
        <v>40</v>
      </c>
      <c r="C45" s="153" t="s">
        <v>296</v>
      </c>
      <c r="D45" s="153" t="s">
        <v>279</v>
      </c>
      <c r="E45" s="152">
        <v>1</v>
      </c>
      <c r="F45" s="151" t="s">
        <v>242</v>
      </c>
      <c r="G45" s="150"/>
      <c r="H45" s="119">
        <v>431.88718</v>
      </c>
      <c r="I45" s="119">
        <v>1727.54872</v>
      </c>
      <c r="J45" s="140">
        <f t="shared" si="1"/>
        <v>2159.4358999999999</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282</v>
      </c>
      <c r="D46" s="153" t="s">
        <v>279</v>
      </c>
      <c r="E46" s="152">
        <v>1</v>
      </c>
      <c r="F46" s="151" t="s">
        <v>241</v>
      </c>
      <c r="G46" s="150"/>
      <c r="H46" s="119">
        <v>431.88718</v>
      </c>
      <c r="I46" s="119">
        <v>1727.54872</v>
      </c>
      <c r="J46" s="140">
        <f t="shared" si="1"/>
        <v>2159.4358999999999</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286</v>
      </c>
      <c r="D47" s="153" t="s">
        <v>280</v>
      </c>
      <c r="E47" s="152">
        <v>1</v>
      </c>
      <c r="F47" s="151" t="s">
        <v>240</v>
      </c>
      <c r="G47" s="150"/>
      <c r="H47" s="119">
        <v>431.88718</v>
      </c>
      <c r="I47" s="119">
        <v>1727.54872</v>
      </c>
      <c r="J47" s="140">
        <f t="shared" si="1"/>
        <v>2159.4358999999999</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183</v>
      </c>
      <c r="D48" s="153" t="s">
        <v>279</v>
      </c>
      <c r="E48" s="152">
        <v>1</v>
      </c>
      <c r="F48" s="151" t="s">
        <v>239</v>
      </c>
      <c r="G48" s="150"/>
      <c r="H48" s="119">
        <v>431.88718</v>
      </c>
      <c r="I48" s="119">
        <v>1727.54872</v>
      </c>
      <c r="J48" s="140">
        <f t="shared" si="1"/>
        <v>2159.4358999999999</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t="s">
        <v>183</v>
      </c>
      <c r="D49" s="153" t="s">
        <v>279</v>
      </c>
      <c r="E49" s="152">
        <v>1</v>
      </c>
      <c r="F49" s="151" t="s">
        <v>238</v>
      </c>
      <c r="G49" s="150"/>
      <c r="H49" s="119">
        <v>431.88718</v>
      </c>
      <c r="I49" s="119">
        <v>1727.54872</v>
      </c>
      <c r="J49" s="140">
        <f t="shared" si="1"/>
        <v>2159.4358999999999</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280</v>
      </c>
      <c r="E50" s="152">
        <v>1</v>
      </c>
      <c r="F50" s="158" t="s">
        <v>237</v>
      </c>
      <c r="G50" s="150"/>
      <c r="H50" s="119">
        <v>431.88718</v>
      </c>
      <c r="I50" s="119">
        <v>1727.54872</v>
      </c>
      <c r="J50" s="140">
        <f t="shared" si="1"/>
        <v>2159.4358999999999</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8" t="s">
        <v>236</v>
      </c>
      <c r="G51" s="150"/>
      <c r="H51" s="119">
        <v>431.88718</v>
      </c>
      <c r="I51" s="119">
        <v>1727.54872</v>
      </c>
      <c r="J51" s="140">
        <f t="shared" si="1"/>
        <v>2159.4358999999999</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296</v>
      </c>
      <c r="D52" s="153" t="s">
        <v>279</v>
      </c>
      <c r="E52" s="152">
        <v>1</v>
      </c>
      <c r="F52" s="158" t="s">
        <v>1019</v>
      </c>
      <c r="G52" s="150"/>
      <c r="H52" s="119">
        <v>431.88718</v>
      </c>
      <c r="I52" s="119">
        <v>1727.54872</v>
      </c>
      <c r="J52" s="140">
        <f t="shared" si="1"/>
        <v>2159.4358999999999</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191</v>
      </c>
      <c r="B53" s="153" t="s">
        <v>40</v>
      </c>
      <c r="C53" s="153" t="s">
        <v>297</v>
      </c>
      <c r="D53" s="153" t="s">
        <v>280</v>
      </c>
      <c r="E53" s="152">
        <v>1</v>
      </c>
      <c r="F53" s="151" t="s">
        <v>235</v>
      </c>
      <c r="G53" s="150"/>
      <c r="H53" s="119">
        <v>431.88718</v>
      </c>
      <c r="I53" s="119">
        <v>1727.54872</v>
      </c>
      <c r="J53" s="140">
        <f t="shared" si="1"/>
        <v>2159.4358999999999</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190</v>
      </c>
      <c r="B54" s="153" t="s">
        <v>40</v>
      </c>
      <c r="C54" s="153" t="s">
        <v>298</v>
      </c>
      <c r="D54" s="153" t="s">
        <v>280</v>
      </c>
      <c r="E54" s="152">
        <v>1</v>
      </c>
      <c r="F54" s="151" t="s">
        <v>234</v>
      </c>
      <c r="G54" s="150"/>
      <c r="H54" s="119">
        <v>431.88718</v>
      </c>
      <c r="I54" s="119">
        <v>1727.54872</v>
      </c>
      <c r="J54" s="140">
        <f t="shared" si="1"/>
        <v>2159.4358999999999</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190</v>
      </c>
      <c r="B55" s="153" t="s">
        <v>40</v>
      </c>
      <c r="C55" s="153" t="s">
        <v>296</v>
      </c>
      <c r="D55" s="153" t="s">
        <v>279</v>
      </c>
      <c r="E55" s="152">
        <v>1</v>
      </c>
      <c r="F55" s="158" t="s">
        <v>233</v>
      </c>
      <c r="G55" s="150"/>
      <c r="H55" s="119">
        <v>431.88718</v>
      </c>
      <c r="I55" s="119">
        <v>1727.54872</v>
      </c>
      <c r="J55" s="140">
        <f t="shared" si="1"/>
        <v>2159.4358999999999</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282</v>
      </c>
      <c r="D56" s="153" t="s">
        <v>279</v>
      </c>
      <c r="E56" s="152">
        <v>1</v>
      </c>
      <c r="F56" s="151" t="s">
        <v>232</v>
      </c>
      <c r="G56" s="150"/>
      <c r="H56" s="119">
        <v>431.88718</v>
      </c>
      <c r="I56" s="119">
        <v>1727.54872</v>
      </c>
      <c r="J56" s="140">
        <f t="shared" si="1"/>
        <v>2159.4358999999999</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299</v>
      </c>
      <c r="D57" s="153" t="s">
        <v>279</v>
      </c>
      <c r="E57" s="152">
        <v>1</v>
      </c>
      <c r="F57" s="151" t="s">
        <v>951</v>
      </c>
      <c r="G57" s="150"/>
      <c r="H57" s="119">
        <v>431.88718</v>
      </c>
      <c r="I57" s="119">
        <v>1727.54872</v>
      </c>
      <c r="J57" s="140">
        <f t="shared" si="1"/>
        <v>2159.4358999999999</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291</v>
      </c>
      <c r="D58" s="153" t="s">
        <v>279</v>
      </c>
      <c r="E58" s="152">
        <v>1</v>
      </c>
      <c r="F58" s="151" t="s">
        <v>936</v>
      </c>
      <c r="G58" s="150"/>
      <c r="H58" s="119">
        <v>431.88718</v>
      </c>
      <c r="I58" s="119">
        <v>1727.54872</v>
      </c>
      <c r="J58" s="140">
        <f t="shared" si="1"/>
        <v>2159.4358999999999</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183</v>
      </c>
      <c r="D59" s="153" t="s">
        <v>280</v>
      </c>
      <c r="E59" s="152">
        <v>1</v>
      </c>
      <c r="F59" s="163" t="s">
        <v>976</v>
      </c>
      <c r="G59" s="150"/>
      <c r="H59" s="119">
        <v>431.88718</v>
      </c>
      <c r="I59" s="119">
        <v>1727.54872</v>
      </c>
      <c r="J59" s="140">
        <f t="shared" si="1"/>
        <v>2159.4358999999999</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189</v>
      </c>
      <c r="B60" s="153" t="s">
        <v>40</v>
      </c>
      <c r="C60" s="153" t="s">
        <v>300</v>
      </c>
      <c r="D60" s="153" t="s">
        <v>280</v>
      </c>
      <c r="E60" s="152">
        <v>1</v>
      </c>
      <c r="F60" s="151" t="s">
        <v>565</v>
      </c>
      <c r="G60" s="150"/>
      <c r="H60" s="119">
        <v>431.88718</v>
      </c>
      <c r="I60" s="119">
        <v>1727.54872</v>
      </c>
      <c r="J60" s="140">
        <f t="shared" si="1"/>
        <v>2159.4358999999999</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188</v>
      </c>
      <c r="B61" s="153" t="s">
        <v>40</v>
      </c>
      <c r="C61" s="153" t="s">
        <v>301</v>
      </c>
      <c r="D61" s="153" t="s">
        <v>280</v>
      </c>
      <c r="E61" s="152">
        <v>1</v>
      </c>
      <c r="F61" s="151" t="s">
        <v>229</v>
      </c>
      <c r="G61" s="150"/>
      <c r="H61" s="119">
        <v>431.88718</v>
      </c>
      <c r="I61" s="119">
        <v>1727.54872</v>
      </c>
      <c r="J61" s="140">
        <f t="shared" si="1"/>
        <v>2159.4358999999999</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187</v>
      </c>
      <c r="B62" s="153" t="s">
        <v>44</v>
      </c>
      <c r="C62" s="153" t="s">
        <v>183</v>
      </c>
      <c r="D62" s="153" t="s">
        <v>279</v>
      </c>
      <c r="E62" s="152">
        <v>1</v>
      </c>
      <c r="F62" s="151" t="s">
        <v>228</v>
      </c>
      <c r="G62" s="150"/>
      <c r="H62" s="119">
        <v>232.55510000000001</v>
      </c>
      <c r="I62" s="119">
        <v>930.22040000000004</v>
      </c>
      <c r="J62" s="140">
        <f t="shared" si="1"/>
        <v>1162.7755</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187</v>
      </c>
      <c r="B63" s="153" t="s">
        <v>44</v>
      </c>
      <c r="C63" s="153" t="s">
        <v>288</v>
      </c>
      <c r="D63" s="153" t="s">
        <v>279</v>
      </c>
      <c r="E63" s="152">
        <v>1</v>
      </c>
      <c r="F63" s="151" t="s">
        <v>227</v>
      </c>
      <c r="G63" s="150"/>
      <c r="H63" s="119">
        <v>232.55510000000001</v>
      </c>
      <c r="I63" s="119">
        <v>930.22040000000004</v>
      </c>
      <c r="J63" s="140">
        <f t="shared" si="1"/>
        <v>1162.7755</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286</v>
      </c>
      <c r="D64" s="153" t="s">
        <v>279</v>
      </c>
      <c r="E64" s="152">
        <v>1</v>
      </c>
      <c r="F64" s="151" t="s">
        <v>955</v>
      </c>
      <c r="G64" s="150"/>
      <c r="H64" s="119">
        <v>232.55510000000001</v>
      </c>
      <c r="I64" s="119">
        <v>930.22040000000004</v>
      </c>
      <c r="J64" s="140">
        <f t="shared" si="1"/>
        <v>1162.7755</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293</v>
      </c>
      <c r="D65" s="153" t="s">
        <v>279</v>
      </c>
      <c r="E65" s="152">
        <v>1</v>
      </c>
      <c r="F65" s="151" t="s">
        <v>226</v>
      </c>
      <c r="G65" s="150"/>
      <c r="H65" s="119">
        <v>232.55510000000001</v>
      </c>
      <c r="I65" s="119">
        <v>930.22040000000004</v>
      </c>
      <c r="J65" s="140">
        <f t="shared" si="1"/>
        <v>1162.7755</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972</v>
      </c>
      <c r="G66" s="150"/>
      <c r="H66" s="119">
        <v>232.55510000000001</v>
      </c>
      <c r="I66" s="119">
        <v>930.22040000000004</v>
      </c>
      <c r="J66" s="140">
        <f t="shared" si="1"/>
        <v>1162.7755</v>
      </c>
      <c r="K66" s="131"/>
      <c r="L66" s="131"/>
      <c r="M66" s="131"/>
      <c r="N66" s="131"/>
      <c r="O66" s="131"/>
      <c r="P66" s="131"/>
      <c r="Q66" s="131"/>
      <c r="R66" s="149"/>
      <c r="S66" s="149"/>
      <c r="T66" s="149"/>
      <c r="U66" s="149"/>
      <c r="V66" s="149"/>
      <c r="W66" s="149"/>
      <c r="X66" s="149"/>
      <c r="Y66" s="149"/>
      <c r="Z66" s="149"/>
      <c r="AA66" s="149"/>
      <c r="AB66" s="149"/>
      <c r="AC66" s="149"/>
      <c r="AD66" s="149"/>
    </row>
    <row r="67" spans="1:30" ht="45" x14ac:dyDescent="0.2">
      <c r="A67" s="137" t="s">
        <v>14</v>
      </c>
      <c r="B67" s="137" t="s">
        <v>15</v>
      </c>
      <c r="C67" s="136" t="s">
        <v>16</v>
      </c>
      <c r="D67" s="136" t="s">
        <v>17</v>
      </c>
      <c r="E67" s="136" t="s">
        <v>18</v>
      </c>
      <c r="F67" s="135"/>
      <c r="G67" s="136" t="s">
        <v>19</v>
      </c>
      <c r="H67" s="136" t="s">
        <v>20</v>
      </c>
      <c r="I67" s="136" t="s">
        <v>21</v>
      </c>
      <c r="J67" s="136" t="s">
        <v>22</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44" t="s">
        <v>23</v>
      </c>
      <c r="B68" s="152" t="s">
        <v>24</v>
      </c>
      <c r="C68" s="142">
        <f>SUMIFS($E$7:$E$66,$B$7:$B$66,"DAS",$D$7:$D$66,"&lt;&gt;VAGO")</f>
        <v>1</v>
      </c>
      <c r="D68" s="142">
        <f>SUMIFS($E$7:$E$66,$B$7:$B$66,"DAS",$D$7:$D$66,"VAGO")</f>
        <v>0</v>
      </c>
      <c r="E68" s="142">
        <f t="shared" ref="E68:E78" si="2">C68+D68</f>
        <v>1</v>
      </c>
      <c r="F68" s="148"/>
      <c r="G68" s="204">
        <f>SUMIF($B$7:$B$66,"DAS",$G$7:$G$66)</f>
        <v>0</v>
      </c>
      <c r="H68" s="204">
        <f>SUMIF($B$7:$B$66,"DAS",$H$7:$H$66)</f>
        <v>10570</v>
      </c>
      <c r="I68" s="204">
        <f>SUMIF($B$7:$B$66,"DAS",$I$7:$I$66)</f>
        <v>0</v>
      </c>
      <c r="J68" s="204">
        <f>SUMIF($B$7:$B$66,"DAS",$J$7:$J$66)</f>
        <v>10570</v>
      </c>
      <c r="K68" s="130"/>
      <c r="L68" s="130"/>
      <c r="M68" s="130"/>
      <c r="N68" s="130"/>
      <c r="O68" s="130"/>
      <c r="P68" s="130"/>
      <c r="Q68" s="130"/>
    </row>
    <row r="69" spans="1:30" x14ac:dyDescent="0.2">
      <c r="A69" s="144" t="s">
        <v>25</v>
      </c>
      <c r="B69" s="152" t="s">
        <v>26</v>
      </c>
      <c r="C69" s="142">
        <f>SUMIFS($E$7:$E$66,$B$7:$B$66,"DAS-1",$D$7:$D$66,"&lt;&gt;VAGO")</f>
        <v>2</v>
      </c>
      <c r="D69" s="142">
        <f>SUMIFS($E$7:$E$66,$B$7:$B$66,"DAS-1",$D$7:$D$66,"VAGO")</f>
        <v>0</v>
      </c>
      <c r="E69" s="142">
        <f t="shared" si="2"/>
        <v>2</v>
      </c>
      <c r="F69" s="141"/>
      <c r="G69" s="204">
        <f>SUMIF($B$7:$B$66,"DAS-1",$G$7:$G$66)</f>
        <v>0</v>
      </c>
      <c r="H69" s="204">
        <f>SUMIF($B$7:$B$66,"DAS-1",$H$7:$H$66)</f>
        <v>3986.6476400000006</v>
      </c>
      <c r="I69" s="204">
        <f>SUMIF($B$7:$B$66,"DAS-1",$I$7:$I$66)</f>
        <v>15946.590560000001</v>
      </c>
      <c r="J69" s="204">
        <f>SUMIF($B$7:$B$66,"DAS-1",$J$7:$J$66)</f>
        <v>19933.2382</v>
      </c>
      <c r="K69" s="130"/>
      <c r="L69" s="130"/>
      <c r="M69" s="130"/>
      <c r="N69" s="130"/>
      <c r="O69" s="130"/>
      <c r="P69" s="130"/>
      <c r="Q69" s="130"/>
    </row>
    <row r="70" spans="1:30" x14ac:dyDescent="0.2">
      <c r="A70" s="144" t="s">
        <v>27</v>
      </c>
      <c r="B70" s="152" t="s">
        <v>28</v>
      </c>
      <c r="C70" s="142">
        <f>SUMIFS($E$7:$E$66,$B$7:$B$66,"DAS-2",$D$7:$D$66,"&lt;&gt;VAGO")</f>
        <v>5</v>
      </c>
      <c r="D70" s="142">
        <f>SUMIFS($E$7:$E$66,$B$7:$B$66,"DAS-2",$D$7:$D$66,"VAGO")</f>
        <v>0</v>
      </c>
      <c r="E70" s="142">
        <f t="shared" si="2"/>
        <v>5</v>
      </c>
      <c r="F70" s="141"/>
      <c r="G70" s="204">
        <f>SUMIF($B$7:$B$66,"DAS-2",$G$7:$G$66)</f>
        <v>0</v>
      </c>
      <c r="H70" s="204">
        <f>SUMIF($B$7:$B$66,"DAS-2",$H$7:$H$66)</f>
        <v>7308.8529999999992</v>
      </c>
      <c r="I70" s="204">
        <f>SUMIF($B$7:$B$66,"DAS-2",$I$7:$I$66)</f>
        <v>29235.411999999997</v>
      </c>
      <c r="J70" s="204">
        <f>SUMIF($B$7:$B$66,"DAS-2",$J$7:$J$66)</f>
        <v>36544.264999999999</v>
      </c>
      <c r="K70" s="130"/>
      <c r="L70" s="130"/>
      <c r="M70" s="130"/>
      <c r="N70" s="130"/>
      <c r="O70" s="130"/>
      <c r="P70" s="130"/>
      <c r="Q70" s="130"/>
    </row>
    <row r="71" spans="1:30" x14ac:dyDescent="0.2">
      <c r="A71" s="144" t="s">
        <v>29</v>
      </c>
      <c r="B71" s="152" t="s">
        <v>30</v>
      </c>
      <c r="C71" s="142">
        <f>SUMIFS($E$7:$E$66,$B$7:$B$66,"DAS-3",$D$7:$D$66,"&lt;&gt;VAGO")</f>
        <v>8</v>
      </c>
      <c r="D71" s="142">
        <f>SUMIFS($E$7:$E$66,$B$7:$B$66,"DAS-3",$D$7:$D$66,"VAGO")</f>
        <v>0</v>
      </c>
      <c r="E71" s="142">
        <f t="shared" si="2"/>
        <v>8</v>
      </c>
      <c r="F71" s="141"/>
      <c r="G71" s="204">
        <f>SUMIF($B$7:$B$66,"DAS-3",$G$7:$G$66)</f>
        <v>0</v>
      </c>
      <c r="H71" s="204">
        <f>SUMIF($B$7:$B$66,"DAS-3",$H$7:$H$66)</f>
        <v>9833.724000000002</v>
      </c>
      <c r="I71" s="204">
        <f>SUMIF($B$7:$B$66,"DAS-3",$I$7:$I$66)</f>
        <v>39334.896000000008</v>
      </c>
      <c r="J71" s="204">
        <f>SUMIF($B$7:$B$66,"DAS-3",$J$7:$J$66)</f>
        <v>49168.62</v>
      </c>
      <c r="K71" s="130"/>
      <c r="L71" s="130"/>
      <c r="M71" s="130"/>
      <c r="N71" s="130"/>
      <c r="O71" s="130"/>
      <c r="P71" s="130"/>
      <c r="Q71" s="130"/>
    </row>
    <row r="72" spans="1:30" x14ac:dyDescent="0.2">
      <c r="A72" s="147" t="s">
        <v>31</v>
      </c>
      <c r="B72" s="152" t="s">
        <v>32</v>
      </c>
      <c r="C72" s="142">
        <f>SUMIFS($E$7:$E$66,$B$7:$B$66,"DAS-4",$D$7:$D$66,"&lt;&gt;VAGO")</f>
        <v>4</v>
      </c>
      <c r="D72" s="142">
        <f>SUMIFS($E$7:$E$66,$B$7:$B$66,"DAS-4",$D$7:$D$66,"VAGO")</f>
        <v>0</v>
      </c>
      <c r="E72" s="142">
        <f t="shared" si="2"/>
        <v>4</v>
      </c>
      <c r="F72" s="145"/>
      <c r="G72" s="204">
        <f>SUMIF($B$7:$B$66,"DAS-4",$G$7:$G$66)</f>
        <v>0</v>
      </c>
      <c r="H72" s="204">
        <f>SUMIF($B$7:$B$66,"DAS-4",$H$7:$H$66)</f>
        <v>4518.1978400000007</v>
      </c>
      <c r="I72" s="204">
        <f>SUMIF($B$7:$B$66,"DAS-4",$I$7:$I$66)</f>
        <v>18072.791360000003</v>
      </c>
      <c r="J72" s="204">
        <f>SUMIF($B$7:$B$66,"DAS-4",$J$7:$J$66)</f>
        <v>22590.989200000004</v>
      </c>
      <c r="K72" s="130"/>
      <c r="L72" s="130"/>
      <c r="M72" s="130"/>
      <c r="N72" s="130"/>
      <c r="O72" s="130"/>
      <c r="P72" s="130"/>
      <c r="Q72" s="130"/>
    </row>
    <row r="73" spans="1:30" x14ac:dyDescent="0.2">
      <c r="A73" s="147" t="s">
        <v>33</v>
      </c>
      <c r="B73" s="152" t="s">
        <v>34</v>
      </c>
      <c r="C73" s="142">
        <f>SUMIFS($E$7:$E$66,$B$7:$B$66,"DAS-5",$D$7:$D$66,"&lt;&gt;VAGO")</f>
        <v>8</v>
      </c>
      <c r="D73" s="142">
        <f>SUMIFS($E$7:$E$66,$B$7:$B$66,"DAS-5",$D$7:$D$66,"VAGO")</f>
        <v>0</v>
      </c>
      <c r="E73" s="142">
        <f t="shared" si="2"/>
        <v>8</v>
      </c>
      <c r="F73" s="145"/>
      <c r="G73" s="204">
        <f>SUMIF($B$7:$B$66,"DAS-5",$G$7:$G$66)</f>
        <v>0</v>
      </c>
      <c r="H73" s="204">
        <f>SUMIF($B$7:$B$66,"DAS-5",$H$7:$H$66)</f>
        <v>7441.7390400000004</v>
      </c>
      <c r="I73" s="204">
        <f>SUMIF($B$7:$B$66,"DAS-5",$I$7:$I$66)</f>
        <v>29766.956160000002</v>
      </c>
      <c r="J73" s="204">
        <f>SUMIF($B$7:$B$66,"DAS-5",$J$7:$J$66)</f>
        <v>37208.695200000009</v>
      </c>
      <c r="K73" s="130"/>
      <c r="L73" s="130"/>
      <c r="M73" s="130"/>
      <c r="N73" s="130"/>
      <c r="O73" s="130"/>
      <c r="P73" s="130"/>
      <c r="Q73" s="130"/>
    </row>
    <row r="74" spans="1:30" x14ac:dyDescent="0.2">
      <c r="A74" s="147" t="s">
        <v>35</v>
      </c>
      <c r="B74" s="152" t="s">
        <v>36</v>
      </c>
      <c r="C74" s="142">
        <f>SUMIFS($E$7:$E$66,$B$7:$B$66,"CAA-1",$D$7:$D$66,"&lt;&gt;VAGO")</f>
        <v>3</v>
      </c>
      <c r="D74" s="142">
        <f>SUMIFS($E$7:$E$66,$B$7:$B$66,"CAA-1",$D$7:$D$66,"VAGO")</f>
        <v>0</v>
      </c>
      <c r="E74" s="142">
        <f t="shared" si="2"/>
        <v>3</v>
      </c>
      <c r="F74" s="145"/>
      <c r="G74" s="204">
        <f>SUMIF($B$7:$B$66,"CAA-1",$G$7:$G$66)</f>
        <v>0</v>
      </c>
      <c r="H74" s="204">
        <f>SUMIF($B$7:$B$66,"CAA-1",$H$7:$H$66)</f>
        <v>2421.8847719999999</v>
      </c>
      <c r="I74" s="204">
        <f>SUMIF($B$7:$B$66,"CAA-1",$I$7:$I$66)</f>
        <v>9687.5390879999995</v>
      </c>
      <c r="J74" s="204">
        <f>SUMIF($B$7:$B$66,"CAA-1",$J$7:$J$66)</f>
        <v>12109.423859999999</v>
      </c>
      <c r="K74" s="130"/>
      <c r="L74" s="130"/>
      <c r="M74" s="130"/>
      <c r="N74" s="130"/>
      <c r="O74" s="130"/>
      <c r="P74" s="130"/>
      <c r="Q74" s="130"/>
    </row>
    <row r="75" spans="1:30" x14ac:dyDescent="0.2">
      <c r="A75" s="147" t="s">
        <v>37</v>
      </c>
      <c r="B75" s="152" t="s">
        <v>38</v>
      </c>
      <c r="C75" s="142">
        <f>SUMIFS($E$7:$E$66,$B$7:$B$66,"CAA-2",$D$7:$D$66,"&lt;&gt;VAGO")</f>
        <v>5</v>
      </c>
      <c r="D75" s="142">
        <f>SUMIFS($E$7:$E$66,$B$7:$B$66,"CAA-2",$D$7:$D$66,"VAGO")</f>
        <v>0</v>
      </c>
      <c r="E75" s="142">
        <f t="shared" si="2"/>
        <v>5</v>
      </c>
      <c r="F75" s="145"/>
      <c r="G75" s="204">
        <f>SUMIF($B$7:$B$66,"CAA-2",$G$7:$G$66)</f>
        <v>0</v>
      </c>
      <c r="H75" s="204">
        <f>SUMIF($B$7:$B$66,"CAA-2",$H$7:$H$66)</f>
        <v>3322.211400000001</v>
      </c>
      <c r="I75" s="204">
        <f>SUMIF($B$7:$B$66,"CAA-2",$I$7:$I$66)</f>
        <v>13288.845600000004</v>
      </c>
      <c r="J75" s="204">
        <f>SUMIF($B$7:$B$66,"CAA-2",$J$7:$J$66)</f>
        <v>16611.057000000004</v>
      </c>
      <c r="K75" s="130"/>
      <c r="L75" s="130"/>
      <c r="M75" s="130"/>
      <c r="N75" s="130"/>
      <c r="O75" s="130"/>
      <c r="P75" s="130"/>
      <c r="Q75" s="130"/>
    </row>
    <row r="76" spans="1:30" x14ac:dyDescent="0.2">
      <c r="A76" s="147" t="s">
        <v>39</v>
      </c>
      <c r="B76" s="152" t="s">
        <v>40</v>
      </c>
      <c r="C76" s="142">
        <f>SUMIFS($E$7:$E$66,$B$7:$B$66,"CAA-3",$D$7:$D$66,"&lt;&gt;VAGO")</f>
        <v>19</v>
      </c>
      <c r="D76" s="142">
        <f>SUMIFS($E$7:$E$66,$B$7:$B$66,"CAA-3",$D$7:$D$66,"VAGO")</f>
        <v>0</v>
      </c>
      <c r="E76" s="142">
        <f t="shared" si="2"/>
        <v>19</v>
      </c>
      <c r="F76" s="141"/>
      <c r="G76" s="204">
        <f>SUMIF($B$7:$B$66,"CAA-3",$G$7:$G$66)</f>
        <v>0</v>
      </c>
      <c r="H76" s="204">
        <f>SUMIF($B$7:$B$66,"CAA-3",$H$7:$H$66)</f>
        <v>8205.8564199999983</v>
      </c>
      <c r="I76" s="204">
        <f>SUMIF($B$7:$B$66,"CAA-3",$I$7:$I$66)</f>
        <v>32823.425679999993</v>
      </c>
      <c r="J76" s="204">
        <f>SUMIF($B$7:$B$66,"CAA-3",$J$7:$J$66)</f>
        <v>41029.282099999989</v>
      </c>
      <c r="K76" s="130"/>
      <c r="L76" s="130"/>
      <c r="M76" s="130"/>
      <c r="N76" s="130"/>
      <c r="O76" s="130"/>
      <c r="P76" s="130"/>
      <c r="Q76" s="130"/>
    </row>
    <row r="77" spans="1:30" x14ac:dyDescent="0.2">
      <c r="A77" s="147" t="s">
        <v>41</v>
      </c>
      <c r="B77" s="152" t="s">
        <v>42</v>
      </c>
      <c r="C77" s="142">
        <f>SUMIFS($E$7:$E$66,$B$7:$B$66,"CAA-4",$D$7:$D$66,"&lt;&gt;VAGO")</f>
        <v>0</v>
      </c>
      <c r="D77" s="142">
        <f>SUMIFS($E$7:$E$66,$B$7:$B$66,"CAA-4",$D$7:$D$66,"VAGO")</f>
        <v>0</v>
      </c>
      <c r="E77" s="142">
        <f t="shared" si="2"/>
        <v>0</v>
      </c>
      <c r="F77" s="141"/>
      <c r="G77" s="204">
        <f>SUMIF($B$7:$B$66,"CAA-4",$G$7:$G$66)</f>
        <v>0</v>
      </c>
      <c r="H77" s="204">
        <f>SUMIF($B$7:$B$66,"CAA-4",$H$7:$H$66)</f>
        <v>0</v>
      </c>
      <c r="I77" s="204">
        <f>SUMIF($B$7:$B$66,"CAA-4",$I$7:$I$66)</f>
        <v>0</v>
      </c>
      <c r="J77" s="204">
        <f>SUMIF($B$7:$B$66,"CAA-4",$J$7:$J$66)</f>
        <v>0</v>
      </c>
      <c r="K77" s="130"/>
      <c r="L77" s="130"/>
      <c r="M77" s="130"/>
      <c r="N77" s="130"/>
      <c r="O77" s="130"/>
      <c r="P77" s="130"/>
      <c r="Q77" s="130"/>
    </row>
    <row r="78" spans="1:30" x14ac:dyDescent="0.2">
      <c r="A78" s="147" t="s">
        <v>43</v>
      </c>
      <c r="B78" s="152" t="s">
        <v>44</v>
      </c>
      <c r="C78" s="142">
        <f>SUMIFS($E$7:$E$66,$B$7:$B$66,"CAA-5",$D$7:$D$66,"&lt;&gt;VAGO")</f>
        <v>5</v>
      </c>
      <c r="D78" s="142">
        <f>SUMIFS($E$7:$E$66,$B$7:$B$66,"CAA-5",$D$7:$D$66,"VAGO")</f>
        <v>0</v>
      </c>
      <c r="E78" s="142">
        <f t="shared" si="2"/>
        <v>5</v>
      </c>
      <c r="F78" s="141"/>
      <c r="G78" s="204">
        <f>SUMIF($B$7:$B$66,"CAA-5",$G$7:$G$66)</f>
        <v>0</v>
      </c>
      <c r="H78" s="204">
        <f>SUMIF($B$7:$B$66,"CAA-5",$H$7:$H$66)</f>
        <v>1162.7755</v>
      </c>
      <c r="I78" s="204">
        <f>SUMIF($B$7:$B$66,"CAA-5",$I$7:$I$66)</f>
        <v>4651.1019999999999</v>
      </c>
      <c r="J78" s="204">
        <f>SUMIF($B$7:$B$66,"CAA-5",$J$7:$J$66)</f>
        <v>5813.8774999999996</v>
      </c>
      <c r="K78" s="130"/>
      <c r="L78" s="130"/>
      <c r="M78" s="130"/>
      <c r="N78" s="130"/>
      <c r="O78" s="130"/>
      <c r="P78" s="130"/>
      <c r="Q78" s="130"/>
    </row>
    <row r="79" spans="1:30" x14ac:dyDescent="0.2">
      <c r="A79" s="137" t="s">
        <v>45</v>
      </c>
      <c r="B79" s="135"/>
      <c r="C79" s="136">
        <f>SUM(C68:C76)</f>
        <v>55</v>
      </c>
      <c r="D79" s="136">
        <f>SUM(D68:D76)</f>
        <v>0</v>
      </c>
      <c r="E79" s="136">
        <f>SUM(E68:E76)</f>
        <v>55</v>
      </c>
      <c r="F79" s="135"/>
      <c r="G79" s="203">
        <f>SUM(G68:G78)</f>
        <v>0</v>
      </c>
      <c r="H79" s="203">
        <f>SUM(H68:H78)</f>
        <v>58771.889611999999</v>
      </c>
      <c r="I79" s="203">
        <f>SUM(I68:I78)</f>
        <v>192807.558448</v>
      </c>
      <c r="J79" s="203">
        <f>SUM(J68:J78)</f>
        <v>251579.44806000002</v>
      </c>
      <c r="K79" s="130"/>
      <c r="L79" s="130"/>
      <c r="M79" s="130"/>
      <c r="N79" s="130"/>
      <c r="O79" s="130"/>
      <c r="P79" s="130"/>
      <c r="Q79" s="130"/>
    </row>
    <row r="80" spans="1:30" ht="45.75" customHeight="1" x14ac:dyDescent="0.2">
      <c r="A80" s="130"/>
      <c r="B80" s="130"/>
      <c r="C80" s="130"/>
      <c r="D80" s="130"/>
      <c r="E80" s="130"/>
      <c r="F80" s="130"/>
      <c r="G80" s="130"/>
      <c r="H80" s="131"/>
      <c r="I80" s="131"/>
      <c r="J80" s="198"/>
      <c r="K80" s="130"/>
      <c r="L80" s="130"/>
      <c r="M80" s="130"/>
      <c r="N80" s="130"/>
      <c r="O80" s="130"/>
      <c r="P80" s="130"/>
      <c r="Q80" s="130"/>
    </row>
    <row r="81" spans="1:30" x14ac:dyDescent="0.2">
      <c r="A81" s="284" t="s">
        <v>46</v>
      </c>
      <c r="B81" s="285"/>
      <c r="C81" s="285"/>
      <c r="D81" s="285"/>
      <c r="E81" s="285"/>
      <c r="F81" s="285"/>
      <c r="G81" s="285"/>
      <c r="H81" s="285"/>
      <c r="I81" s="286"/>
      <c r="J81" s="130"/>
      <c r="K81" s="133"/>
      <c r="L81" s="130"/>
      <c r="M81" s="130"/>
      <c r="N81" s="130"/>
      <c r="O81" s="130"/>
      <c r="P81" s="130"/>
      <c r="Q81" s="130"/>
    </row>
    <row r="82" spans="1:30" ht="30" x14ac:dyDescent="0.2">
      <c r="A82" s="196" t="s">
        <v>47</v>
      </c>
      <c r="B82" s="196" t="s">
        <v>48</v>
      </c>
      <c r="C82" s="196" t="s">
        <v>49</v>
      </c>
      <c r="D82" s="196" t="s">
        <v>50</v>
      </c>
      <c r="E82" s="196" t="s">
        <v>51</v>
      </c>
      <c r="F82" s="196" t="s">
        <v>52</v>
      </c>
      <c r="G82" s="196" t="s">
        <v>53</v>
      </c>
      <c r="H82" s="196" t="s">
        <v>54</v>
      </c>
      <c r="I82" s="196" t="s">
        <v>55</v>
      </c>
      <c r="J82" s="129"/>
      <c r="K82" s="133"/>
      <c r="L82" s="129"/>
      <c r="M82" s="129"/>
      <c r="N82" s="129"/>
      <c r="O82" s="129"/>
      <c r="P82" s="129"/>
      <c r="Q82" s="129"/>
      <c r="R82" s="132"/>
      <c r="S82" s="132"/>
      <c r="T82" s="132"/>
      <c r="U82" s="132"/>
      <c r="V82" s="132"/>
      <c r="W82" s="132"/>
      <c r="X82" s="132"/>
      <c r="Y82" s="132"/>
      <c r="Z82" s="132"/>
      <c r="AA82" s="132"/>
      <c r="AB82" s="132"/>
      <c r="AC82" s="132"/>
      <c r="AD82" s="132"/>
    </row>
    <row r="83" spans="1:30" x14ac:dyDescent="0.2">
      <c r="A83" s="158" t="s">
        <v>302</v>
      </c>
      <c r="B83" s="199" t="s">
        <v>65</v>
      </c>
      <c r="C83" s="153" t="s">
        <v>296</v>
      </c>
      <c r="D83" s="153" t="s">
        <v>280</v>
      </c>
      <c r="E83" s="152">
        <v>1</v>
      </c>
      <c r="F83" s="151" t="s">
        <v>336</v>
      </c>
      <c r="G83" s="150"/>
      <c r="H83" s="118">
        <v>5847.0823999999993</v>
      </c>
      <c r="I83" s="140">
        <f t="shared" ref="I83:I120" si="3">SUM(G83:H83)</f>
        <v>5847.0823999999993</v>
      </c>
      <c r="J83" s="130"/>
      <c r="K83" s="131"/>
      <c r="L83" s="131"/>
      <c r="M83" s="131"/>
      <c r="N83" s="131"/>
      <c r="O83" s="131"/>
      <c r="P83" s="131"/>
      <c r="Q83" s="131"/>
      <c r="R83" s="149"/>
      <c r="S83" s="149"/>
      <c r="T83" s="149"/>
      <c r="U83" s="149"/>
      <c r="V83" s="149"/>
      <c r="W83" s="149"/>
      <c r="X83" s="149"/>
      <c r="Y83" s="149"/>
      <c r="Z83" s="149"/>
      <c r="AA83" s="149"/>
      <c r="AB83" s="149"/>
      <c r="AC83" s="149"/>
      <c r="AD83" s="149"/>
    </row>
    <row r="84" spans="1:30" x14ac:dyDescent="0.2">
      <c r="A84" s="192" t="s">
        <v>303</v>
      </c>
      <c r="B84" s="199" t="s">
        <v>65</v>
      </c>
      <c r="C84" s="153" t="s">
        <v>369</v>
      </c>
      <c r="D84" s="153" t="s">
        <v>280</v>
      </c>
      <c r="E84" s="152">
        <v>1</v>
      </c>
      <c r="F84" s="151" t="s">
        <v>950</v>
      </c>
      <c r="G84" s="150"/>
      <c r="H84" s="118">
        <v>5847.0823999999993</v>
      </c>
      <c r="I84" s="140">
        <f t="shared" si="3"/>
        <v>5847.0823999999993</v>
      </c>
      <c r="J84" s="130"/>
      <c r="K84" s="131"/>
      <c r="L84" s="131"/>
      <c r="M84" s="131"/>
      <c r="N84" s="131"/>
      <c r="O84" s="131"/>
      <c r="P84" s="131"/>
      <c r="Q84" s="131"/>
      <c r="R84" s="149"/>
      <c r="S84" s="149"/>
      <c r="T84" s="149"/>
      <c r="U84" s="149"/>
      <c r="V84" s="149"/>
      <c r="W84" s="149"/>
      <c r="X84" s="149"/>
      <c r="Y84" s="149"/>
      <c r="Z84" s="149"/>
      <c r="AA84" s="149"/>
      <c r="AB84" s="149"/>
      <c r="AC84" s="149"/>
      <c r="AD84" s="149"/>
    </row>
    <row r="85" spans="1:30" x14ac:dyDescent="0.2">
      <c r="A85" s="192" t="s">
        <v>304</v>
      </c>
      <c r="B85" s="199" t="s">
        <v>65</v>
      </c>
      <c r="C85" s="153" t="s">
        <v>183</v>
      </c>
      <c r="D85" s="153" t="s">
        <v>280</v>
      </c>
      <c r="E85" s="152">
        <v>1</v>
      </c>
      <c r="F85" s="151" t="s">
        <v>337</v>
      </c>
      <c r="G85" s="150"/>
      <c r="H85" s="118">
        <v>5847.0823999999993</v>
      </c>
      <c r="I85" s="140">
        <f t="shared" si="3"/>
        <v>5847.0823999999993</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305</v>
      </c>
      <c r="B86" s="199" t="s">
        <v>65</v>
      </c>
      <c r="C86" s="153" t="s">
        <v>295</v>
      </c>
      <c r="D86" s="153" t="s">
        <v>280</v>
      </c>
      <c r="E86" s="152">
        <v>1</v>
      </c>
      <c r="F86" s="151" t="s">
        <v>338</v>
      </c>
      <c r="G86" s="150"/>
      <c r="H86" s="118">
        <v>5847.0823999999993</v>
      </c>
      <c r="I86" s="140">
        <f t="shared" si="3"/>
        <v>5847.0823999999993</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306</v>
      </c>
      <c r="B87" s="199" t="s">
        <v>65</v>
      </c>
      <c r="C87" s="153" t="s">
        <v>370</v>
      </c>
      <c r="D87" s="153" t="s">
        <v>280</v>
      </c>
      <c r="E87" s="152">
        <v>1</v>
      </c>
      <c r="F87" s="151" t="s">
        <v>339</v>
      </c>
      <c r="G87" s="150"/>
      <c r="H87" s="118">
        <v>5847.0823999999993</v>
      </c>
      <c r="I87" s="140">
        <f t="shared" si="3"/>
        <v>5847.0823999999993</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307</v>
      </c>
      <c r="B88" s="199" t="s">
        <v>67</v>
      </c>
      <c r="C88" s="153" t="s">
        <v>371</v>
      </c>
      <c r="D88" s="153" t="s">
        <v>280</v>
      </c>
      <c r="E88" s="152">
        <v>1</v>
      </c>
      <c r="F88" s="151" t="s">
        <v>340</v>
      </c>
      <c r="G88" s="150"/>
      <c r="H88" s="150">
        <v>4916.8620000000001</v>
      </c>
      <c r="I88" s="140">
        <f t="shared" si="3"/>
        <v>4916.8620000000001</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58" t="s">
        <v>308</v>
      </c>
      <c r="B89" s="199" t="s">
        <v>67</v>
      </c>
      <c r="C89" s="153" t="s">
        <v>372</v>
      </c>
      <c r="D89" s="153" t="s">
        <v>280</v>
      </c>
      <c r="E89" s="152">
        <v>1</v>
      </c>
      <c r="F89" s="158" t="s">
        <v>341</v>
      </c>
      <c r="G89" s="150"/>
      <c r="H89" s="150">
        <v>4916.8620000000001</v>
      </c>
      <c r="I89" s="140">
        <f t="shared" si="3"/>
        <v>4916.8620000000001</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309</v>
      </c>
      <c r="B90" s="199" t="s">
        <v>69</v>
      </c>
      <c r="C90" s="153" t="s">
        <v>282</v>
      </c>
      <c r="D90" s="153" t="s">
        <v>280</v>
      </c>
      <c r="E90" s="152">
        <v>1</v>
      </c>
      <c r="F90" s="151" t="s">
        <v>342</v>
      </c>
      <c r="G90" s="150"/>
      <c r="H90" s="150">
        <v>4518.1978399999998</v>
      </c>
      <c r="I90" s="140">
        <f t="shared" si="3"/>
        <v>4518.1978399999998</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92" t="s">
        <v>310</v>
      </c>
      <c r="B91" s="199" t="s">
        <v>69</v>
      </c>
      <c r="C91" s="153" t="s">
        <v>286</v>
      </c>
      <c r="D91" s="153" t="s">
        <v>280</v>
      </c>
      <c r="E91" s="152">
        <v>1</v>
      </c>
      <c r="F91" s="164" t="s">
        <v>343</v>
      </c>
      <c r="G91" s="150"/>
      <c r="H91" s="150">
        <v>4518.1978399999998</v>
      </c>
      <c r="I91" s="140">
        <f t="shared" si="3"/>
        <v>4518.1978399999998</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92" t="s">
        <v>311</v>
      </c>
      <c r="B92" s="199" t="s">
        <v>69</v>
      </c>
      <c r="C92" s="153" t="s">
        <v>370</v>
      </c>
      <c r="D92" s="153" t="s">
        <v>280</v>
      </c>
      <c r="E92" s="152">
        <v>1</v>
      </c>
      <c r="F92" s="151" t="s">
        <v>344</v>
      </c>
      <c r="G92" s="150"/>
      <c r="H92" s="150">
        <v>4518.1978399999998</v>
      </c>
      <c r="I92" s="140">
        <f t="shared" si="3"/>
        <v>4518.1978399999998</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312</v>
      </c>
      <c r="B93" s="199" t="s">
        <v>69</v>
      </c>
      <c r="C93" s="153" t="s">
        <v>299</v>
      </c>
      <c r="D93" s="153" t="s">
        <v>280</v>
      </c>
      <c r="E93" s="152">
        <v>1</v>
      </c>
      <c r="F93" s="151" t="s">
        <v>345</v>
      </c>
      <c r="G93" s="150"/>
      <c r="H93" s="150">
        <v>4518.1978399999998</v>
      </c>
      <c r="I93" s="140">
        <f t="shared" si="3"/>
        <v>4518.1978399999998</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313</v>
      </c>
      <c r="B94" s="199" t="s">
        <v>69</v>
      </c>
      <c r="C94" s="153" t="s">
        <v>373</v>
      </c>
      <c r="D94" s="153" t="s">
        <v>184</v>
      </c>
      <c r="E94" s="152">
        <v>1</v>
      </c>
      <c r="F94" s="158" t="s">
        <v>346</v>
      </c>
      <c r="G94" s="150"/>
      <c r="H94" s="150">
        <v>4518.1978399999998</v>
      </c>
      <c r="I94" s="140">
        <f t="shared" si="3"/>
        <v>4518.1978399999998</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314</v>
      </c>
      <c r="B95" s="199" t="s">
        <v>69</v>
      </c>
      <c r="C95" s="153" t="s">
        <v>295</v>
      </c>
      <c r="D95" s="153" t="s">
        <v>280</v>
      </c>
      <c r="E95" s="152">
        <v>1</v>
      </c>
      <c r="F95" s="202" t="s">
        <v>347</v>
      </c>
      <c r="G95" s="150"/>
      <c r="H95" s="150">
        <v>4518.1978399999998</v>
      </c>
      <c r="I95" s="140">
        <f t="shared" si="3"/>
        <v>4518.1978399999998</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315</v>
      </c>
      <c r="B96" s="199" t="s">
        <v>69</v>
      </c>
      <c r="C96" s="153" t="s">
        <v>374</v>
      </c>
      <c r="D96" s="153" t="s">
        <v>280</v>
      </c>
      <c r="E96" s="152">
        <v>1</v>
      </c>
      <c r="F96" s="151" t="s">
        <v>348</v>
      </c>
      <c r="G96" s="150"/>
      <c r="H96" s="150">
        <v>4518.1978399999998</v>
      </c>
      <c r="I96" s="140">
        <f t="shared" si="3"/>
        <v>4518.1978399999998</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316</v>
      </c>
      <c r="B97" s="199" t="s">
        <v>69</v>
      </c>
      <c r="C97" s="153" t="s">
        <v>376</v>
      </c>
      <c r="D97" s="153" t="s">
        <v>280</v>
      </c>
      <c r="E97" s="152">
        <v>1</v>
      </c>
      <c r="F97" s="151" t="s">
        <v>956</v>
      </c>
      <c r="G97" s="150"/>
      <c r="H97" s="150">
        <v>4518.1978399999998</v>
      </c>
      <c r="I97" s="140">
        <f t="shared" si="3"/>
        <v>4518.1978399999998</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317</v>
      </c>
      <c r="B98" s="199" t="s">
        <v>69</v>
      </c>
      <c r="C98" s="153" t="s">
        <v>375</v>
      </c>
      <c r="D98" s="153" t="s">
        <v>280</v>
      </c>
      <c r="E98" s="152">
        <v>1</v>
      </c>
      <c r="F98" s="151" t="s">
        <v>925</v>
      </c>
      <c r="G98" s="150"/>
      <c r="H98" s="150">
        <v>4518.1978399999998</v>
      </c>
      <c r="I98" s="140">
        <f t="shared" si="3"/>
        <v>4518.1978399999998</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318</v>
      </c>
      <c r="B99" s="199" t="s">
        <v>69</v>
      </c>
      <c r="C99" s="153" t="s">
        <v>377</v>
      </c>
      <c r="D99" s="153" t="s">
        <v>280</v>
      </c>
      <c r="E99" s="152">
        <v>1</v>
      </c>
      <c r="F99" s="151" t="s">
        <v>349</v>
      </c>
      <c r="G99" s="150"/>
      <c r="H99" s="150">
        <v>4518.1978399999998</v>
      </c>
      <c r="I99" s="140">
        <f t="shared" si="3"/>
        <v>4518.1978399999998</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967</v>
      </c>
      <c r="B100" s="199" t="s">
        <v>69</v>
      </c>
      <c r="C100" s="153" t="s">
        <v>295</v>
      </c>
      <c r="D100" s="153" t="s">
        <v>280</v>
      </c>
      <c r="E100" s="152">
        <v>1</v>
      </c>
      <c r="F100" s="151" t="s">
        <v>355</v>
      </c>
      <c r="G100" s="150"/>
      <c r="H100" s="150">
        <v>4518.1978399999998</v>
      </c>
      <c r="I100" s="140">
        <f t="shared" si="3"/>
        <v>4518.1978399999998</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309</v>
      </c>
      <c r="B101" s="199" t="s">
        <v>69</v>
      </c>
      <c r="C101" s="153" t="s">
        <v>296</v>
      </c>
      <c r="D101" s="153" t="s">
        <v>280</v>
      </c>
      <c r="E101" s="152">
        <v>1</v>
      </c>
      <c r="F101" s="151" t="s">
        <v>350</v>
      </c>
      <c r="G101" s="150"/>
      <c r="H101" s="150">
        <v>4518.1978399999998</v>
      </c>
      <c r="I101" s="140">
        <f t="shared" si="3"/>
        <v>4518.1978399999998</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319</v>
      </c>
      <c r="B102" s="199" t="s">
        <v>71</v>
      </c>
      <c r="C102" s="153" t="s">
        <v>183</v>
      </c>
      <c r="D102" s="153" t="s">
        <v>280</v>
      </c>
      <c r="E102" s="152">
        <v>1</v>
      </c>
      <c r="F102" s="151" t="s">
        <v>351</v>
      </c>
      <c r="G102" s="150"/>
      <c r="H102" s="150">
        <v>3720.8695200000002</v>
      </c>
      <c r="I102" s="140">
        <f t="shared" si="3"/>
        <v>3720.8695200000002</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58" t="s">
        <v>320</v>
      </c>
      <c r="B103" s="199" t="s">
        <v>71</v>
      </c>
      <c r="C103" s="153" t="s">
        <v>301</v>
      </c>
      <c r="D103" s="153" t="s">
        <v>280</v>
      </c>
      <c r="E103" s="152">
        <v>1</v>
      </c>
      <c r="F103" s="158" t="s">
        <v>352</v>
      </c>
      <c r="G103" s="150"/>
      <c r="H103" s="150">
        <v>3720.8695200000002</v>
      </c>
      <c r="I103" s="140">
        <f t="shared" si="3"/>
        <v>3720.8695200000002</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201" t="s">
        <v>321</v>
      </c>
      <c r="B104" s="199" t="s">
        <v>71</v>
      </c>
      <c r="C104" s="153" t="s">
        <v>371</v>
      </c>
      <c r="D104" s="153" t="s">
        <v>280</v>
      </c>
      <c r="E104" s="152">
        <v>1</v>
      </c>
      <c r="F104" s="158" t="s">
        <v>353</v>
      </c>
      <c r="G104" s="150"/>
      <c r="H104" s="150">
        <v>3720.8695200000002</v>
      </c>
      <c r="I104" s="140">
        <f t="shared" si="3"/>
        <v>3720.8695200000002</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322</v>
      </c>
      <c r="B105" s="199" t="s">
        <v>71</v>
      </c>
      <c r="C105" s="153" t="s">
        <v>378</v>
      </c>
      <c r="D105" s="153" t="s">
        <v>280</v>
      </c>
      <c r="E105" s="152">
        <v>1</v>
      </c>
      <c r="F105" s="151" t="s">
        <v>354</v>
      </c>
      <c r="G105" s="150"/>
      <c r="H105" s="150">
        <v>3720.8695200000002</v>
      </c>
      <c r="I105" s="140">
        <f t="shared" si="3"/>
        <v>3720.8695200000002</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92" t="s">
        <v>323</v>
      </c>
      <c r="B106" s="199" t="s">
        <v>71</v>
      </c>
      <c r="C106" s="153" t="s">
        <v>295</v>
      </c>
      <c r="D106" s="153" t="s">
        <v>280</v>
      </c>
      <c r="E106" s="152">
        <v>1</v>
      </c>
      <c r="F106" s="157" t="s">
        <v>231</v>
      </c>
      <c r="G106" s="150"/>
      <c r="H106" s="150">
        <v>3720.8695200000002</v>
      </c>
      <c r="I106" s="140">
        <f t="shared" si="3"/>
        <v>3720.8695200000002</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192" t="s">
        <v>324</v>
      </c>
      <c r="B107" s="199" t="s">
        <v>71</v>
      </c>
      <c r="C107" s="153" t="s">
        <v>379</v>
      </c>
      <c r="D107" s="153" t="s">
        <v>280</v>
      </c>
      <c r="E107" s="152">
        <v>1</v>
      </c>
      <c r="F107" s="151" t="s">
        <v>356</v>
      </c>
      <c r="G107" s="150"/>
      <c r="H107" s="150">
        <v>3720.8695200000002</v>
      </c>
      <c r="I107" s="140">
        <f t="shared" si="3"/>
        <v>3720.8695200000002</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325</v>
      </c>
      <c r="B108" s="199" t="s">
        <v>71</v>
      </c>
      <c r="C108" s="153" t="s">
        <v>281</v>
      </c>
      <c r="D108" s="153" t="s">
        <v>280</v>
      </c>
      <c r="E108" s="152">
        <v>1</v>
      </c>
      <c r="F108" s="151" t="s">
        <v>927</v>
      </c>
      <c r="G108" s="150"/>
      <c r="H108" s="150">
        <v>3720.8695200000002</v>
      </c>
      <c r="I108" s="140">
        <f t="shared" si="3"/>
        <v>3720.8695200000002</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326</v>
      </c>
      <c r="B109" s="199" t="s">
        <v>71</v>
      </c>
      <c r="C109" s="153" t="s">
        <v>380</v>
      </c>
      <c r="D109" s="153" t="s">
        <v>280</v>
      </c>
      <c r="E109" s="152">
        <v>1</v>
      </c>
      <c r="F109" s="159" t="s">
        <v>358</v>
      </c>
      <c r="G109" s="150"/>
      <c r="H109" s="150">
        <v>3720.8695200000002</v>
      </c>
      <c r="I109" s="140">
        <f t="shared" si="3"/>
        <v>3720.8695200000002</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327</v>
      </c>
      <c r="B110" s="199" t="s">
        <v>73</v>
      </c>
      <c r="C110" s="153" t="s">
        <v>283</v>
      </c>
      <c r="D110" s="153" t="s">
        <v>280</v>
      </c>
      <c r="E110" s="152">
        <v>1</v>
      </c>
      <c r="F110" s="151" t="s">
        <v>359</v>
      </c>
      <c r="G110" s="150"/>
      <c r="H110" s="150">
        <v>2657.7691199999999</v>
      </c>
      <c r="I110" s="140">
        <f t="shared" si="3"/>
        <v>2657.7691199999999</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328</v>
      </c>
      <c r="B111" s="199" t="s">
        <v>73</v>
      </c>
      <c r="C111" s="153" t="s">
        <v>283</v>
      </c>
      <c r="D111" s="153" t="s">
        <v>280</v>
      </c>
      <c r="E111" s="152">
        <v>1</v>
      </c>
      <c r="F111" s="151" t="s">
        <v>360</v>
      </c>
      <c r="G111" s="150"/>
      <c r="H111" s="150">
        <v>2657.7691199999999</v>
      </c>
      <c r="I111" s="140">
        <f t="shared" si="3"/>
        <v>2657.7691199999999</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196</v>
      </c>
      <c r="B112" s="199" t="s">
        <v>73</v>
      </c>
      <c r="C112" s="153" t="s">
        <v>283</v>
      </c>
      <c r="D112" s="153" t="s">
        <v>280</v>
      </c>
      <c r="E112" s="152">
        <v>1</v>
      </c>
      <c r="F112" s="159" t="s">
        <v>361</v>
      </c>
      <c r="G112" s="150"/>
      <c r="H112" s="150">
        <v>2657.7691199999999</v>
      </c>
      <c r="I112" s="140">
        <f t="shared" si="3"/>
        <v>2657.7691199999999</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329</v>
      </c>
      <c r="B113" s="199" t="s">
        <v>73</v>
      </c>
      <c r="C113" s="153" t="s">
        <v>373</v>
      </c>
      <c r="D113" s="153" t="s">
        <v>280</v>
      </c>
      <c r="E113" s="152">
        <v>1</v>
      </c>
      <c r="F113" s="151" t="s">
        <v>398</v>
      </c>
      <c r="G113" s="150"/>
      <c r="H113" s="150">
        <v>2657.7691199999999</v>
      </c>
      <c r="I113" s="140">
        <f t="shared" si="3"/>
        <v>2657.7691199999999</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330</v>
      </c>
      <c r="B114" s="199" t="s">
        <v>73</v>
      </c>
      <c r="C114" s="153" t="s">
        <v>183</v>
      </c>
      <c r="D114" s="153" t="s">
        <v>280</v>
      </c>
      <c r="E114" s="152">
        <v>1</v>
      </c>
      <c r="F114" s="151" t="s">
        <v>362</v>
      </c>
      <c r="G114" s="150"/>
      <c r="H114" s="150">
        <v>2657.7691199999999</v>
      </c>
      <c r="I114" s="140">
        <f t="shared" si="3"/>
        <v>2657.7691199999999</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331</v>
      </c>
      <c r="B115" s="199" t="s">
        <v>73</v>
      </c>
      <c r="C115" s="153" t="s">
        <v>376</v>
      </c>
      <c r="D115" s="153" t="s">
        <v>280</v>
      </c>
      <c r="E115" s="152">
        <v>1</v>
      </c>
      <c r="F115" s="151" t="s">
        <v>363</v>
      </c>
      <c r="G115" s="150"/>
      <c r="H115" s="150">
        <v>2657.7691199999999</v>
      </c>
      <c r="I115" s="140">
        <f t="shared" si="3"/>
        <v>2657.7691199999999</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332</v>
      </c>
      <c r="B116" s="199" t="s">
        <v>73</v>
      </c>
      <c r="C116" s="153" t="s">
        <v>375</v>
      </c>
      <c r="D116" s="153" t="s">
        <v>280</v>
      </c>
      <c r="E116" s="152">
        <v>1</v>
      </c>
      <c r="F116" s="151" t="s">
        <v>364</v>
      </c>
      <c r="G116" s="150"/>
      <c r="H116" s="150">
        <v>2657.7691199999999</v>
      </c>
      <c r="I116" s="140">
        <f t="shared" si="3"/>
        <v>2657.7691199999999</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333</v>
      </c>
      <c r="B117" s="199" t="s">
        <v>73</v>
      </c>
      <c r="C117" s="153" t="s">
        <v>377</v>
      </c>
      <c r="D117" s="153" t="s">
        <v>280</v>
      </c>
      <c r="E117" s="152">
        <v>1</v>
      </c>
      <c r="F117" s="151" t="s">
        <v>365</v>
      </c>
      <c r="G117" s="150"/>
      <c r="H117" s="150">
        <v>2657.7691199999999</v>
      </c>
      <c r="I117" s="140">
        <f t="shared" si="3"/>
        <v>2657.7691199999999</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334</v>
      </c>
      <c r="B118" s="199" t="s">
        <v>73</v>
      </c>
      <c r="C118" s="153" t="s">
        <v>379</v>
      </c>
      <c r="D118" s="153" t="s">
        <v>280</v>
      </c>
      <c r="E118" s="152">
        <v>1</v>
      </c>
      <c r="F118" s="158" t="s">
        <v>366</v>
      </c>
      <c r="G118" s="150"/>
      <c r="H118" s="150">
        <v>2657.7691199999999</v>
      </c>
      <c r="I118" s="140">
        <f t="shared" si="3"/>
        <v>2657.7691199999999</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0" t="s">
        <v>335</v>
      </c>
      <c r="B119" s="199" t="s">
        <v>73</v>
      </c>
      <c r="C119" s="153" t="s">
        <v>282</v>
      </c>
      <c r="D119" s="153" t="s">
        <v>280</v>
      </c>
      <c r="E119" s="152">
        <v>1</v>
      </c>
      <c r="F119" s="151" t="s">
        <v>367</v>
      </c>
      <c r="G119" s="150"/>
      <c r="H119" s="150">
        <v>2657.7691199999999</v>
      </c>
      <c r="I119" s="140">
        <f t="shared" si="3"/>
        <v>2657.7691199999999</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200" t="s">
        <v>988</v>
      </c>
      <c r="B120" s="199" t="s">
        <v>73</v>
      </c>
      <c r="C120" s="153" t="s">
        <v>371</v>
      </c>
      <c r="D120" s="153" t="s">
        <v>280</v>
      </c>
      <c r="E120" s="152">
        <v>1</v>
      </c>
      <c r="F120" s="163" t="s">
        <v>987</v>
      </c>
      <c r="G120" s="150"/>
      <c r="H120" s="150">
        <v>2657.7691199999999</v>
      </c>
      <c r="I120" s="140">
        <f t="shared" si="3"/>
        <v>2657.7691199999999</v>
      </c>
      <c r="J120" s="130"/>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ht="45" x14ac:dyDescent="0.2">
      <c r="A121" s="137" t="s">
        <v>56</v>
      </c>
      <c r="B121" s="137" t="s">
        <v>57</v>
      </c>
      <c r="C121" s="136" t="s">
        <v>58</v>
      </c>
      <c r="D121" s="136" t="s">
        <v>59</v>
      </c>
      <c r="E121" s="136" t="s">
        <v>60</v>
      </c>
      <c r="F121" s="139"/>
      <c r="G121" s="136" t="s">
        <v>61</v>
      </c>
      <c r="H121" s="136" t="s">
        <v>62</v>
      </c>
      <c r="I121" s="136" t="s">
        <v>63</v>
      </c>
      <c r="J121" s="130"/>
      <c r="K121" s="133"/>
      <c r="L121" s="133"/>
      <c r="M121" s="133"/>
      <c r="N121" s="133"/>
      <c r="O121" s="133"/>
      <c r="P121" s="133"/>
      <c r="Q121" s="133"/>
      <c r="R121" s="138"/>
      <c r="S121" s="138"/>
      <c r="T121" s="138"/>
      <c r="U121" s="138"/>
      <c r="V121" s="138"/>
      <c r="W121" s="138"/>
      <c r="X121" s="138"/>
      <c r="Y121" s="138"/>
      <c r="Z121" s="138"/>
      <c r="AA121" s="138"/>
      <c r="AB121" s="138"/>
      <c r="AC121" s="138"/>
      <c r="AD121" s="138"/>
    </row>
    <row r="122" spans="1:30" x14ac:dyDescent="0.2">
      <c r="A122" s="144" t="s">
        <v>64</v>
      </c>
      <c r="B122" s="143" t="s">
        <v>65</v>
      </c>
      <c r="C122" s="142">
        <f>SUMIFS($E$83:$E$119,$B$83:$B$119,"FDA",$D$83:$D$119,"&lt;&gt;VAGO")</f>
        <v>5</v>
      </c>
      <c r="D122" s="142">
        <f>SUMIFS($E$83:$E$119,$B$83:$B$119,"FDA",$D$83:$D$119,"VAGO")</f>
        <v>0</v>
      </c>
      <c r="E122" s="142">
        <f>C122+D122</f>
        <v>5</v>
      </c>
      <c r="F122" s="148"/>
      <c r="G122" s="140">
        <f>SUMIF($B$83:$B$119,"FDA",$G$83:$G$119)</f>
        <v>0</v>
      </c>
      <c r="H122" s="140">
        <f>SUMIF($B$83:$B$119,"FDA",$H$83:$H$119)</f>
        <v>29235.411999999997</v>
      </c>
      <c r="I122" s="140">
        <f>SUMIF($B$83:$B$119,"FDA",$I$83:$I$119)</f>
        <v>29235.411999999997</v>
      </c>
      <c r="J122" s="131"/>
      <c r="K122" s="133"/>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144" t="s">
        <v>66</v>
      </c>
      <c r="B123" s="143" t="s">
        <v>67</v>
      </c>
      <c r="C123" s="142">
        <f>SUMIFS($E$83:$E$119,$B$83:$B$119,"FDA-1",$D$83:$D$119,"&lt;&gt;VAGO")</f>
        <v>2</v>
      </c>
      <c r="D123" s="142">
        <f>SUMIFS($E$83:$E$119,$B$83:$B$119,"FDA-1",$D$83:$D$119,"VAGO")</f>
        <v>0</v>
      </c>
      <c r="E123" s="142">
        <f>C123+D123</f>
        <v>2</v>
      </c>
      <c r="F123" s="148"/>
      <c r="G123" s="140">
        <f>SUMIF($B$83:$B$119,"FDA-1",$G$83:$G$119)</f>
        <v>0</v>
      </c>
      <c r="H123" s="140">
        <f>SUMIF($B$83:$B$119,"FDA-1",$H$83:$H$119)</f>
        <v>9833.7240000000002</v>
      </c>
      <c r="I123" s="140">
        <f>SUMIF($B$83:$B$119,"FDA-1",$I$83:$I$119)</f>
        <v>9833.7240000000002</v>
      </c>
      <c r="J123" s="131"/>
      <c r="K123" s="133"/>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144" t="s">
        <v>68</v>
      </c>
      <c r="B124" s="143" t="s">
        <v>69</v>
      </c>
      <c r="C124" s="142">
        <f>SUMIFS($E$83:$E$119,$B$83:$B$119,"FDA-2",$D$83:$D$119,"&lt;&gt;VAGO")</f>
        <v>12</v>
      </c>
      <c r="D124" s="142">
        <f>SUMIFS($E$83:$E$119,$B$83:$B$119,"FDA-2",$D$83:$D$119,"VAGO")</f>
        <v>0</v>
      </c>
      <c r="E124" s="142">
        <f>C124+D124</f>
        <v>12</v>
      </c>
      <c r="F124" s="141"/>
      <c r="G124" s="140">
        <f>SUMIF($B$83:$B$119,"FDA-2",$G$83:$G$119)</f>
        <v>0</v>
      </c>
      <c r="H124" s="140">
        <f>SUMIF($B$83:$B$119,"FDA-2",$H$83:$H$119)</f>
        <v>54218.374080000001</v>
      </c>
      <c r="I124" s="140">
        <f>SUMIF($B$83:$B$119,"FDA-2",$I$83:$I$119)</f>
        <v>54218.374080000001</v>
      </c>
      <c r="J124" s="131"/>
      <c r="K124" s="133"/>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144" t="s">
        <v>70</v>
      </c>
      <c r="B125" s="143" t="s">
        <v>71</v>
      </c>
      <c r="C125" s="142">
        <f>SUMIFS($E$83:$E$119,$B$83:$B$119,"FDA-3",$D$83:$D$119,"&lt;&gt;VAGO")</f>
        <v>8</v>
      </c>
      <c r="D125" s="142">
        <f>SUMIFS($E$83:$E$119,$B$83:$B$119,"FDA-3",$D$83:$D$119,"VAGO")</f>
        <v>0</v>
      </c>
      <c r="E125" s="142">
        <f>C125+D125</f>
        <v>8</v>
      </c>
      <c r="F125" s="145"/>
      <c r="G125" s="140">
        <f>SUMIF($B$83:$B$119,"FDA-3",$G$83:$G$119)</f>
        <v>0</v>
      </c>
      <c r="H125" s="140">
        <f>SUMIF($B$83:$B$119,"FDA-3",$H$83:$H$119)</f>
        <v>29766.956160000002</v>
      </c>
      <c r="I125" s="140">
        <f>SUMIF($B$83:$B$119,"FDA-3",$I$83:$I$119)</f>
        <v>29766.956160000002</v>
      </c>
      <c r="J125" s="131"/>
      <c r="K125" s="133"/>
      <c r="L125" s="131"/>
      <c r="M125" s="131"/>
      <c r="N125" s="131"/>
      <c r="O125" s="131"/>
      <c r="P125" s="131"/>
      <c r="Q125" s="131"/>
      <c r="R125" s="149"/>
      <c r="S125" s="149"/>
      <c r="T125" s="149"/>
      <c r="U125" s="149"/>
      <c r="V125" s="149"/>
      <c r="W125" s="149"/>
      <c r="X125" s="149"/>
      <c r="Y125" s="149"/>
      <c r="Z125" s="149"/>
      <c r="AA125" s="149"/>
      <c r="AB125" s="149"/>
      <c r="AC125" s="149"/>
      <c r="AD125" s="149"/>
    </row>
    <row r="126" spans="1:30" x14ac:dyDescent="0.2">
      <c r="A126" s="144" t="s">
        <v>72</v>
      </c>
      <c r="B126" s="143" t="s">
        <v>73</v>
      </c>
      <c r="C126" s="142">
        <f>SUMIFS($E$83:$E$119,$B$83:$B$119,"FDA-4",$D$83:$D$119,"&lt;&gt;VAGO")</f>
        <v>10</v>
      </c>
      <c r="D126" s="142">
        <f>SUMIFS($E$83:$E$119,$B$83:$B$119,"FDA-4",$D$83:$D$119,"VAGO")</f>
        <v>0</v>
      </c>
      <c r="E126" s="142">
        <f>C126+D126</f>
        <v>10</v>
      </c>
      <c r="F126" s="141"/>
      <c r="G126" s="140">
        <f>SUMIF($B$83:$B$119,"FDA-4",$G$83:$G$119)</f>
        <v>0</v>
      </c>
      <c r="H126" s="140">
        <f>SUMIF($B$83:$B$119,"FDA-4",$H$83:$H$119)</f>
        <v>26577.691200000005</v>
      </c>
      <c r="I126" s="140">
        <f>SUMIF($B$83:$B$119,"FDA-4",$I$83:$I$119)</f>
        <v>26577.691200000005</v>
      </c>
      <c r="J126" s="131"/>
      <c r="K126" s="133"/>
      <c r="L126" s="131"/>
      <c r="M126" s="131"/>
      <c r="N126" s="131"/>
      <c r="O126" s="131"/>
      <c r="P126" s="131"/>
      <c r="Q126" s="131"/>
      <c r="R126" s="149"/>
      <c r="S126" s="149"/>
      <c r="T126" s="149"/>
      <c r="U126" s="149"/>
      <c r="V126" s="149"/>
      <c r="W126" s="149"/>
      <c r="X126" s="149"/>
      <c r="Y126" s="149"/>
      <c r="Z126" s="149"/>
      <c r="AA126" s="149"/>
      <c r="AB126" s="149"/>
      <c r="AC126" s="149"/>
      <c r="AD126" s="149"/>
    </row>
    <row r="127" spans="1:30" ht="30" x14ac:dyDescent="0.2">
      <c r="A127" s="137" t="s">
        <v>74</v>
      </c>
      <c r="B127" s="139"/>
      <c r="C127" s="136">
        <f>SUM(C123:C126)</f>
        <v>32</v>
      </c>
      <c r="D127" s="136">
        <f>SUM(D123:D126)</f>
        <v>0</v>
      </c>
      <c r="E127" s="136">
        <f>SUM(E123:E126)</f>
        <v>32</v>
      </c>
      <c r="F127" s="139"/>
      <c r="G127" s="134">
        <f>SUM(G122:G126)</f>
        <v>0</v>
      </c>
      <c r="H127" s="134">
        <f>SUM(H122:H126)</f>
        <v>149632.15744000001</v>
      </c>
      <c r="I127" s="134">
        <f>SUM(I122:I126)</f>
        <v>149632.15744000001</v>
      </c>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ht="45" customHeight="1" x14ac:dyDescent="0.2">
      <c r="A128" s="198"/>
      <c r="B128" s="198"/>
      <c r="C128" s="198"/>
      <c r="D128" s="198"/>
      <c r="E128" s="198"/>
      <c r="F128" s="198"/>
      <c r="G128" s="198"/>
      <c r="H128" s="198"/>
      <c r="I128" s="133"/>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284" t="s">
        <v>75</v>
      </c>
      <c r="B129" s="282"/>
      <c r="C129" s="282"/>
      <c r="D129" s="282"/>
      <c r="E129" s="282"/>
      <c r="F129" s="282"/>
      <c r="G129" s="282"/>
      <c r="H129" s="282"/>
      <c r="I129" s="283"/>
      <c r="J129" s="131"/>
      <c r="K129" s="133"/>
      <c r="L129" s="131"/>
      <c r="M129" s="131"/>
      <c r="N129" s="131"/>
      <c r="O129" s="131"/>
      <c r="P129" s="131"/>
      <c r="Q129" s="131"/>
      <c r="R129" s="149"/>
      <c r="S129" s="149"/>
      <c r="T129" s="149"/>
      <c r="U129" s="149"/>
      <c r="V129" s="149"/>
      <c r="W129" s="149"/>
      <c r="X129" s="149"/>
      <c r="Y129" s="149"/>
      <c r="Z129" s="149"/>
      <c r="AA129" s="149"/>
      <c r="AB129" s="149"/>
      <c r="AC129" s="149"/>
      <c r="AD129" s="149"/>
    </row>
    <row r="130" spans="1:30" ht="30" x14ac:dyDescent="0.2">
      <c r="A130" s="197" t="s">
        <v>76</v>
      </c>
      <c r="B130" s="196" t="s">
        <v>77</v>
      </c>
      <c r="C130" s="196" t="s">
        <v>78</v>
      </c>
      <c r="D130" s="196" t="s">
        <v>79</v>
      </c>
      <c r="E130" s="196" t="s">
        <v>80</v>
      </c>
      <c r="F130" s="196" t="s">
        <v>81</v>
      </c>
      <c r="G130" s="196" t="s">
        <v>82</v>
      </c>
      <c r="H130" s="196" t="s">
        <v>83</v>
      </c>
      <c r="I130" s="196" t="s">
        <v>84</v>
      </c>
      <c r="J130" s="133"/>
      <c r="K130" s="133"/>
      <c r="L130" s="133"/>
      <c r="M130" s="133"/>
      <c r="N130" s="133"/>
      <c r="O130" s="133"/>
      <c r="P130" s="133"/>
      <c r="Q130" s="133"/>
      <c r="R130" s="132"/>
      <c r="S130" s="132"/>
      <c r="T130" s="132"/>
      <c r="U130" s="132"/>
      <c r="V130" s="132"/>
      <c r="W130" s="132"/>
      <c r="X130" s="132"/>
      <c r="Y130" s="132"/>
      <c r="Z130" s="132"/>
      <c r="AA130" s="132"/>
      <c r="AB130" s="132"/>
      <c r="AC130" s="132"/>
      <c r="AD130" s="132"/>
    </row>
    <row r="131" spans="1:30" x14ac:dyDescent="0.2">
      <c r="A131" s="155" t="s">
        <v>381</v>
      </c>
      <c r="B131" s="154" t="s">
        <v>94</v>
      </c>
      <c r="C131" s="154" t="s">
        <v>281</v>
      </c>
      <c r="D131" s="153" t="s">
        <v>280</v>
      </c>
      <c r="E131" s="152">
        <v>1</v>
      </c>
      <c r="F131" s="156" t="s">
        <v>389</v>
      </c>
      <c r="G131" s="150">
        <v>0</v>
      </c>
      <c r="H131" s="150">
        <v>1200.6885</v>
      </c>
      <c r="I131" s="140">
        <f t="shared" ref="I131:I194" si="4">SUM(G131:H131)</f>
        <v>1200.6885</v>
      </c>
      <c r="J131" s="131"/>
      <c r="K131" s="131"/>
      <c r="L131" s="131"/>
      <c r="M131" s="131"/>
      <c r="N131" s="131"/>
      <c r="O131" s="131"/>
      <c r="P131" s="131"/>
      <c r="Q131" s="131"/>
      <c r="R131" s="149"/>
      <c r="S131" s="149"/>
      <c r="T131" s="149"/>
      <c r="U131" s="149"/>
      <c r="V131" s="149"/>
      <c r="W131" s="149"/>
      <c r="X131" s="149"/>
      <c r="Y131" s="149"/>
      <c r="Z131" s="149"/>
      <c r="AA131" s="149"/>
      <c r="AB131" s="149"/>
      <c r="AC131" s="149"/>
      <c r="AD131" s="149"/>
    </row>
    <row r="132" spans="1:30" x14ac:dyDescent="0.2">
      <c r="A132" s="155" t="s">
        <v>381</v>
      </c>
      <c r="B132" s="154" t="s">
        <v>94</v>
      </c>
      <c r="C132" s="154" t="s">
        <v>281</v>
      </c>
      <c r="D132" s="153" t="s">
        <v>280</v>
      </c>
      <c r="E132" s="152">
        <v>1</v>
      </c>
      <c r="F132" s="158" t="s">
        <v>438</v>
      </c>
      <c r="G132" s="150"/>
      <c r="H132" s="150">
        <v>1200.6885</v>
      </c>
      <c r="I132" s="140">
        <f t="shared" si="4"/>
        <v>1200.6885</v>
      </c>
      <c r="J132" s="131"/>
      <c r="K132" s="131"/>
      <c r="L132" s="131"/>
      <c r="M132" s="131"/>
      <c r="N132" s="131"/>
      <c r="O132" s="131"/>
      <c r="P132" s="131"/>
      <c r="Q132" s="131"/>
      <c r="R132" s="149"/>
      <c r="S132" s="149"/>
      <c r="T132" s="149"/>
      <c r="U132" s="149"/>
      <c r="V132" s="149"/>
      <c r="W132" s="149"/>
      <c r="X132" s="149"/>
      <c r="Y132" s="149"/>
      <c r="Z132" s="149"/>
      <c r="AA132" s="149"/>
      <c r="AB132" s="149"/>
      <c r="AC132" s="149"/>
      <c r="AD132" s="149"/>
    </row>
    <row r="133" spans="1:30" x14ac:dyDescent="0.2">
      <c r="A133" s="155" t="s">
        <v>381</v>
      </c>
      <c r="B133" s="154" t="s">
        <v>94</v>
      </c>
      <c r="C133" s="154" t="s">
        <v>281</v>
      </c>
      <c r="D133" s="153" t="s">
        <v>280</v>
      </c>
      <c r="E133" s="152">
        <v>1</v>
      </c>
      <c r="F133" s="195" t="s">
        <v>390</v>
      </c>
      <c r="G133" s="150"/>
      <c r="H133" s="150">
        <v>1200.6885</v>
      </c>
      <c r="I133" s="140">
        <f t="shared" si="4"/>
        <v>1200.6885</v>
      </c>
      <c r="J133" s="131"/>
      <c r="K133" s="131"/>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155" t="s">
        <v>381</v>
      </c>
      <c r="B134" s="154" t="s">
        <v>94</v>
      </c>
      <c r="C134" s="154" t="s">
        <v>281</v>
      </c>
      <c r="D134" s="153" t="s">
        <v>280</v>
      </c>
      <c r="E134" s="152">
        <v>1</v>
      </c>
      <c r="F134" s="156" t="s">
        <v>974</v>
      </c>
      <c r="G134" s="150"/>
      <c r="H134" s="150">
        <v>1200.6885</v>
      </c>
      <c r="I134" s="140">
        <f t="shared" si="4"/>
        <v>1200.6885</v>
      </c>
      <c r="J134" s="131"/>
      <c r="K134" s="131"/>
      <c r="L134" s="131"/>
      <c r="M134" s="131"/>
      <c r="N134" s="131"/>
      <c r="O134" s="131"/>
      <c r="P134" s="131"/>
      <c r="Q134" s="131"/>
      <c r="R134" s="149"/>
      <c r="S134" s="149"/>
      <c r="T134" s="149"/>
      <c r="U134" s="149"/>
      <c r="V134" s="149"/>
      <c r="W134" s="149"/>
      <c r="X134" s="149"/>
      <c r="Y134" s="149"/>
      <c r="Z134" s="149"/>
      <c r="AA134" s="149"/>
      <c r="AB134" s="149"/>
      <c r="AC134" s="149"/>
      <c r="AD134" s="149"/>
    </row>
    <row r="135" spans="1:30" x14ac:dyDescent="0.2">
      <c r="A135" s="155" t="s">
        <v>381</v>
      </c>
      <c r="B135" s="154" t="s">
        <v>94</v>
      </c>
      <c r="C135" s="154" t="s">
        <v>281</v>
      </c>
      <c r="D135" s="153" t="s">
        <v>280</v>
      </c>
      <c r="E135" s="152">
        <v>1</v>
      </c>
      <c r="F135" s="158" t="s">
        <v>958</v>
      </c>
      <c r="G135" s="150"/>
      <c r="H135" s="150">
        <v>1200.6885</v>
      </c>
      <c r="I135" s="140">
        <f t="shared" si="4"/>
        <v>1200.6885</v>
      </c>
      <c r="J135" s="131"/>
      <c r="K135" s="131"/>
      <c r="L135" s="131"/>
      <c r="M135" s="131"/>
      <c r="N135" s="131"/>
      <c r="O135" s="131"/>
      <c r="P135" s="131"/>
      <c r="Q135" s="131"/>
      <c r="R135" s="149"/>
      <c r="S135" s="149"/>
      <c r="T135" s="149"/>
      <c r="U135" s="149"/>
      <c r="V135" s="149"/>
      <c r="W135" s="149"/>
      <c r="X135" s="149"/>
      <c r="Y135" s="149"/>
      <c r="Z135" s="149"/>
      <c r="AA135" s="149"/>
      <c r="AB135" s="149"/>
      <c r="AC135" s="149"/>
      <c r="AD135" s="149"/>
    </row>
    <row r="136" spans="1:30" x14ac:dyDescent="0.2">
      <c r="A136" s="162" t="s">
        <v>382</v>
      </c>
      <c r="B136" s="154" t="s">
        <v>94</v>
      </c>
      <c r="C136" s="154" t="s">
        <v>281</v>
      </c>
      <c r="D136" s="153" t="s">
        <v>280</v>
      </c>
      <c r="E136" s="152">
        <v>1</v>
      </c>
      <c r="F136" s="158" t="s">
        <v>391</v>
      </c>
      <c r="G136" s="150"/>
      <c r="H136" s="150">
        <v>1200.6885</v>
      </c>
      <c r="I136" s="140">
        <f t="shared" si="4"/>
        <v>1200.6885</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383</v>
      </c>
      <c r="B137" s="154" t="s">
        <v>388</v>
      </c>
      <c r="C137" s="154" t="s">
        <v>281</v>
      </c>
      <c r="D137" s="153" t="s">
        <v>184</v>
      </c>
      <c r="E137" s="152">
        <v>1</v>
      </c>
      <c r="F137" s="193" t="s">
        <v>392</v>
      </c>
      <c r="G137" s="150"/>
      <c r="H137" s="150">
        <v>732.54629999999997</v>
      </c>
      <c r="I137" s="140">
        <f t="shared" si="4"/>
        <v>732.54629999999997</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383</v>
      </c>
      <c r="B138" s="154" t="s">
        <v>388</v>
      </c>
      <c r="C138" s="154" t="s">
        <v>281</v>
      </c>
      <c r="D138" s="153" t="s">
        <v>280</v>
      </c>
      <c r="E138" s="152">
        <v>1</v>
      </c>
      <c r="F138" s="158" t="s">
        <v>393</v>
      </c>
      <c r="G138" s="150"/>
      <c r="H138" s="150">
        <v>732.54629999999997</v>
      </c>
      <c r="I138" s="140">
        <f t="shared" si="4"/>
        <v>732.54629999999997</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383</v>
      </c>
      <c r="B139" s="154" t="s">
        <v>388</v>
      </c>
      <c r="C139" s="154" t="s">
        <v>281</v>
      </c>
      <c r="D139" s="153" t="s">
        <v>280</v>
      </c>
      <c r="E139" s="152">
        <v>1</v>
      </c>
      <c r="F139" s="193" t="s">
        <v>394</v>
      </c>
      <c r="G139" s="150"/>
      <c r="H139" s="150">
        <v>732.54629999999997</v>
      </c>
      <c r="I139" s="140">
        <f t="shared" si="4"/>
        <v>732.54629999999997</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383</v>
      </c>
      <c r="B140" s="154" t="s">
        <v>388</v>
      </c>
      <c r="C140" s="154" t="s">
        <v>281</v>
      </c>
      <c r="D140" s="153" t="s">
        <v>280</v>
      </c>
      <c r="E140" s="152">
        <v>1</v>
      </c>
      <c r="F140" s="158" t="s">
        <v>395</v>
      </c>
      <c r="G140" s="150"/>
      <c r="H140" s="150">
        <v>732.54629999999997</v>
      </c>
      <c r="I140" s="140">
        <f t="shared" si="4"/>
        <v>732.54629999999997</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55" t="s">
        <v>384</v>
      </c>
      <c r="B141" s="154" t="s">
        <v>98</v>
      </c>
      <c r="C141" s="154" t="s">
        <v>281</v>
      </c>
      <c r="D141" s="153" t="s">
        <v>280</v>
      </c>
      <c r="E141" s="152">
        <v>1</v>
      </c>
      <c r="F141" s="172" t="s">
        <v>396</v>
      </c>
      <c r="G141" s="150"/>
      <c r="H141" s="150">
        <v>488.36419999999998</v>
      </c>
      <c r="I141" s="140">
        <f t="shared" si="4"/>
        <v>488.36419999999998</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384</v>
      </c>
      <c r="B142" s="154" t="s">
        <v>98</v>
      </c>
      <c r="C142" s="154" t="s">
        <v>281</v>
      </c>
      <c r="D142" s="153" t="s">
        <v>280</v>
      </c>
      <c r="E142" s="152">
        <v>1</v>
      </c>
      <c r="F142" s="166" t="s">
        <v>357</v>
      </c>
      <c r="G142" s="150"/>
      <c r="H142" s="150">
        <v>488.36419999999998</v>
      </c>
      <c r="I142" s="140">
        <f t="shared" si="4"/>
        <v>488.36419999999998</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384</v>
      </c>
      <c r="B143" s="154" t="s">
        <v>98</v>
      </c>
      <c r="C143" s="154" t="s">
        <v>281</v>
      </c>
      <c r="D143" s="153" t="s">
        <v>280</v>
      </c>
      <c r="E143" s="152">
        <v>1</v>
      </c>
      <c r="F143" s="172" t="s">
        <v>397</v>
      </c>
      <c r="G143" s="150"/>
      <c r="H143" s="150">
        <v>488.36419999999998</v>
      </c>
      <c r="I143" s="140">
        <f t="shared" si="4"/>
        <v>488.36419999999998</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384</v>
      </c>
      <c r="B144" s="154" t="s">
        <v>98</v>
      </c>
      <c r="C144" s="154" t="s">
        <v>281</v>
      </c>
      <c r="D144" s="153" t="s">
        <v>368</v>
      </c>
      <c r="E144" s="152">
        <v>1</v>
      </c>
      <c r="F144" s="166" t="s">
        <v>357</v>
      </c>
      <c r="G144" s="150"/>
      <c r="H144" s="150">
        <v>488.36419999999998</v>
      </c>
      <c r="I144" s="140">
        <f t="shared" si="4"/>
        <v>488.36419999999998</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384</v>
      </c>
      <c r="B145" s="154" t="s">
        <v>98</v>
      </c>
      <c r="C145" s="154" t="s">
        <v>281</v>
      </c>
      <c r="D145" s="153" t="s">
        <v>280</v>
      </c>
      <c r="E145" s="152">
        <v>1</v>
      </c>
      <c r="F145" s="158" t="s">
        <v>934</v>
      </c>
      <c r="G145" s="150"/>
      <c r="H145" s="150">
        <v>488.36419999999998</v>
      </c>
      <c r="I145" s="140">
        <f t="shared" si="4"/>
        <v>488.36419999999998</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154" t="s">
        <v>98</v>
      </c>
      <c r="C146" s="154" t="s">
        <v>281</v>
      </c>
      <c r="D146" s="153" t="s">
        <v>368</v>
      </c>
      <c r="E146" s="152">
        <v>1</v>
      </c>
      <c r="F146" s="166" t="s">
        <v>357</v>
      </c>
      <c r="G146" s="150"/>
      <c r="H146" s="150">
        <v>488.36419999999998</v>
      </c>
      <c r="I146" s="140">
        <f t="shared" si="4"/>
        <v>488.36419999999998</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154" t="s">
        <v>98</v>
      </c>
      <c r="C147" s="154" t="s">
        <v>281</v>
      </c>
      <c r="D147" s="153" t="s">
        <v>280</v>
      </c>
      <c r="E147" s="152">
        <v>1</v>
      </c>
      <c r="F147" s="193" t="s">
        <v>399</v>
      </c>
      <c r="G147" s="150"/>
      <c r="H147" s="150">
        <v>488.36419999999998</v>
      </c>
      <c r="I147" s="140">
        <f t="shared" si="4"/>
        <v>488.36419999999998</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384</v>
      </c>
      <c r="B148" s="154" t="s">
        <v>98</v>
      </c>
      <c r="C148" s="154" t="s">
        <v>281</v>
      </c>
      <c r="D148" s="153" t="s">
        <v>280</v>
      </c>
      <c r="E148" s="152">
        <v>1</v>
      </c>
      <c r="F148" s="194" t="s">
        <v>400</v>
      </c>
      <c r="G148" s="150"/>
      <c r="H148" s="150">
        <v>488.36419999999998</v>
      </c>
      <c r="I148" s="140">
        <f t="shared" si="4"/>
        <v>488.36419999999998</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385</v>
      </c>
      <c r="B149" s="154" t="s">
        <v>104</v>
      </c>
      <c r="C149" s="154" t="s">
        <v>281</v>
      </c>
      <c r="D149" s="153" t="s">
        <v>280</v>
      </c>
      <c r="E149" s="152">
        <v>1</v>
      </c>
      <c r="F149" s="158" t="s">
        <v>401</v>
      </c>
      <c r="G149" s="150"/>
      <c r="H149" s="150">
        <v>313.94409999999999</v>
      </c>
      <c r="I149" s="140">
        <f t="shared" si="4"/>
        <v>313.94409999999999</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386</v>
      </c>
      <c r="B150" s="154" t="s">
        <v>102</v>
      </c>
      <c r="C150" s="154" t="s">
        <v>281</v>
      </c>
      <c r="D150" s="153" t="s">
        <v>368</v>
      </c>
      <c r="E150" s="152">
        <v>1</v>
      </c>
      <c r="F150" s="166" t="s">
        <v>357</v>
      </c>
      <c r="G150" s="150"/>
      <c r="H150" s="150">
        <v>401.1617</v>
      </c>
      <c r="I150" s="140">
        <f t="shared" si="4"/>
        <v>401.1617</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55" t="s">
        <v>402</v>
      </c>
      <c r="B151" s="154" t="s">
        <v>94</v>
      </c>
      <c r="C151" s="154" t="s">
        <v>183</v>
      </c>
      <c r="D151" s="153" t="s">
        <v>280</v>
      </c>
      <c r="E151" s="152">
        <v>1</v>
      </c>
      <c r="F151" s="158" t="s">
        <v>405</v>
      </c>
      <c r="G151" s="150"/>
      <c r="H151" s="150">
        <v>1200.6885</v>
      </c>
      <c r="I151" s="140">
        <f t="shared" si="4"/>
        <v>1200.6885</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62" t="s">
        <v>403</v>
      </c>
      <c r="B152" s="154" t="s">
        <v>94</v>
      </c>
      <c r="C152" s="154" t="s">
        <v>183</v>
      </c>
      <c r="D152" s="153" t="s">
        <v>280</v>
      </c>
      <c r="E152" s="152">
        <v>1</v>
      </c>
      <c r="F152" s="158" t="s">
        <v>406</v>
      </c>
      <c r="G152" s="150"/>
      <c r="H152" s="150">
        <v>1200.6885</v>
      </c>
      <c r="I152" s="140">
        <f t="shared" si="4"/>
        <v>1200.6885</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383</v>
      </c>
      <c r="B153" s="154" t="s">
        <v>388</v>
      </c>
      <c r="C153" s="154" t="s">
        <v>183</v>
      </c>
      <c r="D153" s="153" t="s">
        <v>280</v>
      </c>
      <c r="E153" s="152">
        <v>1</v>
      </c>
      <c r="F153" s="193" t="s">
        <v>407</v>
      </c>
      <c r="G153" s="150"/>
      <c r="H153" s="150">
        <v>732.54629999999997</v>
      </c>
      <c r="I153" s="140">
        <f t="shared" si="4"/>
        <v>732.54629999999997</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55" t="s">
        <v>383</v>
      </c>
      <c r="B154" s="154" t="s">
        <v>388</v>
      </c>
      <c r="C154" s="154" t="s">
        <v>183</v>
      </c>
      <c r="D154" s="153" t="s">
        <v>280</v>
      </c>
      <c r="E154" s="152">
        <v>1</v>
      </c>
      <c r="F154" s="226" t="s">
        <v>432</v>
      </c>
      <c r="G154" s="150"/>
      <c r="H154" s="150">
        <v>732.54629999999997</v>
      </c>
      <c r="I154" s="140">
        <f t="shared" si="4"/>
        <v>732.54629999999997</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92" t="s">
        <v>384</v>
      </c>
      <c r="B155" s="154" t="s">
        <v>98</v>
      </c>
      <c r="C155" s="154" t="s">
        <v>183</v>
      </c>
      <c r="D155" s="153" t="s">
        <v>280</v>
      </c>
      <c r="E155" s="152">
        <v>1</v>
      </c>
      <c r="F155" s="158" t="s">
        <v>408</v>
      </c>
      <c r="G155" s="150"/>
      <c r="H155" s="150">
        <v>488.36419999999998</v>
      </c>
      <c r="I155" s="140">
        <f t="shared" si="4"/>
        <v>488.36419999999998</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404</v>
      </c>
      <c r="B156" s="154" t="s">
        <v>387</v>
      </c>
      <c r="C156" s="154" t="s">
        <v>183</v>
      </c>
      <c r="D156" s="153" t="s">
        <v>280</v>
      </c>
      <c r="E156" s="152">
        <v>1</v>
      </c>
      <c r="F156" s="158" t="s">
        <v>409</v>
      </c>
      <c r="G156" s="150"/>
      <c r="H156" s="150">
        <v>436.04270000000002</v>
      </c>
      <c r="I156" s="140">
        <f t="shared" si="4"/>
        <v>436.04270000000002</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55" t="s">
        <v>404</v>
      </c>
      <c r="B157" s="154" t="s">
        <v>387</v>
      </c>
      <c r="C157" s="154" t="s">
        <v>183</v>
      </c>
      <c r="D157" s="153" t="s">
        <v>280</v>
      </c>
      <c r="E157" s="152">
        <v>1</v>
      </c>
      <c r="F157" s="158" t="s">
        <v>410</v>
      </c>
      <c r="G157" s="150"/>
      <c r="H157" s="150">
        <v>436.04270000000002</v>
      </c>
      <c r="I157" s="140">
        <f t="shared" si="4"/>
        <v>436.04270000000002</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65" t="s">
        <v>386</v>
      </c>
      <c r="B158" s="154" t="s">
        <v>102</v>
      </c>
      <c r="C158" s="154" t="s">
        <v>183</v>
      </c>
      <c r="D158" s="153" t="s">
        <v>280</v>
      </c>
      <c r="E158" s="152">
        <v>1</v>
      </c>
      <c r="F158" s="158" t="s">
        <v>411</v>
      </c>
      <c r="G158" s="150"/>
      <c r="H158" s="150">
        <v>401.1617</v>
      </c>
      <c r="I158" s="140">
        <f t="shared" si="4"/>
        <v>401.1617</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65" t="s">
        <v>386</v>
      </c>
      <c r="B159" s="154" t="s">
        <v>102</v>
      </c>
      <c r="C159" s="154" t="s">
        <v>183</v>
      </c>
      <c r="D159" s="153" t="s">
        <v>280</v>
      </c>
      <c r="E159" s="152">
        <v>1</v>
      </c>
      <c r="F159" s="158" t="s">
        <v>412</v>
      </c>
      <c r="G159" s="150"/>
      <c r="H159" s="150">
        <v>401.1617</v>
      </c>
      <c r="I159" s="140">
        <f t="shared" si="4"/>
        <v>401.1617</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65" t="s">
        <v>386</v>
      </c>
      <c r="B160" s="154" t="s">
        <v>102</v>
      </c>
      <c r="C160" s="154" t="s">
        <v>183</v>
      </c>
      <c r="D160" s="153" t="s">
        <v>280</v>
      </c>
      <c r="E160" s="152">
        <v>1</v>
      </c>
      <c r="F160" s="158" t="s">
        <v>413</v>
      </c>
      <c r="G160" s="150"/>
      <c r="H160" s="150">
        <v>401.1617</v>
      </c>
      <c r="I160" s="140">
        <f t="shared" si="4"/>
        <v>401.1617</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65" t="s">
        <v>386</v>
      </c>
      <c r="B161" s="154" t="s">
        <v>102</v>
      </c>
      <c r="C161" s="154" t="s">
        <v>183</v>
      </c>
      <c r="D161" s="153" t="s">
        <v>280</v>
      </c>
      <c r="E161" s="152">
        <v>1</v>
      </c>
      <c r="F161" s="158" t="s">
        <v>414</v>
      </c>
      <c r="G161" s="150"/>
      <c r="H161" s="150">
        <v>401.1617</v>
      </c>
      <c r="I161" s="140">
        <f t="shared" si="4"/>
        <v>401.1617</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65" t="s">
        <v>386</v>
      </c>
      <c r="B162" s="154" t="s">
        <v>102</v>
      </c>
      <c r="C162" s="154" t="s">
        <v>183</v>
      </c>
      <c r="D162" s="153" t="s">
        <v>280</v>
      </c>
      <c r="E162" s="152">
        <v>1</v>
      </c>
      <c r="F162" s="158" t="s">
        <v>415</v>
      </c>
      <c r="G162" s="150"/>
      <c r="H162" s="150">
        <v>401.1617</v>
      </c>
      <c r="I162" s="140">
        <f t="shared" si="4"/>
        <v>401.1617</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154" t="s">
        <v>102</v>
      </c>
      <c r="C163" s="154" t="s">
        <v>183</v>
      </c>
      <c r="D163" s="153" t="s">
        <v>280</v>
      </c>
      <c r="E163" s="152">
        <v>1</v>
      </c>
      <c r="F163" s="158" t="s">
        <v>416</v>
      </c>
      <c r="G163" s="150"/>
      <c r="H163" s="150">
        <v>401.1617</v>
      </c>
      <c r="I163" s="140">
        <f t="shared" si="4"/>
        <v>401.1617</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154" t="s">
        <v>102</v>
      </c>
      <c r="C164" s="154" t="s">
        <v>183</v>
      </c>
      <c r="D164" s="153" t="s">
        <v>280</v>
      </c>
      <c r="E164" s="152">
        <v>1</v>
      </c>
      <c r="F164" s="158" t="s">
        <v>417</v>
      </c>
      <c r="G164" s="150"/>
      <c r="H164" s="150">
        <v>401.1617</v>
      </c>
      <c r="I164" s="140">
        <f t="shared" si="4"/>
        <v>401.1617</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154" t="s">
        <v>102</v>
      </c>
      <c r="C165" s="154" t="s">
        <v>183</v>
      </c>
      <c r="D165" s="153" t="s">
        <v>280</v>
      </c>
      <c r="E165" s="152">
        <v>1</v>
      </c>
      <c r="F165" s="172" t="s">
        <v>418</v>
      </c>
      <c r="G165" s="150"/>
      <c r="H165" s="150">
        <v>401.1617</v>
      </c>
      <c r="I165" s="140">
        <f t="shared" si="4"/>
        <v>401.1617</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154" t="s">
        <v>102</v>
      </c>
      <c r="C166" s="154" t="s">
        <v>183</v>
      </c>
      <c r="D166" s="153" t="s">
        <v>280</v>
      </c>
      <c r="E166" s="152">
        <v>1</v>
      </c>
      <c r="F166" s="158" t="s">
        <v>419</v>
      </c>
      <c r="G166" s="150"/>
      <c r="H166" s="150">
        <v>401.1617</v>
      </c>
      <c r="I166" s="140">
        <f t="shared" si="4"/>
        <v>401.1617</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154" t="s">
        <v>102</v>
      </c>
      <c r="C167" s="154" t="s">
        <v>183</v>
      </c>
      <c r="D167" s="153" t="s">
        <v>280</v>
      </c>
      <c r="E167" s="152">
        <v>1</v>
      </c>
      <c r="F167" s="228" t="s">
        <v>1018</v>
      </c>
      <c r="G167" s="150"/>
      <c r="H167" s="150">
        <v>401.1617</v>
      </c>
      <c r="I167" s="140">
        <f t="shared" si="4"/>
        <v>401.1617</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154" t="s">
        <v>102</v>
      </c>
      <c r="C168" s="154" t="s">
        <v>183</v>
      </c>
      <c r="D168" s="153" t="s">
        <v>280</v>
      </c>
      <c r="E168" s="152">
        <v>1</v>
      </c>
      <c r="F168" s="158" t="s">
        <v>421</v>
      </c>
      <c r="G168" s="150"/>
      <c r="H168" s="150">
        <v>401.1617</v>
      </c>
      <c r="I168" s="140">
        <f t="shared" si="4"/>
        <v>401.1617</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154" t="s">
        <v>102</v>
      </c>
      <c r="C169" s="154" t="s">
        <v>183</v>
      </c>
      <c r="D169" s="153" t="s">
        <v>280</v>
      </c>
      <c r="E169" s="152">
        <v>1</v>
      </c>
      <c r="F169" s="158" t="s">
        <v>422</v>
      </c>
      <c r="G169" s="150"/>
      <c r="H169" s="150">
        <v>401.1617</v>
      </c>
      <c r="I169" s="140">
        <f t="shared" si="4"/>
        <v>401.1617</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154" t="s">
        <v>102</v>
      </c>
      <c r="C170" s="154" t="s">
        <v>183</v>
      </c>
      <c r="D170" s="153" t="s">
        <v>280</v>
      </c>
      <c r="E170" s="152">
        <v>1</v>
      </c>
      <c r="F170" s="158" t="s">
        <v>423</v>
      </c>
      <c r="G170" s="150"/>
      <c r="H170" s="150">
        <v>401.1617</v>
      </c>
      <c r="I170" s="140">
        <f t="shared" si="4"/>
        <v>401.1617</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154" t="s">
        <v>102</v>
      </c>
      <c r="C171" s="154" t="s">
        <v>183</v>
      </c>
      <c r="D171" s="153" t="s">
        <v>280</v>
      </c>
      <c r="E171" s="152">
        <v>1</v>
      </c>
      <c r="F171" s="151" t="s">
        <v>424</v>
      </c>
      <c r="G171" s="150"/>
      <c r="H171" s="150">
        <v>401.1617</v>
      </c>
      <c r="I171" s="140">
        <f t="shared" si="4"/>
        <v>401.1617</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154" t="s">
        <v>102</v>
      </c>
      <c r="C172" s="154" t="s">
        <v>183</v>
      </c>
      <c r="D172" s="153" t="s">
        <v>280</v>
      </c>
      <c r="E172" s="152">
        <v>1</v>
      </c>
      <c r="F172" s="158" t="s">
        <v>425</v>
      </c>
      <c r="G172" s="150"/>
      <c r="H172" s="150">
        <v>401.1617</v>
      </c>
      <c r="I172" s="140">
        <f t="shared" si="4"/>
        <v>401.1617</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154" t="s">
        <v>102</v>
      </c>
      <c r="C173" s="154" t="s">
        <v>183</v>
      </c>
      <c r="D173" s="153" t="s">
        <v>280</v>
      </c>
      <c r="E173" s="152">
        <v>1</v>
      </c>
      <c r="F173" s="227" t="s">
        <v>1017</v>
      </c>
      <c r="G173" s="150"/>
      <c r="H173" s="150">
        <v>401.1617</v>
      </c>
      <c r="I173" s="140">
        <f t="shared" si="4"/>
        <v>401.1617</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154" t="s">
        <v>102</v>
      </c>
      <c r="C174" s="154" t="s">
        <v>183</v>
      </c>
      <c r="D174" s="153" t="s">
        <v>280</v>
      </c>
      <c r="E174" s="152">
        <v>1</v>
      </c>
      <c r="F174" s="158" t="s">
        <v>427</v>
      </c>
      <c r="G174" s="150"/>
      <c r="H174" s="150">
        <v>401.1617</v>
      </c>
      <c r="I174" s="140">
        <f t="shared" si="4"/>
        <v>401.1617</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154" t="s">
        <v>102</v>
      </c>
      <c r="C175" s="154" t="s">
        <v>183</v>
      </c>
      <c r="D175" s="153" t="s">
        <v>280</v>
      </c>
      <c r="E175" s="152">
        <v>1</v>
      </c>
      <c r="F175" s="156" t="s">
        <v>986</v>
      </c>
      <c r="G175" s="150"/>
      <c r="H175" s="150">
        <v>401.1617</v>
      </c>
      <c r="I175" s="140">
        <f t="shared" si="4"/>
        <v>401.1617</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154" t="s">
        <v>102</v>
      </c>
      <c r="C176" s="154" t="s">
        <v>183</v>
      </c>
      <c r="D176" s="153" t="s">
        <v>280</v>
      </c>
      <c r="E176" s="152">
        <v>1</v>
      </c>
      <c r="F176" s="158" t="s">
        <v>428</v>
      </c>
      <c r="G176" s="150"/>
      <c r="H176" s="150">
        <v>401.1617</v>
      </c>
      <c r="I176" s="140">
        <f t="shared" si="4"/>
        <v>401.1617</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65" t="s">
        <v>386</v>
      </c>
      <c r="B177" s="154" t="s">
        <v>102</v>
      </c>
      <c r="C177" s="154" t="s">
        <v>183</v>
      </c>
      <c r="D177" s="153" t="s">
        <v>280</v>
      </c>
      <c r="E177" s="152">
        <v>1</v>
      </c>
      <c r="F177" s="158" t="s">
        <v>429</v>
      </c>
      <c r="G177" s="150"/>
      <c r="H177" s="150">
        <v>401.1617</v>
      </c>
      <c r="I177" s="140">
        <f t="shared" si="4"/>
        <v>401.1617</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55" t="s">
        <v>385</v>
      </c>
      <c r="B178" s="154" t="s">
        <v>104</v>
      </c>
      <c r="C178" s="154" t="s">
        <v>183</v>
      </c>
      <c r="D178" s="153" t="s">
        <v>280</v>
      </c>
      <c r="E178" s="152">
        <v>1</v>
      </c>
      <c r="F178" s="158" t="s">
        <v>430</v>
      </c>
      <c r="G178" s="150"/>
      <c r="H178" s="150">
        <v>313.94409999999999</v>
      </c>
      <c r="I178" s="140">
        <f t="shared" si="4"/>
        <v>313.94409999999999</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55" t="s">
        <v>385</v>
      </c>
      <c r="B179" s="154" t="s">
        <v>104</v>
      </c>
      <c r="C179" s="154" t="s">
        <v>183</v>
      </c>
      <c r="D179" s="153" t="s">
        <v>280</v>
      </c>
      <c r="E179" s="152">
        <v>1</v>
      </c>
      <c r="F179" s="158" t="s">
        <v>431</v>
      </c>
      <c r="G179" s="150"/>
      <c r="H179" s="150">
        <v>313.94409999999999</v>
      </c>
      <c r="I179" s="140">
        <f t="shared" si="4"/>
        <v>313.94409999999999</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55" t="s">
        <v>385</v>
      </c>
      <c r="B180" s="154" t="s">
        <v>104</v>
      </c>
      <c r="C180" s="154" t="s">
        <v>183</v>
      </c>
      <c r="D180" s="153" t="s">
        <v>280</v>
      </c>
      <c r="E180" s="152">
        <v>1</v>
      </c>
      <c r="F180" s="158" t="s">
        <v>439</v>
      </c>
      <c r="G180" s="150"/>
      <c r="H180" s="150">
        <v>313.94409999999999</v>
      </c>
      <c r="I180" s="140">
        <f t="shared" si="4"/>
        <v>313.94409999999999</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90" t="s">
        <v>385</v>
      </c>
      <c r="B181" s="154" t="s">
        <v>104</v>
      </c>
      <c r="C181" s="154" t="s">
        <v>183</v>
      </c>
      <c r="D181" s="153" t="s">
        <v>280</v>
      </c>
      <c r="E181" s="152">
        <v>1</v>
      </c>
      <c r="F181" s="226" t="s">
        <v>957</v>
      </c>
      <c r="G181" s="150"/>
      <c r="H181" s="150">
        <v>313.94409999999999</v>
      </c>
      <c r="I181" s="140">
        <f t="shared" si="4"/>
        <v>313.94409999999999</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62" t="s">
        <v>382</v>
      </c>
      <c r="B182" s="154" t="s">
        <v>94</v>
      </c>
      <c r="C182" s="154" t="s">
        <v>297</v>
      </c>
      <c r="D182" s="153" t="s">
        <v>280</v>
      </c>
      <c r="E182" s="152">
        <v>1</v>
      </c>
      <c r="F182" s="151" t="s">
        <v>440</v>
      </c>
      <c r="G182" s="189"/>
      <c r="H182" s="150">
        <v>1200.6885</v>
      </c>
      <c r="I182" s="140">
        <f t="shared" si="4"/>
        <v>1200.6885</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404</v>
      </c>
      <c r="B183" s="154" t="s">
        <v>387</v>
      </c>
      <c r="C183" s="154" t="s">
        <v>297</v>
      </c>
      <c r="D183" s="153" t="s">
        <v>280</v>
      </c>
      <c r="E183" s="152">
        <v>1</v>
      </c>
      <c r="F183" s="188" t="s">
        <v>942</v>
      </c>
      <c r="G183" s="150"/>
      <c r="H183" s="150">
        <v>436.04270000000002</v>
      </c>
      <c r="I183" s="140">
        <f t="shared" si="4"/>
        <v>436.04270000000002</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385</v>
      </c>
      <c r="B184" s="154" t="s">
        <v>104</v>
      </c>
      <c r="C184" s="154" t="s">
        <v>297</v>
      </c>
      <c r="D184" s="153" t="s">
        <v>280</v>
      </c>
      <c r="E184" s="152">
        <v>1</v>
      </c>
      <c r="F184" s="158" t="s">
        <v>939</v>
      </c>
      <c r="G184" s="150"/>
      <c r="H184" s="150">
        <v>313.94409999999999</v>
      </c>
      <c r="I184" s="140">
        <f t="shared" si="4"/>
        <v>313.94409999999999</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433</v>
      </c>
      <c r="B185" s="154" t="s">
        <v>94</v>
      </c>
      <c r="C185" s="154" t="s">
        <v>434</v>
      </c>
      <c r="D185" s="153" t="s">
        <v>280</v>
      </c>
      <c r="E185" s="152">
        <v>1</v>
      </c>
      <c r="F185" s="157" t="s">
        <v>435</v>
      </c>
      <c r="G185" s="150"/>
      <c r="H185" s="150">
        <v>1200.6885</v>
      </c>
      <c r="I185" s="140">
        <f t="shared" si="4"/>
        <v>1200.6885</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55" t="s">
        <v>383</v>
      </c>
      <c r="B186" s="154" t="s">
        <v>388</v>
      </c>
      <c r="C186" s="154" t="s">
        <v>434</v>
      </c>
      <c r="D186" s="153" t="s">
        <v>280</v>
      </c>
      <c r="E186" s="152">
        <v>1</v>
      </c>
      <c r="F186" s="158" t="s">
        <v>436</v>
      </c>
      <c r="G186" s="150"/>
      <c r="H186" s="150">
        <v>732.54629999999997</v>
      </c>
      <c r="I186" s="140">
        <f t="shared" si="4"/>
        <v>732.54629999999997</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55" t="s">
        <v>441</v>
      </c>
      <c r="B187" s="154" t="s">
        <v>94</v>
      </c>
      <c r="C187" s="174" t="s">
        <v>443</v>
      </c>
      <c r="D187" s="153" t="s">
        <v>280</v>
      </c>
      <c r="E187" s="152">
        <v>1</v>
      </c>
      <c r="F187" s="159" t="s">
        <v>444</v>
      </c>
      <c r="G187" s="150"/>
      <c r="H187" s="150">
        <v>1200.6885</v>
      </c>
      <c r="I187" s="140">
        <f t="shared" si="4"/>
        <v>1200.6885</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383</v>
      </c>
      <c r="B188" s="154" t="s">
        <v>388</v>
      </c>
      <c r="C188" s="174" t="s">
        <v>443</v>
      </c>
      <c r="D188" s="153" t="s">
        <v>280</v>
      </c>
      <c r="E188" s="152">
        <v>1</v>
      </c>
      <c r="F188" s="158" t="s">
        <v>448</v>
      </c>
      <c r="G188" s="150"/>
      <c r="H188" s="150">
        <v>732.54629999999997</v>
      </c>
      <c r="I188" s="140">
        <f t="shared" si="4"/>
        <v>732.54629999999997</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386</v>
      </c>
      <c r="B189" s="154" t="s">
        <v>102</v>
      </c>
      <c r="C189" s="174" t="s">
        <v>443</v>
      </c>
      <c r="D189" s="153" t="s">
        <v>280</v>
      </c>
      <c r="E189" s="152">
        <v>1</v>
      </c>
      <c r="F189" s="164" t="s">
        <v>446</v>
      </c>
      <c r="G189" s="150"/>
      <c r="H189" s="150">
        <v>401.1617</v>
      </c>
      <c r="I189" s="140">
        <f t="shared" si="4"/>
        <v>401.1617</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442</v>
      </c>
      <c r="B190" s="154" t="s">
        <v>94</v>
      </c>
      <c r="C190" s="174" t="s">
        <v>443</v>
      </c>
      <c r="D190" s="153" t="s">
        <v>280</v>
      </c>
      <c r="E190" s="152">
        <v>1</v>
      </c>
      <c r="F190" s="158" t="s">
        <v>447</v>
      </c>
      <c r="G190" s="150"/>
      <c r="H190" s="150">
        <v>1200.6885</v>
      </c>
      <c r="I190" s="140">
        <f t="shared" si="4"/>
        <v>1200.6885</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404</v>
      </c>
      <c r="B191" s="154" t="s">
        <v>387</v>
      </c>
      <c r="C191" s="184" t="s">
        <v>443</v>
      </c>
      <c r="D191" s="153" t="s">
        <v>280</v>
      </c>
      <c r="E191" s="152">
        <v>1</v>
      </c>
      <c r="F191" s="222" t="s">
        <v>357</v>
      </c>
      <c r="G191" s="150"/>
      <c r="H191" s="150">
        <v>436.04270000000002</v>
      </c>
      <c r="I191" s="140">
        <f t="shared" si="4"/>
        <v>436.04270000000002</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404</v>
      </c>
      <c r="B192" s="154" t="s">
        <v>387</v>
      </c>
      <c r="C192" s="174" t="s">
        <v>451</v>
      </c>
      <c r="D192" s="153" t="s">
        <v>280</v>
      </c>
      <c r="E192" s="152">
        <v>1</v>
      </c>
      <c r="F192" s="158" t="s">
        <v>452</v>
      </c>
      <c r="G192" s="150"/>
      <c r="H192" s="150">
        <v>436.04270000000002</v>
      </c>
      <c r="I192" s="140">
        <f t="shared" si="4"/>
        <v>436.04270000000002</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154" t="s">
        <v>388</v>
      </c>
      <c r="C193" s="174" t="s">
        <v>451</v>
      </c>
      <c r="D193" s="153" t="s">
        <v>280</v>
      </c>
      <c r="E193" s="152">
        <v>1</v>
      </c>
      <c r="F193" s="185" t="s">
        <v>453</v>
      </c>
      <c r="G193" s="150"/>
      <c r="H193" s="150">
        <v>732.54629999999997</v>
      </c>
      <c r="I193" s="140">
        <f t="shared" si="4"/>
        <v>732.54629999999997</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383</v>
      </c>
      <c r="B194" s="154" t="s">
        <v>388</v>
      </c>
      <c r="C194" s="174" t="s">
        <v>451</v>
      </c>
      <c r="D194" s="153" t="s">
        <v>280</v>
      </c>
      <c r="E194" s="152">
        <v>1</v>
      </c>
      <c r="F194" s="185" t="s">
        <v>454</v>
      </c>
      <c r="G194" s="150"/>
      <c r="H194" s="150">
        <v>732.54629999999997</v>
      </c>
      <c r="I194" s="140">
        <f t="shared" si="4"/>
        <v>732.54629999999997</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383</v>
      </c>
      <c r="B195" s="154" t="s">
        <v>388</v>
      </c>
      <c r="C195" s="174" t="s">
        <v>451</v>
      </c>
      <c r="D195" s="153" t="s">
        <v>280</v>
      </c>
      <c r="E195" s="152">
        <v>1</v>
      </c>
      <c r="F195" s="185" t="s">
        <v>964</v>
      </c>
      <c r="G195" s="150"/>
      <c r="H195" s="150">
        <v>732.54629999999997</v>
      </c>
      <c r="I195" s="140">
        <f t="shared" ref="I195:I258" si="5">SUM(G195:H195)</f>
        <v>732.54629999999997</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154" t="s">
        <v>387</v>
      </c>
      <c r="C196" s="174" t="s">
        <v>451</v>
      </c>
      <c r="D196" s="153" t="s">
        <v>280</v>
      </c>
      <c r="E196" s="152">
        <v>1</v>
      </c>
      <c r="F196" s="185" t="s">
        <v>455</v>
      </c>
      <c r="G196" s="150"/>
      <c r="H196" s="150">
        <v>436.04270000000002</v>
      </c>
      <c r="I196" s="140">
        <f t="shared" si="5"/>
        <v>436.04270000000002</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404</v>
      </c>
      <c r="B197" s="154" t="s">
        <v>387</v>
      </c>
      <c r="C197" s="174" t="s">
        <v>451</v>
      </c>
      <c r="D197" s="153" t="s">
        <v>280</v>
      </c>
      <c r="E197" s="152">
        <v>1</v>
      </c>
      <c r="F197" s="185" t="s">
        <v>999</v>
      </c>
      <c r="G197" s="150"/>
      <c r="H197" s="150">
        <v>436.04270000000002</v>
      </c>
      <c r="I197" s="140">
        <f t="shared" si="5"/>
        <v>436.04270000000002</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449</v>
      </c>
      <c r="B198" s="154" t="s">
        <v>94</v>
      </c>
      <c r="C198" s="174" t="s">
        <v>451</v>
      </c>
      <c r="D198" s="153" t="s">
        <v>280</v>
      </c>
      <c r="E198" s="152">
        <v>1</v>
      </c>
      <c r="F198" s="158" t="s">
        <v>963</v>
      </c>
      <c r="G198" s="150"/>
      <c r="H198" s="150">
        <v>1200.6885</v>
      </c>
      <c r="I198" s="140">
        <f t="shared" si="5"/>
        <v>1200.6885</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383</v>
      </c>
      <c r="B199" s="154" t="s">
        <v>388</v>
      </c>
      <c r="C199" s="174" t="s">
        <v>451</v>
      </c>
      <c r="D199" s="153" t="s">
        <v>280</v>
      </c>
      <c r="E199" s="152">
        <v>1</v>
      </c>
      <c r="F199" s="185" t="s">
        <v>456</v>
      </c>
      <c r="G199" s="150"/>
      <c r="H199" s="150">
        <v>732.54629999999997</v>
      </c>
      <c r="I199" s="140">
        <f t="shared" si="5"/>
        <v>732.54629999999997</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404</v>
      </c>
      <c r="B200" s="154" t="s">
        <v>387</v>
      </c>
      <c r="C200" s="174" t="s">
        <v>451</v>
      </c>
      <c r="D200" s="153" t="s">
        <v>280</v>
      </c>
      <c r="E200" s="152">
        <v>1</v>
      </c>
      <c r="F200" s="185" t="s">
        <v>457</v>
      </c>
      <c r="G200" s="150"/>
      <c r="H200" s="150">
        <v>436.04270000000002</v>
      </c>
      <c r="I200" s="140">
        <f t="shared" si="5"/>
        <v>436.04270000000002</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404</v>
      </c>
      <c r="B201" s="154" t="s">
        <v>387</v>
      </c>
      <c r="C201" s="174" t="s">
        <v>451</v>
      </c>
      <c r="D201" s="153" t="s">
        <v>280</v>
      </c>
      <c r="E201" s="152">
        <v>1</v>
      </c>
      <c r="F201" s="158" t="s">
        <v>1016</v>
      </c>
      <c r="G201" s="150"/>
      <c r="H201" s="150">
        <v>436.04270000000002</v>
      </c>
      <c r="I201" s="140">
        <f t="shared" si="5"/>
        <v>436.04270000000002</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386</v>
      </c>
      <c r="B202" s="154" t="s">
        <v>102</v>
      </c>
      <c r="C202" s="174" t="s">
        <v>451</v>
      </c>
      <c r="D202" s="153" t="s">
        <v>280</v>
      </c>
      <c r="E202" s="152">
        <v>1</v>
      </c>
      <c r="F202" s="186" t="s">
        <v>952</v>
      </c>
      <c r="G202" s="150"/>
      <c r="H202" s="150">
        <v>401.1617</v>
      </c>
      <c r="I202" s="140">
        <f t="shared" si="5"/>
        <v>401.1617</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450</v>
      </c>
      <c r="B203" s="154" t="s">
        <v>94</v>
      </c>
      <c r="C203" s="174" t="s">
        <v>451</v>
      </c>
      <c r="D203" s="153" t="s">
        <v>280</v>
      </c>
      <c r="E203" s="152">
        <v>1</v>
      </c>
      <c r="F203" s="158" t="s">
        <v>459</v>
      </c>
      <c r="G203" s="150"/>
      <c r="H203" s="150">
        <v>1200.6885</v>
      </c>
      <c r="I203" s="140">
        <f t="shared" si="5"/>
        <v>1200.6885</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383</v>
      </c>
      <c r="B204" s="154" t="s">
        <v>388</v>
      </c>
      <c r="C204" s="174" t="s">
        <v>451</v>
      </c>
      <c r="D204" s="153" t="s">
        <v>280</v>
      </c>
      <c r="E204" s="152">
        <v>1</v>
      </c>
      <c r="F204" s="186" t="s">
        <v>460</v>
      </c>
      <c r="G204" s="150"/>
      <c r="H204" s="150">
        <v>732.54629999999997</v>
      </c>
      <c r="I204" s="140">
        <f t="shared" si="5"/>
        <v>732.54629999999997</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154" t="s">
        <v>387</v>
      </c>
      <c r="C205" s="174" t="s">
        <v>451</v>
      </c>
      <c r="D205" s="153" t="s">
        <v>280</v>
      </c>
      <c r="E205" s="152">
        <v>1</v>
      </c>
      <c r="F205" s="186" t="s">
        <v>461</v>
      </c>
      <c r="G205" s="150"/>
      <c r="H205" s="150">
        <v>436.04270000000002</v>
      </c>
      <c r="I205" s="140">
        <f t="shared" si="5"/>
        <v>436.04270000000002</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386</v>
      </c>
      <c r="B206" s="154" t="s">
        <v>102</v>
      </c>
      <c r="C206" s="174" t="s">
        <v>451</v>
      </c>
      <c r="D206" s="153" t="s">
        <v>280</v>
      </c>
      <c r="E206" s="152">
        <v>1</v>
      </c>
      <c r="F206" s="158" t="s">
        <v>462</v>
      </c>
      <c r="G206" s="150"/>
      <c r="H206" s="150">
        <v>401.1617</v>
      </c>
      <c r="I206" s="140">
        <f t="shared" si="5"/>
        <v>401.1617</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154" t="s">
        <v>102</v>
      </c>
      <c r="C207" s="174" t="s">
        <v>451</v>
      </c>
      <c r="D207" s="153" t="s">
        <v>280</v>
      </c>
      <c r="E207" s="152">
        <v>1</v>
      </c>
      <c r="F207" s="185" t="s">
        <v>463</v>
      </c>
      <c r="G207" s="150"/>
      <c r="H207" s="150">
        <v>401.1617</v>
      </c>
      <c r="I207" s="140">
        <f t="shared" si="5"/>
        <v>401.1617</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386</v>
      </c>
      <c r="B208" s="154" t="s">
        <v>102</v>
      </c>
      <c r="C208" s="174" t="s">
        <v>451</v>
      </c>
      <c r="D208" s="153" t="s">
        <v>280</v>
      </c>
      <c r="E208" s="152">
        <v>1</v>
      </c>
      <c r="F208" s="185" t="s">
        <v>464</v>
      </c>
      <c r="G208" s="150"/>
      <c r="H208" s="150">
        <v>401.1617</v>
      </c>
      <c r="I208" s="140">
        <f t="shared" si="5"/>
        <v>401.1617</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404</v>
      </c>
      <c r="B209" s="154" t="s">
        <v>387</v>
      </c>
      <c r="C209" s="174" t="s">
        <v>298</v>
      </c>
      <c r="D209" s="153" t="s">
        <v>280</v>
      </c>
      <c r="E209" s="152">
        <v>1</v>
      </c>
      <c r="F209" s="158" t="s">
        <v>467</v>
      </c>
      <c r="G209" s="150"/>
      <c r="H209" s="150">
        <v>436.04270000000002</v>
      </c>
      <c r="I209" s="140">
        <f t="shared" si="5"/>
        <v>436.04270000000002</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465</v>
      </c>
      <c r="B210" s="154" t="s">
        <v>94</v>
      </c>
      <c r="C210" s="174" t="s">
        <v>298</v>
      </c>
      <c r="D210" s="153" t="s">
        <v>280</v>
      </c>
      <c r="E210" s="152">
        <v>1</v>
      </c>
      <c r="F210" s="151" t="s">
        <v>468</v>
      </c>
      <c r="G210" s="150"/>
      <c r="H210" s="150">
        <v>1200.6885</v>
      </c>
      <c r="I210" s="140">
        <f t="shared" si="5"/>
        <v>1200.6885</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65" t="s">
        <v>383</v>
      </c>
      <c r="B211" s="154" t="s">
        <v>388</v>
      </c>
      <c r="C211" s="184" t="s">
        <v>298</v>
      </c>
      <c r="D211" s="153" t="s">
        <v>280</v>
      </c>
      <c r="E211" s="152">
        <v>1</v>
      </c>
      <c r="F211" s="158" t="s">
        <v>469</v>
      </c>
      <c r="G211" s="150"/>
      <c r="H211" s="150">
        <v>732.54629999999997</v>
      </c>
      <c r="I211" s="140">
        <f t="shared" si="5"/>
        <v>732.54629999999997</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383</v>
      </c>
      <c r="B212" s="154" t="s">
        <v>388</v>
      </c>
      <c r="C212" s="174" t="s">
        <v>298</v>
      </c>
      <c r="D212" s="153" t="s">
        <v>280</v>
      </c>
      <c r="E212" s="152">
        <v>1</v>
      </c>
      <c r="F212" s="151" t="s">
        <v>470</v>
      </c>
      <c r="G212" s="150"/>
      <c r="H212" s="150">
        <v>732.54629999999997</v>
      </c>
      <c r="I212" s="140">
        <f t="shared" si="5"/>
        <v>732.54629999999997</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404</v>
      </c>
      <c r="B213" s="154" t="s">
        <v>387</v>
      </c>
      <c r="C213" s="174" t="s">
        <v>298</v>
      </c>
      <c r="D213" s="153" t="s">
        <v>280</v>
      </c>
      <c r="E213" s="152">
        <v>1</v>
      </c>
      <c r="F213" s="151" t="s">
        <v>471</v>
      </c>
      <c r="G213" s="150"/>
      <c r="H213" s="150">
        <v>436.04270000000002</v>
      </c>
      <c r="I213" s="140">
        <f t="shared" si="5"/>
        <v>436.04270000000002</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386</v>
      </c>
      <c r="B214" s="154" t="s">
        <v>102</v>
      </c>
      <c r="C214" s="174" t="s">
        <v>298</v>
      </c>
      <c r="D214" s="153" t="s">
        <v>280</v>
      </c>
      <c r="E214" s="152">
        <v>1</v>
      </c>
      <c r="F214" s="158" t="s">
        <v>472</v>
      </c>
      <c r="G214" s="150"/>
      <c r="H214" s="150">
        <v>401.1617</v>
      </c>
      <c r="I214" s="140">
        <f t="shared" si="5"/>
        <v>401.1617</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466</v>
      </c>
      <c r="B215" s="154" t="s">
        <v>94</v>
      </c>
      <c r="C215" s="174" t="s">
        <v>298</v>
      </c>
      <c r="D215" s="153" t="s">
        <v>280</v>
      </c>
      <c r="E215" s="152">
        <v>1</v>
      </c>
      <c r="F215" s="157" t="s">
        <v>761</v>
      </c>
      <c r="G215" s="150"/>
      <c r="H215" s="150">
        <v>1200.6885</v>
      </c>
      <c r="I215" s="140">
        <f t="shared" si="5"/>
        <v>1200.6885</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55" t="s">
        <v>383</v>
      </c>
      <c r="B216" s="154" t="s">
        <v>388</v>
      </c>
      <c r="C216" s="174" t="s">
        <v>298</v>
      </c>
      <c r="D216" s="153" t="s">
        <v>280</v>
      </c>
      <c r="E216" s="152">
        <v>1</v>
      </c>
      <c r="F216" s="183" t="s">
        <v>473</v>
      </c>
      <c r="G216" s="150"/>
      <c r="H216" s="150">
        <v>732.54629999999997</v>
      </c>
      <c r="I216" s="140">
        <f t="shared" si="5"/>
        <v>732.54629999999997</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154" t="s">
        <v>388</v>
      </c>
      <c r="C217" s="174" t="s">
        <v>298</v>
      </c>
      <c r="D217" s="153" t="s">
        <v>280</v>
      </c>
      <c r="E217" s="152">
        <v>1</v>
      </c>
      <c r="F217" s="151" t="s">
        <v>1015</v>
      </c>
      <c r="G217" s="150"/>
      <c r="H217" s="150">
        <v>732.54629999999997</v>
      </c>
      <c r="I217" s="140">
        <f t="shared" si="5"/>
        <v>732.54629999999997</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154" t="s">
        <v>387</v>
      </c>
      <c r="C218" s="174" t="s">
        <v>298</v>
      </c>
      <c r="D218" s="153" t="s">
        <v>280</v>
      </c>
      <c r="E218" s="152">
        <v>1</v>
      </c>
      <c r="F218" s="151" t="s">
        <v>971</v>
      </c>
      <c r="G218" s="150"/>
      <c r="H218" s="150">
        <v>436.04270000000002</v>
      </c>
      <c r="I218" s="140">
        <f t="shared" si="5"/>
        <v>436.04270000000002</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386</v>
      </c>
      <c r="B219" s="154" t="s">
        <v>102</v>
      </c>
      <c r="C219" s="174" t="s">
        <v>298</v>
      </c>
      <c r="D219" s="153" t="s">
        <v>280</v>
      </c>
      <c r="E219" s="152">
        <v>1</v>
      </c>
      <c r="F219" s="151" t="s">
        <v>475</v>
      </c>
      <c r="G219" s="150"/>
      <c r="H219" s="150">
        <v>401.1617</v>
      </c>
      <c r="I219" s="140">
        <f t="shared" si="5"/>
        <v>401.1617</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404</v>
      </c>
      <c r="B220" s="181" t="s">
        <v>387</v>
      </c>
      <c r="C220" s="174" t="s">
        <v>299</v>
      </c>
      <c r="D220" s="180" t="s">
        <v>280</v>
      </c>
      <c r="E220" s="152">
        <v>1</v>
      </c>
      <c r="F220" s="158" t="s">
        <v>479</v>
      </c>
      <c r="G220" s="150"/>
      <c r="H220" s="150">
        <v>436.04270000000002</v>
      </c>
      <c r="I220" s="140">
        <f t="shared" si="5"/>
        <v>436.04270000000002</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476</v>
      </c>
      <c r="B221" s="181" t="s">
        <v>94</v>
      </c>
      <c r="C221" s="174" t="s">
        <v>299</v>
      </c>
      <c r="D221" s="180" t="s">
        <v>280</v>
      </c>
      <c r="E221" s="152">
        <v>1</v>
      </c>
      <c r="F221" s="151" t="s">
        <v>938</v>
      </c>
      <c r="G221" s="150"/>
      <c r="H221" s="150">
        <v>1200.6885</v>
      </c>
      <c r="I221" s="140">
        <f t="shared" si="5"/>
        <v>1200.6885</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181" t="s">
        <v>388</v>
      </c>
      <c r="C222" s="174" t="s">
        <v>299</v>
      </c>
      <c r="D222" s="180" t="s">
        <v>280</v>
      </c>
      <c r="E222" s="152">
        <v>1</v>
      </c>
      <c r="F222" s="151" t="s">
        <v>481</v>
      </c>
      <c r="G222" s="150"/>
      <c r="H222" s="150">
        <v>732.54629999999997</v>
      </c>
      <c r="I222" s="140">
        <f t="shared" si="5"/>
        <v>732.54629999999997</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383</v>
      </c>
      <c r="B223" s="181" t="s">
        <v>388</v>
      </c>
      <c r="C223" s="174" t="s">
        <v>299</v>
      </c>
      <c r="D223" s="180" t="s">
        <v>280</v>
      </c>
      <c r="E223" s="152">
        <v>1</v>
      </c>
      <c r="F223" s="158" t="s">
        <v>482</v>
      </c>
      <c r="G223" s="150"/>
      <c r="H223" s="150">
        <v>732.54629999999997</v>
      </c>
      <c r="I223" s="140">
        <f t="shared" si="5"/>
        <v>732.54629999999997</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383</v>
      </c>
      <c r="B224" s="181" t="s">
        <v>388</v>
      </c>
      <c r="C224" s="174" t="s">
        <v>299</v>
      </c>
      <c r="D224" s="180" t="s">
        <v>280</v>
      </c>
      <c r="E224" s="152">
        <v>1</v>
      </c>
      <c r="F224" s="158" t="s">
        <v>489</v>
      </c>
      <c r="G224" s="150"/>
      <c r="H224" s="150">
        <v>732.54629999999997</v>
      </c>
      <c r="I224" s="140">
        <f t="shared" si="5"/>
        <v>732.54629999999997</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181" t="s">
        <v>387</v>
      </c>
      <c r="C225" s="174" t="s">
        <v>299</v>
      </c>
      <c r="D225" s="180" t="s">
        <v>184</v>
      </c>
      <c r="E225" s="152">
        <v>1</v>
      </c>
      <c r="F225" s="151" t="s">
        <v>484</v>
      </c>
      <c r="G225" s="150"/>
      <c r="H225" s="150">
        <v>436.04270000000002</v>
      </c>
      <c r="I225" s="140">
        <f t="shared" si="5"/>
        <v>436.04270000000002</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404</v>
      </c>
      <c r="B226" s="181" t="s">
        <v>387</v>
      </c>
      <c r="C226" s="174" t="s">
        <v>299</v>
      </c>
      <c r="D226" s="180" t="s">
        <v>184</v>
      </c>
      <c r="E226" s="152">
        <v>1</v>
      </c>
      <c r="F226" s="151" t="s">
        <v>485</v>
      </c>
      <c r="G226" s="150"/>
      <c r="H226" s="150">
        <v>436.04270000000002</v>
      </c>
      <c r="I226" s="140">
        <f t="shared" si="5"/>
        <v>436.04270000000002</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477</v>
      </c>
      <c r="B227" s="181" t="s">
        <v>94</v>
      </c>
      <c r="C227" s="174" t="s">
        <v>299</v>
      </c>
      <c r="D227" s="180" t="s">
        <v>280</v>
      </c>
      <c r="E227" s="152">
        <v>1</v>
      </c>
      <c r="F227" s="158" t="s">
        <v>486</v>
      </c>
      <c r="G227" s="150"/>
      <c r="H227" s="150">
        <v>1200.6885</v>
      </c>
      <c r="I227" s="140">
        <f t="shared" si="5"/>
        <v>1200.6885</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181" t="s">
        <v>388</v>
      </c>
      <c r="C228" s="174" t="s">
        <v>299</v>
      </c>
      <c r="D228" s="180" t="s">
        <v>280</v>
      </c>
      <c r="E228" s="152">
        <v>1</v>
      </c>
      <c r="F228" s="160" t="s">
        <v>487</v>
      </c>
      <c r="G228" s="150"/>
      <c r="H228" s="150">
        <v>732.54629999999997</v>
      </c>
      <c r="I228" s="140">
        <f t="shared" si="5"/>
        <v>732.54629999999997</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383</v>
      </c>
      <c r="B229" s="181" t="s">
        <v>388</v>
      </c>
      <c r="C229" s="174" t="s">
        <v>299</v>
      </c>
      <c r="D229" s="180" t="s">
        <v>280</v>
      </c>
      <c r="E229" s="152">
        <v>1</v>
      </c>
      <c r="F229" s="151" t="s">
        <v>488</v>
      </c>
      <c r="G229" s="150"/>
      <c r="H229" s="150">
        <v>732.54629999999997</v>
      </c>
      <c r="I229" s="140">
        <f t="shared" si="5"/>
        <v>732.54629999999997</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404</v>
      </c>
      <c r="B230" s="181" t="s">
        <v>387</v>
      </c>
      <c r="C230" s="174" t="s">
        <v>299</v>
      </c>
      <c r="D230" s="180" t="s">
        <v>280</v>
      </c>
      <c r="E230" s="152">
        <v>1</v>
      </c>
      <c r="F230" s="151" t="s">
        <v>483</v>
      </c>
      <c r="G230" s="150"/>
      <c r="H230" s="150">
        <v>436.04270000000002</v>
      </c>
      <c r="I230" s="140">
        <f t="shared" si="5"/>
        <v>436.04270000000002</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478</v>
      </c>
      <c r="B231" s="181" t="s">
        <v>94</v>
      </c>
      <c r="C231" s="174" t="s">
        <v>299</v>
      </c>
      <c r="D231" s="180" t="s">
        <v>184</v>
      </c>
      <c r="E231" s="152">
        <v>1</v>
      </c>
      <c r="F231" s="151" t="s">
        <v>490</v>
      </c>
      <c r="G231" s="150"/>
      <c r="H231" s="150">
        <v>1200.6885</v>
      </c>
      <c r="I231" s="140">
        <f t="shared" si="5"/>
        <v>1200.6885</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383</v>
      </c>
      <c r="B232" s="181" t="s">
        <v>388</v>
      </c>
      <c r="C232" s="174" t="s">
        <v>299</v>
      </c>
      <c r="D232" s="180" t="s">
        <v>280</v>
      </c>
      <c r="E232" s="152">
        <v>1</v>
      </c>
      <c r="F232" s="151" t="s">
        <v>491</v>
      </c>
      <c r="G232" s="150"/>
      <c r="H232" s="150">
        <v>732.54629999999997</v>
      </c>
      <c r="I232" s="140">
        <f t="shared" si="5"/>
        <v>732.54629999999997</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404</v>
      </c>
      <c r="B233" s="181" t="s">
        <v>387</v>
      </c>
      <c r="C233" s="174" t="s">
        <v>299</v>
      </c>
      <c r="D233" s="180" t="s">
        <v>280</v>
      </c>
      <c r="E233" s="152">
        <v>1</v>
      </c>
      <c r="F233" s="158" t="s">
        <v>997</v>
      </c>
      <c r="G233" s="150"/>
      <c r="H233" s="150">
        <v>436.04270000000002</v>
      </c>
      <c r="I233" s="140">
        <f t="shared" si="5"/>
        <v>436.04270000000002</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404</v>
      </c>
      <c r="B234" s="154" t="s">
        <v>387</v>
      </c>
      <c r="C234" s="179" t="s">
        <v>291</v>
      </c>
      <c r="D234" s="153" t="s">
        <v>280</v>
      </c>
      <c r="E234" s="152">
        <v>1</v>
      </c>
      <c r="F234" s="172" t="s">
        <v>492</v>
      </c>
      <c r="G234" s="150"/>
      <c r="H234" s="150">
        <v>436.04270000000002</v>
      </c>
      <c r="I234" s="140">
        <f t="shared" si="5"/>
        <v>436.04270000000002</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386</v>
      </c>
      <c r="B235" s="154" t="s">
        <v>102</v>
      </c>
      <c r="C235" s="153" t="s">
        <v>291</v>
      </c>
      <c r="D235" s="153" t="s">
        <v>280</v>
      </c>
      <c r="E235" s="152">
        <v>1</v>
      </c>
      <c r="F235" s="158" t="s">
        <v>493</v>
      </c>
      <c r="G235" s="150"/>
      <c r="H235" s="150">
        <v>401.1617</v>
      </c>
      <c r="I235" s="140">
        <f t="shared" si="5"/>
        <v>401.1617</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383</v>
      </c>
      <c r="B236" s="154" t="s">
        <v>388</v>
      </c>
      <c r="C236" s="153" t="s">
        <v>292</v>
      </c>
      <c r="D236" s="153" t="s">
        <v>280</v>
      </c>
      <c r="E236" s="152">
        <v>1</v>
      </c>
      <c r="F236" s="164" t="s">
        <v>494</v>
      </c>
      <c r="G236" s="150"/>
      <c r="H236" s="150">
        <v>732.54629999999997</v>
      </c>
      <c r="I236" s="140">
        <f t="shared" si="5"/>
        <v>732.54629999999997</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384</v>
      </c>
      <c r="B237" s="154" t="s">
        <v>98</v>
      </c>
      <c r="C237" s="153" t="s">
        <v>292</v>
      </c>
      <c r="D237" s="153" t="s">
        <v>280</v>
      </c>
      <c r="E237" s="152">
        <v>1</v>
      </c>
      <c r="F237" s="169" t="s">
        <v>495</v>
      </c>
      <c r="G237" s="150"/>
      <c r="H237" s="150">
        <v>488.36419999999998</v>
      </c>
      <c r="I237" s="140">
        <f t="shared" si="5"/>
        <v>488.36419999999998</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404</v>
      </c>
      <c r="B238" s="154" t="s">
        <v>387</v>
      </c>
      <c r="C238" s="153" t="s">
        <v>292</v>
      </c>
      <c r="D238" s="153" t="s">
        <v>280</v>
      </c>
      <c r="E238" s="152">
        <v>1</v>
      </c>
      <c r="F238" s="164" t="s">
        <v>496</v>
      </c>
      <c r="G238" s="150"/>
      <c r="H238" s="150">
        <v>436.04270000000002</v>
      </c>
      <c r="I238" s="140">
        <f t="shared" si="5"/>
        <v>436.04270000000002</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386</v>
      </c>
      <c r="B239" s="154" t="s">
        <v>102</v>
      </c>
      <c r="C239" s="153" t="s">
        <v>292</v>
      </c>
      <c r="D239" s="153" t="s">
        <v>280</v>
      </c>
      <c r="E239" s="152">
        <v>1</v>
      </c>
      <c r="F239" s="158" t="s">
        <v>953</v>
      </c>
      <c r="G239" s="150"/>
      <c r="H239" s="150">
        <v>401.1617</v>
      </c>
      <c r="I239" s="140">
        <f t="shared" si="5"/>
        <v>401.1617</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497</v>
      </c>
      <c r="B240" s="154" t="s">
        <v>94</v>
      </c>
      <c r="C240" s="153" t="s">
        <v>285</v>
      </c>
      <c r="D240" s="153" t="s">
        <v>280</v>
      </c>
      <c r="E240" s="152">
        <v>1</v>
      </c>
      <c r="F240" s="151" t="s">
        <v>498</v>
      </c>
      <c r="G240" s="150"/>
      <c r="H240" s="150">
        <v>1200.6885</v>
      </c>
      <c r="I240" s="140">
        <f t="shared" si="5"/>
        <v>1200.6885</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383</v>
      </c>
      <c r="B241" s="154" t="s">
        <v>388</v>
      </c>
      <c r="C241" s="153" t="s">
        <v>285</v>
      </c>
      <c r="D241" s="153" t="s">
        <v>280</v>
      </c>
      <c r="E241" s="152">
        <v>1</v>
      </c>
      <c r="F241" s="178" t="s">
        <v>499</v>
      </c>
      <c r="G241" s="150"/>
      <c r="H241" s="150">
        <v>732.54629999999997</v>
      </c>
      <c r="I241" s="140">
        <f t="shared" si="5"/>
        <v>732.54629999999997</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500</v>
      </c>
      <c r="B242" s="154" t="s">
        <v>94</v>
      </c>
      <c r="C242" s="153" t="s">
        <v>501</v>
      </c>
      <c r="D242" s="153" t="s">
        <v>280</v>
      </c>
      <c r="E242" s="152">
        <v>1</v>
      </c>
      <c r="F242" s="158" t="s">
        <v>502</v>
      </c>
      <c r="G242" s="150"/>
      <c r="H242" s="150">
        <v>1200.6885</v>
      </c>
      <c r="I242" s="140">
        <f t="shared" si="5"/>
        <v>1200.6885</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383</v>
      </c>
      <c r="B243" s="154" t="s">
        <v>388</v>
      </c>
      <c r="C243" s="153" t="s">
        <v>501</v>
      </c>
      <c r="D243" s="153" t="s">
        <v>368</v>
      </c>
      <c r="E243" s="152">
        <v>1</v>
      </c>
      <c r="F243" s="166" t="s">
        <v>357</v>
      </c>
      <c r="G243" s="150"/>
      <c r="H243" s="150">
        <v>732.54629999999997</v>
      </c>
      <c r="I243" s="140">
        <f t="shared" si="5"/>
        <v>732.54629999999997</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503</v>
      </c>
      <c r="B244" s="154" t="s">
        <v>94</v>
      </c>
      <c r="C244" s="153" t="s">
        <v>296</v>
      </c>
      <c r="D244" s="153" t="s">
        <v>280</v>
      </c>
      <c r="E244" s="152">
        <v>1</v>
      </c>
      <c r="F244" s="158" t="s">
        <v>504</v>
      </c>
      <c r="G244" s="150"/>
      <c r="H244" s="150">
        <v>1200.6885</v>
      </c>
      <c r="I244" s="140">
        <f t="shared" si="5"/>
        <v>1200.6885</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65" t="s">
        <v>383</v>
      </c>
      <c r="B245" s="154" t="s">
        <v>388</v>
      </c>
      <c r="C245" s="153" t="s">
        <v>296</v>
      </c>
      <c r="D245" s="153" t="s">
        <v>280</v>
      </c>
      <c r="E245" s="152">
        <v>1</v>
      </c>
      <c r="F245" s="177" t="s">
        <v>505</v>
      </c>
      <c r="G245" s="150"/>
      <c r="H245" s="150">
        <v>732.54629999999997</v>
      </c>
      <c r="I245" s="140">
        <f t="shared" si="5"/>
        <v>732.54629999999997</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384</v>
      </c>
      <c r="B246" s="154" t="s">
        <v>98</v>
      </c>
      <c r="C246" s="153" t="s">
        <v>296</v>
      </c>
      <c r="D246" s="153" t="s">
        <v>280</v>
      </c>
      <c r="E246" s="152">
        <v>1</v>
      </c>
      <c r="F246" s="157" t="s">
        <v>506</v>
      </c>
      <c r="G246" s="150"/>
      <c r="H246" s="150">
        <v>488.36419999999998</v>
      </c>
      <c r="I246" s="140">
        <f t="shared" si="5"/>
        <v>488.36419999999998</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404</v>
      </c>
      <c r="B247" s="154" t="s">
        <v>387</v>
      </c>
      <c r="C247" s="153" t="s">
        <v>296</v>
      </c>
      <c r="D247" s="153" t="s">
        <v>280</v>
      </c>
      <c r="E247" s="152">
        <v>1</v>
      </c>
      <c r="F247" s="158" t="s">
        <v>507</v>
      </c>
      <c r="G247" s="150"/>
      <c r="H247" s="150">
        <v>436.04270000000002</v>
      </c>
      <c r="I247" s="140">
        <f t="shared" si="5"/>
        <v>436.04270000000002</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386</v>
      </c>
      <c r="B248" s="154" t="s">
        <v>102</v>
      </c>
      <c r="C248" s="153" t="s">
        <v>296</v>
      </c>
      <c r="D248" s="153" t="s">
        <v>280</v>
      </c>
      <c r="E248" s="152">
        <v>1</v>
      </c>
      <c r="F248" s="158" t="s">
        <v>508</v>
      </c>
      <c r="G248" s="150"/>
      <c r="H248" s="150">
        <v>401.1617</v>
      </c>
      <c r="I248" s="140">
        <f t="shared" si="5"/>
        <v>401.1617</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386</v>
      </c>
      <c r="B249" s="154" t="s">
        <v>102</v>
      </c>
      <c r="C249" s="153" t="s">
        <v>296</v>
      </c>
      <c r="D249" s="153" t="s">
        <v>280</v>
      </c>
      <c r="E249" s="152">
        <v>1</v>
      </c>
      <c r="F249" s="158" t="s">
        <v>509</v>
      </c>
      <c r="G249" s="150"/>
      <c r="H249" s="150">
        <v>401.1617</v>
      </c>
      <c r="I249" s="140">
        <f t="shared" si="5"/>
        <v>401.1617</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65" t="s">
        <v>383</v>
      </c>
      <c r="B250" s="154" t="s">
        <v>388</v>
      </c>
      <c r="C250" s="153" t="s">
        <v>289</v>
      </c>
      <c r="D250" s="153" t="s">
        <v>280</v>
      </c>
      <c r="E250" s="152">
        <v>1</v>
      </c>
      <c r="F250" s="151" t="s">
        <v>511</v>
      </c>
      <c r="G250" s="150"/>
      <c r="H250" s="150">
        <v>732.54629999999997</v>
      </c>
      <c r="I250" s="140">
        <f t="shared" si="5"/>
        <v>732.54629999999997</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383</v>
      </c>
      <c r="B251" s="154" t="s">
        <v>388</v>
      </c>
      <c r="C251" s="153" t="s">
        <v>289</v>
      </c>
      <c r="D251" s="153" t="s">
        <v>280</v>
      </c>
      <c r="E251" s="152">
        <v>1</v>
      </c>
      <c r="F251" s="157" t="s">
        <v>512</v>
      </c>
      <c r="G251" s="150"/>
      <c r="H251" s="150">
        <v>732.54629999999997</v>
      </c>
      <c r="I251" s="140">
        <f t="shared" si="5"/>
        <v>732.54629999999997</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404</v>
      </c>
      <c r="B252" s="154" t="s">
        <v>387</v>
      </c>
      <c r="C252" s="153" t="s">
        <v>289</v>
      </c>
      <c r="D252" s="153" t="s">
        <v>280</v>
      </c>
      <c r="E252" s="152">
        <v>1</v>
      </c>
      <c r="F252" s="157" t="s">
        <v>513</v>
      </c>
      <c r="G252" s="150"/>
      <c r="H252" s="150">
        <v>436.04270000000002</v>
      </c>
      <c r="I252" s="140">
        <f t="shared" si="5"/>
        <v>436.04270000000002</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65" t="s">
        <v>510</v>
      </c>
      <c r="B253" s="154" t="s">
        <v>94</v>
      </c>
      <c r="C253" s="153" t="s">
        <v>289</v>
      </c>
      <c r="D253" s="153" t="s">
        <v>280</v>
      </c>
      <c r="E253" s="152">
        <v>1</v>
      </c>
      <c r="F253" s="158" t="s">
        <v>514</v>
      </c>
      <c r="G253" s="150"/>
      <c r="H253" s="150">
        <v>1200.6885</v>
      </c>
      <c r="I253" s="140">
        <f t="shared" si="5"/>
        <v>1200.6885</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383</v>
      </c>
      <c r="B254" s="154" t="s">
        <v>388</v>
      </c>
      <c r="C254" s="153" t="s">
        <v>289</v>
      </c>
      <c r="D254" s="153" t="s">
        <v>280</v>
      </c>
      <c r="E254" s="152">
        <v>1</v>
      </c>
      <c r="F254" s="158" t="s">
        <v>515</v>
      </c>
      <c r="G254" s="150"/>
      <c r="H254" s="150">
        <v>732.54629999999997</v>
      </c>
      <c r="I254" s="140">
        <f t="shared" si="5"/>
        <v>732.54629999999997</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55" t="s">
        <v>383</v>
      </c>
      <c r="B255" s="154" t="s">
        <v>388</v>
      </c>
      <c r="C255" s="153" t="s">
        <v>289</v>
      </c>
      <c r="D255" s="153" t="s">
        <v>280</v>
      </c>
      <c r="E255" s="152">
        <v>1</v>
      </c>
      <c r="F255" s="158" t="s">
        <v>516</v>
      </c>
      <c r="G255" s="150"/>
      <c r="H255" s="150">
        <v>732.54629999999997</v>
      </c>
      <c r="I255" s="140">
        <f t="shared" si="5"/>
        <v>732.54629999999997</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65" t="s">
        <v>404</v>
      </c>
      <c r="B256" s="154" t="s">
        <v>387</v>
      </c>
      <c r="C256" s="153" t="s">
        <v>289</v>
      </c>
      <c r="D256" s="153" t="s">
        <v>280</v>
      </c>
      <c r="E256" s="152">
        <v>1</v>
      </c>
      <c r="F256" s="151" t="s">
        <v>517</v>
      </c>
      <c r="G256" s="150"/>
      <c r="H256" s="150">
        <v>436.04270000000002</v>
      </c>
      <c r="I256" s="140">
        <f t="shared" si="5"/>
        <v>436.04270000000002</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65" t="s">
        <v>404</v>
      </c>
      <c r="B257" s="154" t="s">
        <v>387</v>
      </c>
      <c r="C257" s="153" t="s">
        <v>289</v>
      </c>
      <c r="D257" s="153" t="s">
        <v>280</v>
      </c>
      <c r="E257" s="152">
        <v>1</v>
      </c>
      <c r="F257" s="151" t="s">
        <v>965</v>
      </c>
      <c r="G257" s="150"/>
      <c r="H257" s="150">
        <v>436.04270000000002</v>
      </c>
      <c r="I257" s="140">
        <f t="shared" si="5"/>
        <v>436.04270000000002</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55" t="s">
        <v>404</v>
      </c>
      <c r="B258" s="154" t="s">
        <v>387</v>
      </c>
      <c r="C258" s="153" t="s">
        <v>290</v>
      </c>
      <c r="D258" s="153" t="s">
        <v>280</v>
      </c>
      <c r="E258" s="152">
        <v>1</v>
      </c>
      <c r="F258" s="158" t="s">
        <v>996</v>
      </c>
      <c r="G258" s="150"/>
      <c r="H258" s="150">
        <v>436.04270000000002</v>
      </c>
      <c r="I258" s="140">
        <f t="shared" si="5"/>
        <v>436.04270000000002</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518</v>
      </c>
      <c r="B259" s="154" t="s">
        <v>94</v>
      </c>
      <c r="C259" s="153" t="s">
        <v>290</v>
      </c>
      <c r="D259" s="153" t="s">
        <v>280</v>
      </c>
      <c r="E259" s="152">
        <v>1</v>
      </c>
      <c r="F259" s="158" t="s">
        <v>1014</v>
      </c>
      <c r="G259" s="150"/>
      <c r="H259" s="150">
        <v>1200.6885</v>
      </c>
      <c r="I259" s="140">
        <f t="shared" ref="I259:I322" si="6">SUM(G259:H259)</f>
        <v>1200.6885</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154" t="s">
        <v>388</v>
      </c>
      <c r="C260" s="153" t="s">
        <v>290</v>
      </c>
      <c r="D260" s="153" t="s">
        <v>280</v>
      </c>
      <c r="E260" s="152">
        <v>1</v>
      </c>
      <c r="F260" s="158" t="s">
        <v>520</v>
      </c>
      <c r="G260" s="150"/>
      <c r="H260" s="150">
        <v>732.54629999999997</v>
      </c>
      <c r="I260" s="140">
        <f t="shared" si="6"/>
        <v>732.54629999999997</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65" t="s">
        <v>384</v>
      </c>
      <c r="B261" s="154" t="s">
        <v>98</v>
      </c>
      <c r="C261" s="153" t="s">
        <v>290</v>
      </c>
      <c r="D261" s="153" t="s">
        <v>280</v>
      </c>
      <c r="E261" s="152">
        <v>1</v>
      </c>
      <c r="F261" s="151" t="s">
        <v>521</v>
      </c>
      <c r="G261" s="150"/>
      <c r="H261" s="150">
        <v>488.36419999999998</v>
      </c>
      <c r="I261" s="140">
        <f t="shared" si="6"/>
        <v>488.36419999999998</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55" t="s">
        <v>404</v>
      </c>
      <c r="B262" s="154" t="s">
        <v>387</v>
      </c>
      <c r="C262" s="153" t="s">
        <v>290</v>
      </c>
      <c r="D262" s="153" t="s">
        <v>280</v>
      </c>
      <c r="E262" s="152">
        <v>1</v>
      </c>
      <c r="F262" s="158" t="s">
        <v>522</v>
      </c>
      <c r="G262" s="150"/>
      <c r="H262" s="150">
        <v>436.04270000000002</v>
      </c>
      <c r="I262" s="140">
        <f t="shared" si="6"/>
        <v>436.04270000000002</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386</v>
      </c>
      <c r="B263" s="154" t="s">
        <v>102</v>
      </c>
      <c r="C263" s="153" t="s">
        <v>290</v>
      </c>
      <c r="D263" s="153" t="s">
        <v>280</v>
      </c>
      <c r="E263" s="152">
        <v>1</v>
      </c>
      <c r="F263" s="158" t="s">
        <v>930</v>
      </c>
      <c r="G263" s="150"/>
      <c r="H263" s="150">
        <v>401.1617</v>
      </c>
      <c r="I263" s="140">
        <f t="shared" si="6"/>
        <v>401.1617</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404</v>
      </c>
      <c r="B264" s="154" t="s">
        <v>387</v>
      </c>
      <c r="C264" s="153" t="s">
        <v>301</v>
      </c>
      <c r="D264" s="153" t="s">
        <v>280</v>
      </c>
      <c r="E264" s="152">
        <v>1</v>
      </c>
      <c r="F264" s="158" t="s">
        <v>525</v>
      </c>
      <c r="G264" s="150"/>
      <c r="H264" s="150">
        <v>436.04270000000002</v>
      </c>
      <c r="I264" s="140">
        <f t="shared" si="6"/>
        <v>436.04270000000002</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523</v>
      </c>
      <c r="B265" s="154" t="s">
        <v>94</v>
      </c>
      <c r="C265" s="153" t="s">
        <v>301</v>
      </c>
      <c r="D265" s="153" t="s">
        <v>368</v>
      </c>
      <c r="E265" s="152">
        <v>1</v>
      </c>
      <c r="F265" s="166" t="s">
        <v>357</v>
      </c>
      <c r="G265" s="150"/>
      <c r="H265" s="150">
        <v>1200.6885</v>
      </c>
      <c r="I265" s="140">
        <f t="shared" si="6"/>
        <v>1200.6885</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55" t="s">
        <v>383</v>
      </c>
      <c r="B266" s="154" t="s">
        <v>388</v>
      </c>
      <c r="C266" s="153" t="s">
        <v>301</v>
      </c>
      <c r="D266" s="153" t="s">
        <v>280</v>
      </c>
      <c r="E266" s="152">
        <v>1</v>
      </c>
      <c r="F266" s="158" t="s">
        <v>526</v>
      </c>
      <c r="G266" s="150"/>
      <c r="H266" s="150">
        <v>732.54629999999997</v>
      </c>
      <c r="I266" s="140">
        <f t="shared" si="6"/>
        <v>732.54629999999997</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524</v>
      </c>
      <c r="B267" s="154" t="s">
        <v>94</v>
      </c>
      <c r="C267" s="153" t="s">
        <v>301</v>
      </c>
      <c r="D267" s="153" t="s">
        <v>280</v>
      </c>
      <c r="E267" s="152">
        <v>1</v>
      </c>
      <c r="F267" s="158" t="s">
        <v>527</v>
      </c>
      <c r="G267" s="150"/>
      <c r="H267" s="150">
        <v>1200.6885</v>
      </c>
      <c r="I267" s="140">
        <f t="shared" si="6"/>
        <v>1200.6885</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383</v>
      </c>
      <c r="B268" s="154" t="s">
        <v>388</v>
      </c>
      <c r="C268" s="153" t="s">
        <v>301</v>
      </c>
      <c r="D268" s="153" t="s">
        <v>280</v>
      </c>
      <c r="E268" s="152">
        <v>1</v>
      </c>
      <c r="F268" s="157" t="s">
        <v>528</v>
      </c>
      <c r="G268" s="150"/>
      <c r="H268" s="150">
        <v>732.54629999999997</v>
      </c>
      <c r="I268" s="140">
        <f t="shared" si="6"/>
        <v>732.54629999999997</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154" t="s">
        <v>387</v>
      </c>
      <c r="C269" s="153" t="s">
        <v>301</v>
      </c>
      <c r="D269" s="153" t="s">
        <v>280</v>
      </c>
      <c r="E269" s="152">
        <v>1</v>
      </c>
      <c r="F269" s="161" t="s">
        <v>529</v>
      </c>
      <c r="G269" s="150"/>
      <c r="H269" s="150">
        <v>436.04270000000002</v>
      </c>
      <c r="I269" s="140">
        <f t="shared" si="6"/>
        <v>436.04270000000002</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404</v>
      </c>
      <c r="B270" s="154" t="s">
        <v>387</v>
      </c>
      <c r="C270" s="153" t="s">
        <v>301</v>
      </c>
      <c r="D270" s="153" t="s">
        <v>280</v>
      </c>
      <c r="E270" s="152">
        <v>1</v>
      </c>
      <c r="F270" s="158" t="s">
        <v>530</v>
      </c>
      <c r="G270" s="150"/>
      <c r="H270" s="150">
        <v>436.04270000000002</v>
      </c>
      <c r="I270" s="140">
        <f t="shared" si="6"/>
        <v>436.04270000000002</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531</v>
      </c>
      <c r="B271" s="154" t="s">
        <v>94</v>
      </c>
      <c r="C271" s="153" t="s">
        <v>539</v>
      </c>
      <c r="D271" s="153" t="s">
        <v>280</v>
      </c>
      <c r="E271" s="152">
        <v>1</v>
      </c>
      <c r="F271" s="157" t="s">
        <v>534</v>
      </c>
      <c r="G271" s="150"/>
      <c r="H271" s="150">
        <v>1200.6885</v>
      </c>
      <c r="I271" s="140">
        <f t="shared" si="6"/>
        <v>1200.6885</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383</v>
      </c>
      <c r="B272" s="154" t="s">
        <v>388</v>
      </c>
      <c r="C272" s="153" t="s">
        <v>539</v>
      </c>
      <c r="D272" s="153" t="s">
        <v>280</v>
      </c>
      <c r="E272" s="152">
        <v>1</v>
      </c>
      <c r="F272" s="158" t="s">
        <v>535</v>
      </c>
      <c r="G272" s="150"/>
      <c r="H272" s="150">
        <v>732.54629999999997</v>
      </c>
      <c r="I272" s="140">
        <f t="shared" si="6"/>
        <v>732.54629999999997</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532</v>
      </c>
      <c r="B273" s="154" t="s">
        <v>94</v>
      </c>
      <c r="C273" s="153" t="s">
        <v>539</v>
      </c>
      <c r="D273" s="153" t="s">
        <v>280</v>
      </c>
      <c r="E273" s="152">
        <v>1</v>
      </c>
      <c r="F273" s="157" t="s">
        <v>536</v>
      </c>
      <c r="G273" s="150"/>
      <c r="H273" s="150">
        <v>1200.6885</v>
      </c>
      <c r="I273" s="140">
        <f t="shared" si="6"/>
        <v>1200.6885</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65" t="s">
        <v>533</v>
      </c>
      <c r="B274" s="154" t="s">
        <v>94</v>
      </c>
      <c r="C274" s="153" t="s">
        <v>539</v>
      </c>
      <c r="D274" s="153" t="s">
        <v>280</v>
      </c>
      <c r="E274" s="152">
        <v>1</v>
      </c>
      <c r="F274" s="177" t="s">
        <v>537</v>
      </c>
      <c r="G274" s="150"/>
      <c r="H274" s="150">
        <v>1200.6885</v>
      </c>
      <c r="I274" s="140">
        <f t="shared" si="6"/>
        <v>1200.6885</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383</v>
      </c>
      <c r="B275" s="154" t="s">
        <v>388</v>
      </c>
      <c r="C275" s="153" t="s">
        <v>539</v>
      </c>
      <c r="D275" s="153" t="s">
        <v>280</v>
      </c>
      <c r="E275" s="152">
        <v>1</v>
      </c>
      <c r="F275" s="158" t="s">
        <v>538</v>
      </c>
      <c r="G275" s="150"/>
      <c r="H275" s="150">
        <v>732.54629999999997</v>
      </c>
      <c r="I275" s="140">
        <f t="shared" si="6"/>
        <v>732.54629999999997</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531</v>
      </c>
      <c r="B276" s="154" t="s">
        <v>94</v>
      </c>
      <c r="C276" s="153" t="s">
        <v>542</v>
      </c>
      <c r="D276" s="153" t="s">
        <v>280</v>
      </c>
      <c r="E276" s="152">
        <v>1</v>
      </c>
      <c r="F276" s="157" t="s">
        <v>543</v>
      </c>
      <c r="G276" s="150"/>
      <c r="H276" s="150">
        <v>1200.6885</v>
      </c>
      <c r="I276" s="140">
        <f t="shared" si="6"/>
        <v>1200.6885</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65" t="s">
        <v>383</v>
      </c>
      <c r="B277" s="154" t="s">
        <v>388</v>
      </c>
      <c r="C277" s="153" t="s">
        <v>542</v>
      </c>
      <c r="D277" s="153" t="s">
        <v>280</v>
      </c>
      <c r="E277" s="152">
        <v>1</v>
      </c>
      <c r="F277" s="158" t="s">
        <v>544</v>
      </c>
      <c r="G277" s="150"/>
      <c r="H277" s="150">
        <v>732.54629999999997</v>
      </c>
      <c r="I277" s="140">
        <f t="shared" si="6"/>
        <v>732.54629999999997</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540</v>
      </c>
      <c r="B278" s="154" t="s">
        <v>94</v>
      </c>
      <c r="C278" s="153" t="s">
        <v>542</v>
      </c>
      <c r="D278" s="153" t="s">
        <v>280</v>
      </c>
      <c r="E278" s="152">
        <v>1</v>
      </c>
      <c r="F278" s="157" t="s">
        <v>545</v>
      </c>
      <c r="G278" s="150"/>
      <c r="H278" s="150">
        <v>1200.6885</v>
      </c>
      <c r="I278" s="140">
        <f t="shared" si="6"/>
        <v>1200.6885</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55" t="s">
        <v>383</v>
      </c>
      <c r="B279" s="154" t="s">
        <v>388</v>
      </c>
      <c r="C279" s="153" t="s">
        <v>542</v>
      </c>
      <c r="D279" s="153" t="s">
        <v>280</v>
      </c>
      <c r="E279" s="152">
        <v>1</v>
      </c>
      <c r="F279" s="157" t="s">
        <v>546</v>
      </c>
      <c r="G279" s="150"/>
      <c r="H279" s="150">
        <v>732.54629999999997</v>
      </c>
      <c r="I279" s="140">
        <f t="shared" si="6"/>
        <v>732.54629999999997</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541</v>
      </c>
      <c r="B280" s="154" t="s">
        <v>94</v>
      </c>
      <c r="C280" s="153" t="s">
        <v>542</v>
      </c>
      <c r="D280" s="153" t="s">
        <v>368</v>
      </c>
      <c r="E280" s="152">
        <v>1</v>
      </c>
      <c r="F280" s="166" t="s">
        <v>357</v>
      </c>
      <c r="G280" s="150"/>
      <c r="H280" s="150">
        <v>1200.6885</v>
      </c>
      <c r="I280" s="140">
        <f t="shared" si="6"/>
        <v>1200.6885</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383</v>
      </c>
      <c r="B281" s="154" t="s">
        <v>388</v>
      </c>
      <c r="C281" s="153" t="s">
        <v>542</v>
      </c>
      <c r="D281" s="153" t="s">
        <v>280</v>
      </c>
      <c r="E281" s="152">
        <v>1</v>
      </c>
      <c r="F281" s="157" t="s">
        <v>547</v>
      </c>
      <c r="G281" s="150"/>
      <c r="H281" s="150">
        <v>732.54629999999997</v>
      </c>
      <c r="I281" s="140">
        <f t="shared" si="6"/>
        <v>732.54629999999997</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55" t="s">
        <v>548</v>
      </c>
      <c r="B282" s="154" t="s">
        <v>94</v>
      </c>
      <c r="C282" s="153" t="s">
        <v>380</v>
      </c>
      <c r="D282" s="153" t="s">
        <v>280</v>
      </c>
      <c r="E282" s="152">
        <v>1</v>
      </c>
      <c r="F282" s="151" t="s">
        <v>551</v>
      </c>
      <c r="G282" s="150"/>
      <c r="H282" s="150">
        <v>1200.6885</v>
      </c>
      <c r="I282" s="140">
        <f t="shared" si="6"/>
        <v>1200.6885</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383</v>
      </c>
      <c r="B283" s="154" t="s">
        <v>388</v>
      </c>
      <c r="C283" s="153" t="s">
        <v>380</v>
      </c>
      <c r="D283" s="153" t="s">
        <v>280</v>
      </c>
      <c r="E283" s="152">
        <v>1</v>
      </c>
      <c r="F283" s="157" t="s">
        <v>552</v>
      </c>
      <c r="G283" s="150"/>
      <c r="H283" s="150">
        <v>732.54629999999997</v>
      </c>
      <c r="I283" s="140">
        <f t="shared" si="6"/>
        <v>732.54629999999997</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549</v>
      </c>
      <c r="B284" s="154" t="s">
        <v>94</v>
      </c>
      <c r="C284" s="153" t="s">
        <v>380</v>
      </c>
      <c r="D284" s="153" t="s">
        <v>280</v>
      </c>
      <c r="E284" s="152">
        <v>1</v>
      </c>
      <c r="F284" s="157" t="s">
        <v>553</v>
      </c>
      <c r="G284" s="150"/>
      <c r="H284" s="150">
        <v>1200.6885</v>
      </c>
      <c r="I284" s="140">
        <f t="shared" si="6"/>
        <v>1200.6885</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383</v>
      </c>
      <c r="B285" s="154" t="s">
        <v>388</v>
      </c>
      <c r="C285" s="153" t="s">
        <v>380</v>
      </c>
      <c r="D285" s="153" t="s">
        <v>280</v>
      </c>
      <c r="E285" s="152">
        <v>1</v>
      </c>
      <c r="F285" s="151" t="s">
        <v>1013</v>
      </c>
      <c r="G285" s="150"/>
      <c r="H285" s="150">
        <v>732.54629999999997</v>
      </c>
      <c r="I285" s="140">
        <f t="shared" si="6"/>
        <v>732.54629999999997</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550</v>
      </c>
      <c r="B286" s="154" t="s">
        <v>94</v>
      </c>
      <c r="C286" s="153" t="s">
        <v>380</v>
      </c>
      <c r="D286" s="153" t="s">
        <v>280</v>
      </c>
      <c r="E286" s="152">
        <v>1</v>
      </c>
      <c r="F286" s="157" t="s">
        <v>555</v>
      </c>
      <c r="G286" s="150"/>
      <c r="H286" s="150">
        <v>1200.6885</v>
      </c>
      <c r="I286" s="140">
        <f t="shared" si="6"/>
        <v>1200.6885</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383</v>
      </c>
      <c r="B287" s="154" t="s">
        <v>388</v>
      </c>
      <c r="C287" s="153" t="s">
        <v>380</v>
      </c>
      <c r="D287" s="153" t="s">
        <v>280</v>
      </c>
      <c r="E287" s="152">
        <v>1</v>
      </c>
      <c r="F287" s="151" t="s">
        <v>556</v>
      </c>
      <c r="G287" s="150"/>
      <c r="H287" s="150">
        <v>732.54629999999997</v>
      </c>
      <c r="I287" s="140">
        <f t="shared" si="6"/>
        <v>732.54629999999997</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548</v>
      </c>
      <c r="B288" s="154" t="s">
        <v>94</v>
      </c>
      <c r="C288" s="174" t="s">
        <v>581</v>
      </c>
      <c r="D288" s="153" t="s">
        <v>280</v>
      </c>
      <c r="E288" s="152">
        <v>1</v>
      </c>
      <c r="F288" s="168" t="s">
        <v>928</v>
      </c>
      <c r="G288" s="150"/>
      <c r="H288" s="150">
        <v>1200.6885</v>
      </c>
      <c r="I288" s="140">
        <f t="shared" si="6"/>
        <v>1200.6885</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383</v>
      </c>
      <c r="B289" s="154" t="s">
        <v>388</v>
      </c>
      <c r="C289" s="174" t="s">
        <v>581</v>
      </c>
      <c r="D289" s="153" t="s">
        <v>280</v>
      </c>
      <c r="E289" s="152">
        <v>1</v>
      </c>
      <c r="F289" s="172" t="s">
        <v>558</v>
      </c>
      <c r="G289" s="150"/>
      <c r="H289" s="150">
        <v>732.54629999999997</v>
      </c>
      <c r="I289" s="140">
        <f t="shared" si="6"/>
        <v>732.54629999999997</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549</v>
      </c>
      <c r="B290" s="154" t="s">
        <v>94</v>
      </c>
      <c r="C290" s="174" t="s">
        <v>581</v>
      </c>
      <c r="D290" s="153" t="s">
        <v>280</v>
      </c>
      <c r="E290" s="152">
        <v>1</v>
      </c>
      <c r="F290" s="157" t="s">
        <v>559</v>
      </c>
      <c r="G290" s="150"/>
      <c r="H290" s="150">
        <v>1200.6885</v>
      </c>
      <c r="I290" s="140">
        <f t="shared" si="6"/>
        <v>1200.6885</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383</v>
      </c>
      <c r="B291" s="154" t="s">
        <v>388</v>
      </c>
      <c r="C291" s="174" t="s">
        <v>581</v>
      </c>
      <c r="D291" s="153" t="s">
        <v>280</v>
      </c>
      <c r="E291" s="152">
        <v>1</v>
      </c>
      <c r="F291" s="168" t="s">
        <v>560</v>
      </c>
      <c r="G291" s="150"/>
      <c r="H291" s="150">
        <v>732.54629999999997</v>
      </c>
      <c r="I291" s="140">
        <f t="shared" si="6"/>
        <v>732.54629999999997</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550</v>
      </c>
      <c r="B292" s="154" t="s">
        <v>94</v>
      </c>
      <c r="C292" s="174" t="s">
        <v>581</v>
      </c>
      <c r="D292" s="153" t="s">
        <v>280</v>
      </c>
      <c r="E292" s="152">
        <v>1</v>
      </c>
      <c r="F292" s="157" t="s">
        <v>561</v>
      </c>
      <c r="G292" s="150"/>
      <c r="H292" s="150">
        <v>1200.6885</v>
      </c>
      <c r="I292" s="140">
        <f t="shared" si="6"/>
        <v>1200.6885</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383</v>
      </c>
      <c r="B293" s="154" t="s">
        <v>388</v>
      </c>
      <c r="C293" s="174" t="s">
        <v>581</v>
      </c>
      <c r="D293" s="153" t="s">
        <v>280</v>
      </c>
      <c r="E293" s="152">
        <v>1</v>
      </c>
      <c r="F293" s="176" t="s">
        <v>562</v>
      </c>
      <c r="G293" s="150"/>
      <c r="H293" s="150">
        <v>732.54629999999997</v>
      </c>
      <c r="I293" s="140">
        <f t="shared" si="6"/>
        <v>732.54629999999997</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548</v>
      </c>
      <c r="B294" s="154" t="s">
        <v>94</v>
      </c>
      <c r="C294" s="174" t="s">
        <v>582</v>
      </c>
      <c r="D294" s="153" t="s">
        <v>280</v>
      </c>
      <c r="E294" s="152">
        <v>1</v>
      </c>
      <c r="F294" s="157" t="s">
        <v>563</v>
      </c>
      <c r="G294" s="150"/>
      <c r="H294" s="150">
        <v>1200.6885</v>
      </c>
      <c r="I294" s="140">
        <f t="shared" si="6"/>
        <v>1200.6885</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383</v>
      </c>
      <c r="B295" s="154" t="s">
        <v>388</v>
      </c>
      <c r="C295" s="174" t="s">
        <v>582</v>
      </c>
      <c r="D295" s="153" t="s">
        <v>280</v>
      </c>
      <c r="E295" s="152">
        <v>1</v>
      </c>
      <c r="F295" s="175" t="s">
        <v>564</v>
      </c>
      <c r="G295" s="150"/>
      <c r="H295" s="150">
        <v>732.54629999999997</v>
      </c>
      <c r="I295" s="140">
        <f t="shared" si="6"/>
        <v>732.54629999999997</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549</v>
      </c>
      <c r="B296" s="154" t="s">
        <v>94</v>
      </c>
      <c r="C296" s="174" t="s">
        <v>582</v>
      </c>
      <c r="D296" s="153" t="s">
        <v>280</v>
      </c>
      <c r="E296" s="152">
        <v>1</v>
      </c>
      <c r="F296" s="175" t="s">
        <v>566</v>
      </c>
      <c r="G296" s="150"/>
      <c r="H296" s="150">
        <v>1200.6885</v>
      </c>
      <c r="I296" s="140">
        <f t="shared" si="6"/>
        <v>1200.6885</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383</v>
      </c>
      <c r="B297" s="154" t="s">
        <v>388</v>
      </c>
      <c r="C297" s="174" t="s">
        <v>582</v>
      </c>
      <c r="D297" s="153" t="s">
        <v>280</v>
      </c>
      <c r="E297" s="152">
        <v>1</v>
      </c>
      <c r="F297" s="175" t="s">
        <v>995</v>
      </c>
      <c r="G297" s="150"/>
      <c r="H297" s="150">
        <v>732.54629999999997</v>
      </c>
      <c r="I297" s="140">
        <f t="shared" si="6"/>
        <v>732.54629999999997</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550</v>
      </c>
      <c r="B298" s="154" t="s">
        <v>94</v>
      </c>
      <c r="C298" s="174" t="s">
        <v>582</v>
      </c>
      <c r="D298" s="153" t="s">
        <v>280</v>
      </c>
      <c r="E298" s="152">
        <v>1</v>
      </c>
      <c r="F298" s="157" t="s">
        <v>567</v>
      </c>
      <c r="G298" s="150"/>
      <c r="H298" s="150">
        <v>1200.6885</v>
      </c>
      <c r="I298" s="140">
        <f t="shared" si="6"/>
        <v>1200.6885</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383</v>
      </c>
      <c r="B299" s="154" t="s">
        <v>388</v>
      </c>
      <c r="C299" s="174" t="s">
        <v>582</v>
      </c>
      <c r="D299" s="153" t="s">
        <v>280</v>
      </c>
      <c r="E299" s="152">
        <v>1</v>
      </c>
      <c r="F299" s="175" t="s">
        <v>568</v>
      </c>
      <c r="G299" s="150"/>
      <c r="H299" s="150">
        <v>732.54629999999997</v>
      </c>
      <c r="I299" s="140">
        <f t="shared" si="6"/>
        <v>732.54629999999997</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548</v>
      </c>
      <c r="B300" s="154" t="s">
        <v>94</v>
      </c>
      <c r="C300" s="174" t="s">
        <v>583</v>
      </c>
      <c r="D300" s="153" t="s">
        <v>280</v>
      </c>
      <c r="E300" s="152">
        <v>1</v>
      </c>
      <c r="F300" s="157" t="s">
        <v>994</v>
      </c>
      <c r="G300" s="150"/>
      <c r="H300" s="150">
        <v>1200.6885</v>
      </c>
      <c r="I300" s="140">
        <f t="shared" si="6"/>
        <v>1200.6885</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383</v>
      </c>
      <c r="B301" s="154" t="s">
        <v>388</v>
      </c>
      <c r="C301" s="174" t="s">
        <v>583</v>
      </c>
      <c r="D301" s="153" t="s">
        <v>280</v>
      </c>
      <c r="E301" s="152">
        <v>1</v>
      </c>
      <c r="F301" s="157" t="s">
        <v>570</v>
      </c>
      <c r="G301" s="150"/>
      <c r="H301" s="150">
        <v>732.54629999999997</v>
      </c>
      <c r="I301" s="140">
        <f t="shared" si="6"/>
        <v>732.54629999999997</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549</v>
      </c>
      <c r="B302" s="154" t="s">
        <v>94</v>
      </c>
      <c r="C302" s="174" t="s">
        <v>583</v>
      </c>
      <c r="D302" s="153" t="s">
        <v>280</v>
      </c>
      <c r="E302" s="152">
        <v>1</v>
      </c>
      <c r="F302" s="157" t="s">
        <v>571</v>
      </c>
      <c r="G302" s="150"/>
      <c r="H302" s="150">
        <v>1200.6885</v>
      </c>
      <c r="I302" s="140">
        <f t="shared" si="6"/>
        <v>1200.6885</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383</v>
      </c>
      <c r="B303" s="154" t="s">
        <v>388</v>
      </c>
      <c r="C303" s="174" t="s">
        <v>583</v>
      </c>
      <c r="D303" s="153" t="s">
        <v>280</v>
      </c>
      <c r="E303" s="152">
        <v>1</v>
      </c>
      <c r="F303" s="157" t="s">
        <v>572</v>
      </c>
      <c r="G303" s="150"/>
      <c r="H303" s="150">
        <v>732.54629999999997</v>
      </c>
      <c r="I303" s="140">
        <f t="shared" si="6"/>
        <v>732.54629999999997</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550</v>
      </c>
      <c r="B304" s="154" t="s">
        <v>94</v>
      </c>
      <c r="C304" s="174" t="s">
        <v>583</v>
      </c>
      <c r="D304" s="153" t="s">
        <v>280</v>
      </c>
      <c r="E304" s="152">
        <v>1</v>
      </c>
      <c r="F304" s="157" t="s">
        <v>573</v>
      </c>
      <c r="G304" s="150"/>
      <c r="H304" s="150">
        <v>1200.6885</v>
      </c>
      <c r="I304" s="140">
        <f t="shared" si="6"/>
        <v>1200.6885</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383</v>
      </c>
      <c r="B305" s="154" t="s">
        <v>388</v>
      </c>
      <c r="C305" s="174" t="s">
        <v>583</v>
      </c>
      <c r="D305" s="153" t="s">
        <v>280</v>
      </c>
      <c r="E305" s="152">
        <v>1</v>
      </c>
      <c r="F305" s="158" t="s">
        <v>985</v>
      </c>
      <c r="G305" s="150"/>
      <c r="H305" s="150">
        <v>732.54629999999997</v>
      </c>
      <c r="I305" s="140">
        <f t="shared" si="6"/>
        <v>732.54629999999997</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557</v>
      </c>
      <c r="B306" s="154" t="s">
        <v>94</v>
      </c>
      <c r="C306" s="174" t="s">
        <v>369</v>
      </c>
      <c r="D306" s="153" t="s">
        <v>280</v>
      </c>
      <c r="E306" s="152">
        <v>1</v>
      </c>
      <c r="F306" s="157" t="s">
        <v>954</v>
      </c>
      <c r="G306" s="150"/>
      <c r="H306" s="150">
        <v>1200.6885</v>
      </c>
      <c r="I306" s="140">
        <f t="shared" si="6"/>
        <v>1200.6885</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383</v>
      </c>
      <c r="B307" s="154" t="s">
        <v>388</v>
      </c>
      <c r="C307" s="174" t="s">
        <v>369</v>
      </c>
      <c r="D307" s="153" t="s">
        <v>280</v>
      </c>
      <c r="E307" s="152">
        <v>1</v>
      </c>
      <c r="F307" s="157" t="s">
        <v>574</v>
      </c>
      <c r="G307" s="150"/>
      <c r="H307" s="150">
        <v>732.54629999999997</v>
      </c>
      <c r="I307" s="140">
        <f t="shared" si="6"/>
        <v>732.54629999999997</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154" t="s">
        <v>388</v>
      </c>
      <c r="C308" s="174" t="s">
        <v>369</v>
      </c>
      <c r="D308" s="153" t="s">
        <v>280</v>
      </c>
      <c r="E308" s="152">
        <v>1</v>
      </c>
      <c r="F308" s="157" t="s">
        <v>575</v>
      </c>
      <c r="G308" s="150"/>
      <c r="H308" s="150">
        <v>732.54629999999997</v>
      </c>
      <c r="I308" s="140">
        <f t="shared" si="6"/>
        <v>732.54629999999997</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383</v>
      </c>
      <c r="B309" s="154" t="s">
        <v>388</v>
      </c>
      <c r="C309" s="174" t="s">
        <v>369</v>
      </c>
      <c r="D309" s="153" t="s">
        <v>280</v>
      </c>
      <c r="E309" s="152">
        <v>1</v>
      </c>
      <c r="F309" s="157" t="s">
        <v>576</v>
      </c>
      <c r="G309" s="150"/>
      <c r="H309" s="150">
        <v>732.54629999999997</v>
      </c>
      <c r="I309" s="140">
        <f t="shared" si="6"/>
        <v>732.54629999999997</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384</v>
      </c>
      <c r="B310" s="154" t="s">
        <v>98</v>
      </c>
      <c r="C310" s="174" t="s">
        <v>369</v>
      </c>
      <c r="D310" s="153" t="s">
        <v>280</v>
      </c>
      <c r="E310" s="152">
        <v>1</v>
      </c>
      <c r="F310" s="164" t="s">
        <v>577</v>
      </c>
      <c r="G310" s="150"/>
      <c r="H310" s="150">
        <v>488.36419999999998</v>
      </c>
      <c r="I310" s="140">
        <f t="shared" si="6"/>
        <v>488.36419999999998</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404</v>
      </c>
      <c r="B311" s="154" t="s">
        <v>387</v>
      </c>
      <c r="C311" s="174" t="s">
        <v>369</v>
      </c>
      <c r="D311" s="153" t="s">
        <v>280</v>
      </c>
      <c r="E311" s="152">
        <v>1</v>
      </c>
      <c r="F311" s="157" t="s">
        <v>1012</v>
      </c>
      <c r="G311" s="150"/>
      <c r="H311" s="150">
        <v>436.04270000000002</v>
      </c>
      <c r="I311" s="140">
        <f t="shared" si="6"/>
        <v>436.04270000000002</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386</v>
      </c>
      <c r="B312" s="154" t="s">
        <v>102</v>
      </c>
      <c r="C312" s="174" t="s">
        <v>369</v>
      </c>
      <c r="D312" s="153" t="s">
        <v>280</v>
      </c>
      <c r="E312" s="152">
        <v>1</v>
      </c>
      <c r="F312" s="157" t="s">
        <v>579</v>
      </c>
      <c r="G312" s="150"/>
      <c r="H312" s="150">
        <v>401.1617</v>
      </c>
      <c r="I312" s="140">
        <f t="shared" si="6"/>
        <v>401.1617</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386</v>
      </c>
      <c r="B313" s="154" t="s">
        <v>102</v>
      </c>
      <c r="C313" s="174" t="s">
        <v>369</v>
      </c>
      <c r="D313" s="153" t="s">
        <v>280</v>
      </c>
      <c r="E313" s="152">
        <v>1</v>
      </c>
      <c r="F313" s="157" t="s">
        <v>580</v>
      </c>
      <c r="G313" s="150"/>
      <c r="H313" s="150">
        <v>401.1617</v>
      </c>
      <c r="I313" s="140">
        <f t="shared" si="6"/>
        <v>401.1617</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154" t="s">
        <v>388</v>
      </c>
      <c r="C314" s="153" t="s">
        <v>376</v>
      </c>
      <c r="D314" s="153" t="s">
        <v>280</v>
      </c>
      <c r="E314" s="152">
        <v>1</v>
      </c>
      <c r="F314" s="157" t="s">
        <v>586</v>
      </c>
      <c r="G314" s="150"/>
      <c r="H314" s="150">
        <v>732.54629999999997</v>
      </c>
      <c r="I314" s="140">
        <f t="shared" si="6"/>
        <v>732.54629999999997</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383</v>
      </c>
      <c r="B315" s="154" t="s">
        <v>388</v>
      </c>
      <c r="C315" s="153" t="s">
        <v>376</v>
      </c>
      <c r="D315" s="153" t="s">
        <v>280</v>
      </c>
      <c r="E315" s="152">
        <v>1</v>
      </c>
      <c r="F315" s="157" t="s">
        <v>587</v>
      </c>
      <c r="G315" s="150"/>
      <c r="H315" s="150">
        <v>732.54629999999997</v>
      </c>
      <c r="I315" s="140">
        <f t="shared" si="6"/>
        <v>732.54629999999997</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383</v>
      </c>
      <c r="B316" s="154" t="s">
        <v>388</v>
      </c>
      <c r="C316" s="153" t="s">
        <v>376</v>
      </c>
      <c r="D316" s="153" t="s">
        <v>280</v>
      </c>
      <c r="E316" s="152">
        <v>1</v>
      </c>
      <c r="F316" s="157" t="s">
        <v>1011</v>
      </c>
      <c r="G316" s="150"/>
      <c r="H316" s="150">
        <v>732.54629999999997</v>
      </c>
      <c r="I316" s="140">
        <f t="shared" si="6"/>
        <v>732.54629999999997</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384</v>
      </c>
      <c r="B317" s="154" t="s">
        <v>98</v>
      </c>
      <c r="C317" s="153" t="s">
        <v>376</v>
      </c>
      <c r="D317" s="153" t="s">
        <v>280</v>
      </c>
      <c r="E317" s="152">
        <v>1</v>
      </c>
      <c r="F317" s="157" t="s">
        <v>589</v>
      </c>
      <c r="G317" s="150"/>
      <c r="H317" s="150">
        <v>488.36419999999998</v>
      </c>
      <c r="I317" s="140">
        <f t="shared" si="6"/>
        <v>488.36419999999998</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384</v>
      </c>
      <c r="B318" s="154" t="s">
        <v>98</v>
      </c>
      <c r="C318" s="153" t="s">
        <v>376</v>
      </c>
      <c r="D318" s="153" t="s">
        <v>280</v>
      </c>
      <c r="E318" s="152">
        <v>1</v>
      </c>
      <c r="F318" s="157" t="s">
        <v>590</v>
      </c>
      <c r="G318" s="150"/>
      <c r="H318" s="150">
        <v>488.36419999999998</v>
      </c>
      <c r="I318" s="140">
        <f t="shared" si="6"/>
        <v>488.36419999999998</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384</v>
      </c>
      <c r="B319" s="154" t="s">
        <v>98</v>
      </c>
      <c r="C319" s="153" t="s">
        <v>376</v>
      </c>
      <c r="D319" s="153" t="s">
        <v>280</v>
      </c>
      <c r="E319" s="152">
        <v>1</v>
      </c>
      <c r="F319" s="157" t="s">
        <v>591</v>
      </c>
      <c r="G319" s="150"/>
      <c r="H319" s="150">
        <v>488.36419999999998</v>
      </c>
      <c r="I319" s="140">
        <f t="shared" si="6"/>
        <v>488.36419999999998</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384</v>
      </c>
      <c r="B320" s="154" t="s">
        <v>98</v>
      </c>
      <c r="C320" s="153" t="s">
        <v>376</v>
      </c>
      <c r="D320" s="153" t="s">
        <v>280</v>
      </c>
      <c r="E320" s="152">
        <v>1</v>
      </c>
      <c r="F320" s="157" t="s">
        <v>966</v>
      </c>
      <c r="G320" s="150"/>
      <c r="H320" s="150">
        <v>488.36419999999998</v>
      </c>
      <c r="I320" s="140">
        <f t="shared" si="6"/>
        <v>488.36419999999998</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384</v>
      </c>
      <c r="B321" s="154" t="s">
        <v>98</v>
      </c>
      <c r="C321" s="153" t="s">
        <v>376</v>
      </c>
      <c r="D321" s="153" t="s">
        <v>280</v>
      </c>
      <c r="E321" s="152">
        <v>1</v>
      </c>
      <c r="F321" s="157" t="s">
        <v>592</v>
      </c>
      <c r="G321" s="150"/>
      <c r="H321" s="150">
        <v>488.36419999999998</v>
      </c>
      <c r="I321" s="140">
        <f t="shared" si="6"/>
        <v>488.36419999999998</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404</v>
      </c>
      <c r="B322" s="154" t="s">
        <v>387</v>
      </c>
      <c r="C322" s="153" t="s">
        <v>376</v>
      </c>
      <c r="D322" s="153" t="s">
        <v>280</v>
      </c>
      <c r="E322" s="152">
        <v>1</v>
      </c>
      <c r="F322" s="157" t="s">
        <v>593</v>
      </c>
      <c r="G322" s="150"/>
      <c r="H322" s="150">
        <v>436.04270000000002</v>
      </c>
      <c r="I322" s="140">
        <f t="shared" si="6"/>
        <v>436.04270000000002</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404</v>
      </c>
      <c r="B323" s="154" t="s">
        <v>387</v>
      </c>
      <c r="C323" s="153" t="s">
        <v>376</v>
      </c>
      <c r="D323" s="153" t="s">
        <v>280</v>
      </c>
      <c r="E323" s="152">
        <v>1</v>
      </c>
      <c r="F323" s="157" t="s">
        <v>594</v>
      </c>
      <c r="G323" s="150"/>
      <c r="H323" s="150">
        <v>436.04270000000002</v>
      </c>
      <c r="I323" s="140">
        <f t="shared" ref="I323:I386" si="7">SUM(G323:H323)</f>
        <v>436.04270000000002</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404</v>
      </c>
      <c r="B324" s="154" t="s">
        <v>387</v>
      </c>
      <c r="C324" s="153" t="s">
        <v>376</v>
      </c>
      <c r="D324" s="153" t="s">
        <v>280</v>
      </c>
      <c r="E324" s="152">
        <v>1</v>
      </c>
      <c r="F324" s="157" t="s">
        <v>595</v>
      </c>
      <c r="G324" s="150"/>
      <c r="H324" s="150">
        <v>436.04270000000002</v>
      </c>
      <c r="I324" s="140">
        <f t="shared" si="7"/>
        <v>436.04270000000002</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404</v>
      </c>
      <c r="B325" s="154" t="s">
        <v>387</v>
      </c>
      <c r="C325" s="153" t="s">
        <v>376</v>
      </c>
      <c r="D325" s="153" t="s">
        <v>280</v>
      </c>
      <c r="E325" s="152">
        <v>1</v>
      </c>
      <c r="F325" s="157" t="s">
        <v>961</v>
      </c>
      <c r="G325" s="150"/>
      <c r="H325" s="150">
        <v>436.04270000000002</v>
      </c>
      <c r="I325" s="140">
        <f t="shared" si="7"/>
        <v>436.04270000000002</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404</v>
      </c>
      <c r="B326" s="154" t="s">
        <v>387</v>
      </c>
      <c r="C326" s="153" t="s">
        <v>376</v>
      </c>
      <c r="D326" s="153" t="s">
        <v>280</v>
      </c>
      <c r="E326" s="152">
        <v>1</v>
      </c>
      <c r="F326" s="157" t="s">
        <v>596</v>
      </c>
      <c r="G326" s="150"/>
      <c r="H326" s="150">
        <v>436.04270000000002</v>
      </c>
      <c r="I326" s="140">
        <f t="shared" si="7"/>
        <v>436.04270000000002</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386</v>
      </c>
      <c r="B327" s="154" t="s">
        <v>102</v>
      </c>
      <c r="C327" s="153" t="s">
        <v>376</v>
      </c>
      <c r="D327" s="153" t="s">
        <v>280</v>
      </c>
      <c r="E327" s="152">
        <v>1</v>
      </c>
      <c r="F327" s="157" t="s">
        <v>597</v>
      </c>
      <c r="G327" s="150"/>
      <c r="H327" s="150">
        <v>401.1617</v>
      </c>
      <c r="I327" s="140">
        <f t="shared" si="7"/>
        <v>401.1617</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386</v>
      </c>
      <c r="B328" s="154" t="s">
        <v>102</v>
      </c>
      <c r="C328" s="153" t="s">
        <v>376</v>
      </c>
      <c r="D328" s="153" t="s">
        <v>280</v>
      </c>
      <c r="E328" s="152">
        <v>1</v>
      </c>
      <c r="F328" s="157" t="s">
        <v>993</v>
      </c>
      <c r="G328" s="150"/>
      <c r="H328" s="150">
        <v>401.1617</v>
      </c>
      <c r="I328" s="140">
        <f t="shared" si="7"/>
        <v>401.1617</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386</v>
      </c>
      <c r="B329" s="154" t="s">
        <v>102</v>
      </c>
      <c r="C329" s="153" t="s">
        <v>376</v>
      </c>
      <c r="D329" s="153" t="s">
        <v>280</v>
      </c>
      <c r="E329" s="152">
        <v>1</v>
      </c>
      <c r="F329" s="157" t="s">
        <v>599</v>
      </c>
      <c r="G329" s="150"/>
      <c r="H329" s="150">
        <v>401.1617</v>
      </c>
      <c r="I329" s="140">
        <f t="shared" si="7"/>
        <v>401.1617</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386</v>
      </c>
      <c r="B330" s="154" t="s">
        <v>102</v>
      </c>
      <c r="C330" s="153" t="s">
        <v>376</v>
      </c>
      <c r="D330" s="153" t="s">
        <v>280</v>
      </c>
      <c r="E330" s="152">
        <v>1</v>
      </c>
      <c r="F330" s="159" t="s">
        <v>1010</v>
      </c>
      <c r="G330" s="150"/>
      <c r="H330" s="150">
        <v>401.1617</v>
      </c>
      <c r="I330" s="140">
        <f t="shared" si="7"/>
        <v>401.1617</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386</v>
      </c>
      <c r="B331" s="154" t="s">
        <v>102</v>
      </c>
      <c r="C331" s="153" t="s">
        <v>376</v>
      </c>
      <c r="D331" s="153" t="s">
        <v>280</v>
      </c>
      <c r="E331" s="152">
        <v>1</v>
      </c>
      <c r="F331" s="225" t="s">
        <v>1009</v>
      </c>
      <c r="G331" s="150"/>
      <c r="H331" s="150">
        <v>401.1617</v>
      </c>
      <c r="I331" s="140">
        <f t="shared" si="7"/>
        <v>401.1617</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154" t="s">
        <v>102</v>
      </c>
      <c r="C332" s="153" t="s">
        <v>376</v>
      </c>
      <c r="D332" s="153" t="s">
        <v>280</v>
      </c>
      <c r="E332" s="152">
        <v>1</v>
      </c>
      <c r="F332" s="157" t="s">
        <v>602</v>
      </c>
      <c r="G332" s="150"/>
      <c r="H332" s="150">
        <v>401.1617</v>
      </c>
      <c r="I332" s="140">
        <f t="shared" si="7"/>
        <v>401.1617</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154" t="s">
        <v>102</v>
      </c>
      <c r="C333" s="153" t="s">
        <v>376</v>
      </c>
      <c r="D333" s="153" t="s">
        <v>280</v>
      </c>
      <c r="E333" s="152">
        <v>1</v>
      </c>
      <c r="F333" s="157" t="s">
        <v>603</v>
      </c>
      <c r="G333" s="150"/>
      <c r="H333" s="150">
        <v>401.1617</v>
      </c>
      <c r="I333" s="140">
        <f t="shared" si="7"/>
        <v>401.1617</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385</v>
      </c>
      <c r="B334" s="154" t="s">
        <v>104</v>
      </c>
      <c r="C334" s="153" t="s">
        <v>376</v>
      </c>
      <c r="D334" s="153" t="s">
        <v>280</v>
      </c>
      <c r="E334" s="152">
        <v>1</v>
      </c>
      <c r="F334" s="157" t="s">
        <v>604</v>
      </c>
      <c r="G334" s="150"/>
      <c r="H334" s="150">
        <v>313.94409999999999</v>
      </c>
      <c r="I334" s="140">
        <f t="shared" si="7"/>
        <v>313.94409999999999</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385</v>
      </c>
      <c r="B335" s="154" t="s">
        <v>104</v>
      </c>
      <c r="C335" s="153" t="s">
        <v>376</v>
      </c>
      <c r="D335" s="153" t="s">
        <v>280</v>
      </c>
      <c r="E335" s="152">
        <v>1</v>
      </c>
      <c r="F335" s="157" t="s">
        <v>605</v>
      </c>
      <c r="G335" s="150"/>
      <c r="H335" s="150">
        <v>313.94409999999999</v>
      </c>
      <c r="I335" s="140">
        <f t="shared" si="7"/>
        <v>313.94409999999999</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385</v>
      </c>
      <c r="B336" s="154" t="s">
        <v>104</v>
      </c>
      <c r="C336" s="153" t="s">
        <v>376</v>
      </c>
      <c r="D336" s="153" t="s">
        <v>280</v>
      </c>
      <c r="E336" s="152">
        <v>1</v>
      </c>
      <c r="F336" s="157" t="s">
        <v>1008</v>
      </c>
      <c r="G336" s="150"/>
      <c r="H336" s="150">
        <v>313.94409999999999</v>
      </c>
      <c r="I336" s="140">
        <f t="shared" si="7"/>
        <v>313.94409999999999</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385</v>
      </c>
      <c r="B337" s="154" t="s">
        <v>104</v>
      </c>
      <c r="C337" s="153" t="s">
        <v>376</v>
      </c>
      <c r="D337" s="153" t="s">
        <v>280</v>
      </c>
      <c r="E337" s="152">
        <v>1</v>
      </c>
      <c r="F337" s="157" t="s">
        <v>607</v>
      </c>
      <c r="G337" s="150"/>
      <c r="H337" s="150">
        <v>313.94409999999999</v>
      </c>
      <c r="I337" s="140">
        <f t="shared" si="7"/>
        <v>313.94409999999999</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385</v>
      </c>
      <c r="B338" s="154" t="s">
        <v>104</v>
      </c>
      <c r="C338" s="153" t="s">
        <v>376</v>
      </c>
      <c r="D338" s="153" t="s">
        <v>280</v>
      </c>
      <c r="E338" s="152">
        <v>1</v>
      </c>
      <c r="F338" s="157" t="s">
        <v>608</v>
      </c>
      <c r="G338" s="150"/>
      <c r="H338" s="150">
        <v>313.94409999999999</v>
      </c>
      <c r="I338" s="140">
        <f t="shared" si="7"/>
        <v>313.94409999999999</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584</v>
      </c>
      <c r="B339" s="154" t="s">
        <v>94</v>
      </c>
      <c r="C339" s="153" t="s">
        <v>376</v>
      </c>
      <c r="D339" s="153" t="s">
        <v>280</v>
      </c>
      <c r="E339" s="152">
        <v>1</v>
      </c>
      <c r="F339" s="157" t="s">
        <v>609</v>
      </c>
      <c r="G339" s="150"/>
      <c r="H339" s="150">
        <v>1200.6885</v>
      </c>
      <c r="I339" s="140">
        <f t="shared" si="7"/>
        <v>1200.6885</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384</v>
      </c>
      <c r="B340" s="154" t="s">
        <v>98</v>
      </c>
      <c r="C340" s="153" t="s">
        <v>376</v>
      </c>
      <c r="D340" s="153" t="s">
        <v>280</v>
      </c>
      <c r="E340" s="152">
        <v>1</v>
      </c>
      <c r="F340" s="157" t="s">
        <v>610</v>
      </c>
      <c r="G340" s="150"/>
      <c r="H340" s="150">
        <v>488.36419999999998</v>
      </c>
      <c r="I340" s="140">
        <f t="shared" si="7"/>
        <v>488.36419999999998</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384</v>
      </c>
      <c r="B341" s="154" t="s">
        <v>98</v>
      </c>
      <c r="C341" s="153" t="s">
        <v>376</v>
      </c>
      <c r="D341" s="153" t="s">
        <v>280</v>
      </c>
      <c r="E341" s="152">
        <v>1</v>
      </c>
      <c r="F341" s="157" t="s">
        <v>611</v>
      </c>
      <c r="G341" s="150"/>
      <c r="H341" s="150">
        <v>488.36419999999998</v>
      </c>
      <c r="I341" s="140">
        <f t="shared" si="7"/>
        <v>488.36419999999998</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404</v>
      </c>
      <c r="B342" s="154" t="s">
        <v>387</v>
      </c>
      <c r="C342" s="153" t="s">
        <v>376</v>
      </c>
      <c r="D342" s="153" t="s">
        <v>280</v>
      </c>
      <c r="E342" s="152">
        <v>1</v>
      </c>
      <c r="F342" s="157" t="s">
        <v>612</v>
      </c>
      <c r="G342" s="150"/>
      <c r="H342" s="150">
        <v>436.04270000000002</v>
      </c>
      <c r="I342" s="140">
        <f t="shared" si="7"/>
        <v>436.04270000000002</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404</v>
      </c>
      <c r="B343" s="154" t="s">
        <v>387</v>
      </c>
      <c r="C343" s="153" t="s">
        <v>376</v>
      </c>
      <c r="D343" s="153" t="s">
        <v>280</v>
      </c>
      <c r="E343" s="152">
        <v>1</v>
      </c>
      <c r="F343" s="225" t="s">
        <v>1007</v>
      </c>
      <c r="G343" s="150"/>
      <c r="H343" s="150">
        <v>436.04270000000002</v>
      </c>
      <c r="I343" s="140">
        <f t="shared" si="7"/>
        <v>436.04270000000002</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404</v>
      </c>
      <c r="B344" s="154" t="s">
        <v>387</v>
      </c>
      <c r="C344" s="153" t="s">
        <v>376</v>
      </c>
      <c r="D344" s="153" t="s">
        <v>280</v>
      </c>
      <c r="E344" s="152">
        <v>1</v>
      </c>
      <c r="F344" s="157" t="s">
        <v>614</v>
      </c>
      <c r="G344" s="150"/>
      <c r="H344" s="150">
        <v>436.04270000000002</v>
      </c>
      <c r="I344" s="140">
        <f t="shared" si="7"/>
        <v>436.04270000000002</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404</v>
      </c>
      <c r="B345" s="154" t="s">
        <v>387</v>
      </c>
      <c r="C345" s="153" t="s">
        <v>376</v>
      </c>
      <c r="D345" s="153" t="s">
        <v>280</v>
      </c>
      <c r="E345" s="152">
        <v>1</v>
      </c>
      <c r="F345" s="157" t="s">
        <v>615</v>
      </c>
      <c r="G345" s="150"/>
      <c r="H345" s="150">
        <v>436.04270000000002</v>
      </c>
      <c r="I345" s="140">
        <f t="shared" si="7"/>
        <v>436.04270000000002</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386</v>
      </c>
      <c r="B346" s="154" t="s">
        <v>102</v>
      </c>
      <c r="C346" s="153" t="s">
        <v>376</v>
      </c>
      <c r="D346" s="153" t="s">
        <v>280</v>
      </c>
      <c r="E346" s="152">
        <v>1</v>
      </c>
      <c r="F346" s="157" t="s">
        <v>1006</v>
      </c>
      <c r="G346" s="150"/>
      <c r="H346" s="150">
        <v>401.1617</v>
      </c>
      <c r="I346" s="140">
        <f t="shared" si="7"/>
        <v>401.1617</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385</v>
      </c>
      <c r="B347" s="154" t="s">
        <v>104</v>
      </c>
      <c r="C347" s="153" t="s">
        <v>376</v>
      </c>
      <c r="D347" s="153" t="s">
        <v>280</v>
      </c>
      <c r="E347" s="152">
        <v>1</v>
      </c>
      <c r="F347" s="159" t="s">
        <v>617</v>
      </c>
      <c r="G347" s="150"/>
      <c r="H347" s="150">
        <v>313.94409999999999</v>
      </c>
      <c r="I347" s="140">
        <f t="shared" si="7"/>
        <v>313.94409999999999</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585</v>
      </c>
      <c r="B348" s="154" t="s">
        <v>94</v>
      </c>
      <c r="C348" s="153" t="s">
        <v>376</v>
      </c>
      <c r="D348" s="153" t="s">
        <v>280</v>
      </c>
      <c r="E348" s="152">
        <v>1</v>
      </c>
      <c r="F348" s="157" t="s">
        <v>618</v>
      </c>
      <c r="G348" s="150"/>
      <c r="H348" s="150">
        <v>1200.6885</v>
      </c>
      <c r="I348" s="140">
        <f t="shared" si="7"/>
        <v>1200.6885</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383</v>
      </c>
      <c r="B349" s="154" t="s">
        <v>388</v>
      </c>
      <c r="C349" s="153" t="s">
        <v>376</v>
      </c>
      <c r="D349" s="153" t="s">
        <v>280</v>
      </c>
      <c r="E349" s="152">
        <v>1</v>
      </c>
      <c r="F349" s="151" t="s">
        <v>629</v>
      </c>
      <c r="G349" s="150"/>
      <c r="H349" s="150">
        <v>732.54629999999997</v>
      </c>
      <c r="I349" s="140">
        <f t="shared" si="7"/>
        <v>732.54629999999997</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384</v>
      </c>
      <c r="B350" s="154" t="s">
        <v>98</v>
      </c>
      <c r="C350" s="153" t="s">
        <v>376</v>
      </c>
      <c r="D350" s="153" t="s">
        <v>280</v>
      </c>
      <c r="E350" s="152">
        <v>1</v>
      </c>
      <c r="F350" s="221" t="s">
        <v>631</v>
      </c>
      <c r="G350" s="150"/>
      <c r="H350" s="150">
        <v>488.36419999999998</v>
      </c>
      <c r="I350" s="140">
        <f t="shared" si="7"/>
        <v>488.36419999999998</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384</v>
      </c>
      <c r="B351" s="154" t="s">
        <v>98</v>
      </c>
      <c r="C351" s="153" t="s">
        <v>376</v>
      </c>
      <c r="D351" s="153" t="s">
        <v>280</v>
      </c>
      <c r="E351" s="152">
        <v>1</v>
      </c>
      <c r="F351" s="157" t="s">
        <v>620</v>
      </c>
      <c r="G351" s="150"/>
      <c r="H351" s="150">
        <v>488.36419999999998</v>
      </c>
      <c r="I351" s="140">
        <f t="shared" si="7"/>
        <v>488.36419999999998</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384</v>
      </c>
      <c r="B352" s="154" t="s">
        <v>98</v>
      </c>
      <c r="C352" s="153" t="s">
        <v>376</v>
      </c>
      <c r="D352" s="153" t="s">
        <v>280</v>
      </c>
      <c r="E352" s="152">
        <v>1</v>
      </c>
      <c r="F352" s="157" t="s">
        <v>621</v>
      </c>
      <c r="G352" s="150"/>
      <c r="H352" s="150">
        <v>488.36419999999998</v>
      </c>
      <c r="I352" s="140">
        <f t="shared" si="7"/>
        <v>488.36419999999998</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384</v>
      </c>
      <c r="B353" s="154" t="s">
        <v>98</v>
      </c>
      <c r="C353" s="153" t="s">
        <v>376</v>
      </c>
      <c r="D353" s="153" t="s">
        <v>280</v>
      </c>
      <c r="E353" s="152">
        <v>1</v>
      </c>
      <c r="F353" s="159" t="s">
        <v>627</v>
      </c>
      <c r="G353" s="150"/>
      <c r="H353" s="150">
        <v>488.36419999999998</v>
      </c>
      <c r="I353" s="140">
        <f t="shared" si="7"/>
        <v>488.36419999999998</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384</v>
      </c>
      <c r="B354" s="154" t="s">
        <v>98</v>
      </c>
      <c r="C354" s="153" t="s">
        <v>376</v>
      </c>
      <c r="D354" s="153" t="s">
        <v>280</v>
      </c>
      <c r="E354" s="152">
        <v>1</v>
      </c>
      <c r="F354" s="157" t="s">
        <v>623</v>
      </c>
      <c r="G354" s="150"/>
      <c r="H354" s="150">
        <v>488.36419999999998</v>
      </c>
      <c r="I354" s="140">
        <f t="shared" si="7"/>
        <v>488.36419999999998</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154" t="s">
        <v>98</v>
      </c>
      <c r="C355" s="153" t="s">
        <v>376</v>
      </c>
      <c r="D355" s="153" t="s">
        <v>280</v>
      </c>
      <c r="E355" s="152">
        <v>1</v>
      </c>
      <c r="F355" s="157" t="s">
        <v>624</v>
      </c>
      <c r="G355" s="150"/>
      <c r="H355" s="150">
        <v>488.36419999999998</v>
      </c>
      <c r="I355" s="140">
        <f t="shared" si="7"/>
        <v>488.36419999999998</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154" t="s">
        <v>98</v>
      </c>
      <c r="C356" s="153" t="s">
        <v>376</v>
      </c>
      <c r="D356" s="153" t="s">
        <v>280</v>
      </c>
      <c r="E356" s="152">
        <v>1</v>
      </c>
      <c r="F356" s="157" t="s">
        <v>625</v>
      </c>
      <c r="G356" s="150"/>
      <c r="H356" s="150">
        <v>488.36419999999998</v>
      </c>
      <c r="I356" s="140">
        <f t="shared" si="7"/>
        <v>488.36419999999998</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154" t="s">
        <v>98</v>
      </c>
      <c r="C357" s="153" t="s">
        <v>376</v>
      </c>
      <c r="D357" s="153" t="s">
        <v>280</v>
      </c>
      <c r="E357" s="152">
        <v>1</v>
      </c>
      <c r="F357" s="157" t="s">
        <v>626</v>
      </c>
      <c r="G357" s="150"/>
      <c r="H357" s="150">
        <v>488.36419999999998</v>
      </c>
      <c r="I357" s="140">
        <f t="shared" si="7"/>
        <v>488.36419999999998</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404</v>
      </c>
      <c r="B358" s="154" t="s">
        <v>387</v>
      </c>
      <c r="C358" s="153" t="s">
        <v>376</v>
      </c>
      <c r="D358" s="153" t="s">
        <v>280</v>
      </c>
      <c r="E358" s="152">
        <v>1</v>
      </c>
      <c r="F358" s="225" t="s">
        <v>1005</v>
      </c>
      <c r="G358" s="150"/>
      <c r="H358" s="150">
        <v>436.04270000000002</v>
      </c>
      <c r="I358" s="140">
        <f t="shared" si="7"/>
        <v>436.04270000000002</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404</v>
      </c>
      <c r="B359" s="154" t="s">
        <v>387</v>
      </c>
      <c r="C359" s="153" t="s">
        <v>376</v>
      </c>
      <c r="D359" s="153" t="s">
        <v>280</v>
      </c>
      <c r="E359" s="152">
        <v>1</v>
      </c>
      <c r="F359" s="159" t="s">
        <v>628</v>
      </c>
      <c r="G359" s="150"/>
      <c r="H359" s="150">
        <v>436.04270000000002</v>
      </c>
      <c r="I359" s="140">
        <f t="shared" si="7"/>
        <v>436.04270000000002</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404</v>
      </c>
      <c r="B360" s="154" t="s">
        <v>387</v>
      </c>
      <c r="C360" s="153" t="s">
        <v>376</v>
      </c>
      <c r="D360" s="153" t="s">
        <v>280</v>
      </c>
      <c r="E360" s="152">
        <v>1</v>
      </c>
      <c r="F360" s="157" t="s">
        <v>960</v>
      </c>
      <c r="G360" s="150"/>
      <c r="H360" s="150">
        <v>436.04270000000002</v>
      </c>
      <c r="I360" s="140">
        <f t="shared" si="7"/>
        <v>436.04270000000002</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404</v>
      </c>
      <c r="B361" s="154" t="s">
        <v>387</v>
      </c>
      <c r="C361" s="153" t="s">
        <v>376</v>
      </c>
      <c r="D361" s="153" t="s">
        <v>280</v>
      </c>
      <c r="E361" s="152">
        <v>1</v>
      </c>
      <c r="F361" s="157" t="s">
        <v>630</v>
      </c>
      <c r="G361" s="150"/>
      <c r="H361" s="150">
        <v>436.04270000000002</v>
      </c>
      <c r="I361" s="140">
        <f t="shared" si="7"/>
        <v>436.04270000000002</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404</v>
      </c>
      <c r="B362" s="154" t="s">
        <v>387</v>
      </c>
      <c r="C362" s="153" t="s">
        <v>376</v>
      </c>
      <c r="D362" s="153" t="s">
        <v>280</v>
      </c>
      <c r="E362" s="152">
        <v>1</v>
      </c>
      <c r="F362" s="225" t="s">
        <v>1004</v>
      </c>
      <c r="G362" s="150"/>
      <c r="H362" s="150">
        <v>436.04270000000002</v>
      </c>
      <c r="I362" s="140">
        <f t="shared" si="7"/>
        <v>436.04270000000002</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154" t="s">
        <v>387</v>
      </c>
      <c r="C363" s="153" t="s">
        <v>376</v>
      </c>
      <c r="D363" s="153" t="s">
        <v>280</v>
      </c>
      <c r="E363" s="152">
        <v>1</v>
      </c>
      <c r="F363" s="159" t="s">
        <v>632</v>
      </c>
      <c r="G363" s="150"/>
      <c r="H363" s="150">
        <v>436.04270000000002</v>
      </c>
      <c r="I363" s="140">
        <f t="shared" si="7"/>
        <v>436.04270000000002</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154" t="s">
        <v>387</v>
      </c>
      <c r="C364" s="153" t="s">
        <v>376</v>
      </c>
      <c r="D364" s="153" t="s">
        <v>280</v>
      </c>
      <c r="E364" s="152">
        <v>1</v>
      </c>
      <c r="F364" s="225" t="s">
        <v>1003</v>
      </c>
      <c r="G364" s="150"/>
      <c r="H364" s="150">
        <v>436.04270000000002</v>
      </c>
      <c r="I364" s="140">
        <f t="shared" si="7"/>
        <v>436.04270000000002</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154" t="s">
        <v>387</v>
      </c>
      <c r="C365" s="153" t="s">
        <v>376</v>
      </c>
      <c r="D365" s="153" t="s">
        <v>280</v>
      </c>
      <c r="E365" s="152">
        <v>1</v>
      </c>
      <c r="F365" s="157" t="s">
        <v>634</v>
      </c>
      <c r="G365" s="150"/>
      <c r="H365" s="150">
        <v>436.04270000000002</v>
      </c>
      <c r="I365" s="140">
        <f t="shared" si="7"/>
        <v>436.04270000000002</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386</v>
      </c>
      <c r="B366" s="154" t="s">
        <v>102</v>
      </c>
      <c r="C366" s="153" t="s">
        <v>376</v>
      </c>
      <c r="D366" s="153" t="s">
        <v>280</v>
      </c>
      <c r="E366" s="152">
        <v>1</v>
      </c>
      <c r="F366" s="157" t="s">
        <v>635</v>
      </c>
      <c r="G366" s="150"/>
      <c r="H366" s="150">
        <v>401.1617</v>
      </c>
      <c r="I366" s="140">
        <f t="shared" si="7"/>
        <v>401.1617</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386</v>
      </c>
      <c r="B367" s="154" t="s">
        <v>102</v>
      </c>
      <c r="C367" s="153" t="s">
        <v>376</v>
      </c>
      <c r="D367" s="153" t="s">
        <v>280</v>
      </c>
      <c r="E367" s="152">
        <v>1</v>
      </c>
      <c r="F367" s="157" t="s">
        <v>636</v>
      </c>
      <c r="G367" s="150"/>
      <c r="H367" s="150">
        <v>401.1617</v>
      </c>
      <c r="I367" s="140">
        <f t="shared" si="7"/>
        <v>401.1617</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386</v>
      </c>
      <c r="B368" s="154" t="s">
        <v>102</v>
      </c>
      <c r="C368" s="153" t="s">
        <v>376</v>
      </c>
      <c r="D368" s="153" t="s">
        <v>280</v>
      </c>
      <c r="E368" s="152">
        <v>1</v>
      </c>
      <c r="F368" s="157" t="s">
        <v>637</v>
      </c>
      <c r="G368" s="150"/>
      <c r="H368" s="150">
        <v>401.1617</v>
      </c>
      <c r="I368" s="140">
        <f t="shared" si="7"/>
        <v>401.1617</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386</v>
      </c>
      <c r="B369" s="154" t="s">
        <v>102</v>
      </c>
      <c r="C369" s="153" t="s">
        <v>376</v>
      </c>
      <c r="D369" s="153" t="s">
        <v>280</v>
      </c>
      <c r="E369" s="152">
        <v>1</v>
      </c>
      <c r="F369" s="157" t="s">
        <v>638</v>
      </c>
      <c r="G369" s="150"/>
      <c r="H369" s="150">
        <v>401.1617</v>
      </c>
      <c r="I369" s="140">
        <f t="shared" si="7"/>
        <v>401.1617</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386</v>
      </c>
      <c r="B370" s="154" t="s">
        <v>102</v>
      </c>
      <c r="C370" s="153" t="s">
        <v>376</v>
      </c>
      <c r="D370" s="153" t="s">
        <v>280</v>
      </c>
      <c r="E370" s="152">
        <v>1</v>
      </c>
      <c r="F370" s="157" t="s">
        <v>639</v>
      </c>
      <c r="G370" s="150"/>
      <c r="H370" s="150">
        <v>401.1617</v>
      </c>
      <c r="I370" s="140">
        <f t="shared" si="7"/>
        <v>401.1617</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154" t="s">
        <v>102</v>
      </c>
      <c r="C371" s="153" t="s">
        <v>376</v>
      </c>
      <c r="D371" s="153" t="s">
        <v>280</v>
      </c>
      <c r="E371" s="152">
        <v>1</v>
      </c>
      <c r="F371" s="151" t="s">
        <v>640</v>
      </c>
      <c r="G371" s="150"/>
      <c r="H371" s="150">
        <v>401.1617</v>
      </c>
      <c r="I371" s="140">
        <f t="shared" si="7"/>
        <v>401.1617</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154" t="s">
        <v>102</v>
      </c>
      <c r="C372" s="153" t="s">
        <v>376</v>
      </c>
      <c r="D372" s="153" t="s">
        <v>280</v>
      </c>
      <c r="E372" s="152">
        <v>1</v>
      </c>
      <c r="F372" s="157" t="s">
        <v>641</v>
      </c>
      <c r="G372" s="150"/>
      <c r="H372" s="150">
        <v>401.1617</v>
      </c>
      <c r="I372" s="140">
        <f t="shared" si="7"/>
        <v>401.1617</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385</v>
      </c>
      <c r="B373" s="154" t="s">
        <v>104</v>
      </c>
      <c r="C373" s="153" t="s">
        <v>376</v>
      </c>
      <c r="D373" s="153" t="s">
        <v>280</v>
      </c>
      <c r="E373" s="152">
        <v>1</v>
      </c>
      <c r="F373" s="157" t="s">
        <v>642</v>
      </c>
      <c r="G373" s="150"/>
      <c r="H373" s="150">
        <v>313.94409999999999</v>
      </c>
      <c r="I373" s="140">
        <f t="shared" si="7"/>
        <v>313.94409999999999</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383</v>
      </c>
      <c r="B374" s="154" t="s">
        <v>388</v>
      </c>
      <c r="C374" s="153" t="s">
        <v>645</v>
      </c>
      <c r="D374" s="153" t="s">
        <v>280</v>
      </c>
      <c r="E374" s="152">
        <v>1</v>
      </c>
      <c r="F374" s="157" t="s">
        <v>929</v>
      </c>
      <c r="G374" s="150"/>
      <c r="H374" s="150">
        <v>732.54629999999997</v>
      </c>
      <c r="I374" s="140">
        <f t="shared" si="7"/>
        <v>732.54629999999997</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383</v>
      </c>
      <c r="B375" s="154" t="s">
        <v>388</v>
      </c>
      <c r="C375" s="153" t="s">
        <v>645</v>
      </c>
      <c r="D375" s="153" t="s">
        <v>280</v>
      </c>
      <c r="E375" s="152">
        <v>1</v>
      </c>
      <c r="F375" s="157" t="s">
        <v>646</v>
      </c>
      <c r="G375" s="150"/>
      <c r="H375" s="150">
        <v>732.54629999999997</v>
      </c>
      <c r="I375" s="140">
        <f t="shared" si="7"/>
        <v>732.54629999999997</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383</v>
      </c>
      <c r="B376" s="154" t="s">
        <v>388</v>
      </c>
      <c r="C376" s="153" t="s">
        <v>645</v>
      </c>
      <c r="D376" s="153" t="s">
        <v>280</v>
      </c>
      <c r="E376" s="152">
        <v>1</v>
      </c>
      <c r="F376" s="157" t="s">
        <v>647</v>
      </c>
      <c r="G376" s="150"/>
      <c r="H376" s="150">
        <v>732.54629999999997</v>
      </c>
      <c r="I376" s="140">
        <f t="shared" si="7"/>
        <v>732.54629999999997</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383</v>
      </c>
      <c r="B377" s="154" t="s">
        <v>388</v>
      </c>
      <c r="C377" s="153" t="s">
        <v>645</v>
      </c>
      <c r="D377" s="153" t="s">
        <v>280</v>
      </c>
      <c r="E377" s="152">
        <v>1</v>
      </c>
      <c r="F377" s="157" t="s">
        <v>648</v>
      </c>
      <c r="G377" s="150"/>
      <c r="H377" s="150">
        <v>732.54629999999997</v>
      </c>
      <c r="I377" s="140">
        <f t="shared" si="7"/>
        <v>732.54629999999997</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384</v>
      </c>
      <c r="B378" s="154" t="s">
        <v>98</v>
      </c>
      <c r="C378" s="153" t="s">
        <v>645</v>
      </c>
      <c r="D378" s="153" t="s">
        <v>280</v>
      </c>
      <c r="E378" s="152">
        <v>1</v>
      </c>
      <c r="F378" s="157" t="s">
        <v>649</v>
      </c>
      <c r="G378" s="150"/>
      <c r="H378" s="150">
        <v>488.36419999999998</v>
      </c>
      <c r="I378" s="140">
        <f t="shared" si="7"/>
        <v>488.36419999999998</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384</v>
      </c>
      <c r="B379" s="154" t="s">
        <v>98</v>
      </c>
      <c r="C379" s="153" t="s">
        <v>645</v>
      </c>
      <c r="D379" s="153" t="s">
        <v>280</v>
      </c>
      <c r="E379" s="152">
        <v>1</v>
      </c>
      <c r="F379" s="157" t="s">
        <v>650</v>
      </c>
      <c r="G379" s="150"/>
      <c r="H379" s="150">
        <v>488.36419999999998</v>
      </c>
      <c r="I379" s="140">
        <f t="shared" si="7"/>
        <v>488.36419999999998</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384</v>
      </c>
      <c r="B380" s="154" t="s">
        <v>98</v>
      </c>
      <c r="C380" s="153" t="s">
        <v>645</v>
      </c>
      <c r="D380" s="153" t="s">
        <v>280</v>
      </c>
      <c r="E380" s="152">
        <v>1</v>
      </c>
      <c r="F380" s="157" t="s">
        <v>651</v>
      </c>
      <c r="G380" s="150"/>
      <c r="H380" s="150">
        <v>488.36419999999998</v>
      </c>
      <c r="I380" s="140">
        <f t="shared" si="7"/>
        <v>488.36419999999998</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384</v>
      </c>
      <c r="B381" s="154" t="s">
        <v>98</v>
      </c>
      <c r="C381" s="153" t="s">
        <v>645</v>
      </c>
      <c r="D381" s="153" t="s">
        <v>280</v>
      </c>
      <c r="E381" s="152">
        <v>1</v>
      </c>
      <c r="F381" s="157" t="s">
        <v>652</v>
      </c>
      <c r="G381" s="150"/>
      <c r="H381" s="150">
        <v>488.36419999999998</v>
      </c>
      <c r="I381" s="140">
        <f t="shared" si="7"/>
        <v>488.36419999999998</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384</v>
      </c>
      <c r="B382" s="154" t="s">
        <v>98</v>
      </c>
      <c r="C382" s="153" t="s">
        <v>645</v>
      </c>
      <c r="D382" s="153" t="s">
        <v>280</v>
      </c>
      <c r="E382" s="152">
        <v>1</v>
      </c>
      <c r="F382" s="157" t="s">
        <v>653</v>
      </c>
      <c r="G382" s="150"/>
      <c r="H382" s="150">
        <v>488.36419999999998</v>
      </c>
      <c r="I382" s="140">
        <f t="shared" si="7"/>
        <v>488.36419999999998</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154" t="s">
        <v>98</v>
      </c>
      <c r="C383" s="153" t="s">
        <v>645</v>
      </c>
      <c r="D383" s="153" t="s">
        <v>280</v>
      </c>
      <c r="E383" s="152">
        <v>1</v>
      </c>
      <c r="F383" s="157" t="s">
        <v>661</v>
      </c>
      <c r="G383" s="150"/>
      <c r="H383" s="150">
        <v>488.36419999999998</v>
      </c>
      <c r="I383" s="140">
        <f t="shared" si="7"/>
        <v>488.36419999999998</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154" t="s">
        <v>98</v>
      </c>
      <c r="C384" s="153" t="s">
        <v>645</v>
      </c>
      <c r="D384" s="153" t="s">
        <v>280</v>
      </c>
      <c r="E384" s="152">
        <v>1</v>
      </c>
      <c r="F384" s="157" t="s">
        <v>654</v>
      </c>
      <c r="G384" s="150"/>
      <c r="H384" s="150">
        <v>488.36419999999998</v>
      </c>
      <c r="I384" s="140">
        <f t="shared" si="7"/>
        <v>488.36419999999998</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404</v>
      </c>
      <c r="B385" s="154" t="s">
        <v>387</v>
      </c>
      <c r="C385" s="153" t="s">
        <v>645</v>
      </c>
      <c r="D385" s="153" t="s">
        <v>280</v>
      </c>
      <c r="E385" s="152">
        <v>1</v>
      </c>
      <c r="F385" s="157" t="s">
        <v>655</v>
      </c>
      <c r="G385" s="150"/>
      <c r="H385" s="150">
        <v>436.04270000000002</v>
      </c>
      <c r="I385" s="140">
        <f t="shared" si="7"/>
        <v>436.04270000000002</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404</v>
      </c>
      <c r="B386" s="154" t="s">
        <v>387</v>
      </c>
      <c r="C386" s="153" t="s">
        <v>645</v>
      </c>
      <c r="D386" s="153" t="s">
        <v>280</v>
      </c>
      <c r="E386" s="152">
        <v>1</v>
      </c>
      <c r="F386" s="157" t="s">
        <v>656</v>
      </c>
      <c r="G386" s="150"/>
      <c r="H386" s="150">
        <v>436.04270000000002</v>
      </c>
      <c r="I386" s="140">
        <f t="shared" si="7"/>
        <v>436.04270000000002</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404</v>
      </c>
      <c r="B387" s="154" t="s">
        <v>387</v>
      </c>
      <c r="C387" s="153" t="s">
        <v>645</v>
      </c>
      <c r="D387" s="153" t="s">
        <v>280</v>
      </c>
      <c r="E387" s="152">
        <v>1</v>
      </c>
      <c r="F387" s="157" t="s">
        <v>657</v>
      </c>
      <c r="G387" s="150"/>
      <c r="H387" s="150">
        <v>436.04270000000002</v>
      </c>
      <c r="I387" s="140">
        <f t="shared" ref="I387:I450" si="8">SUM(G387:H387)</f>
        <v>436.04270000000002</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404</v>
      </c>
      <c r="B388" s="154" t="s">
        <v>387</v>
      </c>
      <c r="C388" s="153" t="s">
        <v>645</v>
      </c>
      <c r="D388" s="153" t="s">
        <v>280</v>
      </c>
      <c r="E388" s="152">
        <v>1</v>
      </c>
      <c r="F388" s="157" t="s">
        <v>658</v>
      </c>
      <c r="G388" s="150"/>
      <c r="H388" s="150">
        <v>436.04270000000002</v>
      </c>
      <c r="I388" s="140">
        <f t="shared" si="8"/>
        <v>436.04270000000002</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404</v>
      </c>
      <c r="B389" s="154" t="s">
        <v>387</v>
      </c>
      <c r="C389" s="153" t="s">
        <v>645</v>
      </c>
      <c r="D389" s="153" t="s">
        <v>280</v>
      </c>
      <c r="E389" s="152">
        <v>1</v>
      </c>
      <c r="F389" s="156" t="s">
        <v>659</v>
      </c>
      <c r="G389" s="150"/>
      <c r="H389" s="150">
        <v>436.04270000000002</v>
      </c>
      <c r="I389" s="140">
        <f t="shared" si="8"/>
        <v>436.04270000000002</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386</v>
      </c>
      <c r="B390" s="154" t="s">
        <v>102</v>
      </c>
      <c r="C390" s="153" t="s">
        <v>645</v>
      </c>
      <c r="D390" s="153" t="s">
        <v>280</v>
      </c>
      <c r="E390" s="152">
        <v>1</v>
      </c>
      <c r="F390" s="157" t="s">
        <v>660</v>
      </c>
      <c r="G390" s="150"/>
      <c r="H390" s="150">
        <v>401.1617</v>
      </c>
      <c r="I390" s="140">
        <f t="shared" si="8"/>
        <v>401.1617</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643</v>
      </c>
      <c r="B391" s="154" t="s">
        <v>94</v>
      </c>
      <c r="C391" s="153" t="s">
        <v>645</v>
      </c>
      <c r="D391" s="153" t="s">
        <v>280</v>
      </c>
      <c r="E391" s="152">
        <v>1</v>
      </c>
      <c r="F391" s="157" t="s">
        <v>975</v>
      </c>
      <c r="G391" s="150"/>
      <c r="H391" s="150">
        <v>1200.6885</v>
      </c>
      <c r="I391" s="140">
        <f t="shared" si="8"/>
        <v>1200.6885</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383</v>
      </c>
      <c r="B392" s="154" t="s">
        <v>388</v>
      </c>
      <c r="C392" s="153" t="s">
        <v>645</v>
      </c>
      <c r="D392" s="153" t="s">
        <v>280</v>
      </c>
      <c r="E392" s="152">
        <v>1</v>
      </c>
      <c r="F392" s="157" t="s">
        <v>662</v>
      </c>
      <c r="G392" s="150"/>
      <c r="H392" s="150">
        <v>732.54629999999997</v>
      </c>
      <c r="I392" s="140">
        <f t="shared" si="8"/>
        <v>732.54629999999997</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383</v>
      </c>
      <c r="B393" s="154" t="s">
        <v>388</v>
      </c>
      <c r="C393" s="153" t="s">
        <v>645</v>
      </c>
      <c r="D393" s="153" t="s">
        <v>280</v>
      </c>
      <c r="E393" s="152">
        <v>1</v>
      </c>
      <c r="F393" s="157" t="s">
        <v>663</v>
      </c>
      <c r="G393" s="150"/>
      <c r="H393" s="150">
        <v>732.54629999999997</v>
      </c>
      <c r="I393" s="140">
        <f t="shared" si="8"/>
        <v>732.54629999999997</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384</v>
      </c>
      <c r="B394" s="154" t="s">
        <v>98</v>
      </c>
      <c r="C394" s="153" t="s">
        <v>645</v>
      </c>
      <c r="D394" s="153" t="s">
        <v>280</v>
      </c>
      <c r="E394" s="152">
        <v>1</v>
      </c>
      <c r="F394" s="157" t="s">
        <v>664</v>
      </c>
      <c r="G394" s="150"/>
      <c r="H394" s="150">
        <v>488.36419999999998</v>
      </c>
      <c r="I394" s="140">
        <f t="shared" si="8"/>
        <v>488.36419999999998</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384</v>
      </c>
      <c r="B395" s="154" t="s">
        <v>98</v>
      </c>
      <c r="C395" s="153" t="s">
        <v>645</v>
      </c>
      <c r="D395" s="153" t="s">
        <v>280</v>
      </c>
      <c r="E395" s="152">
        <v>1</v>
      </c>
      <c r="F395" s="157" t="s">
        <v>665</v>
      </c>
      <c r="G395" s="150"/>
      <c r="H395" s="150">
        <v>488.36419999999998</v>
      </c>
      <c r="I395" s="140">
        <f t="shared" si="8"/>
        <v>488.36419999999998</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384</v>
      </c>
      <c r="B396" s="154" t="s">
        <v>98</v>
      </c>
      <c r="C396" s="153" t="s">
        <v>645</v>
      </c>
      <c r="D396" s="153" t="s">
        <v>280</v>
      </c>
      <c r="E396" s="152">
        <v>1</v>
      </c>
      <c r="F396" s="157" t="s">
        <v>666</v>
      </c>
      <c r="G396" s="150"/>
      <c r="H396" s="150">
        <v>488.36419999999998</v>
      </c>
      <c r="I396" s="140">
        <f t="shared" si="8"/>
        <v>488.36419999999998</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644</v>
      </c>
      <c r="B397" s="154" t="s">
        <v>94</v>
      </c>
      <c r="C397" s="153" t="s">
        <v>645</v>
      </c>
      <c r="D397" s="153" t="s">
        <v>280</v>
      </c>
      <c r="E397" s="152">
        <v>1</v>
      </c>
      <c r="F397" s="157" t="s">
        <v>667</v>
      </c>
      <c r="G397" s="150"/>
      <c r="H397" s="150">
        <v>1200.6885</v>
      </c>
      <c r="I397" s="140">
        <f t="shared" si="8"/>
        <v>1200.6885</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154" t="s">
        <v>388</v>
      </c>
      <c r="C398" s="153" t="s">
        <v>645</v>
      </c>
      <c r="D398" s="153" t="s">
        <v>280</v>
      </c>
      <c r="E398" s="152">
        <v>1</v>
      </c>
      <c r="F398" s="157" t="s">
        <v>668</v>
      </c>
      <c r="G398" s="150"/>
      <c r="H398" s="150">
        <v>732.54629999999997</v>
      </c>
      <c r="I398" s="140">
        <f t="shared" si="8"/>
        <v>732.54629999999997</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383</v>
      </c>
      <c r="B399" s="154" t="s">
        <v>388</v>
      </c>
      <c r="C399" s="153" t="s">
        <v>645</v>
      </c>
      <c r="D399" s="153" t="s">
        <v>280</v>
      </c>
      <c r="E399" s="152">
        <v>1</v>
      </c>
      <c r="F399" s="157" t="s">
        <v>669</v>
      </c>
      <c r="G399" s="150"/>
      <c r="H399" s="150">
        <v>732.54629999999997</v>
      </c>
      <c r="I399" s="140">
        <f t="shared" si="8"/>
        <v>732.54629999999997</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154" t="s">
        <v>98</v>
      </c>
      <c r="C400" s="153" t="s">
        <v>645</v>
      </c>
      <c r="D400" s="153" t="s">
        <v>280</v>
      </c>
      <c r="E400" s="152">
        <v>1</v>
      </c>
      <c r="F400" s="159" t="s">
        <v>670</v>
      </c>
      <c r="G400" s="150"/>
      <c r="H400" s="150">
        <v>488.36419999999998</v>
      </c>
      <c r="I400" s="140">
        <f t="shared" si="8"/>
        <v>488.36419999999998</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154" t="s">
        <v>98</v>
      </c>
      <c r="C401" s="153" t="s">
        <v>645</v>
      </c>
      <c r="D401" s="153" t="s">
        <v>280</v>
      </c>
      <c r="E401" s="152">
        <v>1</v>
      </c>
      <c r="F401" s="156" t="s">
        <v>671</v>
      </c>
      <c r="G401" s="150"/>
      <c r="H401" s="150">
        <v>488.36419999999998</v>
      </c>
      <c r="I401" s="140">
        <f t="shared" si="8"/>
        <v>488.36419999999998</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384</v>
      </c>
      <c r="B402" s="154" t="s">
        <v>98</v>
      </c>
      <c r="C402" s="153" t="s">
        <v>645</v>
      </c>
      <c r="D402" s="153" t="s">
        <v>280</v>
      </c>
      <c r="E402" s="152">
        <v>1</v>
      </c>
      <c r="F402" s="157" t="s">
        <v>672</v>
      </c>
      <c r="G402" s="150"/>
      <c r="H402" s="150">
        <v>488.36419999999998</v>
      </c>
      <c r="I402" s="140">
        <f t="shared" si="8"/>
        <v>488.36419999999998</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384</v>
      </c>
      <c r="B403" s="154" t="s">
        <v>98</v>
      </c>
      <c r="C403" s="153" t="s">
        <v>645</v>
      </c>
      <c r="D403" s="153" t="s">
        <v>280</v>
      </c>
      <c r="E403" s="152">
        <v>1</v>
      </c>
      <c r="F403" s="157" t="s">
        <v>962</v>
      </c>
      <c r="G403" s="150"/>
      <c r="H403" s="150">
        <v>488.36419999999998</v>
      </c>
      <c r="I403" s="140">
        <f t="shared" si="8"/>
        <v>488.36419999999998</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154" t="s">
        <v>388</v>
      </c>
      <c r="C404" s="153" t="s">
        <v>377</v>
      </c>
      <c r="D404" s="153" t="s">
        <v>280</v>
      </c>
      <c r="E404" s="152">
        <v>1</v>
      </c>
      <c r="F404" s="157" t="s">
        <v>1002</v>
      </c>
      <c r="G404" s="150"/>
      <c r="H404" s="150">
        <v>732.54629999999997</v>
      </c>
      <c r="I404" s="140">
        <f t="shared" si="8"/>
        <v>732.54629999999997</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383</v>
      </c>
      <c r="B405" s="154" t="s">
        <v>388</v>
      </c>
      <c r="C405" s="153" t="s">
        <v>377</v>
      </c>
      <c r="D405" s="153" t="s">
        <v>280</v>
      </c>
      <c r="E405" s="152">
        <v>1</v>
      </c>
      <c r="F405" s="157" t="s">
        <v>676</v>
      </c>
      <c r="G405" s="150"/>
      <c r="H405" s="150">
        <v>732.54629999999997</v>
      </c>
      <c r="I405" s="140">
        <f t="shared" si="8"/>
        <v>732.54629999999997</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383</v>
      </c>
      <c r="B406" s="154" t="s">
        <v>388</v>
      </c>
      <c r="C406" s="153" t="s">
        <v>377</v>
      </c>
      <c r="D406" s="153" t="s">
        <v>280</v>
      </c>
      <c r="E406" s="152">
        <v>1</v>
      </c>
      <c r="F406" s="157" t="s">
        <v>677</v>
      </c>
      <c r="G406" s="150"/>
      <c r="H406" s="150">
        <v>732.54629999999997</v>
      </c>
      <c r="I406" s="140">
        <f t="shared" si="8"/>
        <v>732.54629999999997</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154" t="s">
        <v>98</v>
      </c>
      <c r="C407" s="153" t="s">
        <v>377</v>
      </c>
      <c r="D407" s="153" t="s">
        <v>280</v>
      </c>
      <c r="E407" s="152">
        <v>1</v>
      </c>
      <c r="F407" s="157" t="s">
        <v>678</v>
      </c>
      <c r="G407" s="150"/>
      <c r="H407" s="150">
        <v>488.36419999999998</v>
      </c>
      <c r="I407" s="140">
        <f t="shared" si="8"/>
        <v>488.36419999999998</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154" t="s">
        <v>98</v>
      </c>
      <c r="C408" s="153" t="s">
        <v>377</v>
      </c>
      <c r="D408" s="153" t="s">
        <v>280</v>
      </c>
      <c r="E408" s="152">
        <v>1</v>
      </c>
      <c r="F408" s="157" t="s">
        <v>679</v>
      </c>
      <c r="G408" s="150"/>
      <c r="H408" s="150">
        <v>488.36419999999998</v>
      </c>
      <c r="I408" s="140">
        <f t="shared" si="8"/>
        <v>488.36419999999998</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384</v>
      </c>
      <c r="B409" s="154" t="s">
        <v>98</v>
      </c>
      <c r="C409" s="153" t="s">
        <v>377</v>
      </c>
      <c r="D409" s="153" t="s">
        <v>280</v>
      </c>
      <c r="E409" s="152">
        <v>1</v>
      </c>
      <c r="F409" s="157" t="s">
        <v>931</v>
      </c>
      <c r="G409" s="150"/>
      <c r="H409" s="150">
        <v>488.36419999999998</v>
      </c>
      <c r="I409" s="140">
        <f t="shared" si="8"/>
        <v>488.36419999999998</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384</v>
      </c>
      <c r="B410" s="154" t="s">
        <v>98</v>
      </c>
      <c r="C410" s="153" t="s">
        <v>377</v>
      </c>
      <c r="D410" s="153" t="s">
        <v>280</v>
      </c>
      <c r="E410" s="152">
        <v>1</v>
      </c>
      <c r="F410" s="157" t="s">
        <v>680</v>
      </c>
      <c r="G410" s="150"/>
      <c r="H410" s="150">
        <v>488.36419999999998</v>
      </c>
      <c r="I410" s="140">
        <f t="shared" si="8"/>
        <v>488.36419999999998</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384</v>
      </c>
      <c r="B411" s="154" t="s">
        <v>98</v>
      </c>
      <c r="C411" s="153" t="s">
        <v>377</v>
      </c>
      <c r="D411" s="153" t="s">
        <v>280</v>
      </c>
      <c r="E411" s="152">
        <v>1</v>
      </c>
      <c r="F411" s="157" t="s">
        <v>681</v>
      </c>
      <c r="G411" s="150"/>
      <c r="H411" s="150">
        <v>488.36419999999998</v>
      </c>
      <c r="I411" s="140">
        <f t="shared" si="8"/>
        <v>488.36419999999998</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384</v>
      </c>
      <c r="B412" s="154" t="s">
        <v>98</v>
      </c>
      <c r="C412" s="153" t="s">
        <v>377</v>
      </c>
      <c r="D412" s="153" t="s">
        <v>280</v>
      </c>
      <c r="E412" s="152">
        <v>1</v>
      </c>
      <c r="F412" s="157" t="s">
        <v>682</v>
      </c>
      <c r="G412" s="150"/>
      <c r="H412" s="150">
        <v>488.36419999999998</v>
      </c>
      <c r="I412" s="140">
        <f t="shared" si="8"/>
        <v>488.36419999999998</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404</v>
      </c>
      <c r="B413" s="154" t="s">
        <v>387</v>
      </c>
      <c r="C413" s="153" t="s">
        <v>377</v>
      </c>
      <c r="D413" s="153" t="s">
        <v>280</v>
      </c>
      <c r="E413" s="152">
        <v>1</v>
      </c>
      <c r="F413" s="157" t="s">
        <v>683</v>
      </c>
      <c r="G413" s="150"/>
      <c r="H413" s="150">
        <v>436.04270000000002</v>
      </c>
      <c r="I413" s="140">
        <f t="shared" si="8"/>
        <v>436.04270000000002</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404</v>
      </c>
      <c r="B414" s="154" t="s">
        <v>387</v>
      </c>
      <c r="C414" s="153" t="s">
        <v>377</v>
      </c>
      <c r="D414" s="153" t="s">
        <v>280</v>
      </c>
      <c r="E414" s="152">
        <v>1</v>
      </c>
      <c r="F414" s="172" t="s">
        <v>684</v>
      </c>
      <c r="G414" s="150"/>
      <c r="H414" s="150">
        <v>436.04270000000002</v>
      </c>
      <c r="I414" s="140">
        <f t="shared" si="8"/>
        <v>436.04270000000002</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404</v>
      </c>
      <c r="B415" s="154" t="s">
        <v>387</v>
      </c>
      <c r="C415" s="153" t="s">
        <v>377</v>
      </c>
      <c r="D415" s="153" t="s">
        <v>280</v>
      </c>
      <c r="E415" s="152">
        <v>1</v>
      </c>
      <c r="F415" s="172" t="s">
        <v>685</v>
      </c>
      <c r="G415" s="150"/>
      <c r="H415" s="150">
        <v>436.04270000000002</v>
      </c>
      <c r="I415" s="140">
        <f t="shared" si="8"/>
        <v>436.04270000000002</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404</v>
      </c>
      <c r="B416" s="154" t="s">
        <v>387</v>
      </c>
      <c r="C416" s="153" t="s">
        <v>377</v>
      </c>
      <c r="D416" s="153" t="s">
        <v>280</v>
      </c>
      <c r="E416" s="152">
        <v>1</v>
      </c>
      <c r="F416" s="157" t="s">
        <v>686</v>
      </c>
      <c r="G416" s="150"/>
      <c r="H416" s="150">
        <v>436.04270000000002</v>
      </c>
      <c r="I416" s="140">
        <f t="shared" si="8"/>
        <v>436.04270000000002</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404</v>
      </c>
      <c r="B417" s="154" t="s">
        <v>387</v>
      </c>
      <c r="C417" s="153" t="s">
        <v>377</v>
      </c>
      <c r="D417" s="153" t="s">
        <v>280</v>
      </c>
      <c r="E417" s="152">
        <v>1</v>
      </c>
      <c r="F417" s="157" t="s">
        <v>687</v>
      </c>
      <c r="G417" s="150"/>
      <c r="H417" s="150">
        <v>436.04270000000002</v>
      </c>
      <c r="I417" s="140">
        <f t="shared" si="8"/>
        <v>436.04270000000002</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404</v>
      </c>
      <c r="B418" s="154" t="s">
        <v>387</v>
      </c>
      <c r="C418" s="153" t="s">
        <v>377</v>
      </c>
      <c r="D418" s="153" t="s">
        <v>280</v>
      </c>
      <c r="E418" s="152">
        <v>1</v>
      </c>
      <c r="F418" s="158" t="s">
        <v>688</v>
      </c>
      <c r="G418" s="150"/>
      <c r="H418" s="150">
        <v>436.04270000000002</v>
      </c>
      <c r="I418" s="140">
        <f t="shared" si="8"/>
        <v>436.04270000000002</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386</v>
      </c>
      <c r="B419" s="154" t="s">
        <v>102</v>
      </c>
      <c r="C419" s="153" t="s">
        <v>377</v>
      </c>
      <c r="D419" s="153" t="s">
        <v>280</v>
      </c>
      <c r="E419" s="152">
        <v>1</v>
      </c>
      <c r="F419" s="157" t="s">
        <v>689</v>
      </c>
      <c r="G419" s="150"/>
      <c r="H419" s="150">
        <v>401.1617</v>
      </c>
      <c r="I419" s="140">
        <f t="shared" si="8"/>
        <v>401.1617</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386</v>
      </c>
      <c r="B420" s="154" t="s">
        <v>102</v>
      </c>
      <c r="C420" s="153" t="s">
        <v>377</v>
      </c>
      <c r="D420" s="153" t="s">
        <v>280</v>
      </c>
      <c r="E420" s="152">
        <v>1</v>
      </c>
      <c r="F420" s="221" t="s">
        <v>357</v>
      </c>
      <c r="G420" s="150"/>
      <c r="H420" s="150">
        <v>401.1617</v>
      </c>
      <c r="I420" s="140">
        <f t="shared" si="8"/>
        <v>401.1617</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386</v>
      </c>
      <c r="B421" s="154" t="s">
        <v>102</v>
      </c>
      <c r="C421" s="153" t="s">
        <v>377</v>
      </c>
      <c r="D421" s="153" t="s">
        <v>280</v>
      </c>
      <c r="E421" s="152">
        <v>1</v>
      </c>
      <c r="F421" s="158" t="s">
        <v>691</v>
      </c>
      <c r="G421" s="150"/>
      <c r="H421" s="150">
        <v>401.1617</v>
      </c>
      <c r="I421" s="140">
        <f t="shared" si="8"/>
        <v>401.1617</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386</v>
      </c>
      <c r="B422" s="154" t="s">
        <v>102</v>
      </c>
      <c r="C422" s="153" t="s">
        <v>377</v>
      </c>
      <c r="D422" s="153" t="s">
        <v>280</v>
      </c>
      <c r="E422" s="152">
        <v>1</v>
      </c>
      <c r="F422" s="157" t="s">
        <v>692</v>
      </c>
      <c r="G422" s="150"/>
      <c r="H422" s="150">
        <v>401.1617</v>
      </c>
      <c r="I422" s="140">
        <f t="shared" si="8"/>
        <v>401.1617</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673</v>
      </c>
      <c r="B423" s="154" t="s">
        <v>94</v>
      </c>
      <c r="C423" s="153" t="s">
        <v>377</v>
      </c>
      <c r="D423" s="153" t="s">
        <v>280</v>
      </c>
      <c r="E423" s="152">
        <v>1</v>
      </c>
      <c r="F423" s="157" t="s">
        <v>984</v>
      </c>
      <c r="G423" s="150"/>
      <c r="H423" s="150">
        <v>1200.6885</v>
      </c>
      <c r="I423" s="140">
        <f t="shared" si="8"/>
        <v>1200.6885</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383</v>
      </c>
      <c r="B424" s="154" t="s">
        <v>388</v>
      </c>
      <c r="C424" s="153" t="s">
        <v>377</v>
      </c>
      <c r="D424" s="153" t="s">
        <v>280</v>
      </c>
      <c r="E424" s="152">
        <v>1</v>
      </c>
      <c r="F424" s="157" t="s">
        <v>693</v>
      </c>
      <c r="G424" s="150"/>
      <c r="H424" s="150">
        <v>732.54629999999997</v>
      </c>
      <c r="I424" s="140">
        <f t="shared" si="8"/>
        <v>732.54629999999997</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384</v>
      </c>
      <c r="B425" s="154" t="s">
        <v>98</v>
      </c>
      <c r="C425" s="153" t="s">
        <v>377</v>
      </c>
      <c r="D425" s="153" t="s">
        <v>280</v>
      </c>
      <c r="E425" s="152">
        <v>1</v>
      </c>
      <c r="F425" s="151" t="s">
        <v>694</v>
      </c>
      <c r="G425" s="150"/>
      <c r="H425" s="150">
        <v>488.36419999999998</v>
      </c>
      <c r="I425" s="140">
        <f t="shared" si="8"/>
        <v>488.36419999999998</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384</v>
      </c>
      <c r="B426" s="154" t="s">
        <v>98</v>
      </c>
      <c r="C426" s="153" t="s">
        <v>377</v>
      </c>
      <c r="D426" s="153" t="s">
        <v>280</v>
      </c>
      <c r="E426" s="152">
        <v>1</v>
      </c>
      <c r="F426" s="157" t="s">
        <v>695</v>
      </c>
      <c r="G426" s="150"/>
      <c r="H426" s="150">
        <v>488.36419999999998</v>
      </c>
      <c r="I426" s="140">
        <f t="shared" si="8"/>
        <v>488.36419999999998</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384</v>
      </c>
      <c r="B427" s="154" t="s">
        <v>98</v>
      </c>
      <c r="C427" s="153" t="s">
        <v>377</v>
      </c>
      <c r="D427" s="153" t="s">
        <v>280</v>
      </c>
      <c r="E427" s="152">
        <v>1</v>
      </c>
      <c r="F427" s="157" t="s">
        <v>714</v>
      </c>
      <c r="G427" s="150"/>
      <c r="H427" s="150">
        <v>488.36419999999998</v>
      </c>
      <c r="I427" s="140">
        <f t="shared" si="8"/>
        <v>488.36419999999998</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384</v>
      </c>
      <c r="B428" s="154" t="s">
        <v>98</v>
      </c>
      <c r="C428" s="153" t="s">
        <v>377</v>
      </c>
      <c r="D428" s="153" t="s">
        <v>280</v>
      </c>
      <c r="E428" s="152">
        <v>1</v>
      </c>
      <c r="F428" s="157" t="s">
        <v>697</v>
      </c>
      <c r="G428" s="150"/>
      <c r="H428" s="150">
        <v>488.36419999999998</v>
      </c>
      <c r="I428" s="140">
        <f t="shared" si="8"/>
        <v>488.36419999999998</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404</v>
      </c>
      <c r="B429" s="154" t="s">
        <v>387</v>
      </c>
      <c r="C429" s="153" t="s">
        <v>377</v>
      </c>
      <c r="D429" s="153" t="s">
        <v>280</v>
      </c>
      <c r="E429" s="152">
        <v>1</v>
      </c>
      <c r="F429" s="157" t="s">
        <v>698</v>
      </c>
      <c r="G429" s="150"/>
      <c r="H429" s="150">
        <v>436.04270000000002</v>
      </c>
      <c r="I429" s="140">
        <f t="shared" si="8"/>
        <v>436.04270000000002</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404</v>
      </c>
      <c r="B430" s="154" t="s">
        <v>387</v>
      </c>
      <c r="C430" s="153" t="s">
        <v>377</v>
      </c>
      <c r="D430" s="153" t="s">
        <v>280</v>
      </c>
      <c r="E430" s="152">
        <v>1</v>
      </c>
      <c r="F430" s="160" t="s">
        <v>699</v>
      </c>
      <c r="G430" s="150"/>
      <c r="H430" s="150">
        <v>436.04270000000002</v>
      </c>
      <c r="I430" s="140">
        <f t="shared" si="8"/>
        <v>436.04270000000002</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404</v>
      </c>
      <c r="B431" s="154" t="s">
        <v>387</v>
      </c>
      <c r="C431" s="153" t="s">
        <v>377</v>
      </c>
      <c r="D431" s="153" t="s">
        <v>280</v>
      </c>
      <c r="E431" s="152">
        <v>1</v>
      </c>
      <c r="F431" s="172" t="s">
        <v>720</v>
      </c>
      <c r="G431" s="150"/>
      <c r="H431" s="150">
        <v>436.04270000000002</v>
      </c>
      <c r="I431" s="140">
        <f t="shared" si="8"/>
        <v>436.04270000000002</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404</v>
      </c>
      <c r="B432" s="154" t="s">
        <v>387</v>
      </c>
      <c r="C432" s="153" t="s">
        <v>377</v>
      </c>
      <c r="D432" s="153" t="s">
        <v>280</v>
      </c>
      <c r="E432" s="152">
        <v>1</v>
      </c>
      <c r="F432" s="157" t="s">
        <v>701</v>
      </c>
      <c r="G432" s="150"/>
      <c r="H432" s="150">
        <v>436.04270000000002</v>
      </c>
      <c r="I432" s="140">
        <f t="shared" si="8"/>
        <v>436.04270000000002</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404</v>
      </c>
      <c r="B433" s="154" t="s">
        <v>387</v>
      </c>
      <c r="C433" s="153" t="s">
        <v>377</v>
      </c>
      <c r="D433" s="153" t="s">
        <v>280</v>
      </c>
      <c r="E433" s="152">
        <v>1</v>
      </c>
      <c r="F433" s="157" t="s">
        <v>702</v>
      </c>
      <c r="G433" s="150"/>
      <c r="H433" s="150">
        <v>436.04270000000002</v>
      </c>
      <c r="I433" s="140">
        <f t="shared" si="8"/>
        <v>436.04270000000002</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154" t="s">
        <v>387</v>
      </c>
      <c r="C434" s="153" t="s">
        <v>377</v>
      </c>
      <c r="D434" s="153" t="s">
        <v>280</v>
      </c>
      <c r="E434" s="152">
        <v>1</v>
      </c>
      <c r="F434" s="157" t="s">
        <v>703</v>
      </c>
      <c r="G434" s="150"/>
      <c r="H434" s="150">
        <v>436.04270000000002</v>
      </c>
      <c r="I434" s="140">
        <f t="shared" si="8"/>
        <v>436.04270000000002</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154" t="s">
        <v>387</v>
      </c>
      <c r="C435" s="153" t="s">
        <v>377</v>
      </c>
      <c r="D435" s="153" t="s">
        <v>280</v>
      </c>
      <c r="E435" s="152">
        <v>1</v>
      </c>
      <c r="F435" s="157" t="s">
        <v>704</v>
      </c>
      <c r="G435" s="150"/>
      <c r="H435" s="150">
        <v>436.04270000000002</v>
      </c>
      <c r="I435" s="140">
        <f t="shared" si="8"/>
        <v>436.04270000000002</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154" t="s">
        <v>387</v>
      </c>
      <c r="C436" s="153" t="s">
        <v>377</v>
      </c>
      <c r="D436" s="153" t="s">
        <v>280</v>
      </c>
      <c r="E436" s="152">
        <v>1</v>
      </c>
      <c r="F436" s="172" t="s">
        <v>705</v>
      </c>
      <c r="G436" s="150"/>
      <c r="H436" s="150">
        <v>436.04270000000002</v>
      </c>
      <c r="I436" s="140">
        <f t="shared" si="8"/>
        <v>436.04270000000002</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154" t="s">
        <v>387</v>
      </c>
      <c r="C437" s="153" t="s">
        <v>377</v>
      </c>
      <c r="D437" s="153" t="s">
        <v>280</v>
      </c>
      <c r="E437" s="152">
        <v>1</v>
      </c>
      <c r="F437" s="157" t="s">
        <v>706</v>
      </c>
      <c r="G437" s="150"/>
      <c r="H437" s="150">
        <v>436.04270000000002</v>
      </c>
      <c r="I437" s="140">
        <f t="shared" si="8"/>
        <v>436.04270000000002</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154" t="s">
        <v>387</v>
      </c>
      <c r="C438" s="153" t="s">
        <v>377</v>
      </c>
      <c r="D438" s="153" t="s">
        <v>280</v>
      </c>
      <c r="E438" s="152">
        <v>1</v>
      </c>
      <c r="F438" s="172" t="s">
        <v>707</v>
      </c>
      <c r="G438" s="150"/>
      <c r="H438" s="150">
        <v>436.04270000000002</v>
      </c>
      <c r="I438" s="140">
        <f t="shared" si="8"/>
        <v>436.04270000000002</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154" t="s">
        <v>387</v>
      </c>
      <c r="C439" s="153" t="s">
        <v>377</v>
      </c>
      <c r="D439" s="153" t="s">
        <v>280</v>
      </c>
      <c r="E439" s="152">
        <v>1</v>
      </c>
      <c r="F439" s="157" t="s">
        <v>708</v>
      </c>
      <c r="G439" s="150"/>
      <c r="H439" s="150">
        <v>436.04270000000002</v>
      </c>
      <c r="I439" s="140">
        <f t="shared" si="8"/>
        <v>436.04270000000002</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154" t="s">
        <v>387</v>
      </c>
      <c r="C440" s="153" t="s">
        <v>377</v>
      </c>
      <c r="D440" s="153" t="s">
        <v>280</v>
      </c>
      <c r="E440" s="152">
        <v>1</v>
      </c>
      <c r="F440" s="172" t="s">
        <v>709</v>
      </c>
      <c r="G440" s="150"/>
      <c r="H440" s="150">
        <v>436.04270000000002</v>
      </c>
      <c r="I440" s="140">
        <f t="shared" si="8"/>
        <v>436.04270000000002</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154" t="s">
        <v>387</v>
      </c>
      <c r="C441" s="153" t="s">
        <v>377</v>
      </c>
      <c r="D441" s="153" t="s">
        <v>280</v>
      </c>
      <c r="E441" s="152">
        <v>1</v>
      </c>
      <c r="F441" s="157" t="s">
        <v>690</v>
      </c>
      <c r="G441" s="150"/>
      <c r="H441" s="150">
        <v>436.04270000000002</v>
      </c>
      <c r="I441" s="140">
        <f t="shared" si="8"/>
        <v>436.04270000000002</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154" t="s">
        <v>387</v>
      </c>
      <c r="C442" s="153" t="s">
        <v>377</v>
      </c>
      <c r="D442" s="153" t="s">
        <v>280</v>
      </c>
      <c r="E442" s="152">
        <v>1</v>
      </c>
      <c r="F442" s="157" t="s">
        <v>711</v>
      </c>
      <c r="G442" s="150"/>
      <c r="H442" s="150">
        <v>436.04270000000002</v>
      </c>
      <c r="I442" s="140">
        <f t="shared" si="8"/>
        <v>436.04270000000002</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386</v>
      </c>
      <c r="B443" s="154" t="s">
        <v>102</v>
      </c>
      <c r="C443" s="153" t="s">
        <v>377</v>
      </c>
      <c r="D443" s="153" t="s">
        <v>280</v>
      </c>
      <c r="E443" s="152">
        <v>1</v>
      </c>
      <c r="F443" s="157" t="s">
        <v>712</v>
      </c>
      <c r="G443" s="150"/>
      <c r="H443" s="150">
        <v>401.1617</v>
      </c>
      <c r="I443" s="140">
        <f t="shared" si="8"/>
        <v>401.1617</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386</v>
      </c>
      <c r="B444" s="154" t="s">
        <v>102</v>
      </c>
      <c r="C444" s="153" t="s">
        <v>377</v>
      </c>
      <c r="D444" s="153" t="s">
        <v>280</v>
      </c>
      <c r="E444" s="152">
        <v>1</v>
      </c>
      <c r="F444" s="157" t="s">
        <v>713</v>
      </c>
      <c r="G444" s="150"/>
      <c r="H444" s="150">
        <v>401.1617</v>
      </c>
      <c r="I444" s="140">
        <f t="shared" si="8"/>
        <v>401.1617</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386</v>
      </c>
      <c r="B445" s="154" t="s">
        <v>102</v>
      </c>
      <c r="C445" s="153" t="s">
        <v>377</v>
      </c>
      <c r="D445" s="153" t="s">
        <v>280</v>
      </c>
      <c r="E445" s="152">
        <v>1</v>
      </c>
      <c r="F445" s="157" t="s">
        <v>696</v>
      </c>
      <c r="G445" s="150"/>
      <c r="H445" s="150">
        <v>401.1617</v>
      </c>
      <c r="I445" s="140">
        <f t="shared" si="8"/>
        <v>401.1617</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386</v>
      </c>
      <c r="B446" s="154" t="s">
        <v>102</v>
      </c>
      <c r="C446" s="153" t="s">
        <v>377</v>
      </c>
      <c r="D446" s="153" t="s">
        <v>280</v>
      </c>
      <c r="E446" s="152">
        <v>1</v>
      </c>
      <c r="F446" s="157" t="s">
        <v>715</v>
      </c>
      <c r="G446" s="150"/>
      <c r="H446" s="150">
        <v>401.1617</v>
      </c>
      <c r="I446" s="140">
        <f t="shared" si="8"/>
        <v>401.1617</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386</v>
      </c>
      <c r="B447" s="154" t="s">
        <v>102</v>
      </c>
      <c r="C447" s="153" t="s">
        <v>377</v>
      </c>
      <c r="D447" s="153" t="s">
        <v>280</v>
      </c>
      <c r="E447" s="152">
        <v>1</v>
      </c>
      <c r="F447" s="157" t="s">
        <v>716</v>
      </c>
      <c r="G447" s="150"/>
      <c r="H447" s="150">
        <v>401.1617</v>
      </c>
      <c r="I447" s="140">
        <f t="shared" si="8"/>
        <v>401.1617</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386</v>
      </c>
      <c r="B448" s="154" t="s">
        <v>102</v>
      </c>
      <c r="C448" s="153" t="s">
        <v>377</v>
      </c>
      <c r="D448" s="153" t="s">
        <v>280</v>
      </c>
      <c r="E448" s="152">
        <v>1</v>
      </c>
      <c r="F448" s="157" t="s">
        <v>717</v>
      </c>
      <c r="G448" s="150"/>
      <c r="H448" s="150">
        <v>401.1617</v>
      </c>
      <c r="I448" s="140">
        <f t="shared" si="8"/>
        <v>401.1617</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385</v>
      </c>
      <c r="B449" s="154" t="s">
        <v>104</v>
      </c>
      <c r="C449" s="153" t="s">
        <v>377</v>
      </c>
      <c r="D449" s="153" t="s">
        <v>280</v>
      </c>
      <c r="E449" s="152">
        <v>1</v>
      </c>
      <c r="F449" s="157" t="s">
        <v>718</v>
      </c>
      <c r="G449" s="150"/>
      <c r="H449" s="150">
        <v>313.94409999999999</v>
      </c>
      <c r="I449" s="140">
        <f t="shared" si="8"/>
        <v>313.94409999999999</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385</v>
      </c>
      <c r="B450" s="154" t="s">
        <v>104</v>
      </c>
      <c r="C450" s="153" t="s">
        <v>377</v>
      </c>
      <c r="D450" s="153" t="s">
        <v>280</v>
      </c>
      <c r="E450" s="152">
        <v>1</v>
      </c>
      <c r="F450" s="151" t="s">
        <v>719</v>
      </c>
      <c r="G450" s="150"/>
      <c r="H450" s="150">
        <v>313.94409999999999</v>
      </c>
      <c r="I450" s="140">
        <f t="shared" si="8"/>
        <v>313.94409999999999</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385</v>
      </c>
      <c r="B451" s="154" t="s">
        <v>104</v>
      </c>
      <c r="C451" s="153" t="s">
        <v>377</v>
      </c>
      <c r="D451" s="153" t="s">
        <v>280</v>
      </c>
      <c r="E451" s="152">
        <v>1</v>
      </c>
      <c r="F451" s="159" t="s">
        <v>700</v>
      </c>
      <c r="G451" s="150"/>
      <c r="H451" s="150">
        <v>313.94409999999999</v>
      </c>
      <c r="I451" s="140">
        <f t="shared" ref="I451:I514" si="9">SUM(G451:H451)</f>
        <v>313.94409999999999</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385</v>
      </c>
      <c r="B452" s="154" t="s">
        <v>104</v>
      </c>
      <c r="C452" s="153" t="s">
        <v>377</v>
      </c>
      <c r="D452" s="153" t="s">
        <v>280</v>
      </c>
      <c r="E452" s="152">
        <v>1</v>
      </c>
      <c r="F452" s="157" t="s">
        <v>721</v>
      </c>
      <c r="G452" s="150"/>
      <c r="H452" s="150">
        <v>313.94409999999999</v>
      </c>
      <c r="I452" s="140">
        <f t="shared" si="9"/>
        <v>313.94409999999999</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385</v>
      </c>
      <c r="B453" s="154" t="s">
        <v>104</v>
      </c>
      <c r="C453" s="153" t="s">
        <v>377</v>
      </c>
      <c r="D453" s="153" t="s">
        <v>280</v>
      </c>
      <c r="E453" s="152">
        <v>1</v>
      </c>
      <c r="F453" s="157" t="s">
        <v>722</v>
      </c>
      <c r="G453" s="150"/>
      <c r="H453" s="150">
        <v>313.94409999999999</v>
      </c>
      <c r="I453" s="140">
        <f t="shared" si="9"/>
        <v>313.94409999999999</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154" t="s">
        <v>104</v>
      </c>
      <c r="C454" s="153" t="s">
        <v>377</v>
      </c>
      <c r="D454" s="153" t="s">
        <v>280</v>
      </c>
      <c r="E454" s="152">
        <v>1</v>
      </c>
      <c r="F454" s="157" t="s">
        <v>723</v>
      </c>
      <c r="G454" s="150"/>
      <c r="H454" s="150">
        <v>313.94409999999999</v>
      </c>
      <c r="I454" s="140">
        <f t="shared" si="9"/>
        <v>313.94409999999999</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154" t="s">
        <v>104</v>
      </c>
      <c r="C455" s="153" t="s">
        <v>377</v>
      </c>
      <c r="D455" s="153" t="s">
        <v>280</v>
      </c>
      <c r="E455" s="152">
        <v>1</v>
      </c>
      <c r="F455" s="173" t="s">
        <v>941</v>
      </c>
      <c r="G455" s="150"/>
      <c r="H455" s="150">
        <v>313.94409999999999</v>
      </c>
      <c r="I455" s="140">
        <f t="shared" si="9"/>
        <v>313.94409999999999</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674</v>
      </c>
      <c r="B456" s="154" t="s">
        <v>94</v>
      </c>
      <c r="C456" s="153" t="s">
        <v>377</v>
      </c>
      <c r="D456" s="153" t="s">
        <v>280</v>
      </c>
      <c r="E456" s="152">
        <v>1</v>
      </c>
      <c r="F456" s="157" t="s">
        <v>724</v>
      </c>
      <c r="G456" s="150"/>
      <c r="H456" s="150">
        <v>1200.6885</v>
      </c>
      <c r="I456" s="140">
        <f t="shared" si="9"/>
        <v>1200.6885</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383</v>
      </c>
      <c r="B457" s="154" t="s">
        <v>388</v>
      </c>
      <c r="C457" s="153" t="s">
        <v>377</v>
      </c>
      <c r="D457" s="153" t="s">
        <v>280</v>
      </c>
      <c r="E457" s="152">
        <v>1</v>
      </c>
      <c r="F457" s="157" t="s">
        <v>725</v>
      </c>
      <c r="G457" s="150"/>
      <c r="H457" s="150">
        <v>732.54629999999997</v>
      </c>
      <c r="I457" s="140">
        <f t="shared" si="9"/>
        <v>732.54629999999997</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383</v>
      </c>
      <c r="B458" s="154" t="s">
        <v>388</v>
      </c>
      <c r="C458" s="153" t="s">
        <v>377</v>
      </c>
      <c r="D458" s="153" t="s">
        <v>280</v>
      </c>
      <c r="E458" s="152">
        <v>1</v>
      </c>
      <c r="F458" s="157" t="s">
        <v>726</v>
      </c>
      <c r="G458" s="150"/>
      <c r="H458" s="150">
        <v>732.54629999999997</v>
      </c>
      <c r="I458" s="140">
        <f t="shared" si="9"/>
        <v>732.54629999999997</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384</v>
      </c>
      <c r="B459" s="154" t="s">
        <v>98</v>
      </c>
      <c r="C459" s="153" t="s">
        <v>377</v>
      </c>
      <c r="D459" s="153" t="s">
        <v>280</v>
      </c>
      <c r="E459" s="152">
        <v>1</v>
      </c>
      <c r="F459" s="157" t="s">
        <v>727</v>
      </c>
      <c r="G459" s="150"/>
      <c r="H459" s="150">
        <v>488.36419999999998</v>
      </c>
      <c r="I459" s="140">
        <f t="shared" si="9"/>
        <v>488.36419999999998</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384</v>
      </c>
      <c r="B460" s="154" t="s">
        <v>98</v>
      </c>
      <c r="C460" s="153" t="s">
        <v>377</v>
      </c>
      <c r="D460" s="153" t="s">
        <v>280</v>
      </c>
      <c r="E460" s="152">
        <v>1</v>
      </c>
      <c r="F460" s="157" t="s">
        <v>932</v>
      </c>
      <c r="G460" s="150"/>
      <c r="H460" s="150">
        <v>488.36419999999998</v>
      </c>
      <c r="I460" s="140">
        <f t="shared" si="9"/>
        <v>488.36419999999998</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384</v>
      </c>
      <c r="B461" s="154" t="s">
        <v>98</v>
      </c>
      <c r="C461" s="153" t="s">
        <v>377</v>
      </c>
      <c r="D461" s="153" t="s">
        <v>280</v>
      </c>
      <c r="E461" s="152">
        <v>1</v>
      </c>
      <c r="F461" s="157" t="s">
        <v>728</v>
      </c>
      <c r="G461" s="150"/>
      <c r="H461" s="150">
        <v>488.36419999999998</v>
      </c>
      <c r="I461" s="140">
        <f t="shared" si="9"/>
        <v>488.36419999999998</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404</v>
      </c>
      <c r="B462" s="154" t="s">
        <v>387</v>
      </c>
      <c r="C462" s="153" t="s">
        <v>377</v>
      </c>
      <c r="D462" s="153" t="s">
        <v>280</v>
      </c>
      <c r="E462" s="152">
        <v>1</v>
      </c>
      <c r="F462" s="158" t="s">
        <v>983</v>
      </c>
      <c r="G462" s="150"/>
      <c r="H462" s="150">
        <v>436.04270000000002</v>
      </c>
      <c r="I462" s="140">
        <f t="shared" si="9"/>
        <v>436.04270000000002</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404</v>
      </c>
      <c r="B463" s="154" t="s">
        <v>387</v>
      </c>
      <c r="C463" s="153" t="s">
        <v>377</v>
      </c>
      <c r="D463" s="153" t="s">
        <v>280</v>
      </c>
      <c r="E463" s="152">
        <v>1</v>
      </c>
      <c r="F463" s="157" t="s">
        <v>729</v>
      </c>
      <c r="G463" s="150"/>
      <c r="H463" s="150">
        <v>436.04270000000002</v>
      </c>
      <c r="I463" s="140">
        <f t="shared" si="9"/>
        <v>436.04270000000002</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404</v>
      </c>
      <c r="B464" s="154" t="s">
        <v>387</v>
      </c>
      <c r="C464" s="153" t="s">
        <v>377</v>
      </c>
      <c r="D464" s="153" t="s">
        <v>280</v>
      </c>
      <c r="E464" s="152">
        <v>1</v>
      </c>
      <c r="F464" s="172" t="s">
        <v>730</v>
      </c>
      <c r="G464" s="150"/>
      <c r="H464" s="150">
        <v>436.04270000000002</v>
      </c>
      <c r="I464" s="140">
        <f t="shared" si="9"/>
        <v>436.04270000000002</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404</v>
      </c>
      <c r="B465" s="154" t="s">
        <v>387</v>
      </c>
      <c r="C465" s="153" t="s">
        <v>377</v>
      </c>
      <c r="D465" s="153" t="s">
        <v>280</v>
      </c>
      <c r="E465" s="152">
        <v>1</v>
      </c>
      <c r="F465" s="157" t="s">
        <v>731</v>
      </c>
      <c r="G465" s="150"/>
      <c r="H465" s="150">
        <v>436.04270000000002</v>
      </c>
      <c r="I465" s="140">
        <f t="shared" si="9"/>
        <v>436.04270000000002</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404</v>
      </c>
      <c r="B466" s="154" t="s">
        <v>387</v>
      </c>
      <c r="C466" s="153" t="s">
        <v>377</v>
      </c>
      <c r="D466" s="153" t="s">
        <v>280</v>
      </c>
      <c r="E466" s="152">
        <v>1</v>
      </c>
      <c r="F466" s="157" t="s">
        <v>732</v>
      </c>
      <c r="G466" s="150"/>
      <c r="H466" s="150">
        <v>436.04270000000002</v>
      </c>
      <c r="I466" s="140">
        <f t="shared" si="9"/>
        <v>436.04270000000002</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154" t="s">
        <v>387</v>
      </c>
      <c r="C467" s="153" t="s">
        <v>377</v>
      </c>
      <c r="D467" s="153" t="s">
        <v>280</v>
      </c>
      <c r="E467" s="152">
        <v>1</v>
      </c>
      <c r="F467" s="157" t="s">
        <v>733</v>
      </c>
      <c r="G467" s="150"/>
      <c r="H467" s="150">
        <v>436.04270000000002</v>
      </c>
      <c r="I467" s="140">
        <f t="shared" si="9"/>
        <v>436.04270000000002</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154" t="s">
        <v>387</v>
      </c>
      <c r="C468" s="153" t="s">
        <v>377</v>
      </c>
      <c r="D468" s="153" t="s">
        <v>280</v>
      </c>
      <c r="E468" s="152">
        <v>1</v>
      </c>
      <c r="F468" s="157" t="s">
        <v>734</v>
      </c>
      <c r="G468" s="150"/>
      <c r="H468" s="150">
        <v>436.04270000000002</v>
      </c>
      <c r="I468" s="140">
        <f t="shared" si="9"/>
        <v>436.04270000000002</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386</v>
      </c>
      <c r="B469" s="154" t="s">
        <v>102</v>
      </c>
      <c r="C469" s="153" t="s">
        <v>377</v>
      </c>
      <c r="D469" s="153" t="s">
        <v>280</v>
      </c>
      <c r="E469" s="152">
        <v>1</v>
      </c>
      <c r="F469" s="157" t="s">
        <v>735</v>
      </c>
      <c r="G469" s="150"/>
      <c r="H469" s="150">
        <v>401.1617</v>
      </c>
      <c r="I469" s="140">
        <f t="shared" si="9"/>
        <v>401.1617</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386</v>
      </c>
      <c r="B470" s="154" t="s">
        <v>102</v>
      </c>
      <c r="C470" s="153" t="s">
        <v>377</v>
      </c>
      <c r="D470" s="153" t="s">
        <v>280</v>
      </c>
      <c r="E470" s="152">
        <v>1</v>
      </c>
      <c r="F470" s="157" t="s">
        <v>736</v>
      </c>
      <c r="G470" s="150"/>
      <c r="H470" s="150">
        <v>401.1617</v>
      </c>
      <c r="I470" s="140">
        <f t="shared" si="9"/>
        <v>401.1617</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386</v>
      </c>
      <c r="B471" s="154" t="s">
        <v>102</v>
      </c>
      <c r="C471" s="153" t="s">
        <v>377</v>
      </c>
      <c r="D471" s="153" t="s">
        <v>280</v>
      </c>
      <c r="E471" s="152">
        <v>1</v>
      </c>
      <c r="F471" s="157" t="s">
        <v>737</v>
      </c>
      <c r="G471" s="150"/>
      <c r="H471" s="150">
        <v>401.1617</v>
      </c>
      <c r="I471" s="140">
        <f t="shared" si="9"/>
        <v>401.1617</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386</v>
      </c>
      <c r="B472" s="154" t="s">
        <v>102</v>
      </c>
      <c r="C472" s="153" t="s">
        <v>377</v>
      </c>
      <c r="D472" s="153" t="s">
        <v>280</v>
      </c>
      <c r="E472" s="152">
        <v>1</v>
      </c>
      <c r="F472" s="157" t="s">
        <v>738</v>
      </c>
      <c r="G472" s="150"/>
      <c r="H472" s="150">
        <v>401.1617</v>
      </c>
      <c r="I472" s="140">
        <f t="shared" si="9"/>
        <v>401.1617</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386</v>
      </c>
      <c r="B473" s="154" t="s">
        <v>102</v>
      </c>
      <c r="C473" s="153" t="s">
        <v>377</v>
      </c>
      <c r="D473" s="153" t="s">
        <v>280</v>
      </c>
      <c r="E473" s="152">
        <v>1</v>
      </c>
      <c r="F473" s="157" t="s">
        <v>739</v>
      </c>
      <c r="G473" s="150"/>
      <c r="H473" s="150">
        <v>401.1617</v>
      </c>
      <c r="I473" s="140">
        <f t="shared" si="9"/>
        <v>401.1617</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386</v>
      </c>
      <c r="B474" s="154" t="s">
        <v>102</v>
      </c>
      <c r="C474" s="153" t="s">
        <v>377</v>
      </c>
      <c r="D474" s="153" t="s">
        <v>280</v>
      </c>
      <c r="E474" s="152">
        <v>1</v>
      </c>
      <c r="F474" s="158" t="s">
        <v>982</v>
      </c>
      <c r="G474" s="150"/>
      <c r="H474" s="150">
        <v>401.1617</v>
      </c>
      <c r="I474" s="140">
        <f t="shared" si="9"/>
        <v>401.1617</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385</v>
      </c>
      <c r="B475" s="154" t="s">
        <v>104</v>
      </c>
      <c r="C475" s="153" t="s">
        <v>377</v>
      </c>
      <c r="D475" s="153" t="s">
        <v>280</v>
      </c>
      <c r="E475" s="152">
        <v>1</v>
      </c>
      <c r="F475" s="157" t="s">
        <v>740</v>
      </c>
      <c r="G475" s="150"/>
      <c r="H475" s="150">
        <v>313.94409999999999</v>
      </c>
      <c r="I475" s="140">
        <f t="shared" si="9"/>
        <v>313.94409999999999</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385</v>
      </c>
      <c r="B476" s="154" t="s">
        <v>104</v>
      </c>
      <c r="C476" s="153" t="s">
        <v>377</v>
      </c>
      <c r="D476" s="153" t="s">
        <v>280</v>
      </c>
      <c r="E476" s="152">
        <v>1</v>
      </c>
      <c r="F476" s="157" t="s">
        <v>741</v>
      </c>
      <c r="G476" s="150"/>
      <c r="H476" s="150">
        <v>313.94409999999999</v>
      </c>
      <c r="I476" s="140">
        <f t="shared" si="9"/>
        <v>313.94409999999999</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385</v>
      </c>
      <c r="B477" s="154" t="s">
        <v>104</v>
      </c>
      <c r="C477" s="153" t="s">
        <v>377</v>
      </c>
      <c r="D477" s="153" t="s">
        <v>280</v>
      </c>
      <c r="E477" s="152">
        <v>1</v>
      </c>
      <c r="F477" s="157" t="s">
        <v>742</v>
      </c>
      <c r="G477" s="150"/>
      <c r="H477" s="150">
        <v>313.94409999999999</v>
      </c>
      <c r="I477" s="140">
        <f t="shared" si="9"/>
        <v>313.94409999999999</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383</v>
      </c>
      <c r="B478" s="154" t="s">
        <v>388</v>
      </c>
      <c r="C478" s="153" t="s">
        <v>284</v>
      </c>
      <c r="D478" s="153" t="s">
        <v>280</v>
      </c>
      <c r="E478" s="152">
        <v>1</v>
      </c>
      <c r="F478" s="157" t="s">
        <v>751</v>
      </c>
      <c r="G478" s="150"/>
      <c r="H478" s="150">
        <v>732.54629999999997</v>
      </c>
      <c r="I478" s="140">
        <f t="shared" si="9"/>
        <v>732.54629999999997</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743</v>
      </c>
      <c r="B479" s="154" t="s">
        <v>94</v>
      </c>
      <c r="C479" s="153" t="s">
        <v>284</v>
      </c>
      <c r="D479" s="153" t="s">
        <v>280</v>
      </c>
      <c r="E479" s="152">
        <v>1</v>
      </c>
      <c r="F479" s="158" t="s">
        <v>752</v>
      </c>
      <c r="G479" s="150"/>
      <c r="H479" s="150">
        <v>1200.6885</v>
      </c>
      <c r="I479" s="140">
        <f t="shared" si="9"/>
        <v>1200.6885</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383</v>
      </c>
      <c r="B480" s="154" t="s">
        <v>388</v>
      </c>
      <c r="C480" s="153" t="s">
        <v>284</v>
      </c>
      <c r="D480" s="153" t="s">
        <v>280</v>
      </c>
      <c r="E480" s="152">
        <v>1</v>
      </c>
      <c r="F480" s="157" t="s">
        <v>753</v>
      </c>
      <c r="G480" s="150"/>
      <c r="H480" s="150">
        <v>732.54629999999997</v>
      </c>
      <c r="I480" s="140">
        <f t="shared" si="9"/>
        <v>732.54629999999997</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744</v>
      </c>
      <c r="B481" s="154" t="s">
        <v>94</v>
      </c>
      <c r="C481" s="153" t="s">
        <v>284</v>
      </c>
      <c r="D481" s="153" t="s">
        <v>280</v>
      </c>
      <c r="E481" s="152">
        <v>1</v>
      </c>
      <c r="F481" s="151" t="s">
        <v>755</v>
      </c>
      <c r="G481" s="150"/>
      <c r="H481" s="150">
        <v>1200.6885</v>
      </c>
      <c r="I481" s="140">
        <f t="shared" si="9"/>
        <v>1200.6885</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383</v>
      </c>
      <c r="B482" s="154" t="s">
        <v>388</v>
      </c>
      <c r="C482" s="153" t="s">
        <v>284</v>
      </c>
      <c r="D482" s="153" t="s">
        <v>280</v>
      </c>
      <c r="E482" s="152">
        <v>1</v>
      </c>
      <c r="F482" s="157" t="s">
        <v>940</v>
      </c>
      <c r="G482" s="150"/>
      <c r="H482" s="150">
        <v>732.54629999999997</v>
      </c>
      <c r="I482" s="140">
        <f t="shared" si="9"/>
        <v>732.54629999999997</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384</v>
      </c>
      <c r="B483" s="154" t="s">
        <v>98</v>
      </c>
      <c r="C483" s="153" t="s">
        <v>284</v>
      </c>
      <c r="D483" s="153" t="s">
        <v>280</v>
      </c>
      <c r="E483" s="152">
        <v>1</v>
      </c>
      <c r="F483" s="182" t="s">
        <v>1001</v>
      </c>
      <c r="G483" s="150"/>
      <c r="H483" s="150">
        <v>488.36419999999998</v>
      </c>
      <c r="I483" s="140">
        <f t="shared" si="9"/>
        <v>488.36419999999998</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384</v>
      </c>
      <c r="B484" s="154" t="s">
        <v>98</v>
      </c>
      <c r="C484" s="153" t="s">
        <v>284</v>
      </c>
      <c r="D484" s="153" t="s">
        <v>280</v>
      </c>
      <c r="E484" s="152">
        <v>1</v>
      </c>
      <c r="F484" s="172" t="s">
        <v>756</v>
      </c>
      <c r="G484" s="150"/>
      <c r="H484" s="150">
        <v>488.36419999999998</v>
      </c>
      <c r="I484" s="140">
        <f t="shared" si="9"/>
        <v>488.36419999999998</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384</v>
      </c>
      <c r="B485" s="154" t="s">
        <v>98</v>
      </c>
      <c r="C485" s="153" t="s">
        <v>284</v>
      </c>
      <c r="D485" s="153" t="s">
        <v>280</v>
      </c>
      <c r="E485" s="152">
        <v>1</v>
      </c>
      <c r="F485" s="157" t="s">
        <v>757</v>
      </c>
      <c r="G485" s="150"/>
      <c r="H485" s="150">
        <v>488.36419999999998</v>
      </c>
      <c r="I485" s="140">
        <f t="shared" si="9"/>
        <v>488.36419999999998</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384</v>
      </c>
      <c r="B486" s="154" t="s">
        <v>98</v>
      </c>
      <c r="C486" s="153" t="s">
        <v>284</v>
      </c>
      <c r="D486" s="153" t="s">
        <v>280</v>
      </c>
      <c r="E486" s="152">
        <v>1</v>
      </c>
      <c r="F486" s="157" t="s">
        <v>758</v>
      </c>
      <c r="G486" s="150"/>
      <c r="H486" s="150">
        <v>488.36419999999998</v>
      </c>
      <c r="I486" s="140">
        <f t="shared" si="9"/>
        <v>488.36419999999998</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384</v>
      </c>
      <c r="B487" s="154" t="s">
        <v>98</v>
      </c>
      <c r="C487" s="153" t="s">
        <v>284</v>
      </c>
      <c r="D487" s="153" t="s">
        <v>280</v>
      </c>
      <c r="E487" s="152">
        <v>1</v>
      </c>
      <c r="F487" s="157" t="s">
        <v>970</v>
      </c>
      <c r="G487" s="150"/>
      <c r="H487" s="150">
        <v>488.36419999999998</v>
      </c>
      <c r="I487" s="140">
        <f t="shared" si="9"/>
        <v>488.36419999999998</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154" t="s">
        <v>98</v>
      </c>
      <c r="C488" s="153" t="s">
        <v>284</v>
      </c>
      <c r="D488" s="153" t="s">
        <v>280</v>
      </c>
      <c r="E488" s="152">
        <v>1</v>
      </c>
      <c r="F488" s="157" t="s">
        <v>759</v>
      </c>
      <c r="G488" s="150"/>
      <c r="H488" s="150">
        <v>488.36419999999998</v>
      </c>
      <c r="I488" s="140">
        <f t="shared" si="9"/>
        <v>488.36419999999998</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154" t="s">
        <v>98</v>
      </c>
      <c r="C489" s="153" t="s">
        <v>284</v>
      </c>
      <c r="D489" s="153" t="s">
        <v>280</v>
      </c>
      <c r="E489" s="152">
        <v>1</v>
      </c>
      <c r="F489" s="159" t="s">
        <v>760</v>
      </c>
      <c r="G489" s="150"/>
      <c r="H489" s="150">
        <v>488.36419999999998</v>
      </c>
      <c r="I489" s="140">
        <f t="shared" si="9"/>
        <v>488.36419999999998</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745</v>
      </c>
      <c r="B490" s="154" t="s">
        <v>94</v>
      </c>
      <c r="C490" s="153" t="s">
        <v>284</v>
      </c>
      <c r="D490" s="153" t="s">
        <v>280</v>
      </c>
      <c r="E490" s="152">
        <v>1</v>
      </c>
      <c r="F490" s="158" t="s">
        <v>981</v>
      </c>
      <c r="G490" s="150"/>
      <c r="H490" s="150">
        <v>1200.6885</v>
      </c>
      <c r="I490" s="140">
        <f t="shared" si="9"/>
        <v>1200.6885</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383</v>
      </c>
      <c r="B491" s="154" t="s">
        <v>388</v>
      </c>
      <c r="C491" s="153" t="s">
        <v>284</v>
      </c>
      <c r="D491" s="153" t="s">
        <v>280</v>
      </c>
      <c r="E491" s="152">
        <v>1</v>
      </c>
      <c r="F491" s="151" t="s">
        <v>935</v>
      </c>
      <c r="G491" s="150"/>
      <c r="H491" s="150">
        <v>732.54629999999997</v>
      </c>
      <c r="I491" s="140">
        <f t="shared" si="9"/>
        <v>732.54629999999997</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154" t="s">
        <v>98</v>
      </c>
      <c r="C492" s="153" t="s">
        <v>284</v>
      </c>
      <c r="D492" s="153" t="s">
        <v>280</v>
      </c>
      <c r="E492" s="152">
        <v>1</v>
      </c>
      <c r="F492" s="158" t="s">
        <v>969</v>
      </c>
      <c r="G492" s="150"/>
      <c r="H492" s="150">
        <v>488.36419999999998</v>
      </c>
      <c r="I492" s="140">
        <f t="shared" si="9"/>
        <v>488.36419999999998</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154" t="s">
        <v>98</v>
      </c>
      <c r="C493" s="153" t="s">
        <v>284</v>
      </c>
      <c r="D493" s="153" t="s">
        <v>280</v>
      </c>
      <c r="E493" s="152">
        <v>1</v>
      </c>
      <c r="F493" s="158" t="s">
        <v>762</v>
      </c>
      <c r="G493" s="150"/>
      <c r="H493" s="150">
        <v>488.36419999999998</v>
      </c>
      <c r="I493" s="140">
        <f t="shared" si="9"/>
        <v>488.36419999999998</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746</v>
      </c>
      <c r="B494" s="154" t="s">
        <v>94</v>
      </c>
      <c r="C494" s="153" t="s">
        <v>284</v>
      </c>
      <c r="D494" s="153" t="s">
        <v>280</v>
      </c>
      <c r="E494" s="152">
        <v>1</v>
      </c>
      <c r="F494" s="157" t="s">
        <v>763</v>
      </c>
      <c r="G494" s="150"/>
      <c r="H494" s="150">
        <v>1200.6885</v>
      </c>
      <c r="I494" s="140">
        <f t="shared" si="9"/>
        <v>1200.6885</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383</v>
      </c>
      <c r="B495" s="154" t="s">
        <v>388</v>
      </c>
      <c r="C495" s="153" t="s">
        <v>284</v>
      </c>
      <c r="D495" s="153" t="s">
        <v>280</v>
      </c>
      <c r="E495" s="152">
        <v>1</v>
      </c>
      <c r="F495" s="157" t="s">
        <v>764</v>
      </c>
      <c r="G495" s="150"/>
      <c r="H495" s="150">
        <v>732.54629999999997</v>
      </c>
      <c r="I495" s="140">
        <f t="shared" si="9"/>
        <v>732.54629999999997</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384</v>
      </c>
      <c r="B496" s="154" t="s">
        <v>98</v>
      </c>
      <c r="C496" s="153" t="s">
        <v>284</v>
      </c>
      <c r="D496" s="153" t="s">
        <v>280</v>
      </c>
      <c r="E496" s="152">
        <v>1</v>
      </c>
      <c r="F496" s="172" t="s">
        <v>765</v>
      </c>
      <c r="G496" s="150"/>
      <c r="H496" s="150">
        <v>488.36419999999998</v>
      </c>
      <c r="I496" s="140">
        <f t="shared" si="9"/>
        <v>488.36419999999998</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384</v>
      </c>
      <c r="B497" s="154" t="s">
        <v>98</v>
      </c>
      <c r="C497" s="153" t="s">
        <v>284</v>
      </c>
      <c r="D497" s="153" t="s">
        <v>280</v>
      </c>
      <c r="E497" s="152">
        <v>1</v>
      </c>
      <c r="F497" s="157" t="s">
        <v>766</v>
      </c>
      <c r="G497" s="150"/>
      <c r="H497" s="150">
        <v>488.36419999999998</v>
      </c>
      <c r="I497" s="140">
        <f t="shared" si="9"/>
        <v>488.36419999999998</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747</v>
      </c>
      <c r="B498" s="154" t="s">
        <v>94</v>
      </c>
      <c r="C498" s="153" t="s">
        <v>284</v>
      </c>
      <c r="D498" s="153" t="s">
        <v>280</v>
      </c>
      <c r="E498" s="152">
        <v>1</v>
      </c>
      <c r="F498" s="157" t="s">
        <v>980</v>
      </c>
      <c r="G498" s="150"/>
      <c r="H498" s="150">
        <v>1200.6885</v>
      </c>
      <c r="I498" s="140">
        <f t="shared" si="9"/>
        <v>1200.6885</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383</v>
      </c>
      <c r="B499" s="154" t="s">
        <v>388</v>
      </c>
      <c r="C499" s="153" t="s">
        <v>284</v>
      </c>
      <c r="D499" s="153" t="s">
        <v>280</v>
      </c>
      <c r="E499" s="152">
        <v>1</v>
      </c>
      <c r="F499" s="168" t="s">
        <v>979</v>
      </c>
      <c r="G499" s="150"/>
      <c r="H499" s="150">
        <v>732.54629999999997</v>
      </c>
      <c r="I499" s="140">
        <f t="shared" si="9"/>
        <v>732.54629999999997</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384</v>
      </c>
      <c r="B500" s="154" t="s">
        <v>98</v>
      </c>
      <c r="C500" s="153" t="s">
        <v>284</v>
      </c>
      <c r="D500" s="153" t="s">
        <v>280</v>
      </c>
      <c r="E500" s="152">
        <v>1</v>
      </c>
      <c r="F500" s="171" t="s">
        <v>769</v>
      </c>
      <c r="G500" s="150"/>
      <c r="H500" s="150">
        <v>488.36419999999998</v>
      </c>
      <c r="I500" s="140">
        <f t="shared" si="9"/>
        <v>488.36419999999998</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384</v>
      </c>
      <c r="B501" s="154" t="s">
        <v>98</v>
      </c>
      <c r="C501" s="153" t="s">
        <v>284</v>
      </c>
      <c r="D501" s="153" t="s">
        <v>280</v>
      </c>
      <c r="E501" s="152">
        <v>1</v>
      </c>
      <c r="F501" s="170" t="s">
        <v>978</v>
      </c>
      <c r="G501" s="150"/>
      <c r="H501" s="150">
        <v>488.36419999999998</v>
      </c>
      <c r="I501" s="140">
        <f t="shared" si="9"/>
        <v>488.36419999999998</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383</v>
      </c>
      <c r="B502" s="154" t="s">
        <v>388</v>
      </c>
      <c r="C502" s="153" t="s">
        <v>295</v>
      </c>
      <c r="D502" s="153" t="s">
        <v>280</v>
      </c>
      <c r="E502" s="152">
        <v>1</v>
      </c>
      <c r="F502" s="157" t="s">
        <v>771</v>
      </c>
      <c r="G502" s="150"/>
      <c r="H502" s="150">
        <v>732.54629999999997</v>
      </c>
      <c r="I502" s="140">
        <f t="shared" si="9"/>
        <v>732.54629999999997</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383</v>
      </c>
      <c r="B503" s="154" t="s">
        <v>388</v>
      </c>
      <c r="C503" s="153" t="s">
        <v>295</v>
      </c>
      <c r="D503" s="153" t="s">
        <v>280</v>
      </c>
      <c r="E503" s="152">
        <v>1</v>
      </c>
      <c r="F503" s="169" t="s">
        <v>772</v>
      </c>
      <c r="G503" s="150"/>
      <c r="H503" s="150">
        <v>732.54629999999997</v>
      </c>
      <c r="I503" s="140">
        <f t="shared" si="9"/>
        <v>732.54629999999997</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65" t="s">
        <v>383</v>
      </c>
      <c r="B504" s="154" t="s">
        <v>388</v>
      </c>
      <c r="C504" s="153" t="s">
        <v>295</v>
      </c>
      <c r="D504" s="153" t="s">
        <v>280</v>
      </c>
      <c r="E504" s="152">
        <v>1</v>
      </c>
      <c r="F504" s="151" t="s">
        <v>773</v>
      </c>
      <c r="G504" s="150"/>
      <c r="H504" s="150">
        <v>732.54629999999997</v>
      </c>
      <c r="I504" s="140">
        <f t="shared" si="9"/>
        <v>732.54629999999997</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748</v>
      </c>
      <c r="B505" s="154" t="s">
        <v>94</v>
      </c>
      <c r="C505" s="153" t="s">
        <v>295</v>
      </c>
      <c r="D505" s="153" t="s">
        <v>280</v>
      </c>
      <c r="E505" s="152">
        <v>1</v>
      </c>
      <c r="F505" s="158" t="s">
        <v>774</v>
      </c>
      <c r="G505" s="150"/>
      <c r="H505" s="150">
        <v>1200.6885</v>
      </c>
      <c r="I505" s="140">
        <f t="shared" si="9"/>
        <v>1200.6885</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749</v>
      </c>
      <c r="B506" s="154" t="s">
        <v>94</v>
      </c>
      <c r="C506" s="153" t="s">
        <v>295</v>
      </c>
      <c r="D506" s="153" t="s">
        <v>280</v>
      </c>
      <c r="E506" s="152">
        <v>1</v>
      </c>
      <c r="F506" s="157" t="s">
        <v>775</v>
      </c>
      <c r="G506" s="150"/>
      <c r="H506" s="150">
        <v>1200.6885</v>
      </c>
      <c r="I506" s="140">
        <f t="shared" si="9"/>
        <v>1200.6885</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750</v>
      </c>
      <c r="B507" s="154" t="s">
        <v>94</v>
      </c>
      <c r="C507" s="153" t="s">
        <v>295</v>
      </c>
      <c r="D507" s="153" t="s">
        <v>280</v>
      </c>
      <c r="E507" s="152">
        <v>1</v>
      </c>
      <c r="F507" s="157" t="s">
        <v>991</v>
      </c>
      <c r="G507" s="150"/>
      <c r="H507" s="150">
        <v>1200.6885</v>
      </c>
      <c r="I507" s="140">
        <f t="shared" si="9"/>
        <v>1200.6885</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749</v>
      </c>
      <c r="B508" s="154" t="s">
        <v>94</v>
      </c>
      <c r="C508" s="153" t="s">
        <v>287</v>
      </c>
      <c r="D508" s="153" t="s">
        <v>280</v>
      </c>
      <c r="E508" s="152">
        <v>1</v>
      </c>
      <c r="F508" s="157" t="s">
        <v>778</v>
      </c>
      <c r="G508" s="150"/>
      <c r="H508" s="150">
        <v>1200.6885</v>
      </c>
      <c r="I508" s="140">
        <f t="shared" si="9"/>
        <v>1200.6885</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55" t="s">
        <v>404</v>
      </c>
      <c r="B509" s="154" t="s">
        <v>387</v>
      </c>
      <c r="C509" s="153" t="s">
        <v>287</v>
      </c>
      <c r="D509" s="153" t="s">
        <v>280</v>
      </c>
      <c r="E509" s="152">
        <v>1</v>
      </c>
      <c r="F509" s="158" t="s">
        <v>779</v>
      </c>
      <c r="G509" s="150"/>
      <c r="H509" s="150">
        <v>436.04270000000002</v>
      </c>
      <c r="I509" s="140">
        <f t="shared" si="9"/>
        <v>436.04270000000002</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404</v>
      </c>
      <c r="B510" s="154" t="s">
        <v>387</v>
      </c>
      <c r="C510" s="153" t="s">
        <v>287</v>
      </c>
      <c r="D510" s="153" t="s">
        <v>280</v>
      </c>
      <c r="E510" s="152">
        <v>1</v>
      </c>
      <c r="F510" s="158" t="s">
        <v>780</v>
      </c>
      <c r="G510" s="150"/>
      <c r="H510" s="150">
        <v>436.04270000000002</v>
      </c>
      <c r="I510" s="140">
        <f t="shared" si="9"/>
        <v>436.04270000000002</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777</v>
      </c>
      <c r="B511" s="154" t="s">
        <v>94</v>
      </c>
      <c r="C511" s="153" t="s">
        <v>287</v>
      </c>
      <c r="D511" s="153" t="s">
        <v>280</v>
      </c>
      <c r="E511" s="152">
        <v>1</v>
      </c>
      <c r="F511" s="157" t="s">
        <v>782</v>
      </c>
      <c r="G511" s="150"/>
      <c r="H511" s="150">
        <v>1200.6885</v>
      </c>
      <c r="I511" s="140">
        <f t="shared" si="9"/>
        <v>1200.6885</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404</v>
      </c>
      <c r="B512" s="154" t="s">
        <v>387</v>
      </c>
      <c r="C512" s="153" t="s">
        <v>287</v>
      </c>
      <c r="D512" s="153" t="s">
        <v>280</v>
      </c>
      <c r="E512" s="152">
        <v>1</v>
      </c>
      <c r="F512" s="157" t="s">
        <v>781</v>
      </c>
      <c r="H512" s="150">
        <v>436.04270000000002</v>
      </c>
      <c r="I512" s="140">
        <f t="shared" si="9"/>
        <v>436.04270000000002</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404</v>
      </c>
      <c r="B513" s="154" t="s">
        <v>387</v>
      </c>
      <c r="C513" s="153" t="s">
        <v>371</v>
      </c>
      <c r="D513" s="153" t="s">
        <v>280</v>
      </c>
      <c r="E513" s="152">
        <v>1</v>
      </c>
      <c r="F513" s="158" t="s">
        <v>784</v>
      </c>
      <c r="G513" s="150"/>
      <c r="H513" s="150">
        <v>436.04270000000002</v>
      </c>
      <c r="I513" s="140">
        <f t="shared" si="9"/>
        <v>436.04270000000002</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154" t="s">
        <v>387</v>
      </c>
      <c r="C514" s="153" t="s">
        <v>371</v>
      </c>
      <c r="D514" s="153" t="s">
        <v>280</v>
      </c>
      <c r="E514" s="152">
        <v>1</v>
      </c>
      <c r="F514" s="157" t="s">
        <v>785</v>
      </c>
      <c r="G514" s="150"/>
      <c r="H514" s="150">
        <v>436.04270000000002</v>
      </c>
      <c r="I514" s="140">
        <f t="shared" si="9"/>
        <v>436.04270000000002</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154" t="s">
        <v>387</v>
      </c>
      <c r="C515" s="153" t="s">
        <v>371</v>
      </c>
      <c r="D515" s="153" t="s">
        <v>280</v>
      </c>
      <c r="E515" s="152">
        <v>1</v>
      </c>
      <c r="F515" s="158" t="s">
        <v>786</v>
      </c>
      <c r="G515" s="150"/>
      <c r="H515" s="150">
        <v>436.04270000000002</v>
      </c>
      <c r="I515" s="140">
        <f t="shared" ref="I515:I578" si="10">SUM(G515:H515)</f>
        <v>436.04270000000002</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383</v>
      </c>
      <c r="B516" s="154" t="s">
        <v>388</v>
      </c>
      <c r="C516" s="153" t="s">
        <v>371</v>
      </c>
      <c r="D516" s="153" t="s">
        <v>280</v>
      </c>
      <c r="E516" s="152">
        <v>1</v>
      </c>
      <c r="F516" s="157" t="s">
        <v>787</v>
      </c>
      <c r="G516" s="150"/>
      <c r="H516" s="150">
        <v>732.54629999999997</v>
      </c>
      <c r="I516" s="140">
        <f t="shared" si="10"/>
        <v>732.54629999999997</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383</v>
      </c>
      <c r="B517" s="154" t="s">
        <v>388</v>
      </c>
      <c r="C517" s="153" t="s">
        <v>371</v>
      </c>
      <c r="D517" s="153" t="s">
        <v>280</v>
      </c>
      <c r="E517" s="152">
        <v>1</v>
      </c>
      <c r="F517" s="157" t="s">
        <v>788</v>
      </c>
      <c r="G517" s="150"/>
      <c r="H517" s="150">
        <v>732.54629999999997</v>
      </c>
      <c r="I517" s="140">
        <f t="shared" si="10"/>
        <v>732.54629999999997</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383</v>
      </c>
      <c r="B518" s="154" t="s">
        <v>388</v>
      </c>
      <c r="C518" s="153" t="s">
        <v>371</v>
      </c>
      <c r="D518" s="153" t="s">
        <v>280</v>
      </c>
      <c r="E518" s="152">
        <v>1</v>
      </c>
      <c r="F518" s="157" t="s">
        <v>789</v>
      </c>
      <c r="G518" s="150"/>
      <c r="H518" s="150">
        <v>732.54629999999997</v>
      </c>
      <c r="I518" s="140">
        <f t="shared" si="10"/>
        <v>732.54629999999997</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383</v>
      </c>
      <c r="B519" s="154" t="s">
        <v>388</v>
      </c>
      <c r="C519" s="153" t="s">
        <v>371</v>
      </c>
      <c r="D519" s="153" t="s">
        <v>280</v>
      </c>
      <c r="E519" s="152">
        <v>1</v>
      </c>
      <c r="F519" s="157" t="s">
        <v>790</v>
      </c>
      <c r="G519" s="150"/>
      <c r="H519" s="150">
        <v>732.54629999999997</v>
      </c>
      <c r="I519" s="140">
        <f t="shared" si="10"/>
        <v>732.54629999999997</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383</v>
      </c>
      <c r="B520" s="154" t="s">
        <v>388</v>
      </c>
      <c r="C520" s="153" t="s">
        <v>371</v>
      </c>
      <c r="D520" s="153" t="s">
        <v>280</v>
      </c>
      <c r="E520" s="152">
        <v>1</v>
      </c>
      <c r="F520" s="158" t="s">
        <v>791</v>
      </c>
      <c r="G520" s="150"/>
      <c r="H520" s="150">
        <v>732.54629999999997</v>
      </c>
      <c r="I520" s="140">
        <f t="shared" si="10"/>
        <v>732.54629999999997</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386</v>
      </c>
      <c r="B521" s="154" t="s">
        <v>102</v>
      </c>
      <c r="C521" s="153" t="s">
        <v>371</v>
      </c>
      <c r="D521" s="153" t="s">
        <v>280</v>
      </c>
      <c r="E521" s="152">
        <v>1</v>
      </c>
      <c r="F521" s="157" t="s">
        <v>792</v>
      </c>
      <c r="G521" s="150"/>
      <c r="H521" s="150">
        <v>401.1617</v>
      </c>
      <c r="I521" s="140">
        <f t="shared" si="10"/>
        <v>401.1617</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386</v>
      </c>
      <c r="B522" s="154" t="s">
        <v>102</v>
      </c>
      <c r="C522" s="153" t="s">
        <v>371</v>
      </c>
      <c r="D522" s="153" t="s">
        <v>280</v>
      </c>
      <c r="E522" s="152">
        <v>1</v>
      </c>
      <c r="F522" s="157" t="s">
        <v>793</v>
      </c>
      <c r="G522" s="150"/>
      <c r="H522" s="150">
        <v>401.1617</v>
      </c>
      <c r="I522" s="140">
        <f t="shared" si="10"/>
        <v>401.1617</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783</v>
      </c>
      <c r="B523" s="154" t="s">
        <v>94</v>
      </c>
      <c r="C523" s="153" t="s">
        <v>371</v>
      </c>
      <c r="D523" s="153" t="s">
        <v>280</v>
      </c>
      <c r="E523" s="152">
        <v>1</v>
      </c>
      <c r="F523" s="158" t="s">
        <v>794</v>
      </c>
      <c r="G523" s="150"/>
      <c r="H523" s="150">
        <v>1200.6885</v>
      </c>
      <c r="I523" s="140">
        <f t="shared" si="10"/>
        <v>1200.6885</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154" t="s">
        <v>388</v>
      </c>
      <c r="C524" s="153" t="s">
        <v>371</v>
      </c>
      <c r="D524" s="153" t="s">
        <v>280</v>
      </c>
      <c r="E524" s="152">
        <v>1</v>
      </c>
      <c r="F524" s="168" t="s">
        <v>795</v>
      </c>
      <c r="G524" s="150"/>
      <c r="H524" s="150">
        <v>732.54629999999997</v>
      </c>
      <c r="I524" s="140">
        <f t="shared" si="10"/>
        <v>732.54629999999997</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154" t="s">
        <v>388</v>
      </c>
      <c r="C525" s="153" t="s">
        <v>371</v>
      </c>
      <c r="D525" s="153" t="s">
        <v>280</v>
      </c>
      <c r="E525" s="152">
        <v>1</v>
      </c>
      <c r="F525" s="157" t="s">
        <v>796</v>
      </c>
      <c r="G525" s="150"/>
      <c r="H525" s="150">
        <v>732.54629999999997</v>
      </c>
      <c r="I525" s="140">
        <f t="shared" si="10"/>
        <v>732.54629999999997</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383</v>
      </c>
      <c r="B526" s="154" t="s">
        <v>388</v>
      </c>
      <c r="C526" s="153" t="s">
        <v>371</v>
      </c>
      <c r="D526" s="153" t="s">
        <v>280</v>
      </c>
      <c r="E526" s="152">
        <v>1</v>
      </c>
      <c r="F526" s="167" t="s">
        <v>797</v>
      </c>
      <c r="G526" s="150"/>
      <c r="H526" s="150">
        <v>732.54629999999997</v>
      </c>
      <c r="I526" s="140">
        <f t="shared" si="10"/>
        <v>732.54629999999997</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383</v>
      </c>
      <c r="B527" s="154" t="s">
        <v>388</v>
      </c>
      <c r="C527" s="153" t="s">
        <v>371</v>
      </c>
      <c r="D527" s="153" t="s">
        <v>280</v>
      </c>
      <c r="E527" s="152">
        <v>1</v>
      </c>
      <c r="F527" s="157" t="s">
        <v>798</v>
      </c>
      <c r="G527" s="150"/>
      <c r="H527" s="150">
        <v>732.54629999999997</v>
      </c>
      <c r="I527" s="140">
        <f t="shared" si="10"/>
        <v>732.54629999999997</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383</v>
      </c>
      <c r="B528" s="154" t="s">
        <v>388</v>
      </c>
      <c r="C528" s="153" t="s">
        <v>371</v>
      </c>
      <c r="D528" s="153" t="s">
        <v>280</v>
      </c>
      <c r="E528" s="152">
        <v>1</v>
      </c>
      <c r="F528" s="157" t="s">
        <v>799</v>
      </c>
      <c r="G528" s="150"/>
      <c r="H528" s="150">
        <v>732.54629999999997</v>
      </c>
      <c r="I528" s="140">
        <f t="shared" si="10"/>
        <v>732.54629999999997</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383</v>
      </c>
      <c r="B529" s="154" t="s">
        <v>388</v>
      </c>
      <c r="C529" s="153" t="s">
        <v>371</v>
      </c>
      <c r="D529" s="153" t="s">
        <v>280</v>
      </c>
      <c r="E529" s="152">
        <v>1</v>
      </c>
      <c r="F529" s="157" t="s">
        <v>800</v>
      </c>
      <c r="G529" s="150"/>
      <c r="H529" s="150">
        <v>732.54629999999997</v>
      </c>
      <c r="I529" s="140">
        <f t="shared" si="10"/>
        <v>732.54629999999997</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404</v>
      </c>
      <c r="B530" s="154" t="s">
        <v>387</v>
      </c>
      <c r="C530" s="153" t="s">
        <v>371</v>
      </c>
      <c r="D530" s="153" t="s">
        <v>280</v>
      </c>
      <c r="E530" s="152">
        <v>1</v>
      </c>
      <c r="F530" s="158" t="s">
        <v>801</v>
      </c>
      <c r="G530" s="150"/>
      <c r="H530" s="150">
        <v>436.04270000000002</v>
      </c>
      <c r="I530" s="140">
        <f t="shared" si="10"/>
        <v>436.04270000000002</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404</v>
      </c>
      <c r="B531" s="154" t="s">
        <v>387</v>
      </c>
      <c r="C531" s="153" t="s">
        <v>371</v>
      </c>
      <c r="D531" s="153" t="s">
        <v>280</v>
      </c>
      <c r="E531" s="152">
        <v>1</v>
      </c>
      <c r="F531" s="157" t="s">
        <v>802</v>
      </c>
      <c r="G531" s="150"/>
      <c r="H531" s="150">
        <v>436.04270000000002</v>
      </c>
      <c r="I531" s="140">
        <f t="shared" si="10"/>
        <v>436.04270000000002</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386</v>
      </c>
      <c r="B532" s="154" t="s">
        <v>102</v>
      </c>
      <c r="C532" s="153" t="s">
        <v>371</v>
      </c>
      <c r="D532" s="153" t="s">
        <v>280</v>
      </c>
      <c r="E532" s="152">
        <v>1</v>
      </c>
      <c r="F532" s="157" t="s">
        <v>803</v>
      </c>
      <c r="G532" s="150"/>
      <c r="H532" s="150">
        <v>401.1617</v>
      </c>
      <c r="I532" s="140">
        <f t="shared" si="10"/>
        <v>401.1617</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804</v>
      </c>
      <c r="B533" s="154" t="s">
        <v>94</v>
      </c>
      <c r="C533" s="153" t="s">
        <v>293</v>
      </c>
      <c r="D533" s="153" t="s">
        <v>280</v>
      </c>
      <c r="E533" s="152">
        <v>1</v>
      </c>
      <c r="F533" s="157" t="s">
        <v>806</v>
      </c>
      <c r="G533" s="150"/>
      <c r="H533" s="150">
        <v>1200.6885</v>
      </c>
      <c r="I533" s="140">
        <f t="shared" si="10"/>
        <v>1200.6885</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154" t="s">
        <v>388</v>
      </c>
      <c r="C534" s="153" t="s">
        <v>293</v>
      </c>
      <c r="D534" s="153" t="s">
        <v>280</v>
      </c>
      <c r="E534" s="152">
        <v>1</v>
      </c>
      <c r="F534" s="151" t="s">
        <v>807</v>
      </c>
      <c r="G534" s="150"/>
      <c r="H534" s="150">
        <v>732.54629999999997</v>
      </c>
      <c r="I534" s="140">
        <f t="shared" si="10"/>
        <v>732.54629999999997</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383</v>
      </c>
      <c r="B535" s="154" t="s">
        <v>388</v>
      </c>
      <c r="C535" s="153" t="s">
        <v>293</v>
      </c>
      <c r="D535" s="153" t="s">
        <v>280</v>
      </c>
      <c r="E535" s="152">
        <v>1</v>
      </c>
      <c r="F535" s="157" t="s">
        <v>808</v>
      </c>
      <c r="G535" s="150"/>
      <c r="H535" s="150">
        <v>732.54629999999997</v>
      </c>
      <c r="I535" s="140">
        <f t="shared" si="10"/>
        <v>732.54629999999997</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805</v>
      </c>
      <c r="B536" s="154" t="s">
        <v>94</v>
      </c>
      <c r="C536" s="153" t="s">
        <v>293</v>
      </c>
      <c r="D536" s="153" t="s">
        <v>280</v>
      </c>
      <c r="E536" s="152">
        <v>1</v>
      </c>
      <c r="F536" s="151" t="s">
        <v>809</v>
      </c>
      <c r="G536" s="150"/>
      <c r="H536" s="150">
        <v>1200.6885</v>
      </c>
      <c r="I536" s="140">
        <f t="shared" si="10"/>
        <v>1200.6885</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384</v>
      </c>
      <c r="B537" s="154" t="s">
        <v>98</v>
      </c>
      <c r="C537" s="153" t="s">
        <v>293</v>
      </c>
      <c r="D537" s="153" t="s">
        <v>280</v>
      </c>
      <c r="E537" s="152">
        <v>1</v>
      </c>
      <c r="F537" s="158" t="s">
        <v>810</v>
      </c>
      <c r="G537" s="150"/>
      <c r="H537" s="150">
        <v>488.36419999999998</v>
      </c>
      <c r="I537" s="140">
        <f t="shared" si="10"/>
        <v>488.36419999999998</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384</v>
      </c>
      <c r="B538" s="154" t="s">
        <v>98</v>
      </c>
      <c r="C538" s="153" t="s">
        <v>293</v>
      </c>
      <c r="D538" s="153" t="s">
        <v>280</v>
      </c>
      <c r="E538" s="152">
        <v>1</v>
      </c>
      <c r="F538" s="157" t="s">
        <v>811</v>
      </c>
      <c r="G538" s="150"/>
      <c r="H538" s="150">
        <v>488.36419999999998</v>
      </c>
      <c r="I538" s="140">
        <f t="shared" si="10"/>
        <v>488.36419999999998</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433</v>
      </c>
      <c r="B539" s="154" t="s">
        <v>94</v>
      </c>
      <c r="C539" s="153" t="s">
        <v>293</v>
      </c>
      <c r="D539" s="153" t="s">
        <v>280</v>
      </c>
      <c r="E539" s="152">
        <v>1</v>
      </c>
      <c r="F539" s="157" t="s">
        <v>812</v>
      </c>
      <c r="G539" s="150"/>
      <c r="H539" s="150">
        <v>1200.6885</v>
      </c>
      <c r="I539" s="140">
        <f t="shared" si="10"/>
        <v>1200.6885</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404</v>
      </c>
      <c r="B540" s="154" t="s">
        <v>387</v>
      </c>
      <c r="C540" s="153" t="s">
        <v>293</v>
      </c>
      <c r="D540" s="153" t="s">
        <v>280</v>
      </c>
      <c r="E540" s="152">
        <v>1</v>
      </c>
      <c r="F540" s="158" t="s">
        <v>813</v>
      </c>
      <c r="G540" s="150"/>
      <c r="H540" s="150">
        <v>436.04270000000002</v>
      </c>
      <c r="I540" s="140">
        <f t="shared" si="10"/>
        <v>436.04270000000002</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386</v>
      </c>
      <c r="B541" s="154" t="s">
        <v>102</v>
      </c>
      <c r="C541" s="153" t="s">
        <v>293</v>
      </c>
      <c r="D541" s="153" t="s">
        <v>368</v>
      </c>
      <c r="E541" s="152">
        <v>1</v>
      </c>
      <c r="F541" s="157" t="s">
        <v>357</v>
      </c>
      <c r="G541" s="150"/>
      <c r="H541" s="150">
        <v>401.1617</v>
      </c>
      <c r="I541" s="140">
        <f t="shared" si="10"/>
        <v>401.1617</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383</v>
      </c>
      <c r="B542" s="154" t="s">
        <v>388</v>
      </c>
      <c r="C542" s="153" t="s">
        <v>374</v>
      </c>
      <c r="D542" s="153" t="s">
        <v>280</v>
      </c>
      <c r="E542" s="152">
        <v>1</v>
      </c>
      <c r="F542" s="157" t="s">
        <v>814</v>
      </c>
      <c r="G542" s="150"/>
      <c r="H542" s="150">
        <v>732.54629999999997</v>
      </c>
      <c r="I542" s="140">
        <f t="shared" si="10"/>
        <v>732.54629999999997</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404</v>
      </c>
      <c r="B543" s="154" t="s">
        <v>387</v>
      </c>
      <c r="C543" s="153" t="s">
        <v>374</v>
      </c>
      <c r="D543" s="153" t="s">
        <v>280</v>
      </c>
      <c r="E543" s="152">
        <v>1</v>
      </c>
      <c r="F543" s="157" t="s">
        <v>815</v>
      </c>
      <c r="G543" s="150"/>
      <c r="H543" s="150">
        <v>436.04270000000002</v>
      </c>
      <c r="I543" s="140">
        <f t="shared" si="10"/>
        <v>436.04270000000002</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404</v>
      </c>
      <c r="B544" s="154" t="s">
        <v>387</v>
      </c>
      <c r="C544" s="153" t="s">
        <v>374</v>
      </c>
      <c r="D544" s="153" t="s">
        <v>280</v>
      </c>
      <c r="E544" s="152">
        <v>1</v>
      </c>
      <c r="F544" s="159" t="s">
        <v>816</v>
      </c>
      <c r="G544" s="150"/>
      <c r="H544" s="150">
        <v>436.04270000000002</v>
      </c>
      <c r="I544" s="140">
        <f t="shared" si="10"/>
        <v>436.04270000000002</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386</v>
      </c>
      <c r="B545" s="154" t="s">
        <v>102</v>
      </c>
      <c r="C545" s="153" t="s">
        <v>374</v>
      </c>
      <c r="D545" s="153" t="s">
        <v>368</v>
      </c>
      <c r="E545" s="152">
        <v>1</v>
      </c>
      <c r="F545" s="166" t="s">
        <v>357</v>
      </c>
      <c r="G545" s="150"/>
      <c r="H545" s="150">
        <v>401.1617</v>
      </c>
      <c r="I545" s="140">
        <f t="shared" si="10"/>
        <v>401.1617</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383</v>
      </c>
      <c r="B546" s="154" t="s">
        <v>388</v>
      </c>
      <c r="C546" s="153" t="s">
        <v>373</v>
      </c>
      <c r="D546" s="153" t="s">
        <v>368</v>
      </c>
      <c r="E546" s="152">
        <v>1</v>
      </c>
      <c r="F546" s="166" t="s">
        <v>357</v>
      </c>
      <c r="G546" s="150"/>
      <c r="H546" s="150">
        <v>732.54629999999997</v>
      </c>
      <c r="I546" s="140">
        <f t="shared" si="10"/>
        <v>732.54629999999997</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384</v>
      </c>
      <c r="B547" s="154" t="s">
        <v>98</v>
      </c>
      <c r="C547" s="153" t="s">
        <v>373</v>
      </c>
      <c r="D547" s="153" t="s">
        <v>280</v>
      </c>
      <c r="E547" s="152">
        <v>1</v>
      </c>
      <c r="F547" s="157" t="s">
        <v>946</v>
      </c>
      <c r="G547" s="150"/>
      <c r="H547" s="150">
        <v>488.36419999999998</v>
      </c>
      <c r="I547" s="140">
        <f t="shared" si="10"/>
        <v>488.36419999999998</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384</v>
      </c>
      <c r="B548" s="154" t="s">
        <v>98</v>
      </c>
      <c r="C548" s="153" t="s">
        <v>373</v>
      </c>
      <c r="D548" s="153" t="s">
        <v>184</v>
      </c>
      <c r="E548" s="152">
        <v>1</v>
      </c>
      <c r="F548" s="157" t="s">
        <v>818</v>
      </c>
      <c r="G548" s="150"/>
      <c r="H548" s="150">
        <v>488.36419999999998</v>
      </c>
      <c r="I548" s="140">
        <f t="shared" si="10"/>
        <v>488.36419999999998</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819</v>
      </c>
      <c r="B549" s="154" t="s">
        <v>94</v>
      </c>
      <c r="C549" s="153" t="s">
        <v>288</v>
      </c>
      <c r="D549" s="153" t="s">
        <v>184</v>
      </c>
      <c r="E549" s="152">
        <v>1</v>
      </c>
      <c r="F549" s="157" t="s">
        <v>822</v>
      </c>
      <c r="G549" s="150"/>
      <c r="H549" s="150">
        <v>1200.6885</v>
      </c>
      <c r="I549" s="140">
        <f t="shared" si="10"/>
        <v>1200.6885</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404</v>
      </c>
      <c r="B550" s="154" t="s">
        <v>387</v>
      </c>
      <c r="C550" s="153" t="s">
        <v>288</v>
      </c>
      <c r="D550" s="153" t="s">
        <v>280</v>
      </c>
      <c r="E550" s="152">
        <v>1</v>
      </c>
      <c r="F550" s="158" t="s">
        <v>357</v>
      </c>
      <c r="G550" s="150"/>
      <c r="H550" s="150">
        <v>436.04270000000002</v>
      </c>
      <c r="I550" s="140">
        <f t="shared" si="10"/>
        <v>436.04270000000002</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65" t="s">
        <v>386</v>
      </c>
      <c r="B551" s="154" t="s">
        <v>102</v>
      </c>
      <c r="C551" s="153" t="s">
        <v>288</v>
      </c>
      <c r="D551" s="153" t="s">
        <v>280</v>
      </c>
      <c r="E551" s="152">
        <v>1</v>
      </c>
      <c r="F551" s="158" t="s">
        <v>973</v>
      </c>
      <c r="G551" s="150"/>
      <c r="H551" s="150">
        <v>401.1617</v>
      </c>
      <c r="I551" s="140">
        <f t="shared" si="10"/>
        <v>401.1617</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820</v>
      </c>
      <c r="B552" s="154" t="s">
        <v>94</v>
      </c>
      <c r="C552" s="153" t="s">
        <v>288</v>
      </c>
      <c r="D552" s="153" t="s">
        <v>280</v>
      </c>
      <c r="E552" s="152">
        <v>1</v>
      </c>
      <c r="F552" s="157" t="s">
        <v>824</v>
      </c>
      <c r="G552" s="150"/>
      <c r="H552" s="150">
        <v>1200.6885</v>
      </c>
      <c r="I552" s="140">
        <f t="shared" si="10"/>
        <v>1200.6885</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383</v>
      </c>
      <c r="B553" s="154" t="s">
        <v>388</v>
      </c>
      <c r="C553" s="153" t="s">
        <v>288</v>
      </c>
      <c r="D553" s="153" t="s">
        <v>280</v>
      </c>
      <c r="E553" s="152">
        <v>1</v>
      </c>
      <c r="F553" s="157" t="s">
        <v>823</v>
      </c>
      <c r="G553" s="150"/>
      <c r="H553" s="150">
        <v>732.54629999999997</v>
      </c>
      <c r="I553" s="140">
        <f t="shared" si="10"/>
        <v>732.54629999999997</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821</v>
      </c>
      <c r="B554" s="154" t="s">
        <v>94</v>
      </c>
      <c r="C554" s="153" t="s">
        <v>288</v>
      </c>
      <c r="D554" s="153" t="s">
        <v>280</v>
      </c>
      <c r="E554" s="152">
        <v>1</v>
      </c>
      <c r="F554" s="164" t="s">
        <v>826</v>
      </c>
      <c r="G554" s="150"/>
      <c r="H554" s="150">
        <v>1200.6885</v>
      </c>
      <c r="I554" s="140">
        <f t="shared" si="10"/>
        <v>1200.6885</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383</v>
      </c>
      <c r="B555" s="154" t="s">
        <v>388</v>
      </c>
      <c r="C555" s="153" t="s">
        <v>288</v>
      </c>
      <c r="D555" s="153" t="s">
        <v>280</v>
      </c>
      <c r="E555" s="152">
        <v>1</v>
      </c>
      <c r="F555" s="157" t="s">
        <v>827</v>
      </c>
      <c r="G555" s="150"/>
      <c r="H555" s="150">
        <v>732.54629999999997</v>
      </c>
      <c r="I555" s="140">
        <f t="shared" si="10"/>
        <v>732.54629999999997</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55" t="s">
        <v>404</v>
      </c>
      <c r="B556" s="154" t="s">
        <v>387</v>
      </c>
      <c r="C556" s="153" t="s">
        <v>288</v>
      </c>
      <c r="D556" s="153" t="s">
        <v>280</v>
      </c>
      <c r="E556" s="152">
        <v>1</v>
      </c>
      <c r="F556" s="157" t="s">
        <v>828</v>
      </c>
      <c r="G556" s="150"/>
      <c r="H556" s="150">
        <v>436.04270000000002</v>
      </c>
      <c r="I556" s="140">
        <f t="shared" si="10"/>
        <v>436.04270000000002</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829</v>
      </c>
      <c r="B557" s="154" t="s">
        <v>94</v>
      </c>
      <c r="C557" s="153" t="s">
        <v>924</v>
      </c>
      <c r="D557" s="153" t="s">
        <v>280</v>
      </c>
      <c r="E557" s="152">
        <v>1</v>
      </c>
      <c r="F557" s="157" t="s">
        <v>849</v>
      </c>
      <c r="G557" s="150"/>
      <c r="H557" s="150">
        <v>1200.6885</v>
      </c>
      <c r="I557" s="140">
        <f t="shared" si="10"/>
        <v>1200.6885</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154" t="s">
        <v>388</v>
      </c>
      <c r="C558" s="153" t="s">
        <v>924</v>
      </c>
      <c r="D558" s="153" t="s">
        <v>280</v>
      </c>
      <c r="E558" s="152">
        <v>1</v>
      </c>
      <c r="F558" s="158" t="s">
        <v>850</v>
      </c>
      <c r="G558" s="150"/>
      <c r="H558" s="150">
        <v>732.54629999999997</v>
      </c>
      <c r="I558" s="140">
        <f t="shared" si="10"/>
        <v>732.54629999999997</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383</v>
      </c>
      <c r="B559" s="154" t="s">
        <v>388</v>
      </c>
      <c r="C559" s="153" t="s">
        <v>924</v>
      </c>
      <c r="D559" s="153" t="s">
        <v>280</v>
      </c>
      <c r="E559" s="152">
        <v>1</v>
      </c>
      <c r="F559" s="158" t="s">
        <v>943</v>
      </c>
      <c r="G559" s="150"/>
      <c r="H559" s="150">
        <v>732.54629999999997</v>
      </c>
      <c r="I559" s="140">
        <f t="shared" si="10"/>
        <v>732.54629999999997</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154" t="s">
        <v>388</v>
      </c>
      <c r="C560" s="153" t="s">
        <v>924</v>
      </c>
      <c r="D560" s="153" t="s">
        <v>280</v>
      </c>
      <c r="E560" s="152">
        <v>1</v>
      </c>
      <c r="F560" s="158" t="s">
        <v>948</v>
      </c>
      <c r="G560" s="150"/>
      <c r="H560" s="150">
        <v>732.54629999999997</v>
      </c>
      <c r="I560" s="140">
        <f t="shared" si="10"/>
        <v>732.54629999999997</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383</v>
      </c>
      <c r="B561" s="154" t="s">
        <v>388</v>
      </c>
      <c r="C561" s="153" t="s">
        <v>924</v>
      </c>
      <c r="D561" s="153" t="s">
        <v>280</v>
      </c>
      <c r="E561" s="152">
        <v>1</v>
      </c>
      <c r="F561" s="158" t="s">
        <v>851</v>
      </c>
      <c r="G561" s="150"/>
      <c r="H561" s="150">
        <v>732.54629999999997</v>
      </c>
      <c r="I561" s="140">
        <f t="shared" si="10"/>
        <v>732.54629999999997</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830</v>
      </c>
      <c r="B562" s="154" t="s">
        <v>94</v>
      </c>
      <c r="C562" s="153" t="s">
        <v>924</v>
      </c>
      <c r="D562" s="153" t="s">
        <v>280</v>
      </c>
      <c r="E562" s="152">
        <v>1</v>
      </c>
      <c r="F562" s="157" t="s">
        <v>852</v>
      </c>
      <c r="G562" s="150"/>
      <c r="H562" s="150">
        <v>1200.6885</v>
      </c>
      <c r="I562" s="140">
        <f t="shared" si="10"/>
        <v>1200.6885</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154" t="s">
        <v>388</v>
      </c>
      <c r="C563" s="153" t="s">
        <v>924</v>
      </c>
      <c r="D563" s="153" t="s">
        <v>280</v>
      </c>
      <c r="E563" s="152">
        <v>1</v>
      </c>
      <c r="F563" s="158" t="s">
        <v>853</v>
      </c>
      <c r="G563" s="150"/>
      <c r="H563" s="150">
        <v>732.54629999999997</v>
      </c>
      <c r="I563" s="140">
        <f t="shared" si="10"/>
        <v>732.54629999999997</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154" t="s">
        <v>388</v>
      </c>
      <c r="C564" s="153" t="s">
        <v>924</v>
      </c>
      <c r="D564" s="153" t="s">
        <v>280</v>
      </c>
      <c r="E564" s="152">
        <v>1</v>
      </c>
      <c r="F564" s="158" t="s">
        <v>854</v>
      </c>
      <c r="G564" s="150"/>
      <c r="H564" s="150">
        <v>732.54629999999997</v>
      </c>
      <c r="I564" s="140">
        <f t="shared" si="10"/>
        <v>732.54629999999997</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154" t="s">
        <v>388</v>
      </c>
      <c r="C565" s="153" t="s">
        <v>924</v>
      </c>
      <c r="D565" s="153" t="s">
        <v>280</v>
      </c>
      <c r="E565" s="152">
        <v>1</v>
      </c>
      <c r="F565" s="158" t="s">
        <v>949</v>
      </c>
      <c r="G565" s="150"/>
      <c r="H565" s="150">
        <v>732.54629999999997</v>
      </c>
      <c r="I565" s="140">
        <f t="shared" si="10"/>
        <v>732.54629999999997</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154" t="s">
        <v>388</v>
      </c>
      <c r="C566" s="153" t="s">
        <v>924</v>
      </c>
      <c r="D566" s="153" t="s">
        <v>280</v>
      </c>
      <c r="E566" s="152">
        <v>1</v>
      </c>
      <c r="F566" s="157" t="s">
        <v>855</v>
      </c>
      <c r="G566" s="150"/>
      <c r="H566" s="150">
        <v>732.54629999999997</v>
      </c>
      <c r="I566" s="140">
        <f t="shared" si="10"/>
        <v>732.54629999999997</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831</v>
      </c>
      <c r="B567" s="154" t="s">
        <v>94</v>
      </c>
      <c r="C567" s="153" t="s">
        <v>924</v>
      </c>
      <c r="D567" s="153" t="s">
        <v>280</v>
      </c>
      <c r="E567" s="152">
        <v>1</v>
      </c>
      <c r="F567" s="160" t="s">
        <v>856</v>
      </c>
      <c r="G567" s="150"/>
      <c r="H567" s="150">
        <v>1200.6885</v>
      </c>
      <c r="I567" s="140">
        <f t="shared" si="10"/>
        <v>1200.6885</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154" t="s">
        <v>388</v>
      </c>
      <c r="C568" s="153" t="s">
        <v>924</v>
      </c>
      <c r="D568" s="153" t="s">
        <v>280</v>
      </c>
      <c r="E568" s="152">
        <v>1</v>
      </c>
      <c r="F568" s="160" t="s">
        <v>857</v>
      </c>
      <c r="G568" s="150"/>
      <c r="H568" s="150">
        <v>732.54629999999997</v>
      </c>
      <c r="I568" s="140">
        <f t="shared" si="10"/>
        <v>732.54629999999997</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154" t="s">
        <v>388</v>
      </c>
      <c r="C569" s="153" t="s">
        <v>924</v>
      </c>
      <c r="D569" s="153" t="s">
        <v>280</v>
      </c>
      <c r="E569" s="152">
        <v>1</v>
      </c>
      <c r="F569" s="158" t="s">
        <v>858</v>
      </c>
      <c r="G569" s="150"/>
      <c r="H569" s="150">
        <v>732.54629999999997</v>
      </c>
      <c r="I569" s="140">
        <f t="shared" si="10"/>
        <v>732.54629999999997</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154" t="s">
        <v>388</v>
      </c>
      <c r="C570" s="153" t="s">
        <v>924</v>
      </c>
      <c r="D570" s="153" t="s">
        <v>280</v>
      </c>
      <c r="E570" s="152">
        <v>1</v>
      </c>
      <c r="F570" s="160" t="s">
        <v>859</v>
      </c>
      <c r="G570" s="150"/>
      <c r="H570" s="150">
        <v>732.54629999999997</v>
      </c>
      <c r="I570" s="140">
        <f t="shared" si="10"/>
        <v>732.54629999999997</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832</v>
      </c>
      <c r="B571" s="154" t="s">
        <v>94</v>
      </c>
      <c r="C571" s="153" t="s">
        <v>924</v>
      </c>
      <c r="D571" s="153" t="s">
        <v>280</v>
      </c>
      <c r="E571" s="152">
        <v>1</v>
      </c>
      <c r="F571" s="157" t="s">
        <v>860</v>
      </c>
      <c r="G571" s="150"/>
      <c r="H571" s="150">
        <v>1200.6885</v>
      </c>
      <c r="I571" s="140">
        <f t="shared" si="10"/>
        <v>1200.6885</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383</v>
      </c>
      <c r="B572" s="154" t="s">
        <v>388</v>
      </c>
      <c r="C572" s="153" t="s">
        <v>924</v>
      </c>
      <c r="D572" s="153" t="s">
        <v>280</v>
      </c>
      <c r="E572" s="152">
        <v>1</v>
      </c>
      <c r="F572" s="158" t="s">
        <v>861</v>
      </c>
      <c r="G572" s="150"/>
      <c r="H572" s="150">
        <v>732.54629999999997</v>
      </c>
      <c r="I572" s="140">
        <f t="shared" si="10"/>
        <v>732.54629999999997</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154" t="s">
        <v>388</v>
      </c>
      <c r="C573" s="153" t="s">
        <v>924</v>
      </c>
      <c r="D573" s="153" t="s">
        <v>280</v>
      </c>
      <c r="E573" s="152">
        <v>1</v>
      </c>
      <c r="F573" s="163" t="s">
        <v>862</v>
      </c>
      <c r="G573" s="150"/>
      <c r="H573" s="150">
        <v>732.54629999999997</v>
      </c>
      <c r="I573" s="140">
        <f t="shared" si="10"/>
        <v>732.54629999999997</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154" t="s">
        <v>388</v>
      </c>
      <c r="C574" s="153" t="s">
        <v>924</v>
      </c>
      <c r="D574" s="153" t="s">
        <v>280</v>
      </c>
      <c r="E574" s="152">
        <v>1</v>
      </c>
      <c r="F574" s="157" t="s">
        <v>863</v>
      </c>
      <c r="G574" s="150"/>
      <c r="H574" s="150">
        <v>732.54629999999997</v>
      </c>
      <c r="I574" s="140">
        <f t="shared" si="10"/>
        <v>732.54629999999997</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833</v>
      </c>
      <c r="B575" s="154" t="s">
        <v>94</v>
      </c>
      <c r="C575" s="153" t="s">
        <v>924</v>
      </c>
      <c r="D575" s="153" t="s">
        <v>280</v>
      </c>
      <c r="E575" s="152">
        <v>1</v>
      </c>
      <c r="F575" s="157" t="s">
        <v>864</v>
      </c>
      <c r="G575" s="150"/>
      <c r="H575" s="150">
        <v>1200.6885</v>
      </c>
      <c r="I575" s="140">
        <f t="shared" si="10"/>
        <v>1200.6885</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383</v>
      </c>
      <c r="B576" s="154" t="s">
        <v>388</v>
      </c>
      <c r="C576" s="153" t="s">
        <v>924</v>
      </c>
      <c r="D576" s="153" t="s">
        <v>280</v>
      </c>
      <c r="E576" s="152">
        <v>1</v>
      </c>
      <c r="F576" s="157" t="s">
        <v>865</v>
      </c>
      <c r="G576" s="150"/>
      <c r="H576" s="150">
        <v>732.54629999999997</v>
      </c>
      <c r="I576" s="140">
        <f t="shared" si="10"/>
        <v>732.54629999999997</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154" t="s">
        <v>388</v>
      </c>
      <c r="C577" s="153" t="s">
        <v>924</v>
      </c>
      <c r="D577" s="153" t="s">
        <v>280</v>
      </c>
      <c r="E577" s="152">
        <v>1</v>
      </c>
      <c r="F577" s="151" t="s">
        <v>866</v>
      </c>
      <c r="G577" s="150"/>
      <c r="H577" s="150">
        <v>732.54629999999997</v>
      </c>
      <c r="I577" s="140">
        <f t="shared" si="10"/>
        <v>732.54629999999997</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154" t="s">
        <v>388</v>
      </c>
      <c r="C578" s="153" t="s">
        <v>924</v>
      </c>
      <c r="D578" s="153" t="s">
        <v>280</v>
      </c>
      <c r="E578" s="152">
        <v>1</v>
      </c>
      <c r="F578" s="158" t="s">
        <v>867</v>
      </c>
      <c r="G578" s="150"/>
      <c r="H578" s="150">
        <v>732.54629999999997</v>
      </c>
      <c r="I578" s="140">
        <f t="shared" si="10"/>
        <v>732.54629999999997</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834</v>
      </c>
      <c r="B579" s="154" t="s">
        <v>94</v>
      </c>
      <c r="C579" s="153" t="s">
        <v>924</v>
      </c>
      <c r="D579" s="153" t="s">
        <v>280</v>
      </c>
      <c r="E579" s="152">
        <v>1</v>
      </c>
      <c r="F579" s="157" t="s">
        <v>868</v>
      </c>
      <c r="G579" s="150"/>
      <c r="H579" s="150">
        <v>1200.6885</v>
      </c>
      <c r="I579" s="140">
        <f t="shared" ref="I579:I638" si="11">SUM(G579:H579)</f>
        <v>1200.6885</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383</v>
      </c>
      <c r="B580" s="154" t="s">
        <v>388</v>
      </c>
      <c r="C580" s="153" t="s">
        <v>924</v>
      </c>
      <c r="D580" s="153" t="s">
        <v>280</v>
      </c>
      <c r="E580" s="152">
        <v>1</v>
      </c>
      <c r="F580" s="159" t="s">
        <v>869</v>
      </c>
      <c r="G580" s="150"/>
      <c r="H580" s="150">
        <v>732.54629999999997</v>
      </c>
      <c r="I580" s="140">
        <f t="shared" si="11"/>
        <v>732.54629999999997</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154" t="s">
        <v>388</v>
      </c>
      <c r="C581" s="153" t="s">
        <v>924</v>
      </c>
      <c r="D581" s="153" t="s">
        <v>280</v>
      </c>
      <c r="E581" s="152">
        <v>1</v>
      </c>
      <c r="F581" s="157" t="s">
        <v>870</v>
      </c>
      <c r="G581" s="150"/>
      <c r="H581" s="150">
        <v>732.54629999999997</v>
      </c>
      <c r="I581" s="140">
        <f t="shared" si="11"/>
        <v>732.54629999999997</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154" t="s">
        <v>388</v>
      </c>
      <c r="C582" s="153" t="s">
        <v>924</v>
      </c>
      <c r="D582" s="153" t="s">
        <v>280</v>
      </c>
      <c r="E582" s="152">
        <v>1</v>
      </c>
      <c r="F582" s="158" t="s">
        <v>871</v>
      </c>
      <c r="G582" s="150"/>
      <c r="H582" s="150">
        <v>732.54629999999997</v>
      </c>
      <c r="I582" s="140">
        <f t="shared" si="11"/>
        <v>732.54629999999997</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835</v>
      </c>
      <c r="B583" s="154" t="s">
        <v>94</v>
      </c>
      <c r="C583" s="153" t="s">
        <v>924</v>
      </c>
      <c r="D583" s="153" t="s">
        <v>280</v>
      </c>
      <c r="E583" s="152">
        <v>1</v>
      </c>
      <c r="F583" s="157" t="s">
        <v>947</v>
      </c>
      <c r="G583" s="150"/>
      <c r="H583" s="150">
        <v>1200.6885</v>
      </c>
      <c r="I583" s="140">
        <f t="shared" si="11"/>
        <v>1200.6885</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383</v>
      </c>
      <c r="B584" s="154" t="s">
        <v>388</v>
      </c>
      <c r="C584" s="153" t="s">
        <v>924</v>
      </c>
      <c r="D584" s="153" t="s">
        <v>280</v>
      </c>
      <c r="E584" s="152">
        <v>1</v>
      </c>
      <c r="F584" s="157" t="s">
        <v>872</v>
      </c>
      <c r="G584" s="150"/>
      <c r="H584" s="150">
        <v>732.54629999999997</v>
      </c>
      <c r="I584" s="140">
        <f t="shared" si="11"/>
        <v>732.54629999999997</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154" t="s">
        <v>388</v>
      </c>
      <c r="C585" s="153" t="s">
        <v>924</v>
      </c>
      <c r="D585" s="153" t="s">
        <v>280</v>
      </c>
      <c r="E585" s="152">
        <v>1</v>
      </c>
      <c r="F585" s="157" t="s">
        <v>873</v>
      </c>
      <c r="G585" s="150"/>
      <c r="H585" s="150">
        <v>732.54629999999997</v>
      </c>
      <c r="I585" s="140">
        <f t="shared" si="11"/>
        <v>732.54629999999997</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154" t="s">
        <v>388</v>
      </c>
      <c r="C586" s="153" t="s">
        <v>924</v>
      </c>
      <c r="D586" s="153" t="s">
        <v>280</v>
      </c>
      <c r="E586" s="152">
        <v>1</v>
      </c>
      <c r="F586" s="157" t="s">
        <v>874</v>
      </c>
      <c r="G586" s="150"/>
      <c r="H586" s="150">
        <v>732.54629999999997</v>
      </c>
      <c r="I586" s="140">
        <f t="shared" si="11"/>
        <v>732.54629999999997</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836</v>
      </c>
      <c r="B587" s="154" t="s">
        <v>94</v>
      </c>
      <c r="C587" s="153" t="s">
        <v>924</v>
      </c>
      <c r="D587" s="153" t="s">
        <v>280</v>
      </c>
      <c r="E587" s="152">
        <v>1</v>
      </c>
      <c r="F587" s="157" t="s">
        <v>875</v>
      </c>
      <c r="G587" s="150"/>
      <c r="H587" s="150">
        <v>1200.6885</v>
      </c>
      <c r="I587" s="140">
        <f t="shared" si="11"/>
        <v>1200.6885</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383</v>
      </c>
      <c r="B588" s="154" t="s">
        <v>388</v>
      </c>
      <c r="C588" s="153" t="s">
        <v>924</v>
      </c>
      <c r="D588" s="153" t="s">
        <v>280</v>
      </c>
      <c r="E588" s="152">
        <v>1</v>
      </c>
      <c r="F588" s="157" t="s">
        <v>876</v>
      </c>
      <c r="G588" s="150"/>
      <c r="H588" s="150">
        <v>732.54629999999997</v>
      </c>
      <c r="I588" s="140">
        <f t="shared" si="11"/>
        <v>732.54629999999997</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154" t="s">
        <v>388</v>
      </c>
      <c r="C589" s="153" t="s">
        <v>924</v>
      </c>
      <c r="D589" s="153" t="s">
        <v>280</v>
      </c>
      <c r="E589" s="152">
        <v>1</v>
      </c>
      <c r="F589" s="158" t="s">
        <v>877</v>
      </c>
      <c r="G589" s="150"/>
      <c r="H589" s="150">
        <v>732.54629999999997</v>
      </c>
      <c r="I589" s="140">
        <f t="shared" si="11"/>
        <v>732.54629999999997</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154" t="s">
        <v>388</v>
      </c>
      <c r="C590" s="153" t="s">
        <v>924</v>
      </c>
      <c r="D590" s="153" t="s">
        <v>280</v>
      </c>
      <c r="E590" s="152">
        <v>1</v>
      </c>
      <c r="F590" s="157" t="s">
        <v>878</v>
      </c>
      <c r="G590" s="150"/>
      <c r="H590" s="150">
        <v>732.54629999999997</v>
      </c>
      <c r="I590" s="140">
        <f t="shared" si="11"/>
        <v>732.54629999999997</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837</v>
      </c>
      <c r="B591" s="154" t="s">
        <v>94</v>
      </c>
      <c r="C591" s="153" t="s">
        <v>924</v>
      </c>
      <c r="D591" s="153" t="s">
        <v>280</v>
      </c>
      <c r="E591" s="152">
        <v>1</v>
      </c>
      <c r="F591" s="157" t="s">
        <v>879</v>
      </c>
      <c r="G591" s="150"/>
      <c r="H591" s="150">
        <v>1200.6885</v>
      </c>
      <c r="I591" s="140">
        <f t="shared" si="11"/>
        <v>1200.6885</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383</v>
      </c>
      <c r="B592" s="154" t="s">
        <v>388</v>
      </c>
      <c r="C592" s="153" t="s">
        <v>924</v>
      </c>
      <c r="D592" s="153" t="s">
        <v>280</v>
      </c>
      <c r="E592" s="152">
        <v>1</v>
      </c>
      <c r="F592" s="161" t="s">
        <v>990</v>
      </c>
      <c r="G592" s="150"/>
      <c r="H592" s="150">
        <v>732.54629999999997</v>
      </c>
      <c r="I592" s="140">
        <f t="shared" si="11"/>
        <v>732.54629999999997</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383</v>
      </c>
      <c r="B593" s="154" t="s">
        <v>388</v>
      </c>
      <c r="C593" s="153" t="s">
        <v>924</v>
      </c>
      <c r="D593" s="153" t="s">
        <v>280</v>
      </c>
      <c r="E593" s="152">
        <v>1</v>
      </c>
      <c r="F593" s="158" t="s">
        <v>881</v>
      </c>
      <c r="G593" s="150"/>
      <c r="H593" s="150">
        <v>732.54629999999997</v>
      </c>
      <c r="I593" s="140">
        <f t="shared" si="11"/>
        <v>732.54629999999997</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62" t="s">
        <v>383</v>
      </c>
      <c r="B594" s="154" t="s">
        <v>388</v>
      </c>
      <c r="C594" s="153" t="s">
        <v>924</v>
      </c>
      <c r="D594" s="153" t="s">
        <v>280</v>
      </c>
      <c r="E594" s="152">
        <v>1</v>
      </c>
      <c r="F594" s="161" t="s">
        <v>882</v>
      </c>
      <c r="G594" s="150"/>
      <c r="H594" s="150">
        <v>732.54629999999997</v>
      </c>
      <c r="I594" s="140">
        <f t="shared" si="11"/>
        <v>732.54629999999997</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838</v>
      </c>
      <c r="B595" s="154" t="s">
        <v>94</v>
      </c>
      <c r="C595" s="153" t="s">
        <v>924</v>
      </c>
      <c r="D595" s="153" t="s">
        <v>280</v>
      </c>
      <c r="E595" s="152">
        <v>1</v>
      </c>
      <c r="F595" s="157" t="s">
        <v>883</v>
      </c>
      <c r="G595" s="150"/>
      <c r="H595" s="150">
        <v>1200.6885</v>
      </c>
      <c r="I595" s="140">
        <f t="shared" si="11"/>
        <v>1200.6885</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383</v>
      </c>
      <c r="B596" s="154" t="s">
        <v>388</v>
      </c>
      <c r="C596" s="153" t="s">
        <v>924</v>
      </c>
      <c r="D596" s="153" t="s">
        <v>280</v>
      </c>
      <c r="E596" s="152">
        <v>1</v>
      </c>
      <c r="F596" s="158" t="s">
        <v>884</v>
      </c>
      <c r="G596" s="150"/>
      <c r="H596" s="150">
        <v>732.54629999999997</v>
      </c>
      <c r="I596" s="140">
        <f t="shared" si="11"/>
        <v>732.54629999999997</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154" t="s">
        <v>388</v>
      </c>
      <c r="C597" s="153" t="s">
        <v>924</v>
      </c>
      <c r="D597" s="153" t="s">
        <v>280</v>
      </c>
      <c r="E597" s="152">
        <v>1</v>
      </c>
      <c r="F597" s="157" t="s">
        <v>885</v>
      </c>
      <c r="G597" s="150"/>
      <c r="H597" s="150">
        <v>732.54629999999997</v>
      </c>
      <c r="I597" s="140">
        <f t="shared" si="11"/>
        <v>732.54629999999997</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154" t="s">
        <v>388</v>
      </c>
      <c r="C598" s="153" t="s">
        <v>924</v>
      </c>
      <c r="D598" s="153" t="s">
        <v>280</v>
      </c>
      <c r="E598" s="152">
        <v>1</v>
      </c>
      <c r="F598" s="157" t="s">
        <v>886</v>
      </c>
      <c r="G598" s="150"/>
      <c r="H598" s="150">
        <v>732.54629999999997</v>
      </c>
      <c r="I598" s="140">
        <f t="shared" si="11"/>
        <v>732.54629999999997</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55" t="s">
        <v>839</v>
      </c>
      <c r="B599" s="154" t="s">
        <v>94</v>
      </c>
      <c r="C599" s="153" t="s">
        <v>924</v>
      </c>
      <c r="D599" s="153" t="s">
        <v>280</v>
      </c>
      <c r="E599" s="152">
        <v>1</v>
      </c>
      <c r="F599" s="151" t="s">
        <v>887</v>
      </c>
      <c r="G599" s="150"/>
      <c r="H599" s="150">
        <v>1200.6885</v>
      </c>
      <c r="I599" s="140">
        <f t="shared" si="11"/>
        <v>1200.6885</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383</v>
      </c>
      <c r="B600" s="154" t="s">
        <v>388</v>
      </c>
      <c r="C600" s="153" t="s">
        <v>924</v>
      </c>
      <c r="D600" s="153" t="s">
        <v>280</v>
      </c>
      <c r="E600" s="152">
        <v>1</v>
      </c>
      <c r="F600" s="159" t="s">
        <v>888</v>
      </c>
      <c r="G600" s="150"/>
      <c r="H600" s="150">
        <v>732.54629999999997</v>
      </c>
      <c r="I600" s="140">
        <f t="shared" si="11"/>
        <v>732.54629999999997</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154" t="s">
        <v>388</v>
      </c>
      <c r="C601" s="153" t="s">
        <v>924</v>
      </c>
      <c r="D601" s="153" t="s">
        <v>280</v>
      </c>
      <c r="E601" s="152">
        <v>1</v>
      </c>
      <c r="F601" s="151" t="s">
        <v>889</v>
      </c>
      <c r="G601" s="150"/>
      <c r="H601" s="150">
        <v>732.54629999999997</v>
      </c>
      <c r="I601" s="140">
        <f t="shared" si="11"/>
        <v>732.54629999999997</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154" t="s">
        <v>388</v>
      </c>
      <c r="C602" s="153" t="s">
        <v>924</v>
      </c>
      <c r="D602" s="153" t="s">
        <v>280</v>
      </c>
      <c r="E602" s="152">
        <v>1</v>
      </c>
      <c r="F602" s="157" t="s">
        <v>890</v>
      </c>
      <c r="G602" s="150"/>
      <c r="H602" s="150">
        <v>732.54629999999997</v>
      </c>
      <c r="I602" s="140">
        <f t="shared" si="11"/>
        <v>732.54629999999997</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840</v>
      </c>
      <c r="B603" s="154" t="s">
        <v>94</v>
      </c>
      <c r="C603" s="153" t="s">
        <v>924</v>
      </c>
      <c r="D603" s="153" t="s">
        <v>280</v>
      </c>
      <c r="E603" s="152">
        <v>1</v>
      </c>
      <c r="F603" s="151" t="s">
        <v>944</v>
      </c>
      <c r="G603" s="150"/>
      <c r="H603" s="150">
        <v>1200.6885</v>
      </c>
      <c r="I603" s="140">
        <f t="shared" si="11"/>
        <v>1200.6885</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383</v>
      </c>
      <c r="B604" s="154" t="s">
        <v>388</v>
      </c>
      <c r="C604" s="153" t="s">
        <v>924</v>
      </c>
      <c r="D604" s="153" t="s">
        <v>280</v>
      </c>
      <c r="E604" s="152">
        <v>1</v>
      </c>
      <c r="F604" s="158" t="s">
        <v>891</v>
      </c>
      <c r="G604" s="150"/>
      <c r="H604" s="150">
        <v>732.54629999999997</v>
      </c>
      <c r="I604" s="140">
        <f t="shared" si="11"/>
        <v>732.54629999999997</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154" t="s">
        <v>388</v>
      </c>
      <c r="C605" s="153" t="s">
        <v>924</v>
      </c>
      <c r="D605" s="153" t="s">
        <v>280</v>
      </c>
      <c r="E605" s="152">
        <v>1</v>
      </c>
      <c r="F605" s="158" t="s">
        <v>892</v>
      </c>
      <c r="G605" s="150"/>
      <c r="H605" s="150">
        <v>732.54629999999997</v>
      </c>
      <c r="I605" s="140">
        <f t="shared" si="11"/>
        <v>732.54629999999997</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154" t="s">
        <v>388</v>
      </c>
      <c r="C606" s="153" t="s">
        <v>924</v>
      </c>
      <c r="D606" s="153" t="s">
        <v>280</v>
      </c>
      <c r="E606" s="152">
        <v>1</v>
      </c>
      <c r="F606" s="157" t="s">
        <v>893</v>
      </c>
      <c r="G606" s="150"/>
      <c r="H606" s="150">
        <v>732.54629999999997</v>
      </c>
      <c r="I606" s="140">
        <f t="shared" si="11"/>
        <v>732.54629999999997</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841</v>
      </c>
      <c r="B607" s="154" t="s">
        <v>94</v>
      </c>
      <c r="C607" s="153" t="s">
        <v>924</v>
      </c>
      <c r="D607" s="153" t="s">
        <v>280</v>
      </c>
      <c r="E607" s="152">
        <v>1</v>
      </c>
      <c r="F607" s="157" t="s">
        <v>894</v>
      </c>
      <c r="G607" s="150"/>
      <c r="H607" s="150">
        <v>1200.6885</v>
      </c>
      <c r="I607" s="140">
        <f t="shared" si="11"/>
        <v>1200.6885</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383</v>
      </c>
      <c r="B608" s="154" t="s">
        <v>388</v>
      </c>
      <c r="C608" s="153" t="s">
        <v>924</v>
      </c>
      <c r="D608" s="153" t="s">
        <v>280</v>
      </c>
      <c r="E608" s="152">
        <v>1</v>
      </c>
      <c r="F608" s="157" t="s">
        <v>895</v>
      </c>
      <c r="G608" s="150"/>
      <c r="H608" s="150">
        <v>732.54629999999997</v>
      </c>
      <c r="I608" s="140">
        <f t="shared" si="11"/>
        <v>732.54629999999997</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154" t="s">
        <v>388</v>
      </c>
      <c r="C609" s="153" t="s">
        <v>924</v>
      </c>
      <c r="D609" s="153" t="s">
        <v>280</v>
      </c>
      <c r="E609" s="152">
        <v>1</v>
      </c>
      <c r="F609" s="160" t="s">
        <v>896</v>
      </c>
      <c r="G609" s="150"/>
      <c r="H609" s="150">
        <v>732.54629999999997</v>
      </c>
      <c r="I609" s="140">
        <f t="shared" si="11"/>
        <v>732.54629999999997</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154" t="s">
        <v>388</v>
      </c>
      <c r="C610" s="153" t="s">
        <v>924</v>
      </c>
      <c r="D610" s="153" t="s">
        <v>280</v>
      </c>
      <c r="E610" s="152">
        <v>1</v>
      </c>
      <c r="F610" s="157" t="s">
        <v>897</v>
      </c>
      <c r="G610" s="150"/>
      <c r="H610" s="150">
        <v>732.54629999999997</v>
      </c>
      <c r="I610" s="140">
        <f t="shared" si="11"/>
        <v>732.54629999999997</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842</v>
      </c>
      <c r="B611" s="154" t="s">
        <v>94</v>
      </c>
      <c r="C611" s="153" t="s">
        <v>924</v>
      </c>
      <c r="D611" s="153" t="s">
        <v>280</v>
      </c>
      <c r="E611" s="152">
        <v>1</v>
      </c>
      <c r="F611" s="158" t="s">
        <v>898</v>
      </c>
      <c r="G611" s="150"/>
      <c r="H611" s="150">
        <v>1200.6885</v>
      </c>
      <c r="I611" s="140">
        <f t="shared" si="11"/>
        <v>1200.6885</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383</v>
      </c>
      <c r="B612" s="154" t="s">
        <v>388</v>
      </c>
      <c r="C612" s="153" t="s">
        <v>924</v>
      </c>
      <c r="D612" s="153" t="s">
        <v>280</v>
      </c>
      <c r="E612" s="152">
        <v>1</v>
      </c>
      <c r="F612" s="158" t="s">
        <v>899</v>
      </c>
      <c r="G612" s="150"/>
      <c r="H612" s="150">
        <v>732.54629999999997</v>
      </c>
      <c r="I612" s="140">
        <f t="shared" si="11"/>
        <v>732.54629999999997</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154" t="s">
        <v>388</v>
      </c>
      <c r="C613" s="153" t="s">
        <v>924</v>
      </c>
      <c r="D613" s="153" t="s">
        <v>280</v>
      </c>
      <c r="E613" s="152">
        <v>1</v>
      </c>
      <c r="F613" s="159" t="s">
        <v>900</v>
      </c>
      <c r="G613" s="150"/>
      <c r="H613" s="150">
        <v>732.54629999999997</v>
      </c>
      <c r="I613" s="140">
        <f t="shared" si="11"/>
        <v>732.54629999999997</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154" t="s">
        <v>388</v>
      </c>
      <c r="C614" s="153" t="s">
        <v>924</v>
      </c>
      <c r="D614" s="153" t="s">
        <v>280</v>
      </c>
      <c r="E614" s="152">
        <v>1</v>
      </c>
      <c r="F614" s="157" t="s">
        <v>901</v>
      </c>
      <c r="G614" s="150"/>
      <c r="H614" s="150">
        <v>732.54629999999997</v>
      </c>
      <c r="I614" s="140">
        <f t="shared" si="11"/>
        <v>732.54629999999997</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843</v>
      </c>
      <c r="B615" s="154" t="s">
        <v>94</v>
      </c>
      <c r="C615" s="153" t="s">
        <v>924</v>
      </c>
      <c r="D615" s="153" t="s">
        <v>280</v>
      </c>
      <c r="E615" s="152">
        <v>1</v>
      </c>
      <c r="F615" s="157" t="s">
        <v>902</v>
      </c>
      <c r="G615" s="150"/>
      <c r="H615" s="150">
        <v>1200.6885</v>
      </c>
      <c r="I615" s="140">
        <f t="shared" si="11"/>
        <v>1200.6885</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383</v>
      </c>
      <c r="B616" s="154" t="s">
        <v>388</v>
      </c>
      <c r="C616" s="153" t="s">
        <v>924</v>
      </c>
      <c r="D616" s="153" t="s">
        <v>280</v>
      </c>
      <c r="E616" s="152">
        <v>1</v>
      </c>
      <c r="F616" s="157" t="s">
        <v>903</v>
      </c>
      <c r="G616" s="150"/>
      <c r="H616" s="150">
        <v>732.54629999999997</v>
      </c>
      <c r="I616" s="140">
        <f t="shared" si="11"/>
        <v>732.54629999999997</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154" t="s">
        <v>388</v>
      </c>
      <c r="C617" s="153" t="s">
        <v>924</v>
      </c>
      <c r="D617" s="153" t="s">
        <v>280</v>
      </c>
      <c r="E617" s="152">
        <v>1</v>
      </c>
      <c r="F617" s="157" t="s">
        <v>904</v>
      </c>
      <c r="G617" s="150"/>
      <c r="H617" s="150">
        <v>732.54629999999997</v>
      </c>
      <c r="I617" s="140">
        <f t="shared" si="11"/>
        <v>732.54629999999997</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154" t="s">
        <v>388</v>
      </c>
      <c r="C618" s="153" t="s">
        <v>924</v>
      </c>
      <c r="D618" s="153" t="s">
        <v>280</v>
      </c>
      <c r="E618" s="152">
        <v>1</v>
      </c>
      <c r="F618" s="157" t="s">
        <v>905</v>
      </c>
      <c r="G618" s="150"/>
      <c r="H618" s="150">
        <v>732.54629999999997</v>
      </c>
      <c r="I618" s="140">
        <f t="shared" si="11"/>
        <v>732.54629999999997</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844</v>
      </c>
      <c r="B619" s="154" t="s">
        <v>94</v>
      </c>
      <c r="C619" s="153" t="s">
        <v>924</v>
      </c>
      <c r="D619" s="153" t="s">
        <v>280</v>
      </c>
      <c r="E619" s="152">
        <v>1</v>
      </c>
      <c r="F619" s="159" t="s">
        <v>906</v>
      </c>
      <c r="G619" s="150"/>
      <c r="H619" s="150">
        <v>1200.6885</v>
      </c>
      <c r="I619" s="140">
        <f t="shared" si="11"/>
        <v>1200.6885</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383</v>
      </c>
      <c r="B620" s="154" t="s">
        <v>388</v>
      </c>
      <c r="C620" s="153" t="s">
        <v>924</v>
      </c>
      <c r="D620" s="153" t="s">
        <v>280</v>
      </c>
      <c r="E620" s="152">
        <v>1</v>
      </c>
      <c r="F620" s="157" t="s">
        <v>907</v>
      </c>
      <c r="G620" s="150"/>
      <c r="H620" s="150">
        <v>732.54629999999997</v>
      </c>
      <c r="I620" s="140">
        <f t="shared" si="11"/>
        <v>732.54629999999997</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154" t="s">
        <v>388</v>
      </c>
      <c r="C621" s="153" t="s">
        <v>924</v>
      </c>
      <c r="D621" s="153" t="s">
        <v>280</v>
      </c>
      <c r="E621" s="152">
        <v>1</v>
      </c>
      <c r="F621" s="158" t="s">
        <v>933</v>
      </c>
      <c r="G621" s="150"/>
      <c r="H621" s="150">
        <v>732.54629999999997</v>
      </c>
      <c r="I621" s="140">
        <f t="shared" si="11"/>
        <v>732.54629999999997</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154" t="s">
        <v>388</v>
      </c>
      <c r="C622" s="153" t="s">
        <v>924</v>
      </c>
      <c r="D622" s="153" t="s">
        <v>280</v>
      </c>
      <c r="E622" s="152">
        <v>1</v>
      </c>
      <c r="F622" s="157" t="s">
        <v>908</v>
      </c>
      <c r="G622" s="150"/>
      <c r="H622" s="150">
        <v>732.54629999999997</v>
      </c>
      <c r="I622" s="140">
        <f t="shared" si="11"/>
        <v>732.54629999999997</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845</v>
      </c>
      <c r="B623" s="154" t="s">
        <v>94</v>
      </c>
      <c r="C623" s="153" t="s">
        <v>924</v>
      </c>
      <c r="D623" s="153" t="s">
        <v>280</v>
      </c>
      <c r="E623" s="152">
        <v>1</v>
      </c>
      <c r="F623" s="151" t="s">
        <v>909</v>
      </c>
      <c r="G623" s="150"/>
      <c r="H623" s="150">
        <v>1200.6885</v>
      </c>
      <c r="I623" s="140">
        <f t="shared" si="11"/>
        <v>1200.6885</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383</v>
      </c>
      <c r="B624" s="154" t="s">
        <v>388</v>
      </c>
      <c r="C624" s="153" t="s">
        <v>924</v>
      </c>
      <c r="D624" s="153" t="s">
        <v>280</v>
      </c>
      <c r="E624" s="152">
        <v>1</v>
      </c>
      <c r="F624" s="157" t="s">
        <v>910</v>
      </c>
      <c r="G624" s="150"/>
      <c r="H624" s="150">
        <v>732.54629999999997</v>
      </c>
      <c r="I624" s="140">
        <f t="shared" si="11"/>
        <v>732.54629999999997</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154" t="s">
        <v>388</v>
      </c>
      <c r="C625" s="153" t="s">
        <v>924</v>
      </c>
      <c r="D625" s="153" t="s">
        <v>280</v>
      </c>
      <c r="E625" s="152">
        <v>1</v>
      </c>
      <c r="F625" s="158" t="s">
        <v>911</v>
      </c>
      <c r="G625" s="150"/>
      <c r="H625" s="150">
        <v>732.54629999999997</v>
      </c>
      <c r="I625" s="140">
        <f t="shared" si="11"/>
        <v>732.54629999999997</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154" t="s">
        <v>388</v>
      </c>
      <c r="C626" s="153" t="s">
        <v>924</v>
      </c>
      <c r="D626" s="153" t="s">
        <v>280</v>
      </c>
      <c r="E626" s="152">
        <v>1</v>
      </c>
      <c r="F626" s="151" t="s">
        <v>912</v>
      </c>
      <c r="G626" s="150"/>
      <c r="H626" s="150">
        <v>732.54629999999997</v>
      </c>
      <c r="I626" s="140">
        <f t="shared" si="11"/>
        <v>732.54629999999997</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846</v>
      </c>
      <c r="B627" s="154" t="s">
        <v>94</v>
      </c>
      <c r="C627" s="153" t="s">
        <v>924</v>
      </c>
      <c r="D627" s="153" t="s">
        <v>280</v>
      </c>
      <c r="E627" s="152">
        <v>1</v>
      </c>
      <c r="F627" s="224" t="s">
        <v>357</v>
      </c>
      <c r="G627" s="150"/>
      <c r="H627" s="150">
        <v>1200.6885</v>
      </c>
      <c r="I627" s="140">
        <f t="shared" si="11"/>
        <v>1200.6885</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383</v>
      </c>
      <c r="B628" s="154" t="s">
        <v>388</v>
      </c>
      <c r="C628" s="153" t="s">
        <v>924</v>
      </c>
      <c r="D628" s="153" t="s">
        <v>280</v>
      </c>
      <c r="E628" s="152">
        <v>1</v>
      </c>
      <c r="F628" s="157" t="s">
        <v>914</v>
      </c>
      <c r="G628" s="150"/>
      <c r="H628" s="150">
        <v>732.54629999999997</v>
      </c>
      <c r="I628" s="140">
        <f t="shared" si="11"/>
        <v>732.54629999999997</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154" t="s">
        <v>388</v>
      </c>
      <c r="C629" s="153" t="s">
        <v>924</v>
      </c>
      <c r="D629" s="153" t="s">
        <v>280</v>
      </c>
      <c r="E629" s="152">
        <v>1</v>
      </c>
      <c r="F629" s="158" t="s">
        <v>915</v>
      </c>
      <c r="G629" s="150"/>
      <c r="H629" s="150">
        <v>732.54629999999997</v>
      </c>
      <c r="I629" s="140">
        <f t="shared" si="11"/>
        <v>732.54629999999997</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154" t="s">
        <v>388</v>
      </c>
      <c r="C630" s="153" t="s">
        <v>924</v>
      </c>
      <c r="D630" s="153" t="s">
        <v>280</v>
      </c>
      <c r="E630" s="152">
        <v>1</v>
      </c>
      <c r="F630" s="157" t="s">
        <v>916</v>
      </c>
      <c r="G630" s="150"/>
      <c r="H630" s="150">
        <v>732.54629999999997</v>
      </c>
      <c r="I630" s="140">
        <f t="shared" si="11"/>
        <v>732.54629999999997</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847</v>
      </c>
      <c r="B631" s="154" t="s">
        <v>94</v>
      </c>
      <c r="C631" s="153" t="s">
        <v>924</v>
      </c>
      <c r="D631" s="153" t="s">
        <v>280</v>
      </c>
      <c r="E631" s="152">
        <v>1</v>
      </c>
      <c r="F631" s="158" t="s">
        <v>917</v>
      </c>
      <c r="G631" s="150"/>
      <c r="H631" s="150">
        <v>1200.6885</v>
      </c>
      <c r="I631" s="140">
        <f t="shared" si="11"/>
        <v>1200.6885</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383</v>
      </c>
      <c r="B632" s="154" t="s">
        <v>388</v>
      </c>
      <c r="C632" s="153" t="s">
        <v>924</v>
      </c>
      <c r="D632" s="153" t="s">
        <v>368</v>
      </c>
      <c r="E632" s="152">
        <v>1</v>
      </c>
      <c r="F632" s="157" t="s">
        <v>945</v>
      </c>
      <c r="G632" s="150"/>
      <c r="H632" s="150">
        <v>732.54629999999997</v>
      </c>
      <c r="I632" s="140">
        <f t="shared" si="11"/>
        <v>732.54629999999997</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154" t="s">
        <v>388</v>
      </c>
      <c r="C633" s="153" t="s">
        <v>924</v>
      </c>
      <c r="D633" s="153" t="s">
        <v>280</v>
      </c>
      <c r="E633" s="152">
        <v>1</v>
      </c>
      <c r="F633" s="157" t="s">
        <v>918</v>
      </c>
      <c r="G633" s="150"/>
      <c r="H633" s="150">
        <v>732.54629999999997</v>
      </c>
      <c r="I633" s="140">
        <f t="shared" si="11"/>
        <v>732.54629999999997</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154" t="s">
        <v>388</v>
      </c>
      <c r="C634" s="153" t="s">
        <v>924</v>
      </c>
      <c r="D634" s="153" t="s">
        <v>280</v>
      </c>
      <c r="E634" s="152">
        <v>1</v>
      </c>
      <c r="F634" s="158" t="s">
        <v>919</v>
      </c>
      <c r="G634" s="150"/>
      <c r="H634" s="150">
        <v>732.54629999999997</v>
      </c>
      <c r="I634" s="140">
        <f t="shared" si="11"/>
        <v>732.54629999999997</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848</v>
      </c>
      <c r="B635" s="154" t="s">
        <v>94</v>
      </c>
      <c r="C635" s="153" t="s">
        <v>924</v>
      </c>
      <c r="D635" s="153" t="s">
        <v>280</v>
      </c>
      <c r="E635" s="152">
        <v>1</v>
      </c>
      <c r="F635" s="157" t="s">
        <v>920</v>
      </c>
      <c r="G635" s="150"/>
      <c r="H635" s="150">
        <v>1200.6885</v>
      </c>
      <c r="I635" s="140">
        <f t="shared" si="11"/>
        <v>1200.6885</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383</v>
      </c>
      <c r="B636" s="154" t="s">
        <v>388</v>
      </c>
      <c r="C636" s="153" t="s">
        <v>924</v>
      </c>
      <c r="D636" s="153" t="s">
        <v>280</v>
      </c>
      <c r="E636" s="152">
        <v>1</v>
      </c>
      <c r="F636" s="157" t="s">
        <v>921</v>
      </c>
      <c r="G636" s="150"/>
      <c r="H636" s="150">
        <v>732.54629999999997</v>
      </c>
      <c r="I636" s="140">
        <f t="shared" si="11"/>
        <v>732.54629999999997</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154" t="s">
        <v>388</v>
      </c>
      <c r="C637" s="153" t="s">
        <v>924</v>
      </c>
      <c r="D637" s="153" t="s">
        <v>280</v>
      </c>
      <c r="E637" s="152">
        <v>1</v>
      </c>
      <c r="F637" s="156" t="s">
        <v>922</v>
      </c>
      <c r="G637" s="150"/>
      <c r="H637" s="150">
        <v>732.54629999999997</v>
      </c>
      <c r="I637" s="140">
        <f t="shared" si="11"/>
        <v>732.54629999999997</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154" t="s">
        <v>388</v>
      </c>
      <c r="C638" s="153" t="s">
        <v>924</v>
      </c>
      <c r="D638" s="153" t="s">
        <v>280</v>
      </c>
      <c r="E638" s="152">
        <v>1</v>
      </c>
      <c r="F638" s="151" t="s">
        <v>923</v>
      </c>
      <c r="G638" s="150"/>
      <c r="H638" s="150">
        <v>732.54629999999997</v>
      </c>
      <c r="I638" s="140">
        <f t="shared" si="11"/>
        <v>732.54629999999997</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ht="45" x14ac:dyDescent="0.2">
      <c r="A639" s="137" t="s">
        <v>85</v>
      </c>
      <c r="B639" s="137" t="s">
        <v>86</v>
      </c>
      <c r="C639" s="136" t="s">
        <v>87</v>
      </c>
      <c r="D639" s="136" t="s">
        <v>88</v>
      </c>
      <c r="E639" s="136" t="s">
        <v>89</v>
      </c>
      <c r="F639" s="139"/>
      <c r="G639" s="136" t="s">
        <v>90</v>
      </c>
      <c r="H639" s="136" t="s">
        <v>91</v>
      </c>
      <c r="I639" s="136" t="s">
        <v>92</v>
      </c>
      <c r="J639" s="131"/>
      <c r="K639" s="131"/>
      <c r="L639" s="131"/>
      <c r="M639" s="131"/>
      <c r="N639" s="131"/>
      <c r="O639" s="131"/>
      <c r="P639" s="131"/>
      <c r="Q639" s="131"/>
      <c r="R639" s="138"/>
      <c r="S639" s="138"/>
      <c r="T639" s="138"/>
      <c r="U639" s="138"/>
      <c r="V639" s="138"/>
      <c r="W639" s="138"/>
      <c r="X639" s="138"/>
      <c r="Y639" s="138"/>
      <c r="Z639" s="138"/>
      <c r="AA639" s="138"/>
      <c r="AB639" s="138"/>
      <c r="AC639" s="138"/>
      <c r="AD639" s="138"/>
    </row>
    <row r="640" spans="1:30" x14ac:dyDescent="0.2">
      <c r="A640" s="144" t="s">
        <v>93</v>
      </c>
      <c r="B640" s="143" t="s">
        <v>94</v>
      </c>
      <c r="C640" s="142">
        <f>SUMIFS($E$131:$E$638,$B$131:$B$638,"FGS-1",$D$131:$D$638,"&lt;&gt;VAGO")</f>
        <v>86</v>
      </c>
      <c r="D640" s="142">
        <f>SUMIFS($E$131:$E$638,$B$131:$B$638,"FGS-1",$D$131:$D$638,"VAGO")</f>
        <v>2</v>
      </c>
      <c r="E640" s="142">
        <f t="shared" ref="E640:E645" si="12">C640+D640</f>
        <v>88</v>
      </c>
      <c r="F640" s="148"/>
      <c r="G640" s="140">
        <f>SUMIF($B$131:$B$638,"FGS-1",$G$131:$G$638)</f>
        <v>0</v>
      </c>
      <c r="H640" s="140">
        <f t="shared" ref="H640:H645" si="13">1200.69*C640</f>
        <v>103259.34000000001</v>
      </c>
      <c r="I640" s="140">
        <v>102058.65</v>
      </c>
      <c r="J640" s="131"/>
      <c r="K640" s="131"/>
      <c r="L640" s="131"/>
      <c r="M640" s="131"/>
      <c r="N640" s="131"/>
      <c r="O640" s="131"/>
      <c r="P640" s="131"/>
      <c r="Q640" s="131"/>
      <c r="R640" s="132"/>
      <c r="S640" s="132"/>
      <c r="T640" s="132"/>
      <c r="U640" s="132"/>
      <c r="V640" s="132"/>
      <c r="W640" s="132"/>
      <c r="X640" s="132"/>
      <c r="Y640" s="132"/>
      <c r="Z640" s="132"/>
      <c r="AA640" s="132"/>
      <c r="AB640" s="132"/>
      <c r="AC640" s="132"/>
      <c r="AD640" s="132"/>
    </row>
    <row r="641" spans="1:30" x14ac:dyDescent="0.2">
      <c r="A641" s="144" t="s">
        <v>95</v>
      </c>
      <c r="B641" s="143" t="s">
        <v>96</v>
      </c>
      <c r="C641" s="142">
        <f>SUMIFS($E$131:$E$638,$B$131:$B$638,"FGS-2",$D$131:$D$638,"&lt;&gt;VAGO")</f>
        <v>157</v>
      </c>
      <c r="D641" s="142">
        <f>SUMIFS($E$131:$E$638,$B$131:$B$638,"FGS-2",$D$131:$D$638,"VAGO")</f>
        <v>3</v>
      </c>
      <c r="E641" s="142">
        <f t="shared" si="12"/>
        <v>160</v>
      </c>
      <c r="F641" s="141"/>
      <c r="G641" s="140">
        <f>SUMIF($B$131:$B$638,"FGS-2",$G$131:$G$638)</f>
        <v>0</v>
      </c>
      <c r="H641" s="140">
        <f t="shared" si="13"/>
        <v>188508.33000000002</v>
      </c>
      <c r="I641" s="140">
        <v>184906.26</v>
      </c>
      <c r="J641" s="131"/>
      <c r="K641" s="131"/>
      <c r="L641" s="131"/>
      <c r="M641" s="131"/>
      <c r="N641" s="131"/>
      <c r="O641" s="131"/>
      <c r="P641" s="131"/>
      <c r="Q641" s="131"/>
      <c r="R641" s="132"/>
      <c r="S641" s="132"/>
      <c r="T641" s="132"/>
      <c r="U641" s="132"/>
      <c r="V641" s="132"/>
      <c r="W641" s="132"/>
      <c r="X641" s="132"/>
      <c r="Y641" s="132"/>
      <c r="Z641" s="132"/>
      <c r="AA641" s="132"/>
      <c r="AB641" s="132"/>
      <c r="AC641" s="132"/>
      <c r="AD641" s="132"/>
    </row>
    <row r="642" spans="1:30" x14ac:dyDescent="0.2">
      <c r="A642" s="144" t="s">
        <v>97</v>
      </c>
      <c r="B642" s="143" t="s">
        <v>98</v>
      </c>
      <c r="C642" s="142">
        <f>SUMIFS($E$131:$E$638,$B$131:$B$638,"FGS-3",$D$131:$D$638,"&lt;&gt;VAGO")</f>
        <v>70</v>
      </c>
      <c r="D642" s="142">
        <f>SUMIFS($E$131:$E$638,$B$131:$B$638,"FGS-3",$D$131:$D$638,"VAGO")</f>
        <v>2</v>
      </c>
      <c r="E642" s="142">
        <f t="shared" si="12"/>
        <v>72</v>
      </c>
      <c r="F642" s="141"/>
      <c r="G642" s="140">
        <f>SUMIF($B$131:$B$638,"FGS-3",$G$131:$G$638)</f>
        <v>0</v>
      </c>
      <c r="H642" s="140">
        <f t="shared" si="13"/>
        <v>84048.3</v>
      </c>
      <c r="I642" s="140">
        <v>85248.99</v>
      </c>
      <c r="J642" s="131"/>
      <c r="K642" s="131"/>
      <c r="L642" s="131"/>
      <c r="M642" s="131"/>
      <c r="N642" s="131"/>
      <c r="O642" s="131"/>
      <c r="P642" s="131"/>
      <c r="Q642" s="131"/>
      <c r="R642" s="132"/>
      <c r="S642" s="132"/>
      <c r="T642" s="132"/>
      <c r="U642" s="132"/>
      <c r="V642" s="132"/>
      <c r="W642" s="132"/>
      <c r="X642" s="132"/>
      <c r="Y642" s="132"/>
      <c r="Z642" s="132"/>
      <c r="AA642" s="132"/>
      <c r="AB642" s="132"/>
      <c r="AC642" s="132"/>
      <c r="AD642" s="132"/>
    </row>
    <row r="643" spans="1:30" x14ac:dyDescent="0.2">
      <c r="A643" s="147" t="s">
        <v>99</v>
      </c>
      <c r="B643" s="146" t="s">
        <v>100</v>
      </c>
      <c r="C643" s="142">
        <f>SUMIFS($E$131:$E$638,$B$131:$B$638,"FGA-1",$D$131:$D$638,"&lt;&gt;VAGO")</f>
        <v>92</v>
      </c>
      <c r="D643" s="142">
        <f>SUMIFS($E$131:$E$638,$B$131:$B$638,"FGA-1",$D$131:$D$638,"VAGO")</f>
        <v>0</v>
      </c>
      <c r="E643" s="142">
        <f t="shared" si="12"/>
        <v>92</v>
      </c>
      <c r="F643" s="145"/>
      <c r="G643" s="140">
        <f>SUMIF($B$131:$B$638,"FGA-1",$G$131:$G$638)</f>
        <v>0</v>
      </c>
      <c r="H643" s="140">
        <f t="shared" si="13"/>
        <v>110463.48000000001</v>
      </c>
      <c r="I643" s="140" t="s">
        <v>926</v>
      </c>
      <c r="J643" s="131"/>
      <c r="K643" s="131"/>
      <c r="L643" s="131"/>
      <c r="M643" s="131"/>
      <c r="N643" s="131"/>
      <c r="O643" s="131"/>
      <c r="P643" s="131"/>
      <c r="Q643" s="131"/>
      <c r="R643" s="132"/>
      <c r="S643" s="132"/>
      <c r="T643" s="132"/>
      <c r="U643" s="132"/>
      <c r="V643" s="132"/>
      <c r="W643" s="132"/>
      <c r="X643" s="132"/>
      <c r="Y643" s="132"/>
      <c r="Z643" s="132"/>
      <c r="AA643" s="132"/>
      <c r="AB643" s="132"/>
      <c r="AC643" s="132"/>
      <c r="AD643" s="132"/>
    </row>
    <row r="644" spans="1:30" x14ac:dyDescent="0.2">
      <c r="A644" s="144" t="s">
        <v>101</v>
      </c>
      <c r="B644" s="143" t="s">
        <v>102</v>
      </c>
      <c r="C644" s="142">
        <f>SUMIFS($E$131:$E$638,$B$131:$B$638,"FGA-2",$D$131:$D$638,"&lt;&gt;VAGO")</f>
        <v>70</v>
      </c>
      <c r="D644" s="142">
        <f>SUMIFS($E$131:$E$638,$B$131:$B$638,"FGA-2",$D$131:$D$638,"VAGO")</f>
        <v>3</v>
      </c>
      <c r="E644" s="142">
        <f t="shared" si="12"/>
        <v>73</v>
      </c>
      <c r="F644" s="145"/>
      <c r="G644" s="140">
        <f>SUMIF($B$131:$B$638,"FGA-2",$G$131:$G$638)</f>
        <v>0</v>
      </c>
      <c r="H644" s="140">
        <f t="shared" si="13"/>
        <v>84048.3</v>
      </c>
      <c r="I644" s="140">
        <v>81646.92</v>
      </c>
      <c r="J644" s="131"/>
      <c r="K644" s="131"/>
      <c r="L644" s="131"/>
      <c r="M644" s="131"/>
      <c r="N644" s="131"/>
      <c r="O644" s="131"/>
      <c r="P644" s="131"/>
      <c r="Q644" s="131"/>
      <c r="R644" s="132"/>
      <c r="S644" s="132"/>
      <c r="T644" s="132"/>
      <c r="U644" s="132"/>
      <c r="V644" s="132"/>
      <c r="W644" s="132"/>
      <c r="X644" s="132"/>
      <c r="Y644" s="132"/>
      <c r="Z644" s="132"/>
      <c r="AA644" s="132"/>
      <c r="AB644" s="132"/>
      <c r="AC644" s="132"/>
      <c r="AD644" s="132"/>
    </row>
    <row r="645" spans="1:30" x14ac:dyDescent="0.2">
      <c r="A645" s="144" t="s">
        <v>103</v>
      </c>
      <c r="B645" s="143" t="s">
        <v>104</v>
      </c>
      <c r="C645" s="142">
        <f>SUMIFS($E$131:$E$638,$B$131:$B$638,"FGA-3",$D$131:$D$638,"&lt;&gt;VAGO")</f>
        <v>23</v>
      </c>
      <c r="D645" s="142">
        <f>SUMIFS($E$131:$E$638,$B$131:$B$638,"FGA-3",$D$131:$D$638,"VAGO")</f>
        <v>0</v>
      </c>
      <c r="E645" s="142">
        <f t="shared" si="12"/>
        <v>23</v>
      </c>
      <c r="F645" s="141"/>
      <c r="G645" s="140">
        <f>SUMIF($B$131:$B$638,"FGA-3",$G$131:$G$638)</f>
        <v>0</v>
      </c>
      <c r="H645" s="140">
        <f t="shared" si="13"/>
        <v>27615.870000000003</v>
      </c>
      <c r="I645" s="140">
        <v>27615.87</v>
      </c>
      <c r="J645" s="131"/>
      <c r="K645" s="131"/>
      <c r="L645" s="131"/>
      <c r="M645" s="131"/>
      <c r="N645" s="131"/>
      <c r="O645" s="131"/>
      <c r="P645" s="131"/>
      <c r="Q645" s="131"/>
      <c r="R645" s="138"/>
      <c r="S645" s="138"/>
      <c r="T645" s="138"/>
      <c r="U645" s="138"/>
      <c r="V645" s="138"/>
      <c r="W645" s="138"/>
      <c r="X645" s="138"/>
      <c r="Y645" s="138"/>
      <c r="Z645" s="138"/>
      <c r="AA645" s="138"/>
      <c r="AB645" s="138"/>
      <c r="AC645" s="138"/>
      <c r="AD645" s="138"/>
    </row>
    <row r="646" spans="1:30" ht="30" x14ac:dyDescent="0.2">
      <c r="A646" s="137" t="s">
        <v>105</v>
      </c>
      <c r="B646" s="139"/>
      <c r="C646" s="136">
        <f>SUM(C640:C645)</f>
        <v>498</v>
      </c>
      <c r="D646" s="136">
        <f>SUM(D640:D645)</f>
        <v>10</v>
      </c>
      <c r="E646" s="136">
        <f>SUM(E640:E645)</f>
        <v>508</v>
      </c>
      <c r="F646" s="139"/>
      <c r="G646" s="134">
        <f>SUM(G640:G645)</f>
        <v>0</v>
      </c>
      <c r="H646" s="134">
        <f>SUM(H640:H645)</f>
        <v>597943.62000000011</v>
      </c>
      <c r="I646" s="134">
        <f>SUM(I640:I645)</f>
        <v>481476.69</v>
      </c>
      <c r="J646" s="131"/>
      <c r="K646" s="131"/>
      <c r="L646" s="131"/>
      <c r="M646" s="131"/>
      <c r="N646" s="131"/>
      <c r="O646" s="131"/>
      <c r="P646" s="131"/>
      <c r="Q646" s="131"/>
      <c r="R646" s="138"/>
      <c r="S646" s="138"/>
      <c r="T646" s="138"/>
      <c r="U646" s="138"/>
      <c r="V646" s="138"/>
      <c r="W646" s="138"/>
      <c r="X646" s="138"/>
      <c r="Y646" s="138"/>
      <c r="Z646" s="138"/>
      <c r="AA646" s="138"/>
      <c r="AB646" s="138"/>
      <c r="AC646" s="138"/>
      <c r="AD646" s="138"/>
    </row>
    <row r="647" spans="1:30" ht="33" customHeight="1" x14ac:dyDescent="0.2">
      <c r="A647" s="130"/>
      <c r="B647" s="130"/>
      <c r="C647" s="130"/>
      <c r="D647" s="130"/>
      <c r="E647" s="130"/>
      <c r="F647" s="130"/>
      <c r="G647" s="130"/>
      <c r="H647" s="130"/>
      <c r="I647" s="129"/>
      <c r="J647" s="129"/>
      <c r="K647" s="133"/>
      <c r="L647" s="129"/>
      <c r="M647" s="129"/>
      <c r="N647" s="129"/>
      <c r="O647" s="129"/>
      <c r="P647" s="129"/>
      <c r="Q647" s="129"/>
      <c r="R647" s="132"/>
      <c r="S647" s="132"/>
      <c r="T647" s="132"/>
      <c r="U647" s="132"/>
      <c r="V647" s="132"/>
      <c r="W647" s="132"/>
      <c r="X647" s="132"/>
      <c r="Y647" s="132"/>
      <c r="Z647" s="132"/>
      <c r="AA647" s="132"/>
      <c r="AB647" s="132"/>
      <c r="AC647" s="132"/>
      <c r="AD647" s="132"/>
    </row>
    <row r="648" spans="1:30" ht="45" x14ac:dyDescent="0.2">
      <c r="A648" s="137"/>
      <c r="B648" s="137"/>
      <c r="C648" s="136" t="s">
        <v>106</v>
      </c>
      <c r="D648" s="136" t="s">
        <v>107</v>
      </c>
      <c r="E648" s="136" t="s">
        <v>108</v>
      </c>
      <c r="F648" s="135"/>
      <c r="G648" s="136" t="s">
        <v>109</v>
      </c>
      <c r="H648" s="136" t="s">
        <v>110</v>
      </c>
      <c r="I648" s="136" t="s">
        <v>111</v>
      </c>
      <c r="J648" s="129"/>
      <c r="K648" s="133"/>
      <c r="L648" s="129"/>
      <c r="M648" s="129"/>
      <c r="N648" s="129"/>
      <c r="O648" s="129"/>
      <c r="P648" s="129"/>
      <c r="Q648" s="129"/>
      <c r="R648" s="132"/>
      <c r="S648" s="132"/>
      <c r="T648" s="132"/>
      <c r="U648" s="132"/>
      <c r="V648" s="132"/>
      <c r="W648" s="132"/>
      <c r="X648" s="132"/>
      <c r="Y648" s="132"/>
      <c r="Z648" s="132"/>
      <c r="AA648" s="132"/>
      <c r="AB648" s="132"/>
      <c r="AC648" s="132"/>
      <c r="AD648" s="132"/>
    </row>
    <row r="649" spans="1:30" ht="30" x14ac:dyDescent="0.2">
      <c r="A649" s="137" t="s">
        <v>112</v>
      </c>
      <c r="B649" s="135"/>
      <c r="C649" s="136">
        <f>SUM(C79+C127+C646)</f>
        <v>585</v>
      </c>
      <c r="D649" s="136">
        <f>SUM(D79+D127+D646)</f>
        <v>10</v>
      </c>
      <c r="E649" s="136">
        <f>SUM(E79+E127+E646)</f>
        <v>595</v>
      </c>
      <c r="F649" s="135"/>
      <c r="G649" s="134">
        <f>SUM(H79+G127+G646)</f>
        <v>58771.889611999999</v>
      </c>
      <c r="H649" s="134">
        <f>SUM(I79+H127+H646)</f>
        <v>940383.33588800009</v>
      </c>
      <c r="I649" s="134">
        <f>SUM(J79+I127+I646)</f>
        <v>882688.29550000001</v>
      </c>
      <c r="J649" s="129"/>
      <c r="K649" s="133"/>
      <c r="L649" s="129"/>
      <c r="M649" s="129"/>
      <c r="N649" s="129"/>
      <c r="O649" s="129"/>
      <c r="P649" s="129"/>
      <c r="Q649" s="129"/>
      <c r="R649" s="132"/>
      <c r="S649" s="132"/>
      <c r="T649" s="132"/>
      <c r="U649" s="132"/>
      <c r="V649" s="132"/>
      <c r="W649" s="132"/>
      <c r="X649" s="132"/>
      <c r="Y649" s="132"/>
      <c r="Z649" s="132"/>
      <c r="AA649" s="132"/>
      <c r="AB649" s="132"/>
      <c r="AC649" s="132"/>
      <c r="AD649" s="132"/>
    </row>
    <row r="650" spans="1:30" ht="30" customHeight="1" x14ac:dyDescent="0.2">
      <c r="A650" s="130"/>
      <c r="B650" s="130"/>
      <c r="C650" s="130"/>
      <c r="D650" s="130"/>
      <c r="E650" s="130"/>
      <c r="F650" s="130"/>
      <c r="G650" s="130"/>
      <c r="H650" s="130"/>
      <c r="I650" s="129"/>
      <c r="J650" s="129"/>
      <c r="K650" s="133"/>
      <c r="L650" s="129"/>
      <c r="M650" s="129"/>
      <c r="N650" s="129"/>
      <c r="O650" s="129"/>
      <c r="P650" s="129"/>
      <c r="Q650" s="129"/>
      <c r="R650" s="132"/>
      <c r="S650" s="132"/>
      <c r="T650" s="132"/>
      <c r="U650" s="132"/>
      <c r="V650" s="132"/>
      <c r="W650" s="132"/>
      <c r="X650" s="132"/>
      <c r="Y650" s="132"/>
      <c r="Z650" s="132"/>
      <c r="AA650" s="132"/>
      <c r="AB650" s="132"/>
      <c r="AC650" s="132"/>
      <c r="AD650" s="132"/>
    </row>
    <row r="651" spans="1:30" x14ac:dyDescent="0.2">
      <c r="A651" s="287" t="s">
        <v>113</v>
      </c>
      <c r="B651" s="282"/>
      <c r="C651" s="282"/>
      <c r="D651" s="282"/>
      <c r="E651" s="282"/>
      <c r="F651" s="283"/>
      <c r="G651" s="131"/>
      <c r="H651" s="130"/>
      <c r="I651" s="130"/>
      <c r="J651" s="130"/>
      <c r="K651" s="131"/>
      <c r="L651" s="130"/>
      <c r="M651" s="129"/>
      <c r="N651" s="129"/>
      <c r="O651" s="129"/>
      <c r="P651" s="129"/>
      <c r="Q651" s="129"/>
      <c r="R651" s="132"/>
      <c r="S651" s="132"/>
      <c r="T651" s="132"/>
      <c r="U651" s="132"/>
      <c r="V651" s="132"/>
      <c r="W651" s="132"/>
      <c r="X651" s="132"/>
      <c r="Y651" s="132"/>
      <c r="Z651" s="132"/>
      <c r="AA651" s="132"/>
      <c r="AB651" s="132"/>
      <c r="AC651" s="132"/>
      <c r="AD651" s="132"/>
    </row>
    <row r="652" spans="1:30" x14ac:dyDescent="0.2">
      <c r="A652" s="288" t="s">
        <v>114</v>
      </c>
      <c r="B652" s="282"/>
      <c r="C652" s="282"/>
      <c r="D652" s="282"/>
      <c r="E652" s="282"/>
      <c r="F652" s="283"/>
      <c r="G652" s="131"/>
      <c r="H652" s="130"/>
      <c r="I652" s="130"/>
      <c r="J652" s="130"/>
      <c r="K652" s="130"/>
      <c r="L652" s="130"/>
      <c r="M652" s="129"/>
      <c r="N652" s="129"/>
      <c r="O652" s="129"/>
      <c r="P652" s="129"/>
      <c r="Q652" s="129"/>
      <c r="R652" s="132"/>
      <c r="S652" s="132"/>
      <c r="T652" s="132"/>
      <c r="U652" s="132"/>
      <c r="V652" s="132"/>
      <c r="W652" s="132"/>
      <c r="X652" s="132"/>
      <c r="Y652" s="132"/>
      <c r="Z652" s="132"/>
      <c r="AA652" s="132"/>
      <c r="AB652" s="132"/>
      <c r="AC652" s="132"/>
      <c r="AD652" s="132"/>
    </row>
    <row r="653" spans="1:30" x14ac:dyDescent="0.2">
      <c r="A653" s="288" t="s">
        <v>115</v>
      </c>
      <c r="B653" s="282"/>
      <c r="C653" s="282"/>
      <c r="D653" s="282"/>
      <c r="E653" s="282"/>
      <c r="F653" s="283"/>
      <c r="G653" s="131"/>
      <c r="H653" s="130"/>
      <c r="I653" s="130"/>
      <c r="J653" s="130"/>
      <c r="K653" s="130"/>
      <c r="L653" s="130"/>
      <c r="M653" s="129"/>
      <c r="N653" s="129"/>
      <c r="O653" s="129"/>
      <c r="P653" s="129"/>
      <c r="Q653" s="129"/>
      <c r="R653" s="132"/>
      <c r="S653" s="132"/>
      <c r="T653" s="132"/>
      <c r="U653" s="132"/>
      <c r="V653" s="132"/>
      <c r="W653" s="132"/>
      <c r="X653" s="132"/>
      <c r="Y653" s="132"/>
      <c r="Z653" s="132"/>
      <c r="AA653" s="132"/>
      <c r="AB653" s="132"/>
      <c r="AC653" s="132"/>
      <c r="AD653" s="132"/>
    </row>
    <row r="654" spans="1:30" x14ac:dyDescent="0.2">
      <c r="A654" s="294" t="s">
        <v>116</v>
      </c>
      <c r="B654" s="282"/>
      <c r="C654" s="282"/>
      <c r="D654" s="282"/>
      <c r="E654" s="282"/>
      <c r="F654" s="283"/>
      <c r="G654" s="131"/>
      <c r="H654" s="130"/>
      <c r="I654" s="130"/>
      <c r="J654" s="130"/>
      <c r="K654" s="130"/>
      <c r="L654" s="130"/>
      <c r="M654" s="129"/>
      <c r="N654" s="129"/>
      <c r="O654" s="129"/>
      <c r="P654" s="129"/>
      <c r="Q654" s="129"/>
      <c r="R654" s="132"/>
      <c r="S654" s="132"/>
      <c r="T654" s="132"/>
      <c r="U654" s="132"/>
      <c r="V654" s="132"/>
      <c r="W654" s="132"/>
      <c r="X654" s="132"/>
      <c r="Y654" s="132"/>
      <c r="Z654" s="132"/>
      <c r="AA654" s="132"/>
      <c r="AB654" s="132"/>
      <c r="AC654" s="132"/>
      <c r="AD654" s="132"/>
    </row>
    <row r="655" spans="1:30" x14ac:dyDescent="0.2">
      <c r="A655" s="294" t="s">
        <v>117</v>
      </c>
      <c r="B655" s="282"/>
      <c r="C655" s="282"/>
      <c r="D655" s="282"/>
      <c r="E655" s="282"/>
      <c r="F655" s="283"/>
      <c r="G655" s="131"/>
      <c r="H655" s="130"/>
      <c r="I655" s="130"/>
      <c r="J655" s="130"/>
      <c r="K655" s="130"/>
      <c r="L655" s="130"/>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94" t="s">
        <v>118</v>
      </c>
      <c r="B656" s="282"/>
      <c r="C656" s="282"/>
      <c r="D656" s="282"/>
      <c r="E656" s="282"/>
      <c r="F656" s="283"/>
      <c r="G656" s="131"/>
      <c r="H656" s="130"/>
      <c r="I656" s="130"/>
      <c r="J656" s="130"/>
      <c r="K656" s="130"/>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94"/>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94"/>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3"/>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3"/>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3"/>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3"/>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x14ac:dyDescent="0.2">
      <c r="A663" s="293"/>
      <c r="B663" s="282"/>
      <c r="C663" s="282"/>
      <c r="D663" s="282"/>
      <c r="E663" s="282"/>
      <c r="F663" s="283"/>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ht="32.25" customHeight="1" x14ac:dyDescent="0.2">
      <c r="A664" s="295"/>
      <c r="B664" s="290"/>
      <c r="C664" s="290"/>
      <c r="D664" s="290"/>
      <c r="E664" s="290"/>
      <c r="F664" s="290"/>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87" t="s">
        <v>119</v>
      </c>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96" t="s">
        <v>120</v>
      </c>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81" t="s">
        <v>121</v>
      </c>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81" t="s">
        <v>122</v>
      </c>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x14ac:dyDescent="0.2">
      <c r="A669" s="281" t="s">
        <v>123</v>
      </c>
      <c r="B669" s="282"/>
      <c r="C669" s="282"/>
      <c r="D669" s="282"/>
      <c r="E669" s="282"/>
      <c r="F669" s="283"/>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1" t="s">
        <v>124</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81" t="s">
        <v>125</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126</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127</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128</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129</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130</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131</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132</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133</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134</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135</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136</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137</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138</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139</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140</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141</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142</v>
      </c>
      <c r="B688" s="282"/>
      <c r="C688" s="282"/>
      <c r="D688" s="282"/>
      <c r="E688" s="282"/>
      <c r="F688" s="283"/>
      <c r="G688" s="131"/>
      <c r="H688" s="130"/>
      <c r="I688" s="130"/>
      <c r="J688" s="130"/>
      <c r="K688" s="130"/>
      <c r="L688" s="130"/>
      <c r="M688" s="129"/>
      <c r="N688" s="129"/>
      <c r="O688" s="129"/>
      <c r="P688" s="129"/>
      <c r="Q688" s="129"/>
      <c r="R688" s="132"/>
      <c r="S688" s="132"/>
      <c r="T688" s="132"/>
      <c r="U688" s="132"/>
      <c r="V688" s="132"/>
      <c r="W688" s="132"/>
      <c r="X688" s="132"/>
      <c r="Y688" s="132"/>
      <c r="Z688" s="132"/>
      <c r="AA688" s="132"/>
      <c r="AB688" s="132"/>
      <c r="AC688" s="132"/>
      <c r="AD688" s="132"/>
    </row>
    <row r="689" spans="1:30" x14ac:dyDescent="0.2">
      <c r="A689" s="281" t="s">
        <v>143</v>
      </c>
      <c r="B689" s="282"/>
      <c r="C689" s="282"/>
      <c r="D689" s="282"/>
      <c r="E689" s="282"/>
      <c r="F689" s="283"/>
      <c r="G689" s="131"/>
      <c r="H689" s="130"/>
      <c r="I689" s="130"/>
      <c r="J689" s="130"/>
      <c r="K689" s="130"/>
      <c r="L689" s="130"/>
      <c r="M689" s="129"/>
      <c r="N689" s="129"/>
      <c r="O689" s="129"/>
      <c r="P689" s="129"/>
      <c r="Q689" s="129"/>
      <c r="R689" s="127"/>
      <c r="S689" s="127"/>
      <c r="T689" s="127"/>
      <c r="U689" s="127"/>
      <c r="V689" s="127"/>
      <c r="W689" s="127"/>
      <c r="X689" s="127"/>
      <c r="Y689" s="127"/>
      <c r="Z689" s="127"/>
      <c r="AA689" s="127"/>
      <c r="AB689" s="127"/>
      <c r="AC689" s="127"/>
      <c r="AD689" s="127"/>
    </row>
    <row r="690" spans="1:30" x14ac:dyDescent="0.2">
      <c r="A690" s="281" t="s">
        <v>144</v>
      </c>
      <c r="B690" s="282"/>
      <c r="C690" s="282"/>
      <c r="D690" s="282"/>
      <c r="E690" s="282"/>
      <c r="F690" s="283"/>
      <c r="G690" s="131"/>
      <c r="H690" s="130"/>
      <c r="I690" s="130"/>
      <c r="J690" s="130"/>
      <c r="K690" s="130"/>
      <c r="L690" s="130"/>
      <c r="M690" s="129"/>
      <c r="N690" s="129"/>
      <c r="O690" s="129"/>
      <c r="P690" s="129"/>
      <c r="Q690" s="129"/>
      <c r="R690" s="127"/>
      <c r="S690" s="127"/>
      <c r="T690" s="127"/>
      <c r="U690" s="127"/>
      <c r="V690" s="127"/>
      <c r="W690" s="127"/>
      <c r="X690" s="127"/>
      <c r="Y690" s="127"/>
      <c r="Z690" s="127"/>
      <c r="AA690" s="127"/>
      <c r="AB690" s="127"/>
      <c r="AC690" s="127"/>
      <c r="AD690" s="127"/>
    </row>
    <row r="691" spans="1:30" x14ac:dyDescent="0.2">
      <c r="A691" s="281" t="s">
        <v>145</v>
      </c>
      <c r="B691" s="282"/>
      <c r="C691" s="282"/>
      <c r="D691" s="282"/>
      <c r="E691" s="282"/>
      <c r="F691" s="283"/>
      <c r="G691" s="131"/>
      <c r="H691" s="130"/>
      <c r="I691" s="130"/>
      <c r="J691" s="130"/>
      <c r="K691" s="130"/>
      <c r="L691" s="130"/>
      <c r="M691" s="129"/>
      <c r="N691" s="129"/>
      <c r="O691" s="129"/>
      <c r="P691" s="129"/>
      <c r="Q691" s="129"/>
      <c r="R691" s="127"/>
      <c r="S691" s="127"/>
      <c r="T691" s="127"/>
      <c r="U691" s="127"/>
      <c r="V691" s="127"/>
      <c r="W691" s="127"/>
      <c r="X691" s="127"/>
      <c r="Y691" s="127"/>
      <c r="Z691" s="127"/>
      <c r="AA691" s="127"/>
      <c r="AB691" s="127"/>
      <c r="AC691" s="127"/>
      <c r="AD691" s="127"/>
    </row>
    <row r="692" spans="1:30" x14ac:dyDescent="0.2">
      <c r="A692" s="281" t="s">
        <v>146</v>
      </c>
      <c r="B692" s="282"/>
      <c r="C692" s="282"/>
      <c r="D692" s="282"/>
      <c r="E692" s="282"/>
      <c r="F692" s="283"/>
      <c r="G692" s="131"/>
      <c r="H692" s="130"/>
      <c r="I692" s="130"/>
      <c r="J692" s="130"/>
      <c r="K692" s="130"/>
      <c r="L692" s="130"/>
      <c r="M692" s="129"/>
      <c r="N692" s="129"/>
      <c r="O692" s="129"/>
      <c r="P692" s="129"/>
      <c r="Q692" s="129"/>
      <c r="R692" s="127"/>
      <c r="S692" s="127"/>
      <c r="T692" s="127"/>
      <c r="U692" s="127"/>
      <c r="V692" s="127"/>
      <c r="W692" s="127"/>
      <c r="X692" s="127"/>
      <c r="Y692" s="127"/>
      <c r="Z692" s="127"/>
      <c r="AA692" s="127"/>
      <c r="AB692" s="127"/>
      <c r="AC692" s="127"/>
      <c r="AD692" s="127"/>
    </row>
    <row r="693" spans="1:30" x14ac:dyDescent="0.2">
      <c r="A693" s="281" t="s">
        <v>147</v>
      </c>
      <c r="B693" s="282"/>
      <c r="C693" s="282"/>
      <c r="D693" s="282"/>
      <c r="E693" s="282"/>
      <c r="F693" s="283"/>
      <c r="G693" s="131"/>
      <c r="H693" s="130"/>
      <c r="I693" s="130"/>
      <c r="J693" s="130"/>
      <c r="K693" s="130"/>
      <c r="L693" s="130"/>
      <c r="M693" s="129"/>
      <c r="N693" s="129"/>
      <c r="O693" s="129"/>
      <c r="P693" s="129"/>
      <c r="Q693" s="129"/>
      <c r="R693" s="127"/>
      <c r="S693" s="127"/>
      <c r="T693" s="127"/>
      <c r="U693" s="127"/>
      <c r="V693" s="127"/>
      <c r="W693" s="127"/>
      <c r="X693" s="127"/>
      <c r="Y693" s="127"/>
      <c r="Z693" s="127"/>
      <c r="AA693" s="127"/>
      <c r="AB693" s="127"/>
      <c r="AC693" s="127"/>
      <c r="AD693" s="127"/>
    </row>
    <row r="694" spans="1:30" x14ac:dyDescent="0.2">
      <c r="A694" s="281" t="s">
        <v>148</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149</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150</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151</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152</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153</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154</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155</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156</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157</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158</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159</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x14ac:dyDescent="0.2">
      <c r="A706" s="281" t="s">
        <v>160</v>
      </c>
      <c r="B706" s="282"/>
      <c r="C706" s="282"/>
      <c r="D706" s="282"/>
      <c r="E706" s="282"/>
      <c r="F706" s="283"/>
      <c r="G706" s="131"/>
      <c r="H706" s="130"/>
      <c r="I706" s="130"/>
      <c r="J706" s="130"/>
      <c r="K706" s="130"/>
      <c r="L706" s="130"/>
      <c r="M706" s="129"/>
      <c r="N706" s="129"/>
      <c r="O706" s="129"/>
      <c r="P706" s="129"/>
      <c r="Q706" s="129"/>
      <c r="R706" s="127"/>
      <c r="S706" s="127"/>
      <c r="T706" s="127"/>
      <c r="U706" s="127"/>
      <c r="V706" s="127"/>
      <c r="W706" s="127"/>
      <c r="X706" s="127"/>
      <c r="Y706" s="127"/>
      <c r="Z706" s="127"/>
      <c r="AA706" s="127"/>
      <c r="AB706" s="127"/>
      <c r="AC706" s="127"/>
      <c r="AD706" s="127"/>
    </row>
    <row r="707" spans="1:30" ht="14.25" x14ac:dyDescent="0.2">
      <c r="A707" s="281" t="s">
        <v>161</v>
      </c>
      <c r="B707" s="282"/>
      <c r="C707" s="282"/>
      <c r="D707" s="282"/>
      <c r="E707" s="282"/>
      <c r="F707" s="283"/>
      <c r="G707" s="128"/>
      <c r="H707" s="128"/>
      <c r="I707" s="128"/>
      <c r="J707" s="128"/>
      <c r="K707" s="128"/>
      <c r="L707" s="128"/>
      <c r="M707" s="128"/>
      <c r="N707" s="128"/>
      <c r="O707" s="128"/>
      <c r="P707" s="128"/>
      <c r="Q707" s="128"/>
      <c r="R707" s="127"/>
      <c r="S707" s="127"/>
      <c r="T707" s="127"/>
      <c r="U707" s="127"/>
      <c r="V707" s="127"/>
      <c r="W707" s="127"/>
      <c r="X707" s="127"/>
      <c r="Y707" s="127"/>
      <c r="Z707" s="127"/>
      <c r="AA707" s="127"/>
      <c r="AB707" s="127"/>
      <c r="AC707" s="127"/>
      <c r="AD707" s="127"/>
    </row>
    <row r="708" spans="1:30" ht="14.25" x14ac:dyDescent="0.2">
      <c r="A708" s="281" t="s">
        <v>162</v>
      </c>
      <c r="B708" s="282"/>
      <c r="C708" s="282"/>
      <c r="D708" s="282"/>
      <c r="E708" s="282"/>
      <c r="F708" s="283"/>
      <c r="G708" s="128"/>
      <c r="H708" s="128"/>
      <c r="I708" s="128"/>
      <c r="J708" s="128"/>
      <c r="K708" s="128"/>
      <c r="L708" s="128"/>
      <c r="M708" s="128"/>
      <c r="N708" s="128"/>
      <c r="O708" s="128"/>
      <c r="P708" s="128"/>
      <c r="Q708" s="128"/>
      <c r="R708" s="127"/>
      <c r="S708" s="127"/>
      <c r="T708" s="127"/>
      <c r="U708" s="127"/>
      <c r="V708" s="127"/>
      <c r="W708" s="127"/>
      <c r="X708" s="127"/>
      <c r="Y708" s="127"/>
      <c r="Z708" s="127"/>
      <c r="AA708" s="127"/>
      <c r="AB708" s="127"/>
      <c r="AC708" s="127"/>
      <c r="AD708" s="127"/>
    </row>
    <row r="709" spans="1:30" ht="14.25" x14ac:dyDescent="0.2">
      <c r="A709" s="281" t="s">
        <v>163</v>
      </c>
      <c r="B709" s="282"/>
      <c r="C709" s="282"/>
      <c r="D709" s="282"/>
      <c r="E709" s="282"/>
      <c r="F709" s="283"/>
      <c r="G709" s="128"/>
      <c r="H709" s="128"/>
      <c r="I709" s="128"/>
      <c r="J709" s="128"/>
      <c r="K709" s="128"/>
      <c r="L709" s="128"/>
      <c r="M709" s="128"/>
      <c r="N709" s="128"/>
      <c r="O709" s="128"/>
      <c r="P709" s="128"/>
      <c r="Q709" s="128"/>
      <c r="R709" s="127"/>
      <c r="S709" s="127"/>
      <c r="T709" s="127"/>
      <c r="U709" s="127"/>
      <c r="V709" s="127"/>
      <c r="W709" s="127"/>
      <c r="X709" s="127"/>
      <c r="Y709" s="127"/>
      <c r="Z709" s="127"/>
      <c r="AA709" s="127"/>
      <c r="AB709" s="127"/>
      <c r="AC709" s="127"/>
      <c r="AD709" s="127"/>
    </row>
    <row r="710" spans="1:30" ht="14.25" x14ac:dyDescent="0.2">
      <c r="A710" s="281" t="s">
        <v>164</v>
      </c>
      <c r="B710" s="282"/>
      <c r="C710" s="282"/>
      <c r="D710" s="282"/>
      <c r="E710" s="282"/>
      <c r="F710" s="283"/>
      <c r="G710" s="128"/>
      <c r="H710" s="128"/>
      <c r="I710" s="128"/>
      <c r="J710" s="128"/>
      <c r="K710" s="128"/>
      <c r="L710" s="128"/>
      <c r="M710" s="128"/>
      <c r="N710" s="128"/>
      <c r="O710" s="128"/>
      <c r="P710" s="128"/>
      <c r="Q710" s="128"/>
      <c r="R710" s="127"/>
      <c r="S710" s="127"/>
      <c r="T710" s="127"/>
      <c r="U710" s="127"/>
      <c r="V710" s="127"/>
      <c r="W710" s="127"/>
      <c r="X710" s="127"/>
      <c r="Y710" s="127"/>
      <c r="Z710" s="127"/>
      <c r="AA710" s="127"/>
      <c r="AB710" s="127"/>
      <c r="AC710" s="127"/>
      <c r="AD710" s="127"/>
    </row>
    <row r="711" spans="1:30" ht="14.25" x14ac:dyDescent="0.2">
      <c r="A711" s="281" t="s">
        <v>165</v>
      </c>
      <c r="B711" s="282"/>
      <c r="C711" s="282"/>
      <c r="D711" s="282"/>
      <c r="E711" s="282"/>
      <c r="F711" s="283"/>
      <c r="G711" s="128"/>
      <c r="H711" s="128"/>
      <c r="I711" s="128"/>
      <c r="J711" s="128"/>
      <c r="K711" s="128"/>
      <c r="L711" s="128"/>
      <c r="M711" s="128"/>
      <c r="N711" s="128"/>
      <c r="O711" s="128"/>
      <c r="P711" s="128"/>
      <c r="Q711" s="128"/>
      <c r="R711" s="127"/>
      <c r="S711" s="127"/>
      <c r="T711" s="127"/>
      <c r="U711" s="127"/>
      <c r="V711" s="127"/>
      <c r="W711" s="127"/>
      <c r="X711" s="127"/>
      <c r="Y711" s="127"/>
      <c r="Z711" s="127"/>
      <c r="AA711" s="127"/>
      <c r="AB711" s="127"/>
      <c r="AC711" s="127"/>
      <c r="AD711" s="127"/>
    </row>
    <row r="712" spans="1:30" ht="14.25" x14ac:dyDescent="0.2">
      <c r="A712" s="281" t="s">
        <v>166</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167</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168</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169</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170</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171</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172</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173</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174</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175</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176</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177</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178</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179</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281" t="s">
        <v>180</v>
      </c>
      <c r="B726" s="282"/>
      <c r="C726" s="282"/>
      <c r="D726" s="282"/>
      <c r="E726" s="282"/>
      <c r="F726" s="283"/>
      <c r="G726" s="128"/>
      <c r="H726" s="128"/>
      <c r="I726" s="128"/>
      <c r="J726" s="128"/>
      <c r="K726" s="128"/>
      <c r="L726" s="128"/>
      <c r="M726" s="128"/>
      <c r="N726" s="128"/>
      <c r="O726" s="128"/>
      <c r="P726" s="128"/>
      <c r="Q726" s="128"/>
      <c r="R726" s="127"/>
      <c r="S726" s="127"/>
      <c r="T726" s="127"/>
      <c r="U726" s="127"/>
      <c r="V726" s="127"/>
      <c r="W726" s="127"/>
      <c r="X726" s="127"/>
      <c r="Y726" s="127"/>
      <c r="Z726" s="127"/>
      <c r="AA726" s="127"/>
      <c r="AB726" s="127"/>
      <c r="AC726" s="127"/>
      <c r="AD726" s="127"/>
    </row>
    <row r="727" spans="1:30" ht="14.25" x14ac:dyDescent="0.2">
      <c r="A727" s="126"/>
      <c r="B727" s="126"/>
      <c r="C727" s="126"/>
      <c r="D727" s="126"/>
      <c r="E727" s="126"/>
      <c r="F727" s="126"/>
      <c r="G727" s="126"/>
      <c r="H727" s="126"/>
      <c r="I727" s="126"/>
      <c r="J727" s="126"/>
      <c r="K727" s="126"/>
      <c r="L727" s="126"/>
      <c r="M727" s="126"/>
      <c r="N727" s="126"/>
      <c r="O727" s="126"/>
      <c r="P727" s="126"/>
      <c r="Q727" s="126"/>
    </row>
    <row r="728" spans="1:30" ht="14.25" x14ac:dyDescent="0.2">
      <c r="A728" s="126"/>
      <c r="B728" s="126"/>
      <c r="C728" s="126"/>
      <c r="D728" s="126"/>
      <c r="E728" s="126"/>
      <c r="F728" s="126"/>
      <c r="G728" s="126"/>
      <c r="H728" s="126"/>
      <c r="I728" s="126"/>
      <c r="J728" s="126"/>
      <c r="K728" s="126"/>
      <c r="L728" s="126"/>
      <c r="M728" s="126"/>
      <c r="N728" s="126"/>
      <c r="O728" s="126"/>
      <c r="P728" s="126"/>
      <c r="Q728" s="126"/>
    </row>
    <row r="729" spans="1:30" ht="14.25" x14ac:dyDescent="0.2">
      <c r="A729" s="126"/>
      <c r="B729" s="126"/>
      <c r="C729" s="126"/>
      <c r="D729" s="126"/>
      <c r="E729" s="126"/>
      <c r="F729" s="126"/>
      <c r="G729" s="126"/>
      <c r="H729" s="126"/>
      <c r="I729" s="126"/>
      <c r="J729" s="126"/>
      <c r="K729" s="126"/>
      <c r="L729" s="126"/>
      <c r="M729" s="126"/>
      <c r="N729" s="126"/>
      <c r="O729" s="126"/>
      <c r="P729" s="126"/>
      <c r="Q729" s="126"/>
    </row>
    <row r="730" spans="1:30" ht="14.25" x14ac:dyDescent="0.2">
      <c r="A730" s="126"/>
      <c r="B730" s="126"/>
      <c r="C730" s="126"/>
      <c r="D730" s="126"/>
      <c r="E730" s="126"/>
      <c r="F730" s="126"/>
      <c r="G730" s="126"/>
      <c r="H730" s="126"/>
      <c r="I730" s="126"/>
      <c r="J730" s="126"/>
      <c r="K730" s="126"/>
      <c r="L730" s="126"/>
      <c r="M730" s="126"/>
      <c r="N730" s="126"/>
      <c r="O730" s="126"/>
      <c r="P730" s="126"/>
      <c r="Q730" s="126"/>
    </row>
    <row r="731" spans="1:30" ht="14.25" x14ac:dyDescent="0.2"/>
    <row r="732" spans="1:30" ht="14.25" x14ac:dyDescent="0.2"/>
    <row r="733" spans="1:30" ht="14.25" x14ac:dyDescent="0.2"/>
    <row r="734" spans="1:30" ht="14.25" x14ac:dyDescent="0.2"/>
    <row r="735" spans="1:30" ht="14.25" x14ac:dyDescent="0.2"/>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row r="1546" ht="14.25" x14ac:dyDescent="0.2"/>
  </sheetData>
  <mergeCells count="83">
    <mergeCell ref="A691:F691"/>
    <mergeCell ref="A692:F692"/>
    <mergeCell ref="A684:F684"/>
    <mergeCell ref="A685:F685"/>
    <mergeCell ref="A686:F686"/>
    <mergeCell ref="A687:F687"/>
    <mergeCell ref="A688:F688"/>
    <mergeCell ref="A690:F690"/>
    <mergeCell ref="A680:F680"/>
    <mergeCell ref="A681:F681"/>
    <mergeCell ref="A682:F682"/>
    <mergeCell ref="A683:F683"/>
    <mergeCell ref="A689:F689"/>
    <mergeCell ref="A679:F679"/>
    <mergeCell ref="A668:F668"/>
    <mergeCell ref="A669:F669"/>
    <mergeCell ref="A670:F670"/>
    <mergeCell ref="A671:F671"/>
    <mergeCell ref="A672:F672"/>
    <mergeCell ref="A673:F673"/>
    <mergeCell ref="A674:F674"/>
    <mergeCell ref="A675:F675"/>
    <mergeCell ref="A676:F676"/>
    <mergeCell ref="A677:F677"/>
    <mergeCell ref="A678:F678"/>
    <mergeCell ref="A667:F667"/>
    <mergeCell ref="A656:F656"/>
    <mergeCell ref="A657:F657"/>
    <mergeCell ref="A658:F658"/>
    <mergeCell ref="A659:F659"/>
    <mergeCell ref="A660:F660"/>
    <mergeCell ref="A661:F661"/>
    <mergeCell ref="A662:F662"/>
    <mergeCell ref="A663:F663"/>
    <mergeCell ref="A664:F664"/>
    <mergeCell ref="A665:F665"/>
    <mergeCell ref="A666:F666"/>
    <mergeCell ref="A655:F655"/>
    <mergeCell ref="A1:J1"/>
    <mergeCell ref="A2:J2"/>
    <mergeCell ref="A3:J3"/>
    <mergeCell ref="B4:J4"/>
    <mergeCell ref="A5:J5"/>
    <mergeCell ref="A81:I81"/>
    <mergeCell ref="A129:I129"/>
    <mergeCell ref="A651:F651"/>
    <mergeCell ref="A652:F652"/>
    <mergeCell ref="A653:F653"/>
    <mergeCell ref="A654:F654"/>
    <mergeCell ref="A724:F724"/>
    <mergeCell ref="A725:F725"/>
    <mergeCell ref="A726:F726"/>
    <mergeCell ref="A714:F714"/>
    <mergeCell ref="A715:F715"/>
    <mergeCell ref="A716:F716"/>
    <mergeCell ref="A717:F717"/>
    <mergeCell ref="A718:F718"/>
    <mergeCell ref="A719:F719"/>
    <mergeCell ref="A720:F720"/>
    <mergeCell ref="A723:F723"/>
    <mergeCell ref="A711:F711"/>
    <mergeCell ref="A712:F712"/>
    <mergeCell ref="A713:F713"/>
    <mergeCell ref="A721:F721"/>
    <mergeCell ref="A722:F722"/>
    <mergeCell ref="A710:F710"/>
    <mergeCell ref="A699:F699"/>
    <mergeCell ref="A700:F700"/>
    <mergeCell ref="A701:F701"/>
    <mergeCell ref="A702:F702"/>
    <mergeCell ref="A703:F703"/>
    <mergeCell ref="A704:F704"/>
    <mergeCell ref="A705:F705"/>
    <mergeCell ref="A706:F706"/>
    <mergeCell ref="A707:F707"/>
    <mergeCell ref="A708:F708"/>
    <mergeCell ref="A709:F709"/>
    <mergeCell ref="A698:F698"/>
    <mergeCell ref="A693:F693"/>
    <mergeCell ref="A694:F694"/>
    <mergeCell ref="A695:F695"/>
    <mergeCell ref="A696:F696"/>
    <mergeCell ref="A697:F697"/>
  </mergeCells>
  <dataValidations count="4">
    <dataValidation type="list" allowBlank="1" sqref="B131:B638">
      <formula1>"FGS-1,FGS-2,FGS-3,FGA-1,FGA-2,FGA-3"</formula1>
    </dataValidation>
    <dataValidation type="list" allowBlank="1" sqref="D131:D638 D83:D120 D7:D66">
      <formula1>"AGP,CLH,CLT,COM,CTD,CTI,DES,DISP,ELE,ESG,EST,EXM,EXQ,EXR,FRQ,REV,VAGO"</formula1>
    </dataValidation>
    <dataValidation type="list" allowBlank="1" sqref="B83:B120">
      <formula1>"FDA,FDA-1,FDA-2,FDA-3,FDA-4"</formula1>
    </dataValidation>
    <dataValidation type="list" allowBlank="1" sqref="B7:B66">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51"/>
  <sheetViews>
    <sheetView zoomScale="110" zoomScaleNormal="110" workbookViewId="0">
      <selection activeCell="A4" sqref="A4"/>
    </sheetView>
  </sheetViews>
  <sheetFormatPr defaultColWidth="12.625" defaultRowHeight="15" customHeight="1" x14ac:dyDescent="0.2"/>
  <cols>
    <col min="1" max="1" width="71" style="229" customWidth="1"/>
    <col min="2" max="2" width="12" style="229" customWidth="1"/>
    <col min="3" max="3" width="17.375" style="229" customWidth="1"/>
    <col min="4" max="4" width="14.5" style="229" customWidth="1"/>
    <col min="5" max="5" width="9.875" style="229" customWidth="1"/>
    <col min="6" max="6" width="52.875" style="229" customWidth="1"/>
    <col min="7" max="7" width="19.875" style="229" customWidth="1"/>
    <col min="8" max="8" width="18.25" style="229" customWidth="1"/>
    <col min="9" max="9" width="17.875" style="229" customWidth="1"/>
    <col min="10" max="10" width="15" style="229" customWidth="1"/>
    <col min="11" max="16" width="8" style="229" customWidth="1"/>
    <col min="17" max="17" width="43.875" style="229" customWidth="1"/>
    <col min="18" max="30" width="8" style="229" customWidth="1"/>
    <col min="31" max="16384" width="12.625" style="229"/>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1041</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10570</v>
      </c>
      <c r="I7" s="150">
        <v>0</v>
      </c>
      <c r="J7" s="140">
        <f t="shared" ref="J7:J38" si="0">SUM(G7:I7)</f>
        <v>10570</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1993.3238200000001</v>
      </c>
      <c r="I8" s="208">
        <v>7973.2952800000003</v>
      </c>
      <c r="J8" s="140">
        <f t="shared" si="0"/>
        <v>9966.6190999999999</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1993.3238200000005</v>
      </c>
      <c r="I9" s="208">
        <v>7973.2952800000003</v>
      </c>
      <c r="J9" s="140">
        <f t="shared" si="0"/>
        <v>9966.6190999999999</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26</v>
      </c>
      <c r="C10" s="153" t="s">
        <v>283</v>
      </c>
      <c r="D10" s="153" t="s">
        <v>184</v>
      </c>
      <c r="E10" s="152">
        <v>1</v>
      </c>
      <c r="F10" s="158" t="s">
        <v>276</v>
      </c>
      <c r="G10" s="150"/>
      <c r="H10" s="119">
        <v>1461.7705999999998</v>
      </c>
      <c r="I10" s="119">
        <v>5847.0823999999993</v>
      </c>
      <c r="J10" s="140">
        <f t="shared" si="0"/>
        <v>7308.8529999999992</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211</v>
      </c>
      <c r="B11" s="153" t="s">
        <v>28</v>
      </c>
      <c r="C11" s="153" t="s">
        <v>283</v>
      </c>
      <c r="D11" s="153" t="s">
        <v>184</v>
      </c>
      <c r="E11" s="152">
        <v>1</v>
      </c>
      <c r="F11" s="151" t="s">
        <v>263</v>
      </c>
      <c r="G11" s="150"/>
      <c r="H11" s="119">
        <v>1461.7705999999998</v>
      </c>
      <c r="I11" s="119">
        <v>5847.0823999999993</v>
      </c>
      <c r="J11" s="140">
        <f t="shared" si="0"/>
        <v>7308.8529999999992</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223</v>
      </c>
      <c r="B12" s="153" t="s">
        <v>28</v>
      </c>
      <c r="C12" s="153" t="s">
        <v>284</v>
      </c>
      <c r="D12" s="153" t="s">
        <v>279</v>
      </c>
      <c r="E12" s="152">
        <v>1</v>
      </c>
      <c r="F12" s="151" t="s">
        <v>275</v>
      </c>
      <c r="G12" s="150"/>
      <c r="H12" s="119">
        <v>1461.7705999999998</v>
      </c>
      <c r="I12" s="119">
        <v>5847.0823999999993</v>
      </c>
      <c r="J12" s="140">
        <f t="shared" si="0"/>
        <v>7308.8529999999992</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222</v>
      </c>
      <c r="B13" s="153" t="s">
        <v>28</v>
      </c>
      <c r="C13" s="153" t="s">
        <v>285</v>
      </c>
      <c r="D13" s="153" t="s">
        <v>184</v>
      </c>
      <c r="E13" s="152">
        <v>1</v>
      </c>
      <c r="F13" s="151" t="s">
        <v>274</v>
      </c>
      <c r="G13" s="150"/>
      <c r="H13" s="119">
        <v>1461.7705999999998</v>
      </c>
      <c r="I13" s="119">
        <v>5847.0823999999993</v>
      </c>
      <c r="J13" s="140">
        <f t="shared" si="0"/>
        <v>7308.8529999999992</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221</v>
      </c>
      <c r="B14" s="153" t="s">
        <v>28</v>
      </c>
      <c r="C14" s="153" t="s">
        <v>437</v>
      </c>
      <c r="D14" s="153" t="s">
        <v>184</v>
      </c>
      <c r="E14" s="152">
        <v>1</v>
      </c>
      <c r="F14" s="151" t="s">
        <v>273</v>
      </c>
      <c r="G14" s="150"/>
      <c r="H14" s="119">
        <v>1461.7705999999998</v>
      </c>
      <c r="I14" s="119">
        <v>5847.0823999999993</v>
      </c>
      <c r="J14" s="140">
        <f t="shared" si="0"/>
        <v>7308.8529999999992</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192" t="s">
        <v>220</v>
      </c>
      <c r="B15" s="153" t="s">
        <v>28</v>
      </c>
      <c r="C15" s="153" t="s">
        <v>286</v>
      </c>
      <c r="D15" s="153" t="s">
        <v>279</v>
      </c>
      <c r="E15" s="152">
        <v>1</v>
      </c>
      <c r="F15" s="151" t="s">
        <v>272</v>
      </c>
      <c r="G15" s="150"/>
      <c r="H15" s="119">
        <v>1461.7705999999998</v>
      </c>
      <c r="I15" s="119">
        <v>5847.0823999999993</v>
      </c>
      <c r="J15" s="140">
        <f t="shared" si="0"/>
        <v>7308.8529999999992</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219</v>
      </c>
      <c r="B16" s="153" t="s">
        <v>30</v>
      </c>
      <c r="C16" s="153" t="s">
        <v>286</v>
      </c>
      <c r="D16" s="153" t="s">
        <v>184</v>
      </c>
      <c r="E16" s="152">
        <v>1</v>
      </c>
      <c r="F16" s="201" t="s">
        <v>271</v>
      </c>
      <c r="G16" s="150"/>
      <c r="H16" s="119">
        <v>1229.2155000000002</v>
      </c>
      <c r="I16" s="119">
        <v>4916.862000000001</v>
      </c>
      <c r="J16" s="140">
        <f t="shared" si="0"/>
        <v>6146.0775000000012</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218</v>
      </c>
      <c r="B17" s="153" t="s">
        <v>30</v>
      </c>
      <c r="C17" s="153" t="s">
        <v>286</v>
      </c>
      <c r="D17" s="153" t="s">
        <v>279</v>
      </c>
      <c r="E17" s="152">
        <v>1</v>
      </c>
      <c r="F17" s="201" t="s">
        <v>270</v>
      </c>
      <c r="G17" s="150"/>
      <c r="H17" s="119">
        <v>1229.2155000000002</v>
      </c>
      <c r="I17" s="119">
        <v>4916.862000000001</v>
      </c>
      <c r="J17" s="140">
        <f t="shared" si="0"/>
        <v>6146.0775000000012</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217</v>
      </c>
      <c r="B18" s="153" t="s">
        <v>30</v>
      </c>
      <c r="C18" s="153" t="s">
        <v>286</v>
      </c>
      <c r="D18" s="153" t="s">
        <v>279</v>
      </c>
      <c r="E18" s="152">
        <v>1</v>
      </c>
      <c r="F18" s="201" t="s">
        <v>269</v>
      </c>
      <c r="G18" s="150"/>
      <c r="H18" s="119">
        <v>1229.2155000000002</v>
      </c>
      <c r="I18" s="119">
        <v>4916.862000000001</v>
      </c>
      <c r="J18" s="140">
        <f t="shared" si="0"/>
        <v>6146.0775000000012</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1" t="s">
        <v>216</v>
      </c>
      <c r="B19" s="153" t="s">
        <v>30</v>
      </c>
      <c r="C19" s="153" t="s">
        <v>286</v>
      </c>
      <c r="D19" s="153" t="s">
        <v>279</v>
      </c>
      <c r="E19" s="152">
        <v>1</v>
      </c>
      <c r="F19" s="201" t="s">
        <v>268</v>
      </c>
      <c r="G19" s="150"/>
      <c r="H19" s="119">
        <v>1229.2155000000002</v>
      </c>
      <c r="I19" s="119">
        <v>4916.862000000001</v>
      </c>
      <c r="J19" s="140">
        <f t="shared" si="0"/>
        <v>6146.0775000000012</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7" t="s">
        <v>215</v>
      </c>
      <c r="B20" s="153" t="s">
        <v>30</v>
      </c>
      <c r="C20" s="153" t="s">
        <v>287</v>
      </c>
      <c r="D20" s="153" t="s">
        <v>279</v>
      </c>
      <c r="E20" s="152">
        <v>1</v>
      </c>
      <c r="F20" s="206" t="s">
        <v>267</v>
      </c>
      <c r="G20" s="150"/>
      <c r="H20" s="119">
        <v>1229.2155000000002</v>
      </c>
      <c r="I20" s="119">
        <v>4916.862000000001</v>
      </c>
      <c r="J20" s="140">
        <f t="shared" si="0"/>
        <v>6146.0775000000012</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214</v>
      </c>
      <c r="B21" s="153" t="s">
        <v>30</v>
      </c>
      <c r="C21" s="153" t="s">
        <v>288</v>
      </c>
      <c r="D21" s="153" t="s">
        <v>279</v>
      </c>
      <c r="E21" s="152">
        <v>1</v>
      </c>
      <c r="F21" s="158" t="s">
        <v>266</v>
      </c>
      <c r="G21" s="150"/>
      <c r="H21" s="119">
        <v>1229.2155000000002</v>
      </c>
      <c r="I21" s="119">
        <v>4916.862000000001</v>
      </c>
      <c r="J21" s="140">
        <f t="shared" si="0"/>
        <v>6146.0775000000012</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201" t="s">
        <v>213</v>
      </c>
      <c r="B22" s="153" t="s">
        <v>30</v>
      </c>
      <c r="C22" s="153" t="s">
        <v>281</v>
      </c>
      <c r="D22" s="153" t="s">
        <v>280</v>
      </c>
      <c r="E22" s="152">
        <v>1</v>
      </c>
      <c r="F22" s="151" t="s">
        <v>265</v>
      </c>
      <c r="G22" s="150"/>
      <c r="H22" s="119">
        <v>1229.2155000000002</v>
      </c>
      <c r="I22" s="119">
        <v>4916.862000000001</v>
      </c>
      <c r="J22" s="140">
        <f t="shared" si="0"/>
        <v>6146.0775000000012</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58" t="s">
        <v>212</v>
      </c>
      <c r="B23" s="153" t="s">
        <v>30</v>
      </c>
      <c r="C23" s="153" t="s">
        <v>282</v>
      </c>
      <c r="D23" s="153" t="s">
        <v>279</v>
      </c>
      <c r="E23" s="152">
        <v>1</v>
      </c>
      <c r="F23" s="158" t="s">
        <v>264</v>
      </c>
      <c r="G23" s="150"/>
      <c r="H23" s="119">
        <v>1229.2155000000002</v>
      </c>
      <c r="I23" s="119">
        <v>4916.862000000001</v>
      </c>
      <c r="J23" s="140">
        <f t="shared" si="0"/>
        <v>6146.0775000000012</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1040</v>
      </c>
      <c r="B24" s="153" t="s">
        <v>32</v>
      </c>
      <c r="C24" s="153" t="s">
        <v>1036</v>
      </c>
      <c r="D24" s="153" t="s">
        <v>280</v>
      </c>
      <c r="E24" s="152">
        <v>1</v>
      </c>
      <c r="F24" s="252" t="s">
        <v>351</v>
      </c>
      <c r="G24" s="150"/>
      <c r="H24" s="119">
        <v>1129.5494600000002</v>
      </c>
      <c r="I24" s="119">
        <v>4518.1978400000007</v>
      </c>
      <c r="J24" s="140">
        <f t="shared" si="0"/>
        <v>5647.7473000000009</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92" t="s">
        <v>210</v>
      </c>
      <c r="B25" s="153" t="s">
        <v>32</v>
      </c>
      <c r="C25" s="153" t="s">
        <v>284</v>
      </c>
      <c r="D25" s="153" t="s">
        <v>280</v>
      </c>
      <c r="E25" s="152">
        <v>1</v>
      </c>
      <c r="F25" s="158" t="s">
        <v>262</v>
      </c>
      <c r="G25" s="150"/>
      <c r="H25" s="119">
        <v>1129.5494600000002</v>
      </c>
      <c r="I25" s="119">
        <v>4518.1978400000007</v>
      </c>
      <c r="J25" s="140">
        <f t="shared" si="0"/>
        <v>5647.7473000000009</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209</v>
      </c>
      <c r="B26" s="153" t="s">
        <v>32</v>
      </c>
      <c r="C26" s="153" t="s">
        <v>286</v>
      </c>
      <c r="D26" s="153" t="s">
        <v>279</v>
      </c>
      <c r="E26" s="152">
        <v>1</v>
      </c>
      <c r="F26" s="158" t="s">
        <v>261</v>
      </c>
      <c r="G26" s="150"/>
      <c r="H26" s="119">
        <v>1129.5494600000002</v>
      </c>
      <c r="I26" s="119">
        <v>4518.1978400000007</v>
      </c>
      <c r="J26" s="140">
        <f t="shared" si="0"/>
        <v>5647.7473000000009</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208</v>
      </c>
      <c r="B27" s="153" t="s">
        <v>32</v>
      </c>
      <c r="C27" s="153" t="s">
        <v>289</v>
      </c>
      <c r="D27" s="153" t="s">
        <v>279</v>
      </c>
      <c r="E27" s="152">
        <v>1</v>
      </c>
      <c r="F27" s="151" t="s">
        <v>260</v>
      </c>
      <c r="G27" s="150"/>
      <c r="H27" s="119">
        <v>1129.5494600000002</v>
      </c>
      <c r="I27" s="119">
        <v>4518.1978400000007</v>
      </c>
      <c r="J27" s="140">
        <f t="shared" si="0"/>
        <v>5647.7473000000009</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207</v>
      </c>
      <c r="B28" s="153" t="s">
        <v>34</v>
      </c>
      <c r="C28" s="153" t="s">
        <v>290</v>
      </c>
      <c r="D28" s="153" t="s">
        <v>279</v>
      </c>
      <c r="E28" s="152">
        <v>1</v>
      </c>
      <c r="F28" s="158" t="s">
        <v>259</v>
      </c>
      <c r="G28" s="150"/>
      <c r="H28" s="119">
        <v>930.21738000000005</v>
      </c>
      <c r="I28" s="119">
        <v>3720.8695200000002</v>
      </c>
      <c r="J28" s="140">
        <f t="shared" si="0"/>
        <v>4651.0869000000002</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206</v>
      </c>
      <c r="B29" s="153" t="s">
        <v>34</v>
      </c>
      <c r="C29" s="153" t="s">
        <v>291</v>
      </c>
      <c r="D29" s="153" t="s">
        <v>279</v>
      </c>
      <c r="E29" s="152">
        <v>1</v>
      </c>
      <c r="F29" s="158" t="s">
        <v>258</v>
      </c>
      <c r="G29" s="150"/>
      <c r="H29" s="119">
        <v>930.21738000000005</v>
      </c>
      <c r="I29" s="119">
        <v>3720.8695200000002</v>
      </c>
      <c r="J29" s="140">
        <f t="shared" si="0"/>
        <v>4651.0869000000002</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205</v>
      </c>
      <c r="B30" s="153" t="s">
        <v>34</v>
      </c>
      <c r="C30" s="153" t="s">
        <v>292</v>
      </c>
      <c r="D30" s="153" t="s">
        <v>279</v>
      </c>
      <c r="E30" s="152">
        <v>1</v>
      </c>
      <c r="F30" s="151" t="s">
        <v>257</v>
      </c>
      <c r="G30" s="150"/>
      <c r="H30" s="119">
        <v>930.21738000000005</v>
      </c>
      <c r="I30" s="119">
        <v>3720.8695200000002</v>
      </c>
      <c r="J30" s="140">
        <f t="shared" si="0"/>
        <v>4651.0869000000002</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158" t="s">
        <v>204</v>
      </c>
      <c r="B31" s="153" t="s">
        <v>34</v>
      </c>
      <c r="C31" s="153" t="s">
        <v>285</v>
      </c>
      <c r="D31" s="153" t="s">
        <v>279</v>
      </c>
      <c r="E31" s="152">
        <v>1</v>
      </c>
      <c r="F31" s="151" t="s">
        <v>256</v>
      </c>
      <c r="G31" s="150"/>
      <c r="H31" s="119">
        <v>930.21738000000005</v>
      </c>
      <c r="I31" s="119">
        <v>3720.8695200000002</v>
      </c>
      <c r="J31" s="140">
        <f t="shared" si="0"/>
        <v>4651.0869000000002</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201" t="s">
        <v>203</v>
      </c>
      <c r="B32" s="153" t="s">
        <v>34</v>
      </c>
      <c r="C32" s="153" t="s">
        <v>286</v>
      </c>
      <c r="D32" s="153" t="s">
        <v>279</v>
      </c>
      <c r="E32" s="152">
        <v>1</v>
      </c>
      <c r="F32" s="205" t="s">
        <v>255</v>
      </c>
      <c r="G32" s="150"/>
      <c r="H32" s="119">
        <v>930.21738000000005</v>
      </c>
      <c r="I32" s="119">
        <v>3720.8695200000002</v>
      </c>
      <c r="J32" s="140">
        <f t="shared" si="0"/>
        <v>4651.0869000000002</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202</v>
      </c>
      <c r="B33" s="153" t="s">
        <v>34</v>
      </c>
      <c r="C33" s="153" t="s">
        <v>282</v>
      </c>
      <c r="D33" s="153" t="s">
        <v>279</v>
      </c>
      <c r="E33" s="152">
        <v>1</v>
      </c>
      <c r="F33" s="151" t="s">
        <v>254</v>
      </c>
      <c r="G33" s="150"/>
      <c r="H33" s="119">
        <v>930.21738000000005</v>
      </c>
      <c r="I33" s="119">
        <v>3720.8695200000002</v>
      </c>
      <c r="J33" s="140">
        <f t="shared" si="0"/>
        <v>4651.0869000000002</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201</v>
      </c>
      <c r="B34" s="153" t="s">
        <v>34</v>
      </c>
      <c r="C34" s="153" t="s">
        <v>285</v>
      </c>
      <c r="D34" s="153" t="s">
        <v>279</v>
      </c>
      <c r="E34" s="152">
        <v>1</v>
      </c>
      <c r="F34" s="151" t="s">
        <v>253</v>
      </c>
      <c r="G34" s="150"/>
      <c r="H34" s="119">
        <v>930.21738000000005</v>
      </c>
      <c r="I34" s="119">
        <v>3720.8695200000002</v>
      </c>
      <c r="J34" s="140">
        <f t="shared" si="0"/>
        <v>4651.0869000000002</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200</v>
      </c>
      <c r="B35" s="153" t="s">
        <v>34</v>
      </c>
      <c r="C35" s="153" t="s">
        <v>293</v>
      </c>
      <c r="D35" s="153" t="s">
        <v>280</v>
      </c>
      <c r="E35" s="152">
        <v>1</v>
      </c>
      <c r="F35" s="151" t="s">
        <v>252</v>
      </c>
      <c r="G35" s="150"/>
      <c r="H35" s="119">
        <v>930.21738000000005</v>
      </c>
      <c r="I35" s="119">
        <v>3720.8695200000002</v>
      </c>
      <c r="J35" s="140">
        <f t="shared" si="0"/>
        <v>4651.0869000000002</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1039</v>
      </c>
      <c r="B36" s="153" t="s">
        <v>34</v>
      </c>
      <c r="C36" s="153" t="s">
        <v>295</v>
      </c>
      <c r="D36" s="153" t="s">
        <v>279</v>
      </c>
      <c r="E36" s="152">
        <v>1</v>
      </c>
      <c r="F36" s="151" t="s">
        <v>249</v>
      </c>
      <c r="G36" s="150"/>
      <c r="H36" s="119">
        <v>930.21738000000005</v>
      </c>
      <c r="I36" s="119">
        <v>3720.8695200000002</v>
      </c>
      <c r="J36" s="140">
        <f t="shared" si="0"/>
        <v>4651.0869000000002</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199</v>
      </c>
      <c r="B37" s="153" t="s">
        <v>36</v>
      </c>
      <c r="C37" s="153" t="s">
        <v>288</v>
      </c>
      <c r="D37" s="153" t="s">
        <v>280</v>
      </c>
      <c r="E37" s="152">
        <v>1</v>
      </c>
      <c r="F37" s="151" t="s">
        <v>251</v>
      </c>
      <c r="G37" s="150"/>
      <c r="H37" s="119">
        <v>807.29492399999992</v>
      </c>
      <c r="I37" s="119">
        <v>3229.1796959999997</v>
      </c>
      <c r="J37" s="140">
        <f t="shared" si="0"/>
        <v>4036.4746199999995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198</v>
      </c>
      <c r="B38" s="153" t="s">
        <v>36</v>
      </c>
      <c r="C38" s="153" t="s">
        <v>294</v>
      </c>
      <c r="D38" s="153" t="s">
        <v>279</v>
      </c>
      <c r="E38" s="152">
        <v>1</v>
      </c>
      <c r="F38" s="151" t="s">
        <v>250</v>
      </c>
      <c r="G38" s="150"/>
      <c r="H38" s="119">
        <v>807.29492399999992</v>
      </c>
      <c r="I38" s="119">
        <v>3229.1796959999997</v>
      </c>
      <c r="J38" s="140">
        <f t="shared" si="0"/>
        <v>4036.4746199999995</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196</v>
      </c>
      <c r="B39" s="153" t="s">
        <v>36</v>
      </c>
      <c r="C39" s="153" t="s">
        <v>295</v>
      </c>
      <c r="D39" s="153" t="s">
        <v>279</v>
      </c>
      <c r="E39" s="152">
        <v>1</v>
      </c>
      <c r="F39" s="151" t="s">
        <v>248</v>
      </c>
      <c r="G39" s="150"/>
      <c r="H39" s="119">
        <v>807.29492399999992</v>
      </c>
      <c r="I39" s="119">
        <v>3229.1796959999997</v>
      </c>
      <c r="J39" s="140">
        <f t="shared" ref="J39:J68" si="1">SUM(G39:I39)</f>
        <v>4036.4746199999995</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329</v>
      </c>
      <c r="B40" s="153" t="s">
        <v>38</v>
      </c>
      <c r="C40" s="153" t="s">
        <v>1038</v>
      </c>
      <c r="D40" s="153" t="s">
        <v>280</v>
      </c>
      <c r="E40" s="152">
        <v>1</v>
      </c>
      <c r="F40" s="151" t="s">
        <v>240</v>
      </c>
      <c r="G40" s="150"/>
      <c r="H40" s="119">
        <v>664.44228000000021</v>
      </c>
      <c r="I40" s="119">
        <v>2657.7691200000008</v>
      </c>
      <c r="J40" s="140">
        <f t="shared" si="1"/>
        <v>3322.211400000001</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329</v>
      </c>
      <c r="B41" s="153" t="s">
        <v>38</v>
      </c>
      <c r="C41" s="153" t="s">
        <v>285</v>
      </c>
      <c r="D41" s="153" t="s">
        <v>279</v>
      </c>
      <c r="E41" s="152">
        <v>1</v>
      </c>
      <c r="F41" s="151" t="s">
        <v>247</v>
      </c>
      <c r="G41" s="150"/>
      <c r="H41" s="119">
        <v>664.44228000000021</v>
      </c>
      <c r="I41" s="119">
        <v>2657.7691200000008</v>
      </c>
      <c r="J41" s="140">
        <f t="shared" si="1"/>
        <v>3322.211400000001</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329</v>
      </c>
      <c r="B42" s="153" t="s">
        <v>38</v>
      </c>
      <c r="C42" s="153" t="s">
        <v>285</v>
      </c>
      <c r="D42" s="153" t="s">
        <v>279</v>
      </c>
      <c r="E42" s="152">
        <v>1</v>
      </c>
      <c r="F42" s="151" t="s">
        <v>246</v>
      </c>
      <c r="G42" s="150"/>
      <c r="H42" s="119">
        <v>664.44228000000021</v>
      </c>
      <c r="I42" s="119">
        <v>2657.7691200000008</v>
      </c>
      <c r="J42" s="140">
        <f t="shared" si="1"/>
        <v>3322.211400000001</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329</v>
      </c>
      <c r="B43" s="153" t="s">
        <v>38</v>
      </c>
      <c r="C43" s="153" t="s">
        <v>285</v>
      </c>
      <c r="D43" s="153" t="s">
        <v>279</v>
      </c>
      <c r="E43" s="152">
        <v>1</v>
      </c>
      <c r="F43" s="151" t="s">
        <v>245</v>
      </c>
      <c r="G43" s="150"/>
      <c r="H43" s="119">
        <v>664.44228000000021</v>
      </c>
      <c r="I43" s="119">
        <v>2657.7691200000008</v>
      </c>
      <c r="J43" s="140">
        <f t="shared" si="1"/>
        <v>3322.211400000001</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194</v>
      </c>
      <c r="B44" s="153" t="s">
        <v>38</v>
      </c>
      <c r="C44" s="153" t="s">
        <v>282</v>
      </c>
      <c r="D44" s="153" t="s">
        <v>280</v>
      </c>
      <c r="E44" s="152">
        <v>1</v>
      </c>
      <c r="F44" s="151" t="s">
        <v>959</v>
      </c>
      <c r="G44" s="150"/>
      <c r="H44" s="119">
        <v>664.44228000000021</v>
      </c>
      <c r="I44" s="119">
        <v>2657.7691200000008</v>
      </c>
      <c r="J44" s="140">
        <f t="shared" si="1"/>
        <v>3322.211400000001</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193</v>
      </c>
      <c r="B45" s="153" t="s">
        <v>40</v>
      </c>
      <c r="C45" s="153" t="s">
        <v>288</v>
      </c>
      <c r="D45" s="153" t="s">
        <v>279</v>
      </c>
      <c r="E45" s="152">
        <v>1</v>
      </c>
      <c r="F45" s="151" t="s">
        <v>244</v>
      </c>
      <c r="G45" s="150"/>
      <c r="H45" s="119">
        <v>431.88718</v>
      </c>
      <c r="I45" s="119">
        <v>1727.54872</v>
      </c>
      <c r="J45" s="140">
        <f t="shared" si="1"/>
        <v>2159.4358999999999</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285</v>
      </c>
      <c r="D46" s="153" t="s">
        <v>279</v>
      </c>
      <c r="E46" s="152">
        <v>1</v>
      </c>
      <c r="F46" s="151" t="s">
        <v>243</v>
      </c>
      <c r="G46" s="150"/>
      <c r="H46" s="119">
        <v>431.88718</v>
      </c>
      <c r="I46" s="119">
        <v>1727.54872</v>
      </c>
      <c r="J46" s="140">
        <f t="shared" si="1"/>
        <v>2159.4358999999999</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296</v>
      </c>
      <c r="D47" s="153" t="s">
        <v>279</v>
      </c>
      <c r="E47" s="152">
        <v>1</v>
      </c>
      <c r="F47" s="151" t="s">
        <v>242</v>
      </c>
      <c r="G47" s="150"/>
      <c r="H47" s="119">
        <v>431.88718</v>
      </c>
      <c r="I47" s="119">
        <v>1727.54872</v>
      </c>
      <c r="J47" s="140">
        <f t="shared" si="1"/>
        <v>2159.4358999999999</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282</v>
      </c>
      <c r="D48" s="153" t="s">
        <v>279</v>
      </c>
      <c r="E48" s="152">
        <v>1</v>
      </c>
      <c r="F48" s="151" t="s">
        <v>241</v>
      </c>
      <c r="G48" s="150"/>
      <c r="H48" s="119">
        <v>431.88718</v>
      </c>
      <c r="I48" s="119">
        <v>1727.54872</v>
      </c>
      <c r="J48" s="140">
        <f t="shared" si="1"/>
        <v>2159.4358999999999</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c r="D49" s="153" t="s">
        <v>368</v>
      </c>
      <c r="E49" s="152">
        <v>1</v>
      </c>
      <c r="F49" s="182" t="s">
        <v>1037</v>
      </c>
      <c r="G49" s="150"/>
      <c r="H49" s="119">
        <v>431.88718</v>
      </c>
      <c r="I49" s="119">
        <v>1727.54872</v>
      </c>
      <c r="J49" s="140">
        <f t="shared" si="1"/>
        <v>2159.4358999999999</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279</v>
      </c>
      <c r="E50" s="152">
        <v>1</v>
      </c>
      <c r="F50" s="151" t="s">
        <v>239</v>
      </c>
      <c r="G50" s="150"/>
      <c r="H50" s="119">
        <v>431.88718</v>
      </c>
      <c r="I50" s="119">
        <v>1727.54872</v>
      </c>
      <c r="J50" s="140">
        <f t="shared" si="1"/>
        <v>2159.4358999999999</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1" t="s">
        <v>238</v>
      </c>
      <c r="G51" s="150"/>
      <c r="H51" s="119">
        <v>431.88718</v>
      </c>
      <c r="I51" s="119">
        <v>1727.54872</v>
      </c>
      <c r="J51" s="140">
        <f t="shared" si="1"/>
        <v>2159.4358999999999</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183</v>
      </c>
      <c r="D52" s="153" t="s">
        <v>280</v>
      </c>
      <c r="E52" s="152">
        <v>1</v>
      </c>
      <c r="F52" s="158" t="s">
        <v>237</v>
      </c>
      <c r="G52" s="150"/>
      <c r="H52" s="119">
        <v>431.88718</v>
      </c>
      <c r="I52" s="119">
        <v>1727.54872</v>
      </c>
      <c r="J52" s="140">
        <f t="shared" si="1"/>
        <v>2159.4358999999999</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192</v>
      </c>
      <c r="B53" s="153" t="s">
        <v>40</v>
      </c>
      <c r="C53" s="153" t="s">
        <v>183</v>
      </c>
      <c r="D53" s="153" t="s">
        <v>279</v>
      </c>
      <c r="E53" s="152">
        <v>1</v>
      </c>
      <c r="F53" s="158" t="s">
        <v>236</v>
      </c>
      <c r="G53" s="150"/>
      <c r="H53" s="119">
        <v>431.88718</v>
      </c>
      <c r="I53" s="119">
        <v>1727.54872</v>
      </c>
      <c r="J53" s="140">
        <f t="shared" si="1"/>
        <v>2159.4358999999999</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192</v>
      </c>
      <c r="B54" s="153" t="s">
        <v>40</v>
      </c>
      <c r="C54" s="153" t="s">
        <v>296</v>
      </c>
      <c r="D54" s="153" t="s">
        <v>279</v>
      </c>
      <c r="E54" s="152">
        <v>1</v>
      </c>
      <c r="F54" s="158" t="s">
        <v>1019</v>
      </c>
      <c r="G54" s="150"/>
      <c r="H54" s="119">
        <v>431.88718</v>
      </c>
      <c r="I54" s="119">
        <v>1727.54872</v>
      </c>
      <c r="J54" s="140">
        <f t="shared" si="1"/>
        <v>2159.4358999999999</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192</v>
      </c>
      <c r="B55" s="153" t="s">
        <v>40</v>
      </c>
      <c r="C55" s="153" t="s">
        <v>1036</v>
      </c>
      <c r="D55" s="153" t="s">
        <v>280</v>
      </c>
      <c r="E55" s="152">
        <v>1</v>
      </c>
      <c r="F55" s="205" t="s">
        <v>1035</v>
      </c>
      <c r="G55" s="150"/>
      <c r="H55" s="119">
        <v>431.88718</v>
      </c>
      <c r="I55" s="119">
        <v>1727.54872</v>
      </c>
      <c r="J55" s="140">
        <f t="shared" si="1"/>
        <v>2159.4358999999999</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298</v>
      </c>
      <c r="D56" s="153" t="s">
        <v>280</v>
      </c>
      <c r="E56" s="152">
        <v>1</v>
      </c>
      <c r="F56" s="151" t="s">
        <v>234</v>
      </c>
      <c r="G56" s="150"/>
      <c r="H56" s="119">
        <v>431.88718</v>
      </c>
      <c r="I56" s="119">
        <v>1727.54872</v>
      </c>
      <c r="J56" s="140">
        <f t="shared" si="1"/>
        <v>2159.4358999999999</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296</v>
      </c>
      <c r="D57" s="153" t="s">
        <v>279</v>
      </c>
      <c r="E57" s="152">
        <v>1</v>
      </c>
      <c r="F57" s="158" t="s">
        <v>233</v>
      </c>
      <c r="G57" s="150"/>
      <c r="H57" s="119">
        <v>431.88718</v>
      </c>
      <c r="I57" s="119">
        <v>1727.54872</v>
      </c>
      <c r="J57" s="140">
        <f t="shared" si="1"/>
        <v>2159.4358999999999</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282</v>
      </c>
      <c r="D58" s="153" t="s">
        <v>279</v>
      </c>
      <c r="E58" s="152">
        <v>1</v>
      </c>
      <c r="F58" s="151" t="s">
        <v>232</v>
      </c>
      <c r="G58" s="150"/>
      <c r="H58" s="119">
        <v>431.88718</v>
      </c>
      <c r="I58" s="119">
        <v>1727.54872</v>
      </c>
      <c r="J58" s="140">
        <f t="shared" si="1"/>
        <v>2159.4358999999999</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299</v>
      </c>
      <c r="D59" s="153" t="s">
        <v>279</v>
      </c>
      <c r="E59" s="152">
        <v>1</v>
      </c>
      <c r="F59" s="151" t="s">
        <v>951</v>
      </c>
      <c r="G59" s="150"/>
      <c r="H59" s="119">
        <v>431.88718</v>
      </c>
      <c r="I59" s="119">
        <v>1727.54872</v>
      </c>
      <c r="J59" s="140">
        <f t="shared" si="1"/>
        <v>2159.4358999999999</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190</v>
      </c>
      <c r="B60" s="153" t="s">
        <v>40</v>
      </c>
      <c r="C60" s="153" t="s">
        <v>291</v>
      </c>
      <c r="D60" s="153" t="s">
        <v>279</v>
      </c>
      <c r="E60" s="152">
        <v>1</v>
      </c>
      <c r="F60" s="151" t="s">
        <v>936</v>
      </c>
      <c r="G60" s="150"/>
      <c r="H60" s="119">
        <v>431.88718</v>
      </c>
      <c r="I60" s="119">
        <v>1727.54872</v>
      </c>
      <c r="J60" s="140">
        <f t="shared" si="1"/>
        <v>2159.4358999999999</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190</v>
      </c>
      <c r="B61" s="153" t="s">
        <v>40</v>
      </c>
      <c r="C61" s="153" t="s">
        <v>183</v>
      </c>
      <c r="D61" s="153" t="s">
        <v>280</v>
      </c>
      <c r="E61" s="152">
        <v>1</v>
      </c>
      <c r="F61" s="163" t="s">
        <v>976</v>
      </c>
      <c r="G61" s="150"/>
      <c r="H61" s="119">
        <v>431.88718</v>
      </c>
      <c r="I61" s="119">
        <v>1727.54872</v>
      </c>
      <c r="J61" s="140">
        <f t="shared" si="1"/>
        <v>2159.4358999999999</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189</v>
      </c>
      <c r="B62" s="153" t="s">
        <v>40</v>
      </c>
      <c r="C62" s="153" t="s">
        <v>300</v>
      </c>
      <c r="D62" s="153" t="s">
        <v>280</v>
      </c>
      <c r="E62" s="152">
        <v>1</v>
      </c>
      <c r="F62" s="151" t="s">
        <v>565</v>
      </c>
      <c r="G62" s="150"/>
      <c r="H62" s="119">
        <v>431.88718</v>
      </c>
      <c r="I62" s="119">
        <v>1727.54872</v>
      </c>
      <c r="J62" s="140">
        <f t="shared" si="1"/>
        <v>2159.4358999999999</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188</v>
      </c>
      <c r="B63" s="153" t="s">
        <v>40</v>
      </c>
      <c r="C63" s="153" t="s">
        <v>301</v>
      </c>
      <c r="D63" s="153" t="s">
        <v>280</v>
      </c>
      <c r="E63" s="152">
        <v>1</v>
      </c>
      <c r="F63" s="151" t="s">
        <v>229</v>
      </c>
      <c r="G63" s="150"/>
      <c r="H63" s="119">
        <v>431.88718</v>
      </c>
      <c r="I63" s="119">
        <v>1727.54872</v>
      </c>
      <c r="J63" s="140">
        <f t="shared" si="1"/>
        <v>2159.4358999999999</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183</v>
      </c>
      <c r="D64" s="153" t="s">
        <v>279</v>
      </c>
      <c r="E64" s="152">
        <v>1</v>
      </c>
      <c r="F64" s="151" t="s">
        <v>228</v>
      </c>
      <c r="G64" s="150"/>
      <c r="H64" s="119">
        <v>232.55510000000001</v>
      </c>
      <c r="I64" s="119">
        <v>930.22040000000004</v>
      </c>
      <c r="J64" s="140">
        <f t="shared" si="1"/>
        <v>1162.7755</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288</v>
      </c>
      <c r="D65" s="153" t="s">
        <v>279</v>
      </c>
      <c r="E65" s="152">
        <v>1</v>
      </c>
      <c r="F65" s="151" t="s">
        <v>227</v>
      </c>
      <c r="G65" s="150"/>
      <c r="H65" s="119">
        <v>232.55510000000001</v>
      </c>
      <c r="I65" s="119">
        <v>930.22040000000004</v>
      </c>
      <c r="J65" s="140">
        <f t="shared" si="1"/>
        <v>1162.7755</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955</v>
      </c>
      <c r="G66" s="150"/>
      <c r="H66" s="119">
        <v>232.55510000000001</v>
      </c>
      <c r="I66" s="119">
        <v>930.22040000000004</v>
      </c>
      <c r="J66" s="140">
        <f t="shared" si="1"/>
        <v>1162.7755</v>
      </c>
      <c r="K66" s="131"/>
      <c r="L66" s="131"/>
      <c r="M66" s="131"/>
      <c r="N66" s="131"/>
      <c r="O66" s="131"/>
      <c r="P66" s="131"/>
      <c r="Q66" s="131"/>
      <c r="R66" s="149"/>
      <c r="S66" s="149"/>
      <c r="T66" s="149"/>
      <c r="U66" s="149"/>
      <c r="V66" s="149"/>
      <c r="W66" s="149"/>
      <c r="X66" s="149"/>
      <c r="Y66" s="149"/>
      <c r="Z66" s="149"/>
      <c r="AA66" s="149"/>
      <c r="AB66" s="149"/>
      <c r="AC66" s="149"/>
      <c r="AD66" s="149"/>
    </row>
    <row r="67" spans="1:30" x14ac:dyDescent="0.2">
      <c r="A67" s="192" t="s">
        <v>187</v>
      </c>
      <c r="B67" s="153" t="s">
        <v>44</v>
      </c>
      <c r="C67" s="153" t="s">
        <v>293</v>
      </c>
      <c r="D67" s="153" t="s">
        <v>279</v>
      </c>
      <c r="E67" s="152">
        <v>1</v>
      </c>
      <c r="F67" s="151" t="s">
        <v>226</v>
      </c>
      <c r="G67" s="150"/>
      <c r="H67" s="119">
        <v>232.55510000000001</v>
      </c>
      <c r="I67" s="119">
        <v>930.22040000000004</v>
      </c>
      <c r="J67" s="140">
        <f t="shared" si="1"/>
        <v>1162.7755</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92" t="s">
        <v>187</v>
      </c>
      <c r="B68" s="153" t="s">
        <v>44</v>
      </c>
      <c r="C68" s="153" t="s">
        <v>286</v>
      </c>
      <c r="D68" s="153" t="s">
        <v>279</v>
      </c>
      <c r="E68" s="152">
        <v>1</v>
      </c>
      <c r="F68" s="151" t="s">
        <v>972</v>
      </c>
      <c r="G68" s="150"/>
      <c r="H68" s="119">
        <v>232.55510000000001</v>
      </c>
      <c r="I68" s="119">
        <v>930.22040000000004</v>
      </c>
      <c r="J68" s="140">
        <f t="shared" si="1"/>
        <v>1162.7755</v>
      </c>
      <c r="K68" s="131"/>
      <c r="L68" s="131"/>
      <c r="M68" s="131"/>
      <c r="N68" s="131"/>
      <c r="O68" s="131"/>
      <c r="P68" s="131"/>
      <c r="Q68" s="131"/>
      <c r="R68" s="149"/>
      <c r="S68" s="149"/>
      <c r="T68" s="149"/>
      <c r="U68" s="149"/>
      <c r="V68" s="149"/>
      <c r="W68" s="149"/>
      <c r="X68" s="149"/>
      <c r="Y68" s="149"/>
      <c r="Z68" s="149"/>
      <c r="AA68" s="149"/>
      <c r="AB68" s="149"/>
      <c r="AC68" s="149"/>
      <c r="AD68" s="149"/>
    </row>
    <row r="69" spans="1:30" ht="45" x14ac:dyDescent="0.2">
      <c r="A69" s="137" t="s">
        <v>14</v>
      </c>
      <c r="B69" s="137" t="s">
        <v>15</v>
      </c>
      <c r="C69" s="136" t="s">
        <v>16</v>
      </c>
      <c r="D69" s="136" t="s">
        <v>17</v>
      </c>
      <c r="E69" s="136" t="s">
        <v>18</v>
      </c>
      <c r="F69" s="135"/>
      <c r="G69" s="136" t="s">
        <v>19</v>
      </c>
      <c r="H69" s="136" t="s">
        <v>20</v>
      </c>
      <c r="I69" s="136" t="s">
        <v>21</v>
      </c>
      <c r="J69" s="136" t="s">
        <v>22</v>
      </c>
      <c r="K69" s="131"/>
      <c r="L69" s="131"/>
      <c r="M69" s="131"/>
      <c r="N69" s="131"/>
      <c r="O69" s="131"/>
      <c r="P69" s="131"/>
      <c r="Q69" s="131"/>
      <c r="R69" s="149"/>
      <c r="S69" s="149"/>
      <c r="T69" s="149"/>
      <c r="U69" s="149"/>
      <c r="V69" s="149"/>
      <c r="W69" s="149"/>
      <c r="X69" s="149"/>
      <c r="Y69" s="149"/>
      <c r="Z69" s="149"/>
      <c r="AA69" s="149"/>
      <c r="AB69" s="149"/>
      <c r="AC69" s="149"/>
      <c r="AD69" s="149"/>
    </row>
    <row r="70" spans="1:30" x14ac:dyDescent="0.2">
      <c r="A70" s="144" t="s">
        <v>23</v>
      </c>
      <c r="B70" s="152" t="s">
        <v>24</v>
      </c>
      <c r="C70" s="142">
        <f>SUMIFS($E$7:$E$68,$B$7:$B$68,"DAS",$D$7:$D$68,"&lt;&gt;VAGO")</f>
        <v>1</v>
      </c>
      <c r="D70" s="142">
        <f>SUMIFS($E$7:$E$68,$B$7:$B$68,"DAS",$D$7:$D$68,"VAGO")</f>
        <v>0</v>
      </c>
      <c r="E70" s="142">
        <f t="shared" ref="E70:E80" si="2">C70+D70</f>
        <v>1</v>
      </c>
      <c r="F70" s="148"/>
      <c r="G70" s="204">
        <f>SUMIF($B$7:$B$68,"DAS",$G$7:$G$68)</f>
        <v>0</v>
      </c>
      <c r="H70" s="204">
        <f>SUMIF($B$7:$B$68,"DAS",$H$7:$H$68)</f>
        <v>10570</v>
      </c>
      <c r="I70" s="204">
        <f>SUMIF($B$7:$B$68,"DAS",$I$7:$I$68)</f>
        <v>0</v>
      </c>
      <c r="J70" s="204">
        <f>SUMIF($B$7:$B$68,"DAS",$J$7:$J$68)</f>
        <v>10570</v>
      </c>
      <c r="K70" s="130"/>
      <c r="L70" s="130"/>
      <c r="M70" s="130"/>
      <c r="N70" s="130"/>
      <c r="O70" s="130"/>
      <c r="P70" s="130"/>
      <c r="Q70" s="130"/>
    </row>
    <row r="71" spans="1:30" x14ac:dyDescent="0.2">
      <c r="A71" s="144" t="s">
        <v>25</v>
      </c>
      <c r="B71" s="152" t="s">
        <v>26</v>
      </c>
      <c r="C71" s="142">
        <f>SUMIFS($E$7:$E$68,$B$7:$B$68,"DAS-1",$D$7:$D$68,"&lt;&gt;VAGO")</f>
        <v>3</v>
      </c>
      <c r="D71" s="142">
        <f>SUMIFS($E$7:$E$68,$B$7:$B$68,"DAS-1",$D$7:$D$68,"VAGO")</f>
        <v>0</v>
      </c>
      <c r="E71" s="142">
        <f t="shared" si="2"/>
        <v>3</v>
      </c>
      <c r="F71" s="141"/>
      <c r="G71" s="204">
        <f>SUMIF($B$7:$B$68,"DAS-1",$G$7:$G$68)</f>
        <v>0</v>
      </c>
      <c r="H71" s="204">
        <f>SUMIF($B$7:$B$68,"DAS-1",$H$7:$H$68)</f>
        <v>5448.4182400000009</v>
      </c>
      <c r="I71" s="204">
        <f>SUMIF($B$7:$B$68,"DAS-1",$I$7:$I$68)</f>
        <v>21793.67296</v>
      </c>
      <c r="J71" s="204">
        <f>SUMIF($B$7:$B$68,"DAS-1",$J$7:$J$68)</f>
        <v>27242.091199999999</v>
      </c>
      <c r="K71" s="130"/>
      <c r="L71" s="130"/>
      <c r="M71" s="130"/>
      <c r="N71" s="130"/>
      <c r="O71" s="130"/>
      <c r="P71" s="130"/>
      <c r="Q71" s="130"/>
    </row>
    <row r="72" spans="1:30" x14ac:dyDescent="0.2">
      <c r="A72" s="144" t="s">
        <v>27</v>
      </c>
      <c r="B72" s="152" t="s">
        <v>28</v>
      </c>
      <c r="C72" s="142">
        <f>SUMIFS($E$7:$E$68,$B$7:$B$68,"DAS-2",$D$7:$D$68,"&lt;&gt;VAGO")</f>
        <v>5</v>
      </c>
      <c r="D72" s="142">
        <f>SUMIFS($E$7:$E$68,$B$7:$B$68,"DAS-2",$D$7:$D$68,"VAGO")</f>
        <v>0</v>
      </c>
      <c r="E72" s="142">
        <f t="shared" si="2"/>
        <v>5</v>
      </c>
      <c r="F72" s="141"/>
      <c r="G72" s="204">
        <f>SUMIF($B$7:$B$68,"DAS-2",$G$7:$G$68)</f>
        <v>0</v>
      </c>
      <c r="H72" s="204">
        <f>SUMIF($B$7:$B$68,"DAS-2",$H$7:$H$68)</f>
        <v>7308.8529999999992</v>
      </c>
      <c r="I72" s="204">
        <f>SUMIF($B$7:$B$68,"DAS-2",$I$7:$I$68)</f>
        <v>29235.411999999997</v>
      </c>
      <c r="J72" s="204">
        <f>SUMIF($B$7:$B$68,"DAS-2",$J$7:$J$68)</f>
        <v>36544.264999999999</v>
      </c>
      <c r="K72" s="130"/>
      <c r="L72" s="130"/>
      <c r="M72" s="130"/>
      <c r="N72" s="130"/>
      <c r="O72" s="130"/>
      <c r="P72" s="130"/>
      <c r="Q72" s="130"/>
    </row>
    <row r="73" spans="1:30" x14ac:dyDescent="0.2">
      <c r="A73" s="144" t="s">
        <v>29</v>
      </c>
      <c r="B73" s="152" t="s">
        <v>30</v>
      </c>
      <c r="C73" s="142">
        <f>SUMIFS($E$7:$E$68,$B$7:$B$68,"DAS-3",$D$7:$D$68,"&lt;&gt;VAGO")</f>
        <v>8</v>
      </c>
      <c r="D73" s="142">
        <f>SUMIFS($E$7:$E$68,$B$7:$B$68,"DAS-3",$D$7:$D$68,"VAGO")</f>
        <v>0</v>
      </c>
      <c r="E73" s="142">
        <f t="shared" si="2"/>
        <v>8</v>
      </c>
      <c r="F73" s="141"/>
      <c r="G73" s="204">
        <f>SUMIF($B$7:$B$68,"DAS-3",$G$7:$G$68)</f>
        <v>0</v>
      </c>
      <c r="H73" s="204">
        <f>SUMIF($B$7:$B$68,"DAS-3",$H$7:$H$68)</f>
        <v>9833.724000000002</v>
      </c>
      <c r="I73" s="204">
        <f>SUMIF($B$7:$B$68,"DAS-3",$I$7:$I$68)</f>
        <v>39334.896000000008</v>
      </c>
      <c r="J73" s="204">
        <f>SUMIF($B$7:$B$68,"DAS-3",$J$7:$J$68)</f>
        <v>49168.62</v>
      </c>
      <c r="K73" s="130"/>
      <c r="L73" s="130"/>
      <c r="M73" s="130"/>
      <c r="N73" s="130"/>
      <c r="O73" s="130"/>
      <c r="P73" s="130"/>
      <c r="Q73" s="130"/>
    </row>
    <row r="74" spans="1:30" x14ac:dyDescent="0.2">
      <c r="A74" s="147" t="s">
        <v>31</v>
      </c>
      <c r="B74" s="152" t="s">
        <v>32</v>
      </c>
      <c r="C74" s="142">
        <f>SUMIFS($E$7:$E$68,$B$7:$B$68,"DAS-4",$D$7:$D$68,"&lt;&gt;VAGO")</f>
        <v>4</v>
      </c>
      <c r="D74" s="142">
        <f>SUMIFS($E$7:$E$68,$B$7:$B$68,"DAS-4",$D$7:$D$68,"VAGO")</f>
        <v>0</v>
      </c>
      <c r="E74" s="142">
        <f t="shared" si="2"/>
        <v>4</v>
      </c>
      <c r="F74" s="145"/>
      <c r="G74" s="204">
        <f>SUMIF($B$7:$B$68,"DAS-4",$G$7:$G$68)</f>
        <v>0</v>
      </c>
      <c r="H74" s="204">
        <f>SUMIF($B$7:$B$68,"DAS-4",$H$7:$H$68)</f>
        <v>4518.1978400000007</v>
      </c>
      <c r="I74" s="204">
        <f>SUMIF($B$7:$B$68,"DAS-4",$I$7:$I$68)</f>
        <v>18072.791360000003</v>
      </c>
      <c r="J74" s="204">
        <f>SUMIF($B$7:$B$68,"DAS-4",$J$7:$J$68)</f>
        <v>22590.989200000004</v>
      </c>
      <c r="K74" s="130"/>
      <c r="L74" s="130"/>
      <c r="M74" s="130"/>
      <c r="N74" s="130"/>
      <c r="O74" s="130"/>
      <c r="P74" s="130"/>
      <c r="Q74" s="130"/>
    </row>
    <row r="75" spans="1:30" x14ac:dyDescent="0.2">
      <c r="A75" s="147" t="s">
        <v>33</v>
      </c>
      <c r="B75" s="152" t="s">
        <v>34</v>
      </c>
      <c r="C75" s="142">
        <f>SUMIFS($E$7:$E$68,$B$7:$B$68,"DAS-5",$D$7:$D$68,"&lt;&gt;VAGO")</f>
        <v>9</v>
      </c>
      <c r="D75" s="142">
        <f>SUMIFS($E$7:$E$68,$B$7:$B$68,"DAS-5",$D$7:$D$68,"VAGO")</f>
        <v>0</v>
      </c>
      <c r="E75" s="142">
        <f t="shared" si="2"/>
        <v>9</v>
      </c>
      <c r="F75" s="145"/>
      <c r="G75" s="204">
        <f>SUMIF($B$7:$B$68,"DAS-5",$G$7:$G$68)</f>
        <v>0</v>
      </c>
      <c r="H75" s="204">
        <f>SUMIF($B$7:$B$68,"DAS-5",$H$7:$H$68)</f>
        <v>8371.9564200000004</v>
      </c>
      <c r="I75" s="204">
        <f>SUMIF($B$7:$B$68,"DAS-5",$I$7:$I$68)</f>
        <v>33487.825680000002</v>
      </c>
      <c r="J75" s="204">
        <f>SUMIF($B$7:$B$68,"DAS-5",$J$7:$J$68)</f>
        <v>41859.782100000011</v>
      </c>
      <c r="K75" s="130"/>
      <c r="L75" s="130"/>
      <c r="M75" s="130"/>
      <c r="N75" s="130"/>
      <c r="O75" s="130"/>
      <c r="P75" s="130"/>
      <c r="Q75" s="130"/>
    </row>
    <row r="76" spans="1:30" x14ac:dyDescent="0.2">
      <c r="A76" s="147" t="s">
        <v>35</v>
      </c>
      <c r="B76" s="152" t="s">
        <v>36</v>
      </c>
      <c r="C76" s="142">
        <f>SUMIFS($E$7:$E$68,$B$7:$B$68,"CAA-1",$D$7:$D$68,"&lt;&gt;VAGO")</f>
        <v>3</v>
      </c>
      <c r="D76" s="142">
        <f>SUMIFS($E$7:$E$68,$B$7:$B$68,"CAA-1",$D$7:$D$68,"VAGO")</f>
        <v>0</v>
      </c>
      <c r="E76" s="142">
        <f t="shared" si="2"/>
        <v>3</v>
      </c>
      <c r="F76" s="145"/>
      <c r="G76" s="204">
        <f>SUMIF($B$7:$B$68,"CAA-1",$G$7:$G$68)</f>
        <v>0</v>
      </c>
      <c r="H76" s="204">
        <f>SUMIF($B$7:$B$68,"CAA-1",$H$7:$H$68)</f>
        <v>2421.8847719999999</v>
      </c>
      <c r="I76" s="204">
        <f>SUMIF($B$7:$B$68,"CAA-1",$I$7:$I$68)</f>
        <v>9687.5390879999995</v>
      </c>
      <c r="J76" s="204">
        <f>SUMIF($B$7:$B$68,"CAA-1",$J$7:$J$68)</f>
        <v>12109.423859999999</v>
      </c>
      <c r="K76" s="130"/>
      <c r="L76" s="130"/>
      <c r="M76" s="130"/>
      <c r="N76" s="130"/>
      <c r="O76" s="130"/>
      <c r="P76" s="130"/>
      <c r="Q76" s="130"/>
    </row>
    <row r="77" spans="1:30" x14ac:dyDescent="0.2">
      <c r="A77" s="147" t="s">
        <v>37</v>
      </c>
      <c r="B77" s="152" t="s">
        <v>38</v>
      </c>
      <c r="C77" s="142">
        <f>SUMIFS($E$7:$E$68,$B$7:$B$68,"CAA-2",$D$7:$D$68,"&lt;&gt;VAGO")</f>
        <v>5</v>
      </c>
      <c r="D77" s="142">
        <f>SUMIFS($E$7:$E$68,$B$7:$B$68,"CAA-2",$D$7:$D$68,"VAGO")</f>
        <v>0</v>
      </c>
      <c r="E77" s="142">
        <f t="shared" si="2"/>
        <v>5</v>
      </c>
      <c r="F77" s="145"/>
      <c r="G77" s="204">
        <f>SUMIF($B$7:$B$68,"CAA-2",$G$7:$G$68)</f>
        <v>0</v>
      </c>
      <c r="H77" s="204">
        <f>SUMIF($B$7:$B$68,"CAA-2",$H$7:$H$68)</f>
        <v>3322.211400000001</v>
      </c>
      <c r="I77" s="204">
        <f>SUMIF($B$7:$B$68,"CAA-2",$I$7:$I$68)</f>
        <v>13288.845600000004</v>
      </c>
      <c r="J77" s="204">
        <f>SUMIF($B$7:$B$68,"CAA-2",$J$7:$J$68)</f>
        <v>16611.057000000004</v>
      </c>
      <c r="K77" s="130"/>
      <c r="L77" s="130"/>
      <c r="M77" s="130"/>
      <c r="N77" s="130"/>
      <c r="O77" s="130"/>
      <c r="P77" s="130"/>
      <c r="Q77" s="130"/>
    </row>
    <row r="78" spans="1:30" x14ac:dyDescent="0.2">
      <c r="A78" s="147" t="s">
        <v>39</v>
      </c>
      <c r="B78" s="152" t="s">
        <v>40</v>
      </c>
      <c r="C78" s="142">
        <f>SUMIFS($E$7:$E$68,$B$7:$B$68,"CAA-3",$D$7:$D$68,"&lt;&gt;VAGO")</f>
        <v>18</v>
      </c>
      <c r="D78" s="142">
        <f>SUMIFS($E$7:$E$68,$B$7:$B$68,"CAA-3",$D$7:$D$68,"VAGO")</f>
        <v>1</v>
      </c>
      <c r="E78" s="142">
        <f t="shared" si="2"/>
        <v>19</v>
      </c>
      <c r="F78" s="141"/>
      <c r="G78" s="204">
        <f>SUMIF($B$7:$B$68,"CAA-3",$G$7:$G$68)</f>
        <v>0</v>
      </c>
      <c r="H78" s="204">
        <f>SUMIF($B$7:$B$68,"CAA-3",$H$7:$H$68)</f>
        <v>8205.8564199999983</v>
      </c>
      <c r="I78" s="204">
        <f>SUMIF($B$7:$B$68,"CAA-3",$I$7:$I$68)</f>
        <v>32823.425679999993</v>
      </c>
      <c r="J78" s="204">
        <f>SUMIF($B$7:$B$68,"CAA-3",$J$7:$J$68)</f>
        <v>41029.282099999989</v>
      </c>
      <c r="K78" s="130"/>
      <c r="L78" s="130"/>
      <c r="M78" s="130"/>
      <c r="N78" s="130"/>
      <c r="O78" s="130"/>
      <c r="P78" s="130"/>
      <c r="Q78" s="130"/>
    </row>
    <row r="79" spans="1:30" x14ac:dyDescent="0.2">
      <c r="A79" s="147" t="s">
        <v>41</v>
      </c>
      <c r="B79" s="152" t="s">
        <v>42</v>
      </c>
      <c r="C79" s="142">
        <f>SUMIFS($E$7:$E$68,$B$7:$B$68,"CAA-4",$D$7:$D$68,"&lt;&gt;VAGO")</f>
        <v>0</v>
      </c>
      <c r="D79" s="142">
        <f>SUMIFS($E$7:$E$68,$B$7:$B$68,"CAA-4",$D$7:$D$68,"VAGO")</f>
        <v>0</v>
      </c>
      <c r="E79" s="142">
        <f t="shared" si="2"/>
        <v>0</v>
      </c>
      <c r="F79" s="141"/>
      <c r="G79" s="204">
        <f>SUMIF($B$7:$B$68,"CAA-4",$G$7:$G$68)</f>
        <v>0</v>
      </c>
      <c r="H79" s="204">
        <f>SUMIF($B$7:$B$68,"CAA-4",$H$7:$H$68)</f>
        <v>0</v>
      </c>
      <c r="I79" s="204">
        <f>SUMIF($B$7:$B$68,"CAA-4",$I$7:$I$68)</f>
        <v>0</v>
      </c>
      <c r="J79" s="204">
        <f>SUMIF($B$7:$B$68,"CAA-4",$J$7:$J$68)</f>
        <v>0</v>
      </c>
      <c r="K79" s="130"/>
      <c r="L79" s="130"/>
      <c r="M79" s="130"/>
      <c r="N79" s="130"/>
      <c r="O79" s="130"/>
      <c r="P79" s="130"/>
      <c r="Q79" s="130"/>
    </row>
    <row r="80" spans="1:30" x14ac:dyDescent="0.2">
      <c r="A80" s="147" t="s">
        <v>43</v>
      </c>
      <c r="B80" s="152" t="s">
        <v>44</v>
      </c>
      <c r="C80" s="142">
        <f>SUMIFS($E$7:$E$68,$B$7:$B$68,"CAA-5",$D$7:$D$68,"&lt;&gt;VAGO")</f>
        <v>5</v>
      </c>
      <c r="D80" s="142">
        <f>SUMIFS($E$7:$E$68,$B$7:$B$68,"CAA-5",$D$7:$D$68,"VAGO")</f>
        <v>0</v>
      </c>
      <c r="E80" s="142">
        <f t="shared" si="2"/>
        <v>5</v>
      </c>
      <c r="F80" s="141"/>
      <c r="G80" s="204">
        <f>SUMIF($B$7:$B$68,"CAA-5",$G$7:$G$68)</f>
        <v>0</v>
      </c>
      <c r="H80" s="204">
        <f>SUMIF($B$7:$B$68,"CAA-5",$H$7:$H$68)</f>
        <v>1162.7755</v>
      </c>
      <c r="I80" s="204">
        <f>SUMIF($B$7:$B$68,"CAA-5",$I$7:$I$68)</f>
        <v>4651.1019999999999</v>
      </c>
      <c r="J80" s="204">
        <f>SUMIF($B$7:$B$68,"CAA-5",$J$7:$J$68)</f>
        <v>5813.8774999999996</v>
      </c>
      <c r="K80" s="130"/>
      <c r="L80" s="130"/>
      <c r="M80" s="130"/>
      <c r="N80" s="130"/>
      <c r="O80" s="130"/>
      <c r="P80" s="130"/>
      <c r="Q80" s="130"/>
    </row>
    <row r="81" spans="1:30" x14ac:dyDescent="0.2">
      <c r="A81" s="137" t="s">
        <v>45</v>
      </c>
      <c r="B81" s="135"/>
      <c r="C81" s="136">
        <f>SUM(C70:C78)</f>
        <v>56</v>
      </c>
      <c r="D81" s="136">
        <f>SUM(D70:D78)</f>
        <v>1</v>
      </c>
      <c r="E81" s="136">
        <f>SUM(E70:E78)</f>
        <v>57</v>
      </c>
      <c r="F81" s="135"/>
      <c r="G81" s="203">
        <f>SUM(G70:G80)</f>
        <v>0</v>
      </c>
      <c r="H81" s="203">
        <f>SUM(H70:H80)</f>
        <v>61163.877592000004</v>
      </c>
      <c r="I81" s="203">
        <f>SUM(I70:I80)</f>
        <v>202375.51036799999</v>
      </c>
      <c r="J81" s="203">
        <f>SUM(J70:J80)</f>
        <v>263539.38796000002</v>
      </c>
      <c r="K81" s="130"/>
      <c r="L81" s="130"/>
      <c r="M81" s="130"/>
      <c r="N81" s="130"/>
      <c r="O81" s="130"/>
      <c r="P81" s="130"/>
      <c r="Q81" s="130"/>
    </row>
    <row r="82" spans="1:30" ht="45.75" customHeight="1" x14ac:dyDescent="0.2">
      <c r="A82" s="130"/>
      <c r="B82" s="130"/>
      <c r="C82" s="130"/>
      <c r="D82" s="130"/>
      <c r="E82" s="130"/>
      <c r="F82" s="130"/>
      <c r="G82" s="130"/>
      <c r="H82" s="131"/>
      <c r="I82" s="131"/>
      <c r="J82" s="198"/>
      <c r="K82" s="130"/>
      <c r="L82" s="130"/>
      <c r="M82" s="130"/>
      <c r="N82" s="130"/>
      <c r="O82" s="130"/>
      <c r="P82" s="130"/>
      <c r="Q82" s="130"/>
    </row>
    <row r="83" spans="1:30" x14ac:dyDescent="0.2">
      <c r="A83" s="284" t="s">
        <v>46</v>
      </c>
      <c r="B83" s="285"/>
      <c r="C83" s="285"/>
      <c r="D83" s="285"/>
      <c r="E83" s="285"/>
      <c r="F83" s="285"/>
      <c r="G83" s="285"/>
      <c r="H83" s="285"/>
      <c r="I83" s="286"/>
      <c r="J83" s="130"/>
      <c r="K83" s="133"/>
      <c r="L83" s="130"/>
      <c r="M83" s="130"/>
      <c r="N83" s="130"/>
      <c r="O83" s="130"/>
      <c r="P83" s="130"/>
      <c r="Q83" s="130"/>
    </row>
    <row r="84" spans="1:30" ht="30" x14ac:dyDescent="0.2">
      <c r="A84" s="196" t="s">
        <v>47</v>
      </c>
      <c r="B84" s="196" t="s">
        <v>48</v>
      </c>
      <c r="C84" s="196" t="s">
        <v>49</v>
      </c>
      <c r="D84" s="196" t="s">
        <v>50</v>
      </c>
      <c r="E84" s="196" t="s">
        <v>51</v>
      </c>
      <c r="F84" s="196" t="s">
        <v>52</v>
      </c>
      <c r="G84" s="196" t="s">
        <v>53</v>
      </c>
      <c r="H84" s="196" t="s">
        <v>54</v>
      </c>
      <c r="I84" s="196" t="s">
        <v>55</v>
      </c>
      <c r="J84" s="129"/>
      <c r="K84" s="133"/>
      <c r="L84" s="129"/>
      <c r="M84" s="129"/>
      <c r="N84" s="129"/>
      <c r="O84" s="129"/>
      <c r="P84" s="129"/>
      <c r="Q84" s="129"/>
      <c r="R84" s="132"/>
      <c r="S84" s="132"/>
      <c r="T84" s="132"/>
      <c r="U84" s="132"/>
      <c r="V84" s="132"/>
      <c r="W84" s="132"/>
      <c r="X84" s="132"/>
      <c r="Y84" s="132"/>
      <c r="Z84" s="132"/>
      <c r="AA84" s="132"/>
      <c r="AB84" s="132"/>
      <c r="AC84" s="132"/>
      <c r="AD84" s="132"/>
    </row>
    <row r="85" spans="1:30" x14ac:dyDescent="0.2">
      <c r="A85" s="158" t="s">
        <v>302</v>
      </c>
      <c r="B85" s="199" t="s">
        <v>65</v>
      </c>
      <c r="C85" s="153" t="s">
        <v>296</v>
      </c>
      <c r="D85" s="153" t="s">
        <v>280</v>
      </c>
      <c r="E85" s="152">
        <v>1</v>
      </c>
      <c r="F85" s="151" t="s">
        <v>336</v>
      </c>
      <c r="G85" s="150"/>
      <c r="H85" s="118">
        <v>5847.0823999999993</v>
      </c>
      <c r="I85" s="140">
        <f t="shared" ref="I85:I125" si="3">SUM(G85:H85)</f>
        <v>5847.0823999999993</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303</v>
      </c>
      <c r="B86" s="199" t="s">
        <v>65</v>
      </c>
      <c r="C86" s="153" t="s">
        <v>369</v>
      </c>
      <c r="D86" s="153" t="s">
        <v>280</v>
      </c>
      <c r="E86" s="152">
        <v>1</v>
      </c>
      <c r="F86" s="151" t="s">
        <v>950</v>
      </c>
      <c r="G86" s="150"/>
      <c r="H86" s="118">
        <v>5847.0823999999993</v>
      </c>
      <c r="I86" s="140">
        <f t="shared" si="3"/>
        <v>5847.0823999999993</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304</v>
      </c>
      <c r="B87" s="199" t="s">
        <v>65</v>
      </c>
      <c r="C87" s="153" t="s">
        <v>183</v>
      </c>
      <c r="D87" s="153" t="s">
        <v>280</v>
      </c>
      <c r="E87" s="152">
        <v>1</v>
      </c>
      <c r="F87" s="151" t="s">
        <v>337</v>
      </c>
      <c r="G87" s="150"/>
      <c r="H87" s="118">
        <v>5847.0823999999993</v>
      </c>
      <c r="I87" s="140">
        <f t="shared" si="3"/>
        <v>5847.0823999999993</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305</v>
      </c>
      <c r="B88" s="199" t="s">
        <v>65</v>
      </c>
      <c r="C88" s="153" t="s">
        <v>295</v>
      </c>
      <c r="D88" s="153" t="s">
        <v>280</v>
      </c>
      <c r="E88" s="152">
        <v>1</v>
      </c>
      <c r="F88" s="151" t="s">
        <v>338</v>
      </c>
      <c r="G88" s="150"/>
      <c r="H88" s="118">
        <v>5847.0823999999993</v>
      </c>
      <c r="I88" s="140">
        <f t="shared" si="3"/>
        <v>5847.0823999999993</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92" t="s">
        <v>306</v>
      </c>
      <c r="B89" s="199" t="s">
        <v>65</v>
      </c>
      <c r="C89" s="153" t="s">
        <v>370</v>
      </c>
      <c r="D89" s="153" t="s">
        <v>280</v>
      </c>
      <c r="E89" s="152">
        <v>1</v>
      </c>
      <c r="F89" s="151" t="s">
        <v>339</v>
      </c>
      <c r="G89" s="150"/>
      <c r="H89" s="118">
        <v>5847.0823999999993</v>
      </c>
      <c r="I89" s="140">
        <f t="shared" si="3"/>
        <v>5847.0823999999993</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307</v>
      </c>
      <c r="B90" s="199" t="s">
        <v>67</v>
      </c>
      <c r="C90" s="153" t="s">
        <v>371</v>
      </c>
      <c r="D90" s="153" t="s">
        <v>280</v>
      </c>
      <c r="E90" s="152">
        <v>1</v>
      </c>
      <c r="F90" s="151" t="s">
        <v>340</v>
      </c>
      <c r="G90" s="150"/>
      <c r="H90" s="150">
        <v>4916.8620000000001</v>
      </c>
      <c r="I90" s="140">
        <f t="shared" si="3"/>
        <v>4916.8620000000001</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58" t="s">
        <v>308</v>
      </c>
      <c r="B91" s="199" t="s">
        <v>67</v>
      </c>
      <c r="C91" s="153" t="s">
        <v>372</v>
      </c>
      <c r="D91" s="153" t="s">
        <v>280</v>
      </c>
      <c r="E91" s="152">
        <v>1</v>
      </c>
      <c r="F91" s="158" t="s">
        <v>341</v>
      </c>
      <c r="G91" s="150"/>
      <c r="H91" s="150">
        <v>4916.8620000000001</v>
      </c>
      <c r="I91" s="140">
        <f t="shared" si="3"/>
        <v>4916.8620000000001</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58" t="s">
        <v>1034</v>
      </c>
      <c r="B92" s="199" t="s">
        <v>67</v>
      </c>
      <c r="C92" s="153" t="s">
        <v>369</v>
      </c>
      <c r="D92" s="153" t="s">
        <v>280</v>
      </c>
      <c r="E92" s="152">
        <v>1</v>
      </c>
      <c r="F92" s="158" t="s">
        <v>954</v>
      </c>
      <c r="G92" s="150"/>
      <c r="H92" s="150">
        <v>4916.8620000000001</v>
      </c>
      <c r="I92" s="140">
        <f t="shared" si="3"/>
        <v>4916.8620000000001</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309</v>
      </c>
      <c r="B93" s="199" t="s">
        <v>69</v>
      </c>
      <c r="C93" s="153" t="s">
        <v>282</v>
      </c>
      <c r="D93" s="153" t="s">
        <v>280</v>
      </c>
      <c r="E93" s="152">
        <v>1</v>
      </c>
      <c r="F93" s="151" t="s">
        <v>342</v>
      </c>
      <c r="G93" s="150"/>
      <c r="H93" s="150">
        <v>4518.1978399999998</v>
      </c>
      <c r="I93" s="140">
        <f t="shared" si="3"/>
        <v>4518.1978399999998</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310</v>
      </c>
      <c r="B94" s="199" t="s">
        <v>69</v>
      </c>
      <c r="C94" s="153" t="s">
        <v>286</v>
      </c>
      <c r="D94" s="153" t="s">
        <v>280</v>
      </c>
      <c r="E94" s="152">
        <v>1</v>
      </c>
      <c r="F94" s="164" t="s">
        <v>343</v>
      </c>
      <c r="G94" s="150"/>
      <c r="H94" s="150">
        <v>4518.1978399999998</v>
      </c>
      <c r="I94" s="140">
        <f t="shared" si="3"/>
        <v>4518.1978399999998</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311</v>
      </c>
      <c r="B95" s="199" t="s">
        <v>69</v>
      </c>
      <c r="C95" s="153" t="s">
        <v>370</v>
      </c>
      <c r="D95" s="153" t="s">
        <v>280</v>
      </c>
      <c r="E95" s="152">
        <v>1</v>
      </c>
      <c r="F95" s="151" t="s">
        <v>344</v>
      </c>
      <c r="G95" s="150"/>
      <c r="H95" s="150">
        <v>4518.1978399999998</v>
      </c>
      <c r="I95" s="140">
        <f t="shared" si="3"/>
        <v>4518.1978399999998</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312</v>
      </c>
      <c r="B96" s="199" t="s">
        <v>69</v>
      </c>
      <c r="C96" s="153" t="s">
        <v>299</v>
      </c>
      <c r="D96" s="153" t="s">
        <v>280</v>
      </c>
      <c r="E96" s="152">
        <v>1</v>
      </c>
      <c r="F96" s="151" t="s">
        <v>345</v>
      </c>
      <c r="G96" s="150"/>
      <c r="H96" s="150">
        <v>4518.1978399999998</v>
      </c>
      <c r="I96" s="140">
        <f t="shared" si="3"/>
        <v>4518.1978399999998</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313</v>
      </c>
      <c r="B97" s="199" t="s">
        <v>69</v>
      </c>
      <c r="C97" s="153" t="s">
        <v>373</v>
      </c>
      <c r="D97" s="153" t="s">
        <v>184</v>
      </c>
      <c r="E97" s="152">
        <v>1</v>
      </c>
      <c r="F97" s="158" t="s">
        <v>346</v>
      </c>
      <c r="G97" s="150"/>
      <c r="H97" s="150">
        <v>4518.1978399999998</v>
      </c>
      <c r="I97" s="140">
        <f t="shared" si="3"/>
        <v>4518.1978399999998</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314</v>
      </c>
      <c r="B98" s="199" t="s">
        <v>69</v>
      </c>
      <c r="C98" s="153" t="s">
        <v>295</v>
      </c>
      <c r="D98" s="153" t="s">
        <v>280</v>
      </c>
      <c r="E98" s="152">
        <v>1</v>
      </c>
      <c r="F98" s="202" t="s">
        <v>347</v>
      </c>
      <c r="G98" s="150"/>
      <c r="H98" s="150">
        <v>4518.1978399999998</v>
      </c>
      <c r="I98" s="140">
        <f t="shared" si="3"/>
        <v>4518.1978399999998</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315</v>
      </c>
      <c r="B99" s="199" t="s">
        <v>69</v>
      </c>
      <c r="C99" s="153" t="s">
        <v>374</v>
      </c>
      <c r="D99" s="153" t="s">
        <v>280</v>
      </c>
      <c r="E99" s="152">
        <v>1</v>
      </c>
      <c r="F99" s="151" t="s">
        <v>348</v>
      </c>
      <c r="G99" s="150"/>
      <c r="H99" s="150">
        <v>4518.1978399999998</v>
      </c>
      <c r="I99" s="140">
        <f t="shared" si="3"/>
        <v>4518.1978399999998</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316</v>
      </c>
      <c r="B100" s="199" t="s">
        <v>69</v>
      </c>
      <c r="C100" s="153" t="s">
        <v>376</v>
      </c>
      <c r="D100" s="153" t="s">
        <v>280</v>
      </c>
      <c r="E100" s="152">
        <v>1</v>
      </c>
      <c r="F100" s="151" t="s">
        <v>956</v>
      </c>
      <c r="G100" s="150"/>
      <c r="H100" s="150">
        <v>4518.1978399999998</v>
      </c>
      <c r="I100" s="140">
        <f t="shared" si="3"/>
        <v>4518.1978399999998</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317</v>
      </c>
      <c r="B101" s="199" t="s">
        <v>69</v>
      </c>
      <c r="C101" s="153" t="s">
        <v>375</v>
      </c>
      <c r="D101" s="153" t="s">
        <v>280</v>
      </c>
      <c r="E101" s="152">
        <v>1</v>
      </c>
      <c r="F101" s="151" t="s">
        <v>925</v>
      </c>
      <c r="G101" s="150"/>
      <c r="H101" s="150">
        <v>4518.1978399999998</v>
      </c>
      <c r="I101" s="140">
        <f t="shared" si="3"/>
        <v>4518.1978399999998</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318</v>
      </c>
      <c r="B102" s="199" t="s">
        <v>69</v>
      </c>
      <c r="C102" s="153" t="s">
        <v>377</v>
      </c>
      <c r="D102" s="153" t="s">
        <v>280</v>
      </c>
      <c r="E102" s="152">
        <v>1</v>
      </c>
      <c r="F102" s="151" t="s">
        <v>349</v>
      </c>
      <c r="G102" s="150"/>
      <c r="H102" s="150">
        <v>4518.1978399999998</v>
      </c>
      <c r="I102" s="140">
        <f t="shared" si="3"/>
        <v>4518.1978399999998</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92" t="s">
        <v>967</v>
      </c>
      <c r="B103" s="199" t="s">
        <v>69</v>
      </c>
      <c r="C103" s="153" t="s">
        <v>295</v>
      </c>
      <c r="D103" s="153" t="s">
        <v>280</v>
      </c>
      <c r="E103" s="152">
        <v>1</v>
      </c>
      <c r="F103" s="151" t="s">
        <v>355</v>
      </c>
      <c r="G103" s="150"/>
      <c r="H103" s="150">
        <v>4518.1978399999998</v>
      </c>
      <c r="I103" s="140">
        <f t="shared" si="3"/>
        <v>4518.1978399999998</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192" t="s">
        <v>309</v>
      </c>
      <c r="B104" s="199" t="s">
        <v>69</v>
      </c>
      <c r="C104" s="153" t="s">
        <v>296</v>
      </c>
      <c r="D104" s="153" t="s">
        <v>280</v>
      </c>
      <c r="E104" s="152">
        <v>1</v>
      </c>
      <c r="F104" s="151" t="s">
        <v>350</v>
      </c>
      <c r="G104" s="150"/>
      <c r="H104" s="150">
        <v>4518.1978399999998</v>
      </c>
      <c r="I104" s="140">
        <f t="shared" si="3"/>
        <v>4518.1978399999998</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1033</v>
      </c>
      <c r="B105" s="199" t="s">
        <v>71</v>
      </c>
      <c r="C105" s="153" t="s">
        <v>297</v>
      </c>
      <c r="D105" s="153" t="s">
        <v>280</v>
      </c>
      <c r="E105" s="152">
        <v>1</v>
      </c>
      <c r="F105" s="151" t="s">
        <v>235</v>
      </c>
      <c r="G105" s="150"/>
      <c r="H105" s="150">
        <v>3720.8695200000002</v>
      </c>
      <c r="I105" s="140">
        <f t="shared" si="3"/>
        <v>3720.8695200000002</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58" t="s">
        <v>320</v>
      </c>
      <c r="B106" s="199" t="s">
        <v>71</v>
      </c>
      <c r="C106" s="153" t="s">
        <v>301</v>
      </c>
      <c r="D106" s="153" t="s">
        <v>280</v>
      </c>
      <c r="E106" s="152">
        <v>1</v>
      </c>
      <c r="F106" s="158" t="s">
        <v>352</v>
      </c>
      <c r="G106" s="150"/>
      <c r="H106" s="150">
        <v>3720.8695200000002</v>
      </c>
      <c r="I106" s="140">
        <f t="shared" si="3"/>
        <v>3720.8695200000002</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201" t="s">
        <v>321</v>
      </c>
      <c r="B107" s="199" t="s">
        <v>71</v>
      </c>
      <c r="C107" s="153" t="s">
        <v>371</v>
      </c>
      <c r="D107" s="153" t="s">
        <v>280</v>
      </c>
      <c r="E107" s="152">
        <v>1</v>
      </c>
      <c r="F107" s="158" t="s">
        <v>353</v>
      </c>
      <c r="G107" s="150"/>
      <c r="H107" s="150">
        <v>3720.8695200000002</v>
      </c>
      <c r="I107" s="140">
        <f t="shared" si="3"/>
        <v>3720.8695200000002</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322</v>
      </c>
      <c r="B108" s="199" t="s">
        <v>71</v>
      </c>
      <c r="C108" s="153" t="s">
        <v>378</v>
      </c>
      <c r="D108" s="153" t="s">
        <v>280</v>
      </c>
      <c r="E108" s="152">
        <v>1</v>
      </c>
      <c r="F108" s="151" t="s">
        <v>354</v>
      </c>
      <c r="G108" s="150"/>
      <c r="H108" s="150">
        <v>3720.8695200000002</v>
      </c>
      <c r="I108" s="140">
        <f t="shared" si="3"/>
        <v>3720.8695200000002</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323</v>
      </c>
      <c r="B109" s="199" t="s">
        <v>71</v>
      </c>
      <c r="C109" s="153" t="s">
        <v>295</v>
      </c>
      <c r="D109" s="153" t="s">
        <v>280</v>
      </c>
      <c r="E109" s="152">
        <v>1</v>
      </c>
      <c r="F109" s="157" t="s">
        <v>231</v>
      </c>
      <c r="G109" s="150"/>
      <c r="H109" s="150">
        <v>3720.8695200000002</v>
      </c>
      <c r="I109" s="140">
        <f t="shared" si="3"/>
        <v>3720.8695200000002</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324</v>
      </c>
      <c r="B110" s="199" t="s">
        <v>71</v>
      </c>
      <c r="C110" s="153" t="s">
        <v>379</v>
      </c>
      <c r="D110" s="153" t="s">
        <v>280</v>
      </c>
      <c r="E110" s="152">
        <v>1</v>
      </c>
      <c r="F110" s="151" t="s">
        <v>356</v>
      </c>
      <c r="G110" s="150"/>
      <c r="H110" s="150">
        <v>3720.8695200000002</v>
      </c>
      <c r="I110" s="140">
        <f t="shared" si="3"/>
        <v>3720.8695200000002</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325</v>
      </c>
      <c r="B111" s="199" t="s">
        <v>71</v>
      </c>
      <c r="C111" s="153" t="s">
        <v>281</v>
      </c>
      <c r="D111" s="153" t="s">
        <v>280</v>
      </c>
      <c r="E111" s="152">
        <v>1</v>
      </c>
      <c r="F111" s="151" t="s">
        <v>927</v>
      </c>
      <c r="G111" s="150"/>
      <c r="H111" s="150">
        <v>3720.8695200000002</v>
      </c>
      <c r="I111" s="140">
        <f t="shared" si="3"/>
        <v>3720.8695200000002</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326</v>
      </c>
      <c r="B112" s="199" t="s">
        <v>71</v>
      </c>
      <c r="C112" s="153" t="s">
        <v>380</v>
      </c>
      <c r="D112" s="153" t="s">
        <v>280</v>
      </c>
      <c r="E112" s="152">
        <v>1</v>
      </c>
      <c r="F112" s="159" t="s">
        <v>358</v>
      </c>
      <c r="G112" s="150"/>
      <c r="H112" s="150">
        <v>3720.8695200000002</v>
      </c>
      <c r="I112" s="140">
        <f t="shared" si="3"/>
        <v>3720.8695200000002</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327</v>
      </c>
      <c r="B113" s="199" t="s">
        <v>73</v>
      </c>
      <c r="C113" s="153" t="s">
        <v>283</v>
      </c>
      <c r="D113" s="153" t="s">
        <v>280</v>
      </c>
      <c r="E113" s="152">
        <v>1</v>
      </c>
      <c r="F113" s="151" t="s">
        <v>359</v>
      </c>
      <c r="G113" s="150"/>
      <c r="H113" s="150">
        <v>2657.7691199999999</v>
      </c>
      <c r="I113" s="140">
        <f t="shared" si="3"/>
        <v>2657.7691199999999</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328</v>
      </c>
      <c r="B114" s="199" t="s">
        <v>73</v>
      </c>
      <c r="C114" s="153" t="s">
        <v>283</v>
      </c>
      <c r="D114" s="153" t="s">
        <v>280</v>
      </c>
      <c r="E114" s="152">
        <v>1</v>
      </c>
      <c r="F114" s="151" t="s">
        <v>360</v>
      </c>
      <c r="G114" s="150"/>
      <c r="H114" s="150">
        <v>2657.7691199999999</v>
      </c>
      <c r="I114" s="140">
        <f t="shared" si="3"/>
        <v>2657.7691199999999</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196</v>
      </c>
      <c r="B115" s="199" t="s">
        <v>73</v>
      </c>
      <c r="C115" s="153" t="s">
        <v>283</v>
      </c>
      <c r="D115" s="153" t="s">
        <v>280</v>
      </c>
      <c r="E115" s="152">
        <v>1</v>
      </c>
      <c r="F115" s="159" t="s">
        <v>361</v>
      </c>
      <c r="G115" s="150"/>
      <c r="H115" s="150">
        <v>2657.7691199999999</v>
      </c>
      <c r="I115" s="140">
        <f t="shared" si="3"/>
        <v>2657.7691199999999</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329</v>
      </c>
      <c r="B116" s="199" t="s">
        <v>73</v>
      </c>
      <c r="C116" s="153" t="s">
        <v>373</v>
      </c>
      <c r="D116" s="153" t="s">
        <v>280</v>
      </c>
      <c r="E116" s="152">
        <v>1</v>
      </c>
      <c r="F116" s="151" t="s">
        <v>398</v>
      </c>
      <c r="G116" s="150"/>
      <c r="H116" s="150">
        <v>2657.7691199999999</v>
      </c>
      <c r="I116" s="140">
        <f t="shared" si="3"/>
        <v>2657.7691199999999</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330</v>
      </c>
      <c r="B117" s="199" t="s">
        <v>73</v>
      </c>
      <c r="C117" s="153" t="s">
        <v>183</v>
      </c>
      <c r="D117" s="153" t="s">
        <v>280</v>
      </c>
      <c r="E117" s="152">
        <v>1</v>
      </c>
      <c r="F117" s="151" t="s">
        <v>362</v>
      </c>
      <c r="G117" s="150"/>
      <c r="H117" s="150">
        <v>2657.7691199999999</v>
      </c>
      <c r="I117" s="140">
        <f t="shared" si="3"/>
        <v>2657.7691199999999</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331</v>
      </c>
      <c r="B118" s="199" t="s">
        <v>73</v>
      </c>
      <c r="C118" s="153" t="s">
        <v>376</v>
      </c>
      <c r="D118" s="153" t="s">
        <v>280</v>
      </c>
      <c r="E118" s="152">
        <v>1</v>
      </c>
      <c r="F118" s="151" t="s">
        <v>363</v>
      </c>
      <c r="G118" s="150"/>
      <c r="H118" s="150">
        <v>2657.7691199999999</v>
      </c>
      <c r="I118" s="140">
        <f t="shared" si="3"/>
        <v>2657.7691199999999</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2" t="s">
        <v>332</v>
      </c>
      <c r="B119" s="199" t="s">
        <v>73</v>
      </c>
      <c r="C119" s="153" t="s">
        <v>375</v>
      </c>
      <c r="D119" s="153" t="s">
        <v>280</v>
      </c>
      <c r="E119" s="152">
        <v>1</v>
      </c>
      <c r="F119" s="151" t="s">
        <v>364</v>
      </c>
      <c r="G119" s="150"/>
      <c r="H119" s="150">
        <v>2657.7691199999999</v>
      </c>
      <c r="I119" s="140">
        <f t="shared" si="3"/>
        <v>2657.7691199999999</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192" t="s">
        <v>333</v>
      </c>
      <c r="B120" s="199" t="s">
        <v>73</v>
      </c>
      <c r="C120" s="153" t="s">
        <v>377</v>
      </c>
      <c r="D120" s="153" t="s">
        <v>280</v>
      </c>
      <c r="E120" s="152">
        <v>1</v>
      </c>
      <c r="F120" s="151" t="s">
        <v>365</v>
      </c>
      <c r="G120" s="150"/>
      <c r="H120" s="150">
        <v>2657.7691199999999</v>
      </c>
      <c r="I120" s="140">
        <f t="shared" si="3"/>
        <v>2657.7691199999999</v>
      </c>
      <c r="J120" s="130"/>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x14ac:dyDescent="0.2">
      <c r="A121" s="192" t="s">
        <v>334</v>
      </c>
      <c r="B121" s="199" t="s">
        <v>73</v>
      </c>
      <c r="C121" s="153" t="s">
        <v>379</v>
      </c>
      <c r="D121" s="153" t="s">
        <v>280</v>
      </c>
      <c r="E121" s="152">
        <v>1</v>
      </c>
      <c r="F121" s="158" t="s">
        <v>366</v>
      </c>
      <c r="G121" s="150"/>
      <c r="H121" s="150">
        <v>2657.7691199999999</v>
      </c>
      <c r="I121" s="140">
        <f t="shared" si="3"/>
        <v>2657.7691199999999</v>
      </c>
      <c r="J121" s="130"/>
      <c r="K121" s="131"/>
      <c r="L121" s="131"/>
      <c r="M121" s="131"/>
      <c r="N121" s="131"/>
      <c r="O121" s="131"/>
      <c r="P121" s="131"/>
      <c r="Q121" s="131"/>
      <c r="R121" s="149"/>
      <c r="S121" s="149"/>
      <c r="T121" s="149"/>
      <c r="U121" s="149"/>
      <c r="V121" s="149"/>
      <c r="W121" s="149"/>
      <c r="X121" s="149"/>
      <c r="Y121" s="149"/>
      <c r="Z121" s="149"/>
      <c r="AA121" s="149"/>
      <c r="AB121" s="149"/>
      <c r="AC121" s="149"/>
      <c r="AD121" s="149"/>
    </row>
    <row r="122" spans="1:30" x14ac:dyDescent="0.2">
      <c r="A122" s="190" t="s">
        <v>335</v>
      </c>
      <c r="B122" s="199" t="s">
        <v>73</v>
      </c>
      <c r="C122" s="153" t="s">
        <v>282</v>
      </c>
      <c r="D122" s="153" t="s">
        <v>280</v>
      </c>
      <c r="E122" s="152">
        <v>1</v>
      </c>
      <c r="F122" s="151" t="s">
        <v>367</v>
      </c>
      <c r="G122" s="150"/>
      <c r="H122" s="150">
        <v>2657.7691199999999</v>
      </c>
      <c r="I122" s="140">
        <f t="shared" si="3"/>
        <v>2657.7691199999999</v>
      </c>
      <c r="J122" s="130"/>
      <c r="K122" s="131"/>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200" t="s">
        <v>988</v>
      </c>
      <c r="B123" s="199" t="s">
        <v>73</v>
      </c>
      <c r="C123" s="153" t="s">
        <v>371</v>
      </c>
      <c r="D123" s="153" t="s">
        <v>280</v>
      </c>
      <c r="E123" s="152">
        <v>1</v>
      </c>
      <c r="F123" s="163" t="s">
        <v>987</v>
      </c>
      <c r="G123" s="150"/>
      <c r="H123" s="150">
        <v>2657.7691199999999</v>
      </c>
      <c r="I123" s="140">
        <f t="shared" si="3"/>
        <v>2657.7691199999999</v>
      </c>
      <c r="J123" s="130"/>
      <c r="K123" s="131"/>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200" t="s">
        <v>1032</v>
      </c>
      <c r="B124" s="199" t="s">
        <v>73</v>
      </c>
      <c r="C124" s="153" t="s">
        <v>369</v>
      </c>
      <c r="D124" s="153" t="s">
        <v>280</v>
      </c>
      <c r="E124" s="152">
        <v>1</v>
      </c>
      <c r="F124" s="156" t="s">
        <v>1031</v>
      </c>
      <c r="G124" s="150"/>
      <c r="H124" s="150">
        <v>2657.7691199999999</v>
      </c>
      <c r="I124" s="140">
        <f t="shared" si="3"/>
        <v>2657.7691199999999</v>
      </c>
      <c r="J124" s="130"/>
      <c r="K124" s="131"/>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200" t="s">
        <v>1030</v>
      </c>
      <c r="B125" s="199" t="s">
        <v>73</v>
      </c>
      <c r="C125" s="153" t="s">
        <v>369</v>
      </c>
      <c r="D125" s="153" t="s">
        <v>280</v>
      </c>
      <c r="E125" s="152">
        <v>1</v>
      </c>
      <c r="F125" s="156" t="s">
        <v>1029</v>
      </c>
      <c r="G125" s="150"/>
      <c r="H125" s="150">
        <v>2657.7691199999999</v>
      </c>
      <c r="I125" s="140">
        <f t="shared" si="3"/>
        <v>2657.7691199999999</v>
      </c>
      <c r="J125" s="130"/>
      <c r="K125" s="131"/>
      <c r="L125" s="131"/>
      <c r="M125" s="131"/>
      <c r="N125" s="131"/>
      <c r="O125" s="131"/>
      <c r="P125" s="131"/>
      <c r="Q125" s="131"/>
      <c r="R125" s="149"/>
      <c r="S125" s="149"/>
      <c r="T125" s="149"/>
      <c r="U125" s="149"/>
      <c r="V125" s="149"/>
      <c r="W125" s="149"/>
      <c r="X125" s="149"/>
      <c r="Y125" s="149"/>
      <c r="Z125" s="149"/>
      <c r="AA125" s="149"/>
      <c r="AB125" s="149"/>
      <c r="AC125" s="149"/>
      <c r="AD125" s="149"/>
    </row>
    <row r="126" spans="1:30" ht="45" x14ac:dyDescent="0.2">
      <c r="A126" s="137" t="s">
        <v>56</v>
      </c>
      <c r="B126" s="137" t="s">
        <v>57</v>
      </c>
      <c r="C126" s="136" t="s">
        <v>58</v>
      </c>
      <c r="D126" s="136" t="s">
        <v>59</v>
      </c>
      <c r="E126" s="136" t="s">
        <v>60</v>
      </c>
      <c r="F126" s="139"/>
      <c r="G126" s="136" t="s">
        <v>61</v>
      </c>
      <c r="H126" s="136" t="s">
        <v>62</v>
      </c>
      <c r="I126" s="136" t="s">
        <v>63</v>
      </c>
      <c r="J126" s="130"/>
      <c r="K126" s="133"/>
      <c r="L126" s="133"/>
      <c r="M126" s="133"/>
      <c r="N126" s="133"/>
      <c r="O126" s="133"/>
      <c r="P126" s="133"/>
      <c r="Q126" s="133"/>
      <c r="R126" s="138"/>
      <c r="S126" s="138"/>
      <c r="T126" s="138"/>
      <c r="U126" s="138"/>
      <c r="V126" s="138"/>
      <c r="W126" s="138"/>
      <c r="X126" s="138"/>
      <c r="Y126" s="138"/>
      <c r="Z126" s="138"/>
      <c r="AA126" s="138"/>
      <c r="AB126" s="138"/>
      <c r="AC126" s="138"/>
      <c r="AD126" s="138"/>
    </row>
    <row r="127" spans="1:30" x14ac:dyDescent="0.2">
      <c r="A127" s="144" t="s">
        <v>64</v>
      </c>
      <c r="B127" s="143" t="s">
        <v>65</v>
      </c>
      <c r="C127" s="142">
        <f>SUMIFS($E$85:$E$122,$B$85:$B$122,"FDA",$D$85:$D$122,"&lt;&gt;VAGO")</f>
        <v>5</v>
      </c>
      <c r="D127" s="142">
        <f>SUMIFS($E$85:$E$122,$B$85:$B$122,"FDA",$D$85:$D$122,"VAGO")</f>
        <v>0</v>
      </c>
      <c r="E127" s="142">
        <f>C127+D127</f>
        <v>5</v>
      </c>
      <c r="F127" s="148"/>
      <c r="G127" s="140">
        <f>SUMIF($B$85:$B$122,"FDA",$G$85:$G$122)</f>
        <v>0</v>
      </c>
      <c r="H127" s="140">
        <f>SUMIF($B$85:$B$122,"FDA",$H$85:$H$122)</f>
        <v>29235.411999999997</v>
      </c>
      <c r="I127" s="140">
        <f>SUMIF($B$85:$B$122,"FDA",$I$85:$I$122)</f>
        <v>29235.411999999997</v>
      </c>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x14ac:dyDescent="0.2">
      <c r="A128" s="144" t="s">
        <v>66</v>
      </c>
      <c r="B128" s="143" t="s">
        <v>67</v>
      </c>
      <c r="C128" s="142">
        <f>SUMIFS($E$85:$E$122,$B$85:$B$122,"FDA-1",$D$85:$D$122,"&lt;&gt;VAGO")</f>
        <v>3</v>
      </c>
      <c r="D128" s="142">
        <f>SUMIFS($E$85:$E$122,$B$85:$B$122,"FDA-1",$D$85:$D$122,"VAGO")</f>
        <v>0</v>
      </c>
      <c r="E128" s="142">
        <f>C128+D128</f>
        <v>3</v>
      </c>
      <c r="F128" s="148"/>
      <c r="G128" s="140">
        <f>SUMIF($B$85:$B$122,"FDA-1",$G$85:$G$122)</f>
        <v>0</v>
      </c>
      <c r="H128" s="140">
        <f>SUMIF($B$85:$B$122,"FDA-1",$H$85:$H$122)</f>
        <v>14750.585999999999</v>
      </c>
      <c r="I128" s="140">
        <f>SUMIF($B$85:$B$122,"FDA-1",$I$85:$I$122)</f>
        <v>14750.585999999999</v>
      </c>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144" t="s">
        <v>68</v>
      </c>
      <c r="B129" s="143" t="s">
        <v>69</v>
      </c>
      <c r="C129" s="142">
        <f>SUMIFS($E$85:$E$122,$B$85:$B$122,"FDA-2",$D$85:$D$122,"&lt;&gt;VAGO")</f>
        <v>12</v>
      </c>
      <c r="D129" s="142">
        <f>SUMIFS($E$85:$E$122,$B$85:$B$122,"FDA-2",$D$85:$D$122,"VAGO")</f>
        <v>0</v>
      </c>
      <c r="E129" s="142">
        <f>C129+D129</f>
        <v>12</v>
      </c>
      <c r="F129" s="141"/>
      <c r="G129" s="140">
        <f>SUMIF($B$85:$B$122,"FDA-2",$G$85:$G$122)</f>
        <v>0</v>
      </c>
      <c r="H129" s="140">
        <f>SUMIF($B$85:$B$122,"FDA-2",$H$85:$H$122)</f>
        <v>54218.374080000001</v>
      </c>
      <c r="I129" s="140">
        <f>SUMIF($B$85:$B$122,"FDA-2",$I$85:$I$122)</f>
        <v>54218.374080000001</v>
      </c>
      <c r="J129" s="131"/>
      <c r="K129" s="133"/>
      <c r="L129" s="131"/>
      <c r="M129" s="131"/>
      <c r="N129" s="131"/>
      <c r="O129" s="131"/>
      <c r="P129" s="131"/>
      <c r="Q129" s="131"/>
      <c r="R129" s="149"/>
      <c r="S129" s="149"/>
      <c r="T129" s="149"/>
      <c r="U129" s="149"/>
      <c r="V129" s="149"/>
      <c r="W129" s="149"/>
      <c r="X129" s="149"/>
      <c r="Y129" s="149"/>
      <c r="Z129" s="149"/>
      <c r="AA129" s="149"/>
      <c r="AB129" s="149"/>
      <c r="AC129" s="149"/>
      <c r="AD129" s="149"/>
    </row>
    <row r="130" spans="1:30" x14ac:dyDescent="0.2">
      <c r="A130" s="144" t="s">
        <v>70</v>
      </c>
      <c r="B130" s="143" t="s">
        <v>71</v>
      </c>
      <c r="C130" s="142">
        <f>SUMIFS($E$85:$E$122,$B$85:$B$122,"FDA-3",$D$85:$D$122,"&lt;&gt;VAGO")</f>
        <v>8</v>
      </c>
      <c r="D130" s="142">
        <f>SUMIFS($E$85:$E$122,$B$85:$B$122,"FDA-3",$D$85:$D$122,"VAGO")</f>
        <v>0</v>
      </c>
      <c r="E130" s="142">
        <f>C130+D130</f>
        <v>8</v>
      </c>
      <c r="F130" s="145"/>
      <c r="G130" s="140">
        <f>SUMIF($B$85:$B$122,"FDA-3",$G$85:$G$122)</f>
        <v>0</v>
      </c>
      <c r="H130" s="140">
        <f>SUMIF($B$85:$B$122,"FDA-3",$H$85:$H$122)</f>
        <v>29766.956160000002</v>
      </c>
      <c r="I130" s="140">
        <f>SUMIF($B$85:$B$122,"FDA-3",$I$85:$I$122)</f>
        <v>29766.956160000002</v>
      </c>
      <c r="J130" s="131"/>
      <c r="K130" s="133"/>
      <c r="L130" s="131"/>
      <c r="M130" s="131"/>
      <c r="N130" s="131"/>
      <c r="O130" s="131"/>
      <c r="P130" s="131"/>
      <c r="Q130" s="131"/>
      <c r="R130" s="149"/>
      <c r="S130" s="149"/>
      <c r="T130" s="149"/>
      <c r="U130" s="149"/>
      <c r="V130" s="149"/>
      <c r="W130" s="149"/>
      <c r="X130" s="149"/>
      <c r="Y130" s="149"/>
      <c r="Z130" s="149"/>
      <c r="AA130" s="149"/>
      <c r="AB130" s="149"/>
      <c r="AC130" s="149"/>
      <c r="AD130" s="149"/>
    </row>
    <row r="131" spans="1:30" x14ac:dyDescent="0.2">
      <c r="A131" s="144" t="s">
        <v>72</v>
      </c>
      <c r="B131" s="143" t="s">
        <v>73</v>
      </c>
      <c r="C131" s="142">
        <v>13</v>
      </c>
      <c r="D131" s="142">
        <f>SUMIFS($E$85:$E$122,$B$85:$B$122,"FDA-4",$D$85:$D$122,"VAGO")</f>
        <v>0</v>
      </c>
      <c r="E131" s="142">
        <v>13</v>
      </c>
      <c r="F131" s="141"/>
      <c r="G131" s="140">
        <f>SUMIF($B$85:$B$122,"FDA-4",$G$85:$G$122)</f>
        <v>0</v>
      </c>
      <c r="H131" s="140">
        <f>SUMIF($B$85:$B$122,"FDA-4",$H$85:$H$122)</f>
        <v>26577.691200000005</v>
      </c>
      <c r="I131" s="140">
        <f>SUMIF($B$85:$B$122,"FDA-4",$I$85:$I$122)</f>
        <v>26577.691200000005</v>
      </c>
      <c r="J131" s="131"/>
      <c r="K131" s="133"/>
      <c r="L131" s="131"/>
      <c r="M131" s="131"/>
      <c r="N131" s="131"/>
      <c r="O131" s="131"/>
      <c r="P131" s="131"/>
      <c r="Q131" s="131"/>
      <c r="R131" s="149"/>
      <c r="S131" s="149"/>
      <c r="T131" s="149"/>
      <c r="U131" s="149"/>
      <c r="V131" s="149"/>
      <c r="W131" s="149"/>
      <c r="X131" s="149"/>
      <c r="Y131" s="149"/>
      <c r="Z131" s="149"/>
      <c r="AA131" s="149"/>
      <c r="AB131" s="149"/>
      <c r="AC131" s="149"/>
      <c r="AD131" s="149"/>
    </row>
    <row r="132" spans="1:30" ht="30" x14ac:dyDescent="0.2">
      <c r="A132" s="137" t="s">
        <v>74</v>
      </c>
      <c r="B132" s="139"/>
      <c r="C132" s="136">
        <v>41</v>
      </c>
      <c r="D132" s="136">
        <f>SUM(D128:D131)</f>
        <v>0</v>
      </c>
      <c r="E132" s="136">
        <v>41</v>
      </c>
      <c r="F132" s="139"/>
      <c r="G132" s="134">
        <f>SUM(G127:G131)</f>
        <v>0</v>
      </c>
      <c r="H132" s="134">
        <f>SUM(H127:H131)</f>
        <v>154549.01944</v>
      </c>
      <c r="I132" s="134">
        <f>SUM(I127:I131)</f>
        <v>154549.01944</v>
      </c>
      <c r="J132" s="131"/>
      <c r="K132" s="133"/>
      <c r="L132" s="131"/>
      <c r="M132" s="131"/>
      <c r="N132" s="131"/>
      <c r="O132" s="131"/>
      <c r="P132" s="131"/>
      <c r="Q132" s="131"/>
      <c r="R132" s="149"/>
      <c r="S132" s="149"/>
      <c r="T132" s="149"/>
      <c r="U132" s="149"/>
      <c r="V132" s="149"/>
      <c r="W132" s="149"/>
      <c r="X132" s="149"/>
      <c r="Y132" s="149"/>
      <c r="Z132" s="149"/>
      <c r="AA132" s="149"/>
      <c r="AB132" s="149"/>
      <c r="AC132" s="149"/>
      <c r="AD132" s="149"/>
    </row>
    <row r="133" spans="1:30" ht="45" customHeight="1" x14ac:dyDescent="0.2">
      <c r="A133" s="198"/>
      <c r="B133" s="198"/>
      <c r="C133" s="198"/>
      <c r="D133" s="198"/>
      <c r="E133" s="198"/>
      <c r="F133" s="198"/>
      <c r="G133" s="198"/>
      <c r="H133" s="198"/>
      <c r="I133" s="133"/>
      <c r="J133" s="131"/>
      <c r="K133" s="133"/>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297" t="s">
        <v>75</v>
      </c>
      <c r="B134" s="298"/>
      <c r="C134" s="298"/>
      <c r="D134" s="298"/>
      <c r="E134" s="298"/>
      <c r="F134" s="298"/>
      <c r="G134" s="298"/>
      <c r="H134" s="298"/>
      <c r="I134" s="299"/>
      <c r="J134" s="131"/>
      <c r="K134" s="133"/>
      <c r="L134" s="131"/>
      <c r="M134" s="131"/>
      <c r="N134" s="131"/>
      <c r="O134" s="131"/>
      <c r="P134" s="131"/>
      <c r="Q134" s="131"/>
      <c r="R134" s="149"/>
      <c r="S134" s="149"/>
      <c r="T134" s="149"/>
      <c r="U134" s="149"/>
      <c r="V134" s="149"/>
      <c r="W134" s="149"/>
      <c r="X134" s="149"/>
      <c r="Y134" s="149"/>
      <c r="Z134" s="149"/>
      <c r="AA134" s="149"/>
      <c r="AB134" s="149"/>
      <c r="AC134" s="149"/>
      <c r="AD134" s="149"/>
    </row>
    <row r="135" spans="1:30" ht="25.5" x14ac:dyDescent="0.2">
      <c r="A135" s="251" t="s">
        <v>76</v>
      </c>
      <c r="B135" s="250" t="s">
        <v>77</v>
      </c>
      <c r="C135" s="250" t="s">
        <v>78</v>
      </c>
      <c r="D135" s="250" t="s">
        <v>79</v>
      </c>
      <c r="E135" s="250" t="s">
        <v>80</v>
      </c>
      <c r="F135" s="250" t="s">
        <v>81</v>
      </c>
      <c r="G135" s="250" t="s">
        <v>82</v>
      </c>
      <c r="H135" s="250" t="s">
        <v>83</v>
      </c>
      <c r="I135" s="250" t="s">
        <v>84</v>
      </c>
      <c r="J135" s="133"/>
      <c r="K135" s="133"/>
      <c r="L135" s="133"/>
      <c r="M135" s="133"/>
      <c r="N135" s="133"/>
      <c r="O135" s="133"/>
      <c r="P135" s="133"/>
      <c r="Q135" s="133"/>
      <c r="R135" s="132"/>
      <c r="S135" s="132"/>
      <c r="T135" s="132"/>
      <c r="U135" s="132"/>
      <c r="V135" s="132"/>
      <c r="W135" s="132"/>
      <c r="X135" s="132"/>
      <c r="Y135" s="132"/>
      <c r="Z135" s="132"/>
      <c r="AA135" s="132"/>
      <c r="AB135" s="132"/>
      <c r="AC135" s="132"/>
      <c r="AD135" s="132"/>
    </row>
    <row r="136" spans="1:30" x14ac:dyDescent="0.2">
      <c r="A136" s="155" t="s">
        <v>381</v>
      </c>
      <c r="B136" s="244" t="s">
        <v>94</v>
      </c>
      <c r="C136" s="244" t="s">
        <v>281</v>
      </c>
      <c r="D136" s="243" t="s">
        <v>280</v>
      </c>
      <c r="E136" s="242">
        <v>1</v>
      </c>
      <c r="F136" s="156" t="s">
        <v>389</v>
      </c>
      <c r="G136" s="241">
        <v>0</v>
      </c>
      <c r="H136" s="241">
        <v>1200.6885</v>
      </c>
      <c r="I136" s="234">
        <f t="shared" ref="I136:I199" si="4">SUM(G136:H136)</f>
        <v>1200.6885</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381</v>
      </c>
      <c r="B137" s="244" t="s">
        <v>94</v>
      </c>
      <c r="C137" s="244" t="s">
        <v>281</v>
      </c>
      <c r="D137" s="243" t="s">
        <v>280</v>
      </c>
      <c r="E137" s="242">
        <v>1</v>
      </c>
      <c r="F137" s="158" t="s">
        <v>438</v>
      </c>
      <c r="G137" s="241"/>
      <c r="H137" s="241">
        <v>1200.6885</v>
      </c>
      <c r="I137" s="234">
        <f t="shared" si="4"/>
        <v>1200.6885</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381</v>
      </c>
      <c r="B138" s="244" t="s">
        <v>94</v>
      </c>
      <c r="C138" s="244" t="s">
        <v>281</v>
      </c>
      <c r="D138" s="243" t="s">
        <v>280</v>
      </c>
      <c r="E138" s="242">
        <v>1</v>
      </c>
      <c r="F138" s="195" t="s">
        <v>390</v>
      </c>
      <c r="G138" s="241"/>
      <c r="H138" s="241">
        <v>1200.6885</v>
      </c>
      <c r="I138" s="234">
        <f t="shared" si="4"/>
        <v>1200.6885</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381</v>
      </c>
      <c r="B139" s="244" t="s">
        <v>94</v>
      </c>
      <c r="C139" s="244" t="s">
        <v>281</v>
      </c>
      <c r="D139" s="243" t="s">
        <v>280</v>
      </c>
      <c r="E139" s="242">
        <v>1</v>
      </c>
      <c r="F139" s="156" t="s">
        <v>974</v>
      </c>
      <c r="G139" s="241"/>
      <c r="H139" s="241">
        <v>1200.6885</v>
      </c>
      <c r="I139" s="234">
        <f t="shared" si="4"/>
        <v>1200.6885</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381</v>
      </c>
      <c r="B140" s="244" t="s">
        <v>94</v>
      </c>
      <c r="C140" s="244" t="s">
        <v>281</v>
      </c>
      <c r="D140" s="243" t="s">
        <v>280</v>
      </c>
      <c r="E140" s="242">
        <v>1</v>
      </c>
      <c r="F140" s="158" t="s">
        <v>817</v>
      </c>
      <c r="G140" s="241"/>
      <c r="H140" s="241">
        <v>1200.6885</v>
      </c>
      <c r="I140" s="234">
        <f t="shared" si="4"/>
        <v>1200.6885</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62" t="s">
        <v>382</v>
      </c>
      <c r="B141" s="244" t="s">
        <v>94</v>
      </c>
      <c r="C141" s="244" t="s">
        <v>281</v>
      </c>
      <c r="D141" s="243" t="s">
        <v>280</v>
      </c>
      <c r="E141" s="242">
        <v>1</v>
      </c>
      <c r="F141" s="158" t="s">
        <v>391</v>
      </c>
      <c r="G141" s="241"/>
      <c r="H141" s="241">
        <v>1200.6885</v>
      </c>
      <c r="I141" s="234">
        <f t="shared" si="4"/>
        <v>1200.6885</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383</v>
      </c>
      <c r="B142" s="244" t="s">
        <v>388</v>
      </c>
      <c r="C142" s="244" t="s">
        <v>281</v>
      </c>
      <c r="D142" s="243" t="s">
        <v>184</v>
      </c>
      <c r="E142" s="242">
        <v>1</v>
      </c>
      <c r="F142" s="193" t="s">
        <v>392</v>
      </c>
      <c r="G142" s="241"/>
      <c r="H142" s="241">
        <v>732.54629999999997</v>
      </c>
      <c r="I142" s="234">
        <f t="shared" si="4"/>
        <v>732.54629999999997</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383</v>
      </c>
      <c r="B143" s="244" t="s">
        <v>388</v>
      </c>
      <c r="C143" s="244" t="s">
        <v>281</v>
      </c>
      <c r="D143" s="243" t="s">
        <v>280</v>
      </c>
      <c r="E143" s="242">
        <v>1</v>
      </c>
      <c r="F143" s="158" t="s">
        <v>393</v>
      </c>
      <c r="G143" s="241"/>
      <c r="H143" s="241">
        <v>732.54629999999997</v>
      </c>
      <c r="I143" s="234">
        <f t="shared" si="4"/>
        <v>732.54629999999997</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383</v>
      </c>
      <c r="B144" s="244" t="s">
        <v>388</v>
      </c>
      <c r="C144" s="244" t="s">
        <v>281</v>
      </c>
      <c r="D144" s="243" t="s">
        <v>280</v>
      </c>
      <c r="E144" s="242">
        <v>1</v>
      </c>
      <c r="F144" s="193" t="s">
        <v>394</v>
      </c>
      <c r="G144" s="241"/>
      <c r="H144" s="241">
        <v>732.54629999999997</v>
      </c>
      <c r="I144" s="234">
        <f t="shared" si="4"/>
        <v>732.54629999999997</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383</v>
      </c>
      <c r="B145" s="244" t="s">
        <v>388</v>
      </c>
      <c r="C145" s="244" t="s">
        <v>281</v>
      </c>
      <c r="D145" s="243" t="s">
        <v>280</v>
      </c>
      <c r="E145" s="242">
        <v>1</v>
      </c>
      <c r="F145" s="158" t="s">
        <v>395</v>
      </c>
      <c r="G145" s="241"/>
      <c r="H145" s="241">
        <v>732.54629999999997</v>
      </c>
      <c r="I145" s="234">
        <f t="shared" si="4"/>
        <v>732.54629999999997</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244" t="s">
        <v>98</v>
      </c>
      <c r="C146" s="244" t="s">
        <v>281</v>
      </c>
      <c r="D146" s="243" t="s">
        <v>280</v>
      </c>
      <c r="E146" s="242">
        <v>1</v>
      </c>
      <c r="F146" s="175" t="s">
        <v>396</v>
      </c>
      <c r="G146" s="241"/>
      <c r="H146" s="241">
        <v>488.36419999999998</v>
      </c>
      <c r="I146" s="234">
        <f t="shared" si="4"/>
        <v>488.36419999999998</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244" t="s">
        <v>98</v>
      </c>
      <c r="C147" s="244" t="s">
        <v>281</v>
      </c>
      <c r="D147" s="243" t="s">
        <v>280</v>
      </c>
      <c r="E147" s="242">
        <v>1</v>
      </c>
      <c r="F147" s="158" t="s">
        <v>357</v>
      </c>
      <c r="G147" s="241"/>
      <c r="H147" s="241">
        <v>488.36419999999998</v>
      </c>
      <c r="I147" s="234">
        <f t="shared" si="4"/>
        <v>488.36419999999998</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384</v>
      </c>
      <c r="B148" s="244" t="s">
        <v>98</v>
      </c>
      <c r="C148" s="244" t="s">
        <v>281</v>
      </c>
      <c r="D148" s="243" t="s">
        <v>280</v>
      </c>
      <c r="E148" s="242">
        <v>1</v>
      </c>
      <c r="F148" s="156" t="s">
        <v>397</v>
      </c>
      <c r="G148" s="241"/>
      <c r="H148" s="241">
        <v>488.36419999999998</v>
      </c>
      <c r="I148" s="234">
        <f t="shared" si="4"/>
        <v>488.36419999999998</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384</v>
      </c>
      <c r="B149" s="244" t="s">
        <v>98</v>
      </c>
      <c r="C149" s="244" t="s">
        <v>281</v>
      </c>
      <c r="D149" s="243" t="s">
        <v>368</v>
      </c>
      <c r="E149" s="242">
        <v>1</v>
      </c>
      <c r="F149" s="158" t="s">
        <v>357</v>
      </c>
      <c r="G149" s="241"/>
      <c r="H149" s="241">
        <v>488.36419999999998</v>
      </c>
      <c r="I149" s="234">
        <f t="shared" si="4"/>
        <v>488.36419999999998</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384</v>
      </c>
      <c r="B150" s="244" t="s">
        <v>98</v>
      </c>
      <c r="C150" s="244" t="s">
        <v>281</v>
      </c>
      <c r="D150" s="243" t="s">
        <v>280</v>
      </c>
      <c r="E150" s="242">
        <v>1</v>
      </c>
      <c r="F150" s="158" t="s">
        <v>939</v>
      </c>
      <c r="G150" s="241"/>
      <c r="H150" s="241">
        <v>488.36419999999998</v>
      </c>
      <c r="I150" s="234">
        <f t="shared" si="4"/>
        <v>488.36419999999998</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55" t="s">
        <v>384</v>
      </c>
      <c r="B151" s="244" t="s">
        <v>98</v>
      </c>
      <c r="C151" s="244" t="s">
        <v>281</v>
      </c>
      <c r="D151" s="243" t="s">
        <v>368</v>
      </c>
      <c r="E151" s="242">
        <v>1</v>
      </c>
      <c r="F151" s="158" t="s">
        <v>357</v>
      </c>
      <c r="G151" s="241"/>
      <c r="H151" s="241">
        <v>488.36419999999998</v>
      </c>
      <c r="I151" s="234">
        <f t="shared" si="4"/>
        <v>488.36419999999998</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55" t="s">
        <v>384</v>
      </c>
      <c r="B152" s="244" t="s">
        <v>98</v>
      </c>
      <c r="C152" s="244" t="s">
        <v>281</v>
      </c>
      <c r="D152" s="243" t="s">
        <v>280</v>
      </c>
      <c r="E152" s="242">
        <v>1</v>
      </c>
      <c r="F152" s="193" t="s">
        <v>399</v>
      </c>
      <c r="G152" s="241"/>
      <c r="H152" s="241">
        <v>488.36419999999998</v>
      </c>
      <c r="I152" s="234">
        <f t="shared" si="4"/>
        <v>488.36419999999998</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384</v>
      </c>
      <c r="B153" s="244" t="s">
        <v>98</v>
      </c>
      <c r="C153" s="244" t="s">
        <v>281</v>
      </c>
      <c r="D153" s="243" t="s">
        <v>280</v>
      </c>
      <c r="E153" s="242">
        <v>1</v>
      </c>
      <c r="F153" s="194" t="s">
        <v>400</v>
      </c>
      <c r="G153" s="241"/>
      <c r="H153" s="241">
        <v>488.36419999999998</v>
      </c>
      <c r="I153" s="234">
        <f t="shared" si="4"/>
        <v>488.36419999999998</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55" t="s">
        <v>385</v>
      </c>
      <c r="B154" s="244" t="s">
        <v>104</v>
      </c>
      <c r="C154" s="244" t="s">
        <v>281</v>
      </c>
      <c r="D154" s="243" t="s">
        <v>280</v>
      </c>
      <c r="E154" s="242">
        <v>1</v>
      </c>
      <c r="F154" s="158" t="s">
        <v>401</v>
      </c>
      <c r="G154" s="241"/>
      <c r="H154" s="241">
        <v>313.94409999999999</v>
      </c>
      <c r="I154" s="234">
        <f t="shared" si="4"/>
        <v>313.94409999999999</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55" t="s">
        <v>386</v>
      </c>
      <c r="B155" s="244" t="s">
        <v>102</v>
      </c>
      <c r="C155" s="244" t="s">
        <v>281</v>
      </c>
      <c r="D155" s="243" t="s">
        <v>368</v>
      </c>
      <c r="E155" s="242">
        <v>1</v>
      </c>
      <c r="F155" s="158" t="s">
        <v>357</v>
      </c>
      <c r="G155" s="241"/>
      <c r="H155" s="241">
        <v>401.1617</v>
      </c>
      <c r="I155" s="234">
        <f t="shared" si="4"/>
        <v>401.1617</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402</v>
      </c>
      <c r="B156" s="244" t="s">
        <v>94</v>
      </c>
      <c r="C156" s="244" t="s">
        <v>183</v>
      </c>
      <c r="D156" s="243" t="s">
        <v>280</v>
      </c>
      <c r="E156" s="242">
        <v>1</v>
      </c>
      <c r="F156" s="158" t="s">
        <v>405</v>
      </c>
      <c r="G156" s="241"/>
      <c r="H156" s="241">
        <v>1200.6885</v>
      </c>
      <c r="I156" s="234">
        <f t="shared" si="4"/>
        <v>1200.6885</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62" t="s">
        <v>403</v>
      </c>
      <c r="B157" s="244" t="s">
        <v>94</v>
      </c>
      <c r="C157" s="244" t="s">
        <v>183</v>
      </c>
      <c r="D157" s="243" t="s">
        <v>280</v>
      </c>
      <c r="E157" s="242">
        <v>1</v>
      </c>
      <c r="F157" s="158" t="s">
        <v>406</v>
      </c>
      <c r="G157" s="241"/>
      <c r="H157" s="241">
        <v>1200.6885</v>
      </c>
      <c r="I157" s="234">
        <f t="shared" si="4"/>
        <v>1200.6885</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55" t="s">
        <v>383</v>
      </c>
      <c r="B158" s="244" t="s">
        <v>388</v>
      </c>
      <c r="C158" s="244" t="s">
        <v>183</v>
      </c>
      <c r="D158" s="243" t="s">
        <v>280</v>
      </c>
      <c r="E158" s="242">
        <v>1</v>
      </c>
      <c r="F158" s="193" t="s">
        <v>407</v>
      </c>
      <c r="G158" s="241"/>
      <c r="H158" s="241">
        <v>732.54629999999997</v>
      </c>
      <c r="I158" s="234">
        <f t="shared" si="4"/>
        <v>732.54629999999997</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55" t="s">
        <v>383</v>
      </c>
      <c r="B159" s="244" t="s">
        <v>388</v>
      </c>
      <c r="C159" s="244" t="s">
        <v>183</v>
      </c>
      <c r="D159" s="243" t="s">
        <v>280</v>
      </c>
      <c r="E159" s="242">
        <v>1</v>
      </c>
      <c r="F159" s="158" t="s">
        <v>432</v>
      </c>
      <c r="G159" s="241"/>
      <c r="H159" s="241">
        <v>732.54629999999997</v>
      </c>
      <c r="I159" s="234">
        <f t="shared" si="4"/>
        <v>732.54629999999997</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92" t="s">
        <v>384</v>
      </c>
      <c r="B160" s="244" t="s">
        <v>98</v>
      </c>
      <c r="C160" s="244" t="s">
        <v>183</v>
      </c>
      <c r="D160" s="243" t="s">
        <v>280</v>
      </c>
      <c r="E160" s="242">
        <v>1</v>
      </c>
      <c r="F160" s="158" t="s">
        <v>408</v>
      </c>
      <c r="G160" s="241"/>
      <c r="H160" s="241">
        <v>488.36419999999998</v>
      </c>
      <c r="I160" s="234">
        <f t="shared" si="4"/>
        <v>488.36419999999998</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55" t="s">
        <v>404</v>
      </c>
      <c r="B161" s="244" t="s">
        <v>387</v>
      </c>
      <c r="C161" s="244" t="s">
        <v>183</v>
      </c>
      <c r="D161" s="243" t="s">
        <v>280</v>
      </c>
      <c r="E161" s="242">
        <v>1</v>
      </c>
      <c r="F161" s="158" t="s">
        <v>409</v>
      </c>
      <c r="G161" s="241"/>
      <c r="H161" s="241">
        <v>436.04270000000002</v>
      </c>
      <c r="I161" s="234">
        <f t="shared" si="4"/>
        <v>436.04270000000002</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55" t="s">
        <v>404</v>
      </c>
      <c r="B162" s="244" t="s">
        <v>387</v>
      </c>
      <c r="C162" s="244" t="s">
        <v>183</v>
      </c>
      <c r="D162" s="243" t="s">
        <v>280</v>
      </c>
      <c r="E162" s="242">
        <v>1</v>
      </c>
      <c r="F162" s="158" t="s">
        <v>410</v>
      </c>
      <c r="G162" s="241"/>
      <c r="H162" s="241">
        <v>436.04270000000002</v>
      </c>
      <c r="I162" s="234">
        <f t="shared" si="4"/>
        <v>436.04270000000002</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244" t="s">
        <v>102</v>
      </c>
      <c r="C163" s="244" t="s">
        <v>183</v>
      </c>
      <c r="D163" s="243" t="s">
        <v>280</v>
      </c>
      <c r="E163" s="242">
        <v>1</v>
      </c>
      <c r="F163" s="158" t="s">
        <v>411</v>
      </c>
      <c r="G163" s="241"/>
      <c r="H163" s="241">
        <v>401.1617</v>
      </c>
      <c r="I163" s="234">
        <f t="shared" si="4"/>
        <v>401.1617</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244" t="s">
        <v>102</v>
      </c>
      <c r="C164" s="244" t="s">
        <v>183</v>
      </c>
      <c r="D164" s="243" t="s">
        <v>280</v>
      </c>
      <c r="E164" s="242">
        <v>1</v>
      </c>
      <c r="F164" s="158" t="s">
        <v>412</v>
      </c>
      <c r="G164" s="241"/>
      <c r="H164" s="241">
        <v>401.1617</v>
      </c>
      <c r="I164" s="234">
        <f t="shared" si="4"/>
        <v>401.1617</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244" t="s">
        <v>102</v>
      </c>
      <c r="C165" s="244" t="s">
        <v>183</v>
      </c>
      <c r="D165" s="243" t="s">
        <v>280</v>
      </c>
      <c r="E165" s="242">
        <v>1</v>
      </c>
      <c r="F165" s="158" t="s">
        <v>413</v>
      </c>
      <c r="G165" s="241"/>
      <c r="H165" s="241">
        <v>401.1617</v>
      </c>
      <c r="I165" s="234">
        <f t="shared" si="4"/>
        <v>401.1617</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244" t="s">
        <v>102</v>
      </c>
      <c r="C166" s="244" t="s">
        <v>183</v>
      </c>
      <c r="D166" s="243" t="s">
        <v>280</v>
      </c>
      <c r="E166" s="242">
        <v>1</v>
      </c>
      <c r="F166" s="158" t="s">
        <v>414</v>
      </c>
      <c r="G166" s="241"/>
      <c r="H166" s="241">
        <v>401.1617</v>
      </c>
      <c r="I166" s="234">
        <f t="shared" si="4"/>
        <v>401.1617</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244" t="s">
        <v>102</v>
      </c>
      <c r="C167" s="244" t="s">
        <v>183</v>
      </c>
      <c r="D167" s="243" t="s">
        <v>280</v>
      </c>
      <c r="E167" s="242">
        <v>1</v>
      </c>
      <c r="F167" s="158" t="s">
        <v>415</v>
      </c>
      <c r="G167" s="241"/>
      <c r="H167" s="241">
        <v>401.1617</v>
      </c>
      <c r="I167" s="234">
        <f t="shared" si="4"/>
        <v>401.1617</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244" t="s">
        <v>102</v>
      </c>
      <c r="C168" s="244" t="s">
        <v>183</v>
      </c>
      <c r="D168" s="243" t="s">
        <v>280</v>
      </c>
      <c r="E168" s="242">
        <v>1</v>
      </c>
      <c r="F168" s="158" t="s">
        <v>416</v>
      </c>
      <c r="G168" s="241"/>
      <c r="H168" s="241">
        <v>401.1617</v>
      </c>
      <c r="I168" s="234">
        <f t="shared" si="4"/>
        <v>401.1617</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244" t="s">
        <v>102</v>
      </c>
      <c r="C169" s="244" t="s">
        <v>183</v>
      </c>
      <c r="D169" s="243" t="s">
        <v>280</v>
      </c>
      <c r="E169" s="242">
        <v>1</v>
      </c>
      <c r="F169" s="158" t="s">
        <v>417</v>
      </c>
      <c r="G169" s="241"/>
      <c r="H169" s="241">
        <v>401.1617</v>
      </c>
      <c r="I169" s="234">
        <f t="shared" si="4"/>
        <v>401.1617</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244" t="s">
        <v>102</v>
      </c>
      <c r="C170" s="244" t="s">
        <v>183</v>
      </c>
      <c r="D170" s="243" t="s">
        <v>280</v>
      </c>
      <c r="E170" s="242">
        <v>1</v>
      </c>
      <c r="F170" s="175" t="s">
        <v>418</v>
      </c>
      <c r="G170" s="241"/>
      <c r="H170" s="241">
        <v>401.1617</v>
      </c>
      <c r="I170" s="234">
        <f t="shared" si="4"/>
        <v>401.1617</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244" t="s">
        <v>102</v>
      </c>
      <c r="C171" s="244" t="s">
        <v>183</v>
      </c>
      <c r="D171" s="243" t="s">
        <v>280</v>
      </c>
      <c r="E171" s="242">
        <v>1</v>
      </c>
      <c r="F171" s="158" t="s">
        <v>419</v>
      </c>
      <c r="G171" s="241"/>
      <c r="H171" s="241">
        <v>401.1617</v>
      </c>
      <c r="I171" s="234">
        <f t="shared" si="4"/>
        <v>401.1617</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244" t="s">
        <v>102</v>
      </c>
      <c r="C172" s="244" t="s">
        <v>183</v>
      </c>
      <c r="D172" s="243" t="s">
        <v>280</v>
      </c>
      <c r="E172" s="242">
        <v>1</v>
      </c>
      <c r="F172" s="191" t="s">
        <v>1018</v>
      </c>
      <c r="G172" s="241"/>
      <c r="H172" s="241">
        <v>401.1617</v>
      </c>
      <c r="I172" s="234">
        <f t="shared" si="4"/>
        <v>401.1617</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244" t="s">
        <v>102</v>
      </c>
      <c r="C173" s="244" t="s">
        <v>183</v>
      </c>
      <c r="D173" s="243" t="s">
        <v>280</v>
      </c>
      <c r="E173" s="242">
        <v>1</v>
      </c>
      <c r="F173" s="158" t="s">
        <v>421</v>
      </c>
      <c r="G173" s="241"/>
      <c r="H173" s="241">
        <v>401.1617</v>
      </c>
      <c r="I173" s="234">
        <f t="shared" si="4"/>
        <v>401.1617</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244" t="s">
        <v>102</v>
      </c>
      <c r="C174" s="244" t="s">
        <v>183</v>
      </c>
      <c r="D174" s="243" t="s">
        <v>280</v>
      </c>
      <c r="E174" s="242">
        <v>1</v>
      </c>
      <c r="F174" s="158" t="s">
        <v>422</v>
      </c>
      <c r="G174" s="241"/>
      <c r="H174" s="241">
        <v>401.1617</v>
      </c>
      <c r="I174" s="234">
        <f t="shared" si="4"/>
        <v>401.1617</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244" t="s">
        <v>102</v>
      </c>
      <c r="C175" s="244" t="s">
        <v>183</v>
      </c>
      <c r="D175" s="243" t="s">
        <v>280</v>
      </c>
      <c r="E175" s="242">
        <v>1</v>
      </c>
      <c r="F175" s="158" t="s">
        <v>423</v>
      </c>
      <c r="G175" s="241"/>
      <c r="H175" s="241">
        <v>401.1617</v>
      </c>
      <c r="I175" s="234">
        <f t="shared" si="4"/>
        <v>401.1617</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244" t="s">
        <v>102</v>
      </c>
      <c r="C176" s="244" t="s">
        <v>183</v>
      </c>
      <c r="D176" s="243" t="s">
        <v>280</v>
      </c>
      <c r="E176" s="242">
        <v>1</v>
      </c>
      <c r="F176" s="151" t="s">
        <v>424</v>
      </c>
      <c r="G176" s="241"/>
      <c r="H176" s="241">
        <v>401.1617</v>
      </c>
      <c r="I176" s="234">
        <f t="shared" si="4"/>
        <v>401.1617</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65" t="s">
        <v>386</v>
      </c>
      <c r="B177" s="244" t="s">
        <v>102</v>
      </c>
      <c r="C177" s="244" t="s">
        <v>183</v>
      </c>
      <c r="D177" s="243" t="s">
        <v>280</v>
      </c>
      <c r="E177" s="242">
        <v>1</v>
      </c>
      <c r="F177" s="158" t="s">
        <v>425</v>
      </c>
      <c r="G177" s="241"/>
      <c r="H177" s="241">
        <v>401.1617</v>
      </c>
      <c r="I177" s="234">
        <f t="shared" si="4"/>
        <v>401.1617</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65" t="s">
        <v>386</v>
      </c>
      <c r="B178" s="244" t="s">
        <v>102</v>
      </c>
      <c r="C178" s="244" t="s">
        <v>183</v>
      </c>
      <c r="D178" s="243" t="s">
        <v>280</v>
      </c>
      <c r="E178" s="242">
        <v>1</v>
      </c>
      <c r="F178" s="205" t="s">
        <v>1017</v>
      </c>
      <c r="G178" s="241"/>
      <c r="H178" s="241">
        <v>401.1617</v>
      </c>
      <c r="I178" s="234">
        <f t="shared" si="4"/>
        <v>401.1617</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65" t="s">
        <v>386</v>
      </c>
      <c r="B179" s="244" t="s">
        <v>102</v>
      </c>
      <c r="C179" s="244" t="s">
        <v>183</v>
      </c>
      <c r="D179" s="243" t="s">
        <v>280</v>
      </c>
      <c r="E179" s="242">
        <v>1</v>
      </c>
      <c r="F179" s="158" t="s">
        <v>427</v>
      </c>
      <c r="G179" s="241"/>
      <c r="H179" s="241">
        <v>401.1617</v>
      </c>
      <c r="I179" s="234">
        <f t="shared" si="4"/>
        <v>401.1617</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65" t="s">
        <v>386</v>
      </c>
      <c r="B180" s="244" t="s">
        <v>102</v>
      </c>
      <c r="C180" s="244" t="s">
        <v>183</v>
      </c>
      <c r="D180" s="243" t="s">
        <v>280</v>
      </c>
      <c r="E180" s="242">
        <v>1</v>
      </c>
      <c r="F180" s="156" t="s">
        <v>986</v>
      </c>
      <c r="G180" s="241"/>
      <c r="H180" s="241">
        <v>401.1617</v>
      </c>
      <c r="I180" s="234">
        <f t="shared" si="4"/>
        <v>401.1617</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65" t="s">
        <v>386</v>
      </c>
      <c r="B181" s="244" t="s">
        <v>102</v>
      </c>
      <c r="C181" s="244" t="s">
        <v>183</v>
      </c>
      <c r="D181" s="243" t="s">
        <v>280</v>
      </c>
      <c r="E181" s="242">
        <v>1</v>
      </c>
      <c r="F181" s="158" t="s">
        <v>428</v>
      </c>
      <c r="G181" s="241"/>
      <c r="H181" s="241">
        <v>401.1617</v>
      </c>
      <c r="I181" s="234">
        <f t="shared" si="4"/>
        <v>401.1617</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65" t="s">
        <v>386</v>
      </c>
      <c r="B182" s="244" t="s">
        <v>102</v>
      </c>
      <c r="C182" s="244" t="s">
        <v>183</v>
      </c>
      <c r="D182" s="243" t="s">
        <v>280</v>
      </c>
      <c r="E182" s="242">
        <v>1</v>
      </c>
      <c r="F182" s="158" t="s">
        <v>429</v>
      </c>
      <c r="G182" s="241"/>
      <c r="H182" s="241">
        <v>401.1617</v>
      </c>
      <c r="I182" s="234">
        <f t="shared" si="4"/>
        <v>401.1617</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385</v>
      </c>
      <c r="B183" s="244" t="s">
        <v>104</v>
      </c>
      <c r="C183" s="244" t="s">
        <v>183</v>
      </c>
      <c r="D183" s="243" t="s">
        <v>280</v>
      </c>
      <c r="E183" s="242">
        <v>1</v>
      </c>
      <c r="F183" s="158" t="s">
        <v>430</v>
      </c>
      <c r="G183" s="241"/>
      <c r="H183" s="241">
        <v>313.94409999999999</v>
      </c>
      <c r="I183" s="234">
        <f t="shared" si="4"/>
        <v>313.94409999999999</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385</v>
      </c>
      <c r="B184" s="244" t="s">
        <v>104</v>
      </c>
      <c r="C184" s="244" t="s">
        <v>183</v>
      </c>
      <c r="D184" s="243" t="s">
        <v>280</v>
      </c>
      <c r="E184" s="242">
        <v>1</v>
      </c>
      <c r="F184" s="158" t="s">
        <v>431</v>
      </c>
      <c r="G184" s="241"/>
      <c r="H184" s="241">
        <v>313.94409999999999</v>
      </c>
      <c r="I184" s="234">
        <f t="shared" si="4"/>
        <v>313.94409999999999</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385</v>
      </c>
      <c r="B185" s="244" t="s">
        <v>104</v>
      </c>
      <c r="C185" s="244" t="s">
        <v>183</v>
      </c>
      <c r="D185" s="243" t="s">
        <v>280</v>
      </c>
      <c r="E185" s="242">
        <v>1</v>
      </c>
      <c r="F185" s="158" t="s">
        <v>439</v>
      </c>
      <c r="G185" s="241"/>
      <c r="H185" s="241">
        <v>313.94409999999999</v>
      </c>
      <c r="I185" s="234">
        <f t="shared" si="4"/>
        <v>313.94409999999999</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90" t="s">
        <v>385</v>
      </c>
      <c r="B186" s="244" t="s">
        <v>104</v>
      </c>
      <c r="C186" s="244" t="s">
        <v>183</v>
      </c>
      <c r="D186" s="243" t="s">
        <v>280</v>
      </c>
      <c r="E186" s="242">
        <v>1</v>
      </c>
      <c r="F186" s="158" t="s">
        <v>957</v>
      </c>
      <c r="G186" s="241"/>
      <c r="H186" s="241">
        <v>313.94409999999999</v>
      </c>
      <c r="I186" s="234">
        <f t="shared" si="4"/>
        <v>313.94409999999999</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62" t="s">
        <v>382</v>
      </c>
      <c r="B187" s="244" t="s">
        <v>94</v>
      </c>
      <c r="C187" s="244" t="s">
        <v>297</v>
      </c>
      <c r="D187" s="243" t="s">
        <v>280</v>
      </c>
      <c r="E187" s="242">
        <v>1</v>
      </c>
      <c r="F187" s="151" t="s">
        <v>440</v>
      </c>
      <c r="G187" s="249"/>
      <c r="H187" s="241">
        <v>1200.6885</v>
      </c>
      <c r="I187" s="234">
        <f t="shared" si="4"/>
        <v>1200.6885</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404</v>
      </c>
      <c r="B188" s="244" t="s">
        <v>387</v>
      </c>
      <c r="C188" s="244" t="s">
        <v>297</v>
      </c>
      <c r="D188" s="243" t="s">
        <v>280</v>
      </c>
      <c r="E188" s="242">
        <v>1</v>
      </c>
      <c r="F188" s="188" t="s">
        <v>934</v>
      </c>
      <c r="G188" s="241"/>
      <c r="H188" s="241">
        <v>436.04270000000002</v>
      </c>
      <c r="I188" s="234">
        <f t="shared" si="4"/>
        <v>436.04270000000002</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385</v>
      </c>
      <c r="B189" s="244" t="s">
        <v>104</v>
      </c>
      <c r="C189" s="244" t="s">
        <v>297</v>
      </c>
      <c r="D189" s="243" t="s">
        <v>280</v>
      </c>
      <c r="E189" s="242">
        <v>1</v>
      </c>
      <c r="F189" s="158" t="s">
        <v>1028</v>
      </c>
      <c r="G189" s="241"/>
      <c r="H189" s="241">
        <v>313.94409999999999</v>
      </c>
      <c r="I189" s="234">
        <f t="shared" si="4"/>
        <v>313.94409999999999</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433</v>
      </c>
      <c r="B190" s="244" t="s">
        <v>94</v>
      </c>
      <c r="C190" s="244" t="s">
        <v>434</v>
      </c>
      <c r="D190" s="243" t="s">
        <v>280</v>
      </c>
      <c r="E190" s="242">
        <v>1</v>
      </c>
      <c r="F190" s="157" t="s">
        <v>435</v>
      </c>
      <c r="G190" s="241"/>
      <c r="H190" s="241">
        <v>1200.6885</v>
      </c>
      <c r="I190" s="234">
        <f t="shared" si="4"/>
        <v>1200.6885</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383</v>
      </c>
      <c r="B191" s="244" t="s">
        <v>388</v>
      </c>
      <c r="C191" s="244" t="s">
        <v>434</v>
      </c>
      <c r="D191" s="243" t="s">
        <v>280</v>
      </c>
      <c r="E191" s="242">
        <v>1</v>
      </c>
      <c r="F191" s="158" t="s">
        <v>436</v>
      </c>
      <c r="G191" s="241"/>
      <c r="H191" s="241">
        <v>732.54629999999997</v>
      </c>
      <c r="I191" s="234">
        <f t="shared" si="4"/>
        <v>732.54629999999997</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441</v>
      </c>
      <c r="B192" s="244" t="s">
        <v>94</v>
      </c>
      <c r="C192" s="174" t="s">
        <v>443</v>
      </c>
      <c r="D192" s="243" t="s">
        <v>280</v>
      </c>
      <c r="E192" s="242">
        <v>1</v>
      </c>
      <c r="F192" s="156" t="s">
        <v>444</v>
      </c>
      <c r="G192" s="241"/>
      <c r="H192" s="241">
        <v>1200.6885</v>
      </c>
      <c r="I192" s="234">
        <f t="shared" si="4"/>
        <v>1200.6885</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244" t="s">
        <v>388</v>
      </c>
      <c r="C193" s="174" t="s">
        <v>443</v>
      </c>
      <c r="D193" s="243" t="s">
        <v>280</v>
      </c>
      <c r="E193" s="242">
        <v>1</v>
      </c>
      <c r="F193" s="158" t="s">
        <v>448</v>
      </c>
      <c r="G193" s="241"/>
      <c r="H193" s="241">
        <v>732.54629999999997</v>
      </c>
      <c r="I193" s="234">
        <f t="shared" si="4"/>
        <v>732.54629999999997</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386</v>
      </c>
      <c r="B194" s="244" t="s">
        <v>102</v>
      </c>
      <c r="C194" s="174" t="s">
        <v>443</v>
      </c>
      <c r="D194" s="243" t="s">
        <v>280</v>
      </c>
      <c r="E194" s="242">
        <v>1</v>
      </c>
      <c r="F194" s="164" t="s">
        <v>446</v>
      </c>
      <c r="G194" s="241"/>
      <c r="H194" s="241">
        <v>401.1617</v>
      </c>
      <c r="I194" s="234">
        <f t="shared" si="4"/>
        <v>401.1617</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442</v>
      </c>
      <c r="B195" s="244" t="s">
        <v>94</v>
      </c>
      <c r="C195" s="174" t="s">
        <v>443</v>
      </c>
      <c r="D195" s="243" t="s">
        <v>280</v>
      </c>
      <c r="E195" s="242">
        <v>1</v>
      </c>
      <c r="F195" s="158" t="s">
        <v>447</v>
      </c>
      <c r="G195" s="241"/>
      <c r="H195" s="241">
        <v>1200.6885</v>
      </c>
      <c r="I195" s="234">
        <f t="shared" si="4"/>
        <v>1200.6885</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244" t="s">
        <v>387</v>
      </c>
      <c r="C196" s="184" t="s">
        <v>443</v>
      </c>
      <c r="D196" s="243" t="s">
        <v>280</v>
      </c>
      <c r="E196" s="242">
        <v>1</v>
      </c>
      <c r="F196" s="158" t="s">
        <v>1027</v>
      </c>
      <c r="G196" s="241"/>
      <c r="H196" s="241">
        <v>436.04270000000002</v>
      </c>
      <c r="I196" s="234">
        <f t="shared" si="4"/>
        <v>436.04270000000002</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404</v>
      </c>
      <c r="B197" s="244" t="s">
        <v>387</v>
      </c>
      <c r="C197" s="174" t="s">
        <v>451</v>
      </c>
      <c r="D197" s="243" t="s">
        <v>280</v>
      </c>
      <c r="E197" s="242">
        <v>1</v>
      </c>
      <c r="F197" s="158" t="s">
        <v>452</v>
      </c>
      <c r="G197" s="241"/>
      <c r="H197" s="241">
        <v>436.04270000000002</v>
      </c>
      <c r="I197" s="234">
        <f t="shared" si="4"/>
        <v>436.04270000000002</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383</v>
      </c>
      <c r="B198" s="244" t="s">
        <v>388</v>
      </c>
      <c r="C198" s="174" t="s">
        <v>451</v>
      </c>
      <c r="D198" s="243" t="s">
        <v>280</v>
      </c>
      <c r="E198" s="242">
        <v>1</v>
      </c>
      <c r="F198" s="185" t="s">
        <v>453</v>
      </c>
      <c r="G198" s="241"/>
      <c r="H198" s="241">
        <v>732.54629999999997</v>
      </c>
      <c r="I198" s="234">
        <f t="shared" si="4"/>
        <v>732.54629999999997</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383</v>
      </c>
      <c r="B199" s="244" t="s">
        <v>388</v>
      </c>
      <c r="C199" s="174" t="s">
        <v>451</v>
      </c>
      <c r="D199" s="243" t="s">
        <v>280</v>
      </c>
      <c r="E199" s="242">
        <v>1</v>
      </c>
      <c r="F199" s="185" t="s">
        <v>454</v>
      </c>
      <c r="G199" s="241"/>
      <c r="H199" s="241">
        <v>732.54629999999997</v>
      </c>
      <c r="I199" s="234">
        <f t="shared" si="4"/>
        <v>732.54629999999997</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383</v>
      </c>
      <c r="B200" s="244" t="s">
        <v>388</v>
      </c>
      <c r="C200" s="174" t="s">
        <v>451</v>
      </c>
      <c r="D200" s="243" t="s">
        <v>280</v>
      </c>
      <c r="E200" s="242">
        <v>1</v>
      </c>
      <c r="F200" s="185" t="s">
        <v>964</v>
      </c>
      <c r="G200" s="241"/>
      <c r="H200" s="241">
        <v>732.54629999999997</v>
      </c>
      <c r="I200" s="234">
        <f t="shared" ref="I200:I263" si="5">SUM(G200:H200)</f>
        <v>732.54629999999997</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404</v>
      </c>
      <c r="B201" s="244" t="s">
        <v>387</v>
      </c>
      <c r="C201" s="174" t="s">
        <v>451</v>
      </c>
      <c r="D201" s="243" t="s">
        <v>280</v>
      </c>
      <c r="E201" s="242">
        <v>1</v>
      </c>
      <c r="F201" s="185" t="s">
        <v>455</v>
      </c>
      <c r="G201" s="241"/>
      <c r="H201" s="241">
        <v>436.04270000000002</v>
      </c>
      <c r="I201" s="234">
        <f t="shared" si="5"/>
        <v>436.04270000000002</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404</v>
      </c>
      <c r="B202" s="244" t="s">
        <v>387</v>
      </c>
      <c r="C202" s="174" t="s">
        <v>451</v>
      </c>
      <c r="D202" s="243" t="s">
        <v>280</v>
      </c>
      <c r="E202" s="242">
        <v>1</v>
      </c>
      <c r="F202" s="185" t="s">
        <v>999</v>
      </c>
      <c r="G202" s="241"/>
      <c r="H202" s="241">
        <v>436.04270000000002</v>
      </c>
      <c r="I202" s="234">
        <f t="shared" si="5"/>
        <v>436.04270000000002</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449</v>
      </c>
      <c r="B203" s="244" t="s">
        <v>94</v>
      </c>
      <c r="C203" s="174" t="s">
        <v>451</v>
      </c>
      <c r="D203" s="243" t="s">
        <v>280</v>
      </c>
      <c r="E203" s="242">
        <v>1</v>
      </c>
      <c r="F203" s="158" t="s">
        <v>963</v>
      </c>
      <c r="G203" s="241"/>
      <c r="H203" s="241">
        <v>1200.6885</v>
      </c>
      <c r="I203" s="234">
        <f t="shared" si="5"/>
        <v>1200.6885</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383</v>
      </c>
      <c r="B204" s="244" t="s">
        <v>388</v>
      </c>
      <c r="C204" s="174" t="s">
        <v>451</v>
      </c>
      <c r="D204" s="243" t="s">
        <v>280</v>
      </c>
      <c r="E204" s="242">
        <v>1</v>
      </c>
      <c r="F204" s="185" t="s">
        <v>456</v>
      </c>
      <c r="G204" s="241"/>
      <c r="H204" s="241">
        <v>732.54629999999997</v>
      </c>
      <c r="I204" s="234">
        <f t="shared" si="5"/>
        <v>732.54629999999997</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244" t="s">
        <v>387</v>
      </c>
      <c r="C205" s="174" t="s">
        <v>451</v>
      </c>
      <c r="D205" s="243" t="s">
        <v>280</v>
      </c>
      <c r="E205" s="242">
        <v>1</v>
      </c>
      <c r="F205" s="185" t="s">
        <v>457</v>
      </c>
      <c r="G205" s="241"/>
      <c r="H205" s="241">
        <v>436.04270000000002</v>
      </c>
      <c r="I205" s="234">
        <f t="shared" si="5"/>
        <v>436.04270000000002</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404</v>
      </c>
      <c r="B206" s="244" t="s">
        <v>387</v>
      </c>
      <c r="C206" s="174" t="s">
        <v>451</v>
      </c>
      <c r="D206" s="243" t="s">
        <v>280</v>
      </c>
      <c r="E206" s="242">
        <v>1</v>
      </c>
      <c r="F206" s="158" t="s">
        <v>1016</v>
      </c>
      <c r="G206" s="241"/>
      <c r="H206" s="241">
        <v>436.04270000000002</v>
      </c>
      <c r="I206" s="234">
        <f t="shared" si="5"/>
        <v>436.04270000000002</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244" t="s">
        <v>102</v>
      </c>
      <c r="C207" s="174" t="s">
        <v>451</v>
      </c>
      <c r="D207" s="243" t="s">
        <v>280</v>
      </c>
      <c r="E207" s="242">
        <v>1</v>
      </c>
      <c r="F207" s="186" t="s">
        <v>952</v>
      </c>
      <c r="G207" s="241"/>
      <c r="H207" s="241">
        <v>401.1617</v>
      </c>
      <c r="I207" s="234">
        <f t="shared" si="5"/>
        <v>401.1617</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450</v>
      </c>
      <c r="B208" s="244" t="s">
        <v>94</v>
      </c>
      <c r="C208" s="174" t="s">
        <v>451</v>
      </c>
      <c r="D208" s="243" t="s">
        <v>280</v>
      </c>
      <c r="E208" s="242">
        <v>1</v>
      </c>
      <c r="F208" s="158" t="s">
        <v>459</v>
      </c>
      <c r="G208" s="241"/>
      <c r="H208" s="241">
        <v>1200.6885</v>
      </c>
      <c r="I208" s="234">
        <f t="shared" si="5"/>
        <v>1200.6885</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383</v>
      </c>
      <c r="B209" s="244" t="s">
        <v>388</v>
      </c>
      <c r="C209" s="174" t="s">
        <v>451</v>
      </c>
      <c r="D209" s="243" t="s">
        <v>280</v>
      </c>
      <c r="E209" s="242">
        <v>1</v>
      </c>
      <c r="F209" s="186" t="s">
        <v>460</v>
      </c>
      <c r="G209" s="241"/>
      <c r="H209" s="241">
        <v>732.54629999999997</v>
      </c>
      <c r="I209" s="234">
        <f t="shared" si="5"/>
        <v>732.54629999999997</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404</v>
      </c>
      <c r="B210" s="244" t="s">
        <v>387</v>
      </c>
      <c r="C210" s="174" t="s">
        <v>451</v>
      </c>
      <c r="D210" s="243" t="s">
        <v>280</v>
      </c>
      <c r="E210" s="242">
        <v>1</v>
      </c>
      <c r="F210" s="186" t="s">
        <v>461</v>
      </c>
      <c r="G210" s="241"/>
      <c r="H210" s="241">
        <v>436.04270000000002</v>
      </c>
      <c r="I210" s="234">
        <f t="shared" si="5"/>
        <v>436.04270000000002</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55" t="s">
        <v>386</v>
      </c>
      <c r="B211" s="244" t="s">
        <v>102</v>
      </c>
      <c r="C211" s="174" t="s">
        <v>451</v>
      </c>
      <c r="D211" s="243" t="s">
        <v>280</v>
      </c>
      <c r="E211" s="242">
        <v>1</v>
      </c>
      <c r="F211" s="158" t="s">
        <v>462</v>
      </c>
      <c r="G211" s="241"/>
      <c r="H211" s="241">
        <v>401.1617</v>
      </c>
      <c r="I211" s="234">
        <f t="shared" si="5"/>
        <v>401.1617</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386</v>
      </c>
      <c r="B212" s="244" t="s">
        <v>102</v>
      </c>
      <c r="C212" s="174" t="s">
        <v>451</v>
      </c>
      <c r="D212" s="243" t="s">
        <v>280</v>
      </c>
      <c r="E212" s="242">
        <v>1</v>
      </c>
      <c r="F212" s="185" t="s">
        <v>463</v>
      </c>
      <c r="G212" s="241"/>
      <c r="H212" s="241">
        <v>401.1617</v>
      </c>
      <c r="I212" s="234">
        <f t="shared" si="5"/>
        <v>401.1617</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386</v>
      </c>
      <c r="B213" s="244" t="s">
        <v>102</v>
      </c>
      <c r="C213" s="174" t="s">
        <v>451</v>
      </c>
      <c r="D213" s="243" t="s">
        <v>280</v>
      </c>
      <c r="E213" s="242">
        <v>1</v>
      </c>
      <c r="F213" s="185" t="s">
        <v>464</v>
      </c>
      <c r="G213" s="241"/>
      <c r="H213" s="241">
        <v>401.1617</v>
      </c>
      <c r="I213" s="234">
        <f t="shared" si="5"/>
        <v>401.1617</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404</v>
      </c>
      <c r="B214" s="244" t="s">
        <v>387</v>
      </c>
      <c r="C214" s="174" t="s">
        <v>298</v>
      </c>
      <c r="D214" s="243" t="s">
        <v>280</v>
      </c>
      <c r="E214" s="242">
        <v>1</v>
      </c>
      <c r="F214" s="158" t="s">
        <v>467</v>
      </c>
      <c r="G214" s="241"/>
      <c r="H214" s="241">
        <v>436.04270000000002</v>
      </c>
      <c r="I214" s="234">
        <f t="shared" si="5"/>
        <v>436.04270000000002</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465</v>
      </c>
      <c r="B215" s="244" t="s">
        <v>94</v>
      </c>
      <c r="C215" s="174" t="s">
        <v>298</v>
      </c>
      <c r="D215" s="243" t="s">
        <v>280</v>
      </c>
      <c r="E215" s="242">
        <v>1</v>
      </c>
      <c r="F215" s="151" t="s">
        <v>468</v>
      </c>
      <c r="G215" s="241"/>
      <c r="H215" s="241">
        <v>1200.6885</v>
      </c>
      <c r="I215" s="234">
        <f t="shared" si="5"/>
        <v>1200.6885</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65" t="s">
        <v>383</v>
      </c>
      <c r="B216" s="244" t="s">
        <v>388</v>
      </c>
      <c r="C216" s="184" t="s">
        <v>298</v>
      </c>
      <c r="D216" s="243" t="s">
        <v>280</v>
      </c>
      <c r="E216" s="242">
        <v>1</v>
      </c>
      <c r="F216" s="158" t="s">
        <v>469</v>
      </c>
      <c r="G216" s="241"/>
      <c r="H216" s="241">
        <v>732.54629999999997</v>
      </c>
      <c r="I216" s="234">
        <f t="shared" si="5"/>
        <v>732.54629999999997</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244" t="s">
        <v>388</v>
      </c>
      <c r="C217" s="174" t="s">
        <v>298</v>
      </c>
      <c r="D217" s="243" t="s">
        <v>280</v>
      </c>
      <c r="E217" s="242">
        <v>1</v>
      </c>
      <c r="F217" s="151" t="s">
        <v>470</v>
      </c>
      <c r="G217" s="241"/>
      <c r="H217" s="241">
        <v>732.54629999999997</v>
      </c>
      <c r="I217" s="234">
        <f t="shared" si="5"/>
        <v>732.54629999999997</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244" t="s">
        <v>387</v>
      </c>
      <c r="C218" s="174" t="s">
        <v>298</v>
      </c>
      <c r="D218" s="243" t="s">
        <v>280</v>
      </c>
      <c r="E218" s="242">
        <v>1</v>
      </c>
      <c r="F218" s="151" t="s">
        <v>471</v>
      </c>
      <c r="G218" s="241"/>
      <c r="H218" s="241">
        <v>436.04270000000002</v>
      </c>
      <c r="I218" s="234">
        <f t="shared" si="5"/>
        <v>436.04270000000002</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386</v>
      </c>
      <c r="B219" s="244" t="s">
        <v>102</v>
      </c>
      <c r="C219" s="174" t="s">
        <v>298</v>
      </c>
      <c r="D219" s="243" t="s">
        <v>280</v>
      </c>
      <c r="E219" s="242">
        <v>1</v>
      </c>
      <c r="F219" s="158" t="s">
        <v>472</v>
      </c>
      <c r="G219" s="241"/>
      <c r="H219" s="241">
        <v>401.1617</v>
      </c>
      <c r="I219" s="234">
        <f t="shared" si="5"/>
        <v>401.1617</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466</v>
      </c>
      <c r="B220" s="244" t="s">
        <v>94</v>
      </c>
      <c r="C220" s="174" t="s">
        <v>298</v>
      </c>
      <c r="D220" s="243" t="s">
        <v>280</v>
      </c>
      <c r="E220" s="242">
        <v>1</v>
      </c>
      <c r="F220" s="157" t="s">
        <v>761</v>
      </c>
      <c r="G220" s="241"/>
      <c r="H220" s="241">
        <v>1200.6885</v>
      </c>
      <c r="I220" s="234">
        <f t="shared" si="5"/>
        <v>1200.6885</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383</v>
      </c>
      <c r="B221" s="244" t="s">
        <v>388</v>
      </c>
      <c r="C221" s="174" t="s">
        <v>298</v>
      </c>
      <c r="D221" s="243" t="s">
        <v>280</v>
      </c>
      <c r="E221" s="242">
        <v>1</v>
      </c>
      <c r="F221" s="183" t="s">
        <v>473</v>
      </c>
      <c r="G221" s="241"/>
      <c r="H221" s="241">
        <v>732.54629999999997</v>
      </c>
      <c r="I221" s="234">
        <f t="shared" si="5"/>
        <v>732.54629999999997</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244" t="s">
        <v>388</v>
      </c>
      <c r="C222" s="174" t="s">
        <v>298</v>
      </c>
      <c r="D222" s="243" t="s">
        <v>280</v>
      </c>
      <c r="E222" s="242">
        <v>1</v>
      </c>
      <c r="F222" s="151" t="s">
        <v>1015</v>
      </c>
      <c r="G222" s="241"/>
      <c r="H222" s="241">
        <v>732.54629999999997</v>
      </c>
      <c r="I222" s="234">
        <f t="shared" si="5"/>
        <v>732.54629999999997</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404</v>
      </c>
      <c r="B223" s="244" t="s">
        <v>387</v>
      </c>
      <c r="C223" s="174" t="s">
        <v>298</v>
      </c>
      <c r="D223" s="243" t="s">
        <v>280</v>
      </c>
      <c r="E223" s="242">
        <v>1</v>
      </c>
      <c r="F223" s="151" t="s">
        <v>971</v>
      </c>
      <c r="G223" s="241"/>
      <c r="H223" s="241">
        <v>436.04270000000002</v>
      </c>
      <c r="I223" s="234">
        <f t="shared" si="5"/>
        <v>436.04270000000002</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386</v>
      </c>
      <c r="B224" s="244" t="s">
        <v>102</v>
      </c>
      <c r="C224" s="174" t="s">
        <v>298</v>
      </c>
      <c r="D224" s="243" t="s">
        <v>280</v>
      </c>
      <c r="E224" s="242">
        <v>1</v>
      </c>
      <c r="F224" s="151" t="s">
        <v>475</v>
      </c>
      <c r="G224" s="241"/>
      <c r="H224" s="241">
        <v>401.1617</v>
      </c>
      <c r="I224" s="234">
        <f t="shared" si="5"/>
        <v>401.1617</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248" t="s">
        <v>387</v>
      </c>
      <c r="C225" s="174" t="s">
        <v>299</v>
      </c>
      <c r="D225" s="247" t="s">
        <v>280</v>
      </c>
      <c r="E225" s="242">
        <v>1</v>
      </c>
      <c r="F225" s="158" t="s">
        <v>479</v>
      </c>
      <c r="G225" s="241"/>
      <c r="H225" s="241">
        <v>436.04270000000002</v>
      </c>
      <c r="I225" s="234">
        <f t="shared" si="5"/>
        <v>436.04270000000002</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476</v>
      </c>
      <c r="B226" s="248" t="s">
        <v>94</v>
      </c>
      <c r="C226" s="174" t="s">
        <v>299</v>
      </c>
      <c r="D226" s="247" t="s">
        <v>280</v>
      </c>
      <c r="E226" s="242">
        <v>1</v>
      </c>
      <c r="F226" s="151" t="s">
        <v>938</v>
      </c>
      <c r="G226" s="241"/>
      <c r="H226" s="241">
        <v>1200.6885</v>
      </c>
      <c r="I226" s="234">
        <f t="shared" si="5"/>
        <v>1200.6885</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383</v>
      </c>
      <c r="B227" s="248" t="s">
        <v>388</v>
      </c>
      <c r="C227" s="174" t="s">
        <v>299</v>
      </c>
      <c r="D227" s="247" t="s">
        <v>280</v>
      </c>
      <c r="E227" s="242">
        <v>1</v>
      </c>
      <c r="F227" s="151" t="s">
        <v>481</v>
      </c>
      <c r="G227" s="241"/>
      <c r="H227" s="241">
        <v>732.54629999999997</v>
      </c>
      <c r="I227" s="234">
        <f t="shared" si="5"/>
        <v>732.54629999999997</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248" t="s">
        <v>388</v>
      </c>
      <c r="C228" s="174" t="s">
        <v>299</v>
      </c>
      <c r="D228" s="247" t="s">
        <v>280</v>
      </c>
      <c r="E228" s="242">
        <v>1</v>
      </c>
      <c r="F228" s="158" t="s">
        <v>482</v>
      </c>
      <c r="G228" s="241"/>
      <c r="H228" s="241">
        <v>732.54629999999997</v>
      </c>
      <c r="I228" s="234">
        <f t="shared" si="5"/>
        <v>732.54629999999997</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383</v>
      </c>
      <c r="B229" s="248" t="s">
        <v>388</v>
      </c>
      <c r="C229" s="174" t="s">
        <v>299</v>
      </c>
      <c r="D229" s="247" t="s">
        <v>280</v>
      </c>
      <c r="E229" s="242">
        <v>1</v>
      </c>
      <c r="F229" s="158" t="s">
        <v>489</v>
      </c>
      <c r="G229" s="241"/>
      <c r="H229" s="241">
        <v>732.54629999999997</v>
      </c>
      <c r="I229" s="234">
        <f t="shared" si="5"/>
        <v>732.54629999999997</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404</v>
      </c>
      <c r="B230" s="248" t="s">
        <v>387</v>
      </c>
      <c r="C230" s="174" t="s">
        <v>299</v>
      </c>
      <c r="D230" s="247" t="s">
        <v>184</v>
      </c>
      <c r="E230" s="242">
        <v>1</v>
      </c>
      <c r="F230" s="151" t="s">
        <v>484</v>
      </c>
      <c r="G230" s="241"/>
      <c r="H230" s="241">
        <v>436.04270000000002</v>
      </c>
      <c r="I230" s="234">
        <f t="shared" si="5"/>
        <v>436.04270000000002</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404</v>
      </c>
      <c r="B231" s="248" t="s">
        <v>387</v>
      </c>
      <c r="C231" s="174" t="s">
        <v>299</v>
      </c>
      <c r="D231" s="247" t="s">
        <v>184</v>
      </c>
      <c r="E231" s="242">
        <v>1</v>
      </c>
      <c r="F231" s="151" t="s">
        <v>485</v>
      </c>
      <c r="G231" s="241"/>
      <c r="H231" s="241">
        <v>436.04270000000002</v>
      </c>
      <c r="I231" s="234">
        <f t="shared" si="5"/>
        <v>436.04270000000002</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477</v>
      </c>
      <c r="B232" s="248" t="s">
        <v>94</v>
      </c>
      <c r="C232" s="174" t="s">
        <v>299</v>
      </c>
      <c r="D232" s="247" t="s">
        <v>280</v>
      </c>
      <c r="E232" s="242">
        <v>1</v>
      </c>
      <c r="F232" s="158" t="s">
        <v>486</v>
      </c>
      <c r="G232" s="241"/>
      <c r="H232" s="241">
        <v>1200.6885</v>
      </c>
      <c r="I232" s="234">
        <f t="shared" si="5"/>
        <v>1200.6885</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383</v>
      </c>
      <c r="B233" s="248" t="s">
        <v>388</v>
      </c>
      <c r="C233" s="174" t="s">
        <v>299</v>
      </c>
      <c r="D233" s="247" t="s">
        <v>280</v>
      </c>
      <c r="E233" s="242">
        <v>1</v>
      </c>
      <c r="F233" s="160" t="s">
        <v>487</v>
      </c>
      <c r="G233" s="241"/>
      <c r="H233" s="241">
        <v>732.54629999999997</v>
      </c>
      <c r="I233" s="234">
        <f t="shared" si="5"/>
        <v>732.54629999999997</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383</v>
      </c>
      <c r="B234" s="248" t="s">
        <v>388</v>
      </c>
      <c r="C234" s="174" t="s">
        <v>299</v>
      </c>
      <c r="D234" s="247" t="s">
        <v>280</v>
      </c>
      <c r="E234" s="242">
        <v>1</v>
      </c>
      <c r="F234" s="151" t="s">
        <v>488</v>
      </c>
      <c r="G234" s="241"/>
      <c r="H234" s="241">
        <v>732.54629999999997</v>
      </c>
      <c r="I234" s="234">
        <f t="shared" si="5"/>
        <v>732.54629999999997</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404</v>
      </c>
      <c r="B235" s="248" t="s">
        <v>387</v>
      </c>
      <c r="C235" s="174" t="s">
        <v>299</v>
      </c>
      <c r="D235" s="247" t="s">
        <v>280</v>
      </c>
      <c r="E235" s="242">
        <v>1</v>
      </c>
      <c r="F235" s="151" t="s">
        <v>483</v>
      </c>
      <c r="G235" s="241"/>
      <c r="H235" s="241">
        <v>436.04270000000002</v>
      </c>
      <c r="I235" s="234">
        <f t="shared" si="5"/>
        <v>436.04270000000002</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478</v>
      </c>
      <c r="B236" s="248" t="s">
        <v>94</v>
      </c>
      <c r="C236" s="174" t="s">
        <v>299</v>
      </c>
      <c r="D236" s="247" t="s">
        <v>184</v>
      </c>
      <c r="E236" s="242">
        <v>1</v>
      </c>
      <c r="F236" s="151" t="s">
        <v>490</v>
      </c>
      <c r="G236" s="241"/>
      <c r="H236" s="241">
        <v>1200.6885</v>
      </c>
      <c r="I236" s="234">
        <f t="shared" si="5"/>
        <v>1200.6885</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383</v>
      </c>
      <c r="B237" s="248" t="s">
        <v>388</v>
      </c>
      <c r="C237" s="174" t="s">
        <v>299</v>
      </c>
      <c r="D237" s="247" t="s">
        <v>280</v>
      </c>
      <c r="E237" s="242">
        <v>1</v>
      </c>
      <c r="F237" s="151" t="s">
        <v>491</v>
      </c>
      <c r="G237" s="241"/>
      <c r="H237" s="241">
        <v>732.54629999999997</v>
      </c>
      <c r="I237" s="234">
        <f t="shared" si="5"/>
        <v>732.54629999999997</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404</v>
      </c>
      <c r="B238" s="248" t="s">
        <v>387</v>
      </c>
      <c r="C238" s="174" t="s">
        <v>299</v>
      </c>
      <c r="D238" s="247" t="s">
        <v>280</v>
      </c>
      <c r="E238" s="242">
        <v>1</v>
      </c>
      <c r="F238" s="158" t="s">
        <v>997</v>
      </c>
      <c r="G238" s="241"/>
      <c r="H238" s="241">
        <v>436.04270000000002</v>
      </c>
      <c r="I238" s="234">
        <f t="shared" si="5"/>
        <v>436.04270000000002</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404</v>
      </c>
      <c r="B239" s="244" t="s">
        <v>387</v>
      </c>
      <c r="C239" s="246" t="s">
        <v>291</v>
      </c>
      <c r="D239" s="243" t="s">
        <v>280</v>
      </c>
      <c r="E239" s="242">
        <v>1</v>
      </c>
      <c r="F239" s="175" t="s">
        <v>492</v>
      </c>
      <c r="G239" s="241"/>
      <c r="H239" s="241">
        <v>436.04270000000002</v>
      </c>
      <c r="I239" s="234">
        <f t="shared" si="5"/>
        <v>436.04270000000002</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386</v>
      </c>
      <c r="B240" s="244" t="s">
        <v>102</v>
      </c>
      <c r="C240" s="243" t="s">
        <v>291</v>
      </c>
      <c r="D240" s="243" t="s">
        <v>280</v>
      </c>
      <c r="E240" s="242">
        <v>1</v>
      </c>
      <c r="F240" s="158" t="s">
        <v>493</v>
      </c>
      <c r="G240" s="241"/>
      <c r="H240" s="241">
        <v>401.1617</v>
      </c>
      <c r="I240" s="234">
        <f t="shared" si="5"/>
        <v>401.1617</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383</v>
      </c>
      <c r="B241" s="244" t="s">
        <v>388</v>
      </c>
      <c r="C241" s="243" t="s">
        <v>292</v>
      </c>
      <c r="D241" s="243" t="s">
        <v>280</v>
      </c>
      <c r="E241" s="242">
        <v>1</v>
      </c>
      <c r="F241" s="164" t="s">
        <v>494</v>
      </c>
      <c r="G241" s="241"/>
      <c r="H241" s="241">
        <v>732.54629999999997</v>
      </c>
      <c r="I241" s="234">
        <f t="shared" si="5"/>
        <v>732.54629999999997</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384</v>
      </c>
      <c r="B242" s="244" t="s">
        <v>98</v>
      </c>
      <c r="C242" s="243" t="s">
        <v>292</v>
      </c>
      <c r="D242" s="243" t="s">
        <v>280</v>
      </c>
      <c r="E242" s="242">
        <v>1</v>
      </c>
      <c r="F242" s="169" t="s">
        <v>495</v>
      </c>
      <c r="G242" s="241"/>
      <c r="H242" s="241">
        <v>488.36419999999998</v>
      </c>
      <c r="I242" s="234">
        <f t="shared" si="5"/>
        <v>488.36419999999998</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404</v>
      </c>
      <c r="B243" s="244" t="s">
        <v>387</v>
      </c>
      <c r="C243" s="243" t="s">
        <v>292</v>
      </c>
      <c r="D243" s="243" t="s">
        <v>280</v>
      </c>
      <c r="E243" s="242">
        <v>1</v>
      </c>
      <c r="F243" s="164" t="s">
        <v>496</v>
      </c>
      <c r="G243" s="241"/>
      <c r="H243" s="241">
        <v>436.04270000000002</v>
      </c>
      <c r="I243" s="234">
        <f t="shared" si="5"/>
        <v>436.04270000000002</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386</v>
      </c>
      <c r="B244" s="244" t="s">
        <v>102</v>
      </c>
      <c r="C244" s="243" t="s">
        <v>292</v>
      </c>
      <c r="D244" s="243" t="s">
        <v>280</v>
      </c>
      <c r="E244" s="242">
        <v>1</v>
      </c>
      <c r="F244" s="158" t="s">
        <v>953</v>
      </c>
      <c r="G244" s="241"/>
      <c r="H244" s="241">
        <v>401.1617</v>
      </c>
      <c r="I244" s="234">
        <f t="shared" si="5"/>
        <v>401.1617</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55" t="s">
        <v>497</v>
      </c>
      <c r="B245" s="244" t="s">
        <v>94</v>
      </c>
      <c r="C245" s="243" t="s">
        <v>285</v>
      </c>
      <c r="D245" s="243" t="s">
        <v>280</v>
      </c>
      <c r="E245" s="242">
        <v>1</v>
      </c>
      <c r="F245" s="151" t="s">
        <v>498</v>
      </c>
      <c r="G245" s="241"/>
      <c r="H245" s="241">
        <v>1200.6885</v>
      </c>
      <c r="I245" s="234">
        <f t="shared" si="5"/>
        <v>1200.6885</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383</v>
      </c>
      <c r="B246" s="244" t="s">
        <v>388</v>
      </c>
      <c r="C246" s="243" t="s">
        <v>285</v>
      </c>
      <c r="D246" s="243" t="s">
        <v>280</v>
      </c>
      <c r="E246" s="242">
        <v>1</v>
      </c>
      <c r="F246" s="178" t="s">
        <v>499</v>
      </c>
      <c r="G246" s="241"/>
      <c r="H246" s="241">
        <v>732.54629999999997</v>
      </c>
      <c r="I246" s="234">
        <f t="shared" si="5"/>
        <v>732.54629999999997</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500</v>
      </c>
      <c r="B247" s="244" t="s">
        <v>94</v>
      </c>
      <c r="C247" s="243" t="s">
        <v>501</v>
      </c>
      <c r="D247" s="243" t="s">
        <v>280</v>
      </c>
      <c r="E247" s="242">
        <v>1</v>
      </c>
      <c r="F247" s="158" t="s">
        <v>502</v>
      </c>
      <c r="G247" s="241"/>
      <c r="H247" s="241">
        <v>1200.6885</v>
      </c>
      <c r="I247" s="234">
        <f t="shared" si="5"/>
        <v>1200.6885</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383</v>
      </c>
      <c r="B248" s="244" t="s">
        <v>388</v>
      </c>
      <c r="C248" s="243" t="s">
        <v>501</v>
      </c>
      <c r="D248" s="243" t="s">
        <v>280</v>
      </c>
      <c r="E248" s="242">
        <v>1</v>
      </c>
      <c r="F248" s="158" t="s">
        <v>942</v>
      </c>
      <c r="G248" s="241"/>
      <c r="H248" s="241">
        <v>732.54629999999997</v>
      </c>
      <c r="I248" s="234">
        <f t="shared" si="5"/>
        <v>732.54629999999997</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503</v>
      </c>
      <c r="B249" s="244" t="s">
        <v>94</v>
      </c>
      <c r="C249" s="243" t="s">
        <v>296</v>
      </c>
      <c r="D249" s="243" t="s">
        <v>280</v>
      </c>
      <c r="E249" s="242">
        <v>1</v>
      </c>
      <c r="F249" s="158" t="s">
        <v>504</v>
      </c>
      <c r="G249" s="241"/>
      <c r="H249" s="241">
        <v>1200.6885</v>
      </c>
      <c r="I249" s="234">
        <f t="shared" si="5"/>
        <v>1200.6885</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65" t="s">
        <v>383</v>
      </c>
      <c r="B250" s="244" t="s">
        <v>388</v>
      </c>
      <c r="C250" s="243" t="s">
        <v>296</v>
      </c>
      <c r="D250" s="243" t="s">
        <v>280</v>
      </c>
      <c r="E250" s="242">
        <v>1</v>
      </c>
      <c r="F250" s="177" t="s">
        <v>505</v>
      </c>
      <c r="G250" s="241"/>
      <c r="H250" s="241">
        <v>732.54629999999997</v>
      </c>
      <c r="I250" s="234">
        <f t="shared" si="5"/>
        <v>732.54629999999997</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384</v>
      </c>
      <c r="B251" s="244" t="s">
        <v>98</v>
      </c>
      <c r="C251" s="243" t="s">
        <v>296</v>
      </c>
      <c r="D251" s="243" t="s">
        <v>280</v>
      </c>
      <c r="E251" s="242">
        <v>1</v>
      </c>
      <c r="F251" s="157" t="s">
        <v>506</v>
      </c>
      <c r="G251" s="241"/>
      <c r="H251" s="241">
        <v>488.36419999999998</v>
      </c>
      <c r="I251" s="234">
        <f t="shared" si="5"/>
        <v>488.36419999999998</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404</v>
      </c>
      <c r="B252" s="244" t="s">
        <v>387</v>
      </c>
      <c r="C252" s="243" t="s">
        <v>296</v>
      </c>
      <c r="D252" s="243" t="s">
        <v>280</v>
      </c>
      <c r="E252" s="242">
        <v>1</v>
      </c>
      <c r="F252" s="158" t="s">
        <v>507</v>
      </c>
      <c r="G252" s="241"/>
      <c r="H252" s="241">
        <v>436.04270000000002</v>
      </c>
      <c r="I252" s="234">
        <f t="shared" si="5"/>
        <v>436.04270000000002</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55" t="s">
        <v>386</v>
      </c>
      <c r="B253" s="244" t="s">
        <v>102</v>
      </c>
      <c r="C253" s="243" t="s">
        <v>296</v>
      </c>
      <c r="D253" s="243" t="s">
        <v>280</v>
      </c>
      <c r="E253" s="242">
        <v>1</v>
      </c>
      <c r="F253" s="158" t="s">
        <v>508</v>
      </c>
      <c r="G253" s="241"/>
      <c r="H253" s="241">
        <v>401.1617</v>
      </c>
      <c r="I253" s="234">
        <f t="shared" si="5"/>
        <v>401.1617</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386</v>
      </c>
      <c r="B254" s="244" t="s">
        <v>102</v>
      </c>
      <c r="C254" s="243" t="s">
        <v>296</v>
      </c>
      <c r="D254" s="243" t="s">
        <v>280</v>
      </c>
      <c r="E254" s="242">
        <v>1</v>
      </c>
      <c r="F254" s="158" t="s">
        <v>509</v>
      </c>
      <c r="G254" s="241"/>
      <c r="H254" s="241">
        <v>401.1617</v>
      </c>
      <c r="I254" s="234">
        <f t="shared" si="5"/>
        <v>401.1617</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65" t="s">
        <v>383</v>
      </c>
      <c r="B255" s="244" t="s">
        <v>388</v>
      </c>
      <c r="C255" s="243" t="s">
        <v>289</v>
      </c>
      <c r="D255" s="243" t="s">
        <v>280</v>
      </c>
      <c r="E255" s="242">
        <v>1</v>
      </c>
      <c r="F255" s="151" t="s">
        <v>511</v>
      </c>
      <c r="G255" s="241"/>
      <c r="H255" s="241">
        <v>732.54629999999997</v>
      </c>
      <c r="I255" s="234">
        <f t="shared" si="5"/>
        <v>732.54629999999997</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55" t="s">
        <v>383</v>
      </c>
      <c r="B256" s="244" t="s">
        <v>388</v>
      </c>
      <c r="C256" s="243" t="s">
        <v>289</v>
      </c>
      <c r="D256" s="243" t="s">
        <v>280</v>
      </c>
      <c r="E256" s="242">
        <v>1</v>
      </c>
      <c r="F256" s="157" t="s">
        <v>512</v>
      </c>
      <c r="G256" s="241"/>
      <c r="H256" s="241">
        <v>732.54629999999997</v>
      </c>
      <c r="I256" s="234">
        <f t="shared" si="5"/>
        <v>732.54629999999997</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55" t="s">
        <v>404</v>
      </c>
      <c r="B257" s="244" t="s">
        <v>387</v>
      </c>
      <c r="C257" s="243" t="s">
        <v>289</v>
      </c>
      <c r="D257" s="243" t="s">
        <v>280</v>
      </c>
      <c r="E257" s="242">
        <v>1</v>
      </c>
      <c r="F257" s="157" t="s">
        <v>513</v>
      </c>
      <c r="G257" s="241"/>
      <c r="H257" s="241">
        <v>436.04270000000002</v>
      </c>
      <c r="I257" s="234">
        <f t="shared" si="5"/>
        <v>436.04270000000002</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65" t="s">
        <v>510</v>
      </c>
      <c r="B258" s="244" t="s">
        <v>94</v>
      </c>
      <c r="C258" s="243" t="s">
        <v>289</v>
      </c>
      <c r="D258" s="243" t="s">
        <v>280</v>
      </c>
      <c r="E258" s="242">
        <v>1</v>
      </c>
      <c r="F258" s="158" t="s">
        <v>514</v>
      </c>
      <c r="G258" s="241"/>
      <c r="H258" s="241">
        <v>1200.6885</v>
      </c>
      <c r="I258" s="234">
        <f t="shared" si="5"/>
        <v>1200.6885</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383</v>
      </c>
      <c r="B259" s="244" t="s">
        <v>388</v>
      </c>
      <c r="C259" s="243" t="s">
        <v>289</v>
      </c>
      <c r="D259" s="243" t="s">
        <v>280</v>
      </c>
      <c r="E259" s="242">
        <v>1</v>
      </c>
      <c r="F259" s="158" t="s">
        <v>515</v>
      </c>
      <c r="G259" s="241"/>
      <c r="H259" s="241">
        <v>732.54629999999997</v>
      </c>
      <c r="I259" s="234">
        <f t="shared" si="5"/>
        <v>732.54629999999997</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244" t="s">
        <v>388</v>
      </c>
      <c r="C260" s="243" t="s">
        <v>289</v>
      </c>
      <c r="D260" s="243" t="s">
        <v>280</v>
      </c>
      <c r="E260" s="242">
        <v>1</v>
      </c>
      <c r="F260" s="158" t="s">
        <v>516</v>
      </c>
      <c r="G260" s="241"/>
      <c r="H260" s="241">
        <v>732.54629999999997</v>
      </c>
      <c r="I260" s="234">
        <f t="shared" si="5"/>
        <v>732.54629999999997</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65" t="s">
        <v>404</v>
      </c>
      <c r="B261" s="244" t="s">
        <v>387</v>
      </c>
      <c r="C261" s="243" t="s">
        <v>289</v>
      </c>
      <c r="D261" s="243" t="s">
        <v>280</v>
      </c>
      <c r="E261" s="242">
        <v>1</v>
      </c>
      <c r="F261" s="151" t="s">
        <v>517</v>
      </c>
      <c r="G261" s="241"/>
      <c r="H261" s="241">
        <v>436.04270000000002</v>
      </c>
      <c r="I261" s="234">
        <f t="shared" si="5"/>
        <v>436.04270000000002</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65" t="s">
        <v>404</v>
      </c>
      <c r="B262" s="244" t="s">
        <v>387</v>
      </c>
      <c r="C262" s="243" t="s">
        <v>289</v>
      </c>
      <c r="D262" s="243" t="s">
        <v>280</v>
      </c>
      <c r="E262" s="242">
        <v>1</v>
      </c>
      <c r="F262" s="151" t="s">
        <v>965</v>
      </c>
      <c r="G262" s="241"/>
      <c r="H262" s="241">
        <v>436.04270000000002</v>
      </c>
      <c r="I262" s="234">
        <f t="shared" si="5"/>
        <v>436.04270000000002</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404</v>
      </c>
      <c r="B263" s="244" t="s">
        <v>387</v>
      </c>
      <c r="C263" s="243" t="s">
        <v>290</v>
      </c>
      <c r="D263" s="243" t="s">
        <v>280</v>
      </c>
      <c r="E263" s="242">
        <v>1</v>
      </c>
      <c r="F263" s="158" t="s">
        <v>996</v>
      </c>
      <c r="G263" s="241"/>
      <c r="H263" s="241">
        <v>436.04270000000002</v>
      </c>
      <c r="I263" s="234">
        <f t="shared" si="5"/>
        <v>436.04270000000002</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518</v>
      </c>
      <c r="B264" s="244" t="s">
        <v>94</v>
      </c>
      <c r="C264" s="243" t="s">
        <v>290</v>
      </c>
      <c r="D264" s="243" t="s">
        <v>280</v>
      </c>
      <c r="E264" s="242">
        <v>1</v>
      </c>
      <c r="F264" s="158" t="s">
        <v>1014</v>
      </c>
      <c r="G264" s="241"/>
      <c r="H264" s="241">
        <v>1200.6885</v>
      </c>
      <c r="I264" s="234">
        <f t="shared" ref="I264:I327" si="6">SUM(G264:H264)</f>
        <v>1200.6885</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383</v>
      </c>
      <c r="B265" s="244" t="s">
        <v>388</v>
      </c>
      <c r="C265" s="243" t="s">
        <v>290</v>
      </c>
      <c r="D265" s="243" t="s">
        <v>280</v>
      </c>
      <c r="E265" s="242">
        <v>1</v>
      </c>
      <c r="F265" s="158" t="s">
        <v>520</v>
      </c>
      <c r="G265" s="241"/>
      <c r="H265" s="241">
        <v>732.54629999999997</v>
      </c>
      <c r="I265" s="234">
        <f t="shared" si="6"/>
        <v>732.54629999999997</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65" t="s">
        <v>384</v>
      </c>
      <c r="B266" s="244" t="s">
        <v>98</v>
      </c>
      <c r="C266" s="243" t="s">
        <v>290</v>
      </c>
      <c r="D266" s="243" t="s">
        <v>280</v>
      </c>
      <c r="E266" s="242">
        <v>1</v>
      </c>
      <c r="F266" s="151" t="s">
        <v>521</v>
      </c>
      <c r="G266" s="241"/>
      <c r="H266" s="241">
        <v>488.36419999999998</v>
      </c>
      <c r="I266" s="234">
        <f t="shared" si="6"/>
        <v>488.36419999999998</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404</v>
      </c>
      <c r="B267" s="244" t="s">
        <v>387</v>
      </c>
      <c r="C267" s="243" t="s">
        <v>290</v>
      </c>
      <c r="D267" s="243" t="s">
        <v>280</v>
      </c>
      <c r="E267" s="242">
        <v>1</v>
      </c>
      <c r="F267" s="158" t="s">
        <v>522</v>
      </c>
      <c r="G267" s="241"/>
      <c r="H267" s="241">
        <v>436.04270000000002</v>
      </c>
      <c r="I267" s="234">
        <f t="shared" si="6"/>
        <v>436.04270000000002</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386</v>
      </c>
      <c r="B268" s="244" t="s">
        <v>102</v>
      </c>
      <c r="C268" s="243" t="s">
        <v>290</v>
      </c>
      <c r="D268" s="243" t="s">
        <v>280</v>
      </c>
      <c r="E268" s="242">
        <v>1</v>
      </c>
      <c r="F268" s="158" t="s">
        <v>930</v>
      </c>
      <c r="G268" s="241"/>
      <c r="H268" s="241">
        <v>401.1617</v>
      </c>
      <c r="I268" s="234">
        <f t="shared" si="6"/>
        <v>401.1617</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244" t="s">
        <v>387</v>
      </c>
      <c r="C269" s="243" t="s">
        <v>301</v>
      </c>
      <c r="D269" s="243" t="s">
        <v>280</v>
      </c>
      <c r="E269" s="242">
        <v>1</v>
      </c>
      <c r="F269" s="158" t="s">
        <v>525</v>
      </c>
      <c r="G269" s="241"/>
      <c r="H269" s="241">
        <v>436.04270000000002</v>
      </c>
      <c r="I269" s="234">
        <f t="shared" si="6"/>
        <v>436.04270000000002</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523</v>
      </c>
      <c r="B270" s="244" t="s">
        <v>94</v>
      </c>
      <c r="C270" s="243" t="s">
        <v>301</v>
      </c>
      <c r="D270" s="243" t="s">
        <v>368</v>
      </c>
      <c r="E270" s="242">
        <v>1</v>
      </c>
      <c r="F270" s="158" t="s">
        <v>357</v>
      </c>
      <c r="G270" s="241"/>
      <c r="H270" s="241">
        <v>1200.6885</v>
      </c>
      <c r="I270" s="234">
        <f t="shared" si="6"/>
        <v>1200.6885</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383</v>
      </c>
      <c r="B271" s="244" t="s">
        <v>388</v>
      </c>
      <c r="C271" s="243" t="s">
        <v>301</v>
      </c>
      <c r="D271" s="243" t="s">
        <v>280</v>
      </c>
      <c r="E271" s="242">
        <v>1</v>
      </c>
      <c r="F271" s="158" t="s">
        <v>526</v>
      </c>
      <c r="G271" s="241"/>
      <c r="H271" s="241">
        <v>732.54629999999997</v>
      </c>
      <c r="I271" s="234">
        <f t="shared" si="6"/>
        <v>732.54629999999997</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524</v>
      </c>
      <c r="B272" s="244" t="s">
        <v>94</v>
      </c>
      <c r="C272" s="243" t="s">
        <v>301</v>
      </c>
      <c r="D272" s="243" t="s">
        <v>280</v>
      </c>
      <c r="E272" s="242">
        <v>1</v>
      </c>
      <c r="F272" s="158" t="s">
        <v>527</v>
      </c>
      <c r="G272" s="241"/>
      <c r="H272" s="241">
        <v>1200.6885</v>
      </c>
      <c r="I272" s="234">
        <f t="shared" si="6"/>
        <v>1200.6885</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383</v>
      </c>
      <c r="B273" s="244" t="s">
        <v>388</v>
      </c>
      <c r="C273" s="243" t="s">
        <v>301</v>
      </c>
      <c r="D273" s="243" t="s">
        <v>280</v>
      </c>
      <c r="E273" s="242">
        <v>1</v>
      </c>
      <c r="F273" s="157" t="s">
        <v>528</v>
      </c>
      <c r="G273" s="241"/>
      <c r="H273" s="241">
        <v>732.54629999999997</v>
      </c>
      <c r="I273" s="234">
        <f t="shared" si="6"/>
        <v>732.54629999999997</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55" t="s">
        <v>404</v>
      </c>
      <c r="B274" s="244" t="s">
        <v>387</v>
      </c>
      <c r="C274" s="243" t="s">
        <v>301</v>
      </c>
      <c r="D274" s="243" t="s">
        <v>280</v>
      </c>
      <c r="E274" s="242">
        <v>1</v>
      </c>
      <c r="F274" s="161" t="s">
        <v>529</v>
      </c>
      <c r="G274" s="241"/>
      <c r="H274" s="241">
        <v>436.04270000000002</v>
      </c>
      <c r="I274" s="234">
        <f t="shared" si="6"/>
        <v>436.04270000000002</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404</v>
      </c>
      <c r="B275" s="244" t="s">
        <v>387</v>
      </c>
      <c r="C275" s="243" t="s">
        <v>301</v>
      </c>
      <c r="D275" s="243" t="s">
        <v>280</v>
      </c>
      <c r="E275" s="242">
        <v>1</v>
      </c>
      <c r="F275" s="158" t="s">
        <v>530</v>
      </c>
      <c r="G275" s="241"/>
      <c r="H275" s="241">
        <v>436.04270000000002</v>
      </c>
      <c r="I275" s="234">
        <f t="shared" si="6"/>
        <v>436.04270000000002</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531</v>
      </c>
      <c r="B276" s="244" t="s">
        <v>94</v>
      </c>
      <c r="C276" s="243" t="s">
        <v>539</v>
      </c>
      <c r="D276" s="243" t="s">
        <v>280</v>
      </c>
      <c r="E276" s="242">
        <v>1</v>
      </c>
      <c r="F276" s="157" t="s">
        <v>534</v>
      </c>
      <c r="G276" s="241"/>
      <c r="H276" s="241">
        <v>1200.6885</v>
      </c>
      <c r="I276" s="234">
        <f t="shared" si="6"/>
        <v>1200.6885</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55" t="s">
        <v>383</v>
      </c>
      <c r="B277" s="244" t="s">
        <v>388</v>
      </c>
      <c r="C277" s="243" t="s">
        <v>539</v>
      </c>
      <c r="D277" s="243" t="s">
        <v>280</v>
      </c>
      <c r="E277" s="242">
        <v>1</v>
      </c>
      <c r="F277" s="158" t="s">
        <v>535</v>
      </c>
      <c r="G277" s="241"/>
      <c r="H277" s="241">
        <v>732.54629999999997</v>
      </c>
      <c r="I277" s="234">
        <f t="shared" si="6"/>
        <v>732.54629999999997</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532</v>
      </c>
      <c r="B278" s="244" t="s">
        <v>94</v>
      </c>
      <c r="C278" s="243" t="s">
        <v>539</v>
      </c>
      <c r="D278" s="243" t="s">
        <v>280</v>
      </c>
      <c r="E278" s="242">
        <v>1</v>
      </c>
      <c r="F278" s="157" t="s">
        <v>536</v>
      </c>
      <c r="G278" s="241"/>
      <c r="H278" s="241">
        <v>1200.6885</v>
      </c>
      <c r="I278" s="234">
        <f t="shared" si="6"/>
        <v>1200.6885</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65" t="s">
        <v>533</v>
      </c>
      <c r="B279" s="244" t="s">
        <v>94</v>
      </c>
      <c r="C279" s="243" t="s">
        <v>539</v>
      </c>
      <c r="D279" s="243" t="s">
        <v>280</v>
      </c>
      <c r="E279" s="242">
        <v>1</v>
      </c>
      <c r="F279" s="158" t="s">
        <v>537</v>
      </c>
      <c r="G279" s="241"/>
      <c r="H279" s="241">
        <v>1200.6885</v>
      </c>
      <c r="I279" s="234">
        <f t="shared" si="6"/>
        <v>1200.6885</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383</v>
      </c>
      <c r="B280" s="244" t="s">
        <v>388</v>
      </c>
      <c r="C280" s="243" t="s">
        <v>539</v>
      </c>
      <c r="D280" s="243" t="s">
        <v>280</v>
      </c>
      <c r="E280" s="242">
        <v>1</v>
      </c>
      <c r="F280" s="158" t="s">
        <v>538</v>
      </c>
      <c r="G280" s="241"/>
      <c r="H280" s="241">
        <v>732.54629999999997</v>
      </c>
      <c r="I280" s="234">
        <f t="shared" si="6"/>
        <v>732.54629999999997</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531</v>
      </c>
      <c r="B281" s="244" t="s">
        <v>94</v>
      </c>
      <c r="C281" s="243" t="s">
        <v>542</v>
      </c>
      <c r="D281" s="243" t="s">
        <v>280</v>
      </c>
      <c r="E281" s="242">
        <v>1</v>
      </c>
      <c r="F281" s="157" t="s">
        <v>543</v>
      </c>
      <c r="G281" s="241"/>
      <c r="H281" s="241">
        <v>1200.6885</v>
      </c>
      <c r="I281" s="234">
        <f t="shared" si="6"/>
        <v>1200.6885</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65" t="s">
        <v>383</v>
      </c>
      <c r="B282" s="244" t="s">
        <v>388</v>
      </c>
      <c r="C282" s="243" t="s">
        <v>542</v>
      </c>
      <c r="D282" s="243" t="s">
        <v>280</v>
      </c>
      <c r="E282" s="242">
        <v>1</v>
      </c>
      <c r="F282" s="158" t="s">
        <v>544</v>
      </c>
      <c r="G282" s="241"/>
      <c r="H282" s="241">
        <v>732.54629999999997</v>
      </c>
      <c r="I282" s="234">
        <f t="shared" si="6"/>
        <v>732.54629999999997</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540</v>
      </c>
      <c r="B283" s="244" t="s">
        <v>94</v>
      </c>
      <c r="C283" s="243" t="s">
        <v>542</v>
      </c>
      <c r="D283" s="243" t="s">
        <v>280</v>
      </c>
      <c r="E283" s="242">
        <v>1</v>
      </c>
      <c r="F283" s="157" t="s">
        <v>545</v>
      </c>
      <c r="G283" s="241"/>
      <c r="H283" s="241">
        <v>1200.6885</v>
      </c>
      <c r="I283" s="234">
        <f t="shared" si="6"/>
        <v>1200.6885</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383</v>
      </c>
      <c r="B284" s="244" t="s">
        <v>388</v>
      </c>
      <c r="C284" s="243" t="s">
        <v>542</v>
      </c>
      <c r="D284" s="243" t="s">
        <v>280</v>
      </c>
      <c r="E284" s="242">
        <v>1</v>
      </c>
      <c r="F284" s="157" t="s">
        <v>546</v>
      </c>
      <c r="G284" s="241"/>
      <c r="H284" s="241">
        <v>732.54629999999997</v>
      </c>
      <c r="I284" s="234">
        <f t="shared" si="6"/>
        <v>732.54629999999997</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541</v>
      </c>
      <c r="B285" s="244" t="s">
        <v>94</v>
      </c>
      <c r="C285" s="243" t="s">
        <v>542</v>
      </c>
      <c r="D285" s="243" t="s">
        <v>368</v>
      </c>
      <c r="E285" s="242">
        <v>1</v>
      </c>
      <c r="F285" s="158" t="s">
        <v>357</v>
      </c>
      <c r="G285" s="241"/>
      <c r="H285" s="241">
        <v>1200.6885</v>
      </c>
      <c r="I285" s="234">
        <f t="shared" si="6"/>
        <v>1200.6885</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383</v>
      </c>
      <c r="B286" s="244" t="s">
        <v>388</v>
      </c>
      <c r="C286" s="243" t="s">
        <v>542</v>
      </c>
      <c r="D286" s="243" t="s">
        <v>280</v>
      </c>
      <c r="E286" s="242">
        <v>1</v>
      </c>
      <c r="F286" s="157" t="s">
        <v>547</v>
      </c>
      <c r="G286" s="241"/>
      <c r="H286" s="241">
        <v>732.54629999999997</v>
      </c>
      <c r="I286" s="234">
        <f t="shared" si="6"/>
        <v>732.54629999999997</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548</v>
      </c>
      <c r="B287" s="244" t="s">
        <v>94</v>
      </c>
      <c r="C287" s="243" t="s">
        <v>380</v>
      </c>
      <c r="D287" s="243" t="s">
        <v>280</v>
      </c>
      <c r="E287" s="242">
        <v>1</v>
      </c>
      <c r="F287" s="151" t="s">
        <v>551</v>
      </c>
      <c r="G287" s="241"/>
      <c r="H287" s="241">
        <v>1200.6885</v>
      </c>
      <c r="I287" s="234">
        <f t="shared" si="6"/>
        <v>1200.6885</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383</v>
      </c>
      <c r="B288" s="244" t="s">
        <v>388</v>
      </c>
      <c r="C288" s="243" t="s">
        <v>380</v>
      </c>
      <c r="D288" s="243" t="s">
        <v>280</v>
      </c>
      <c r="E288" s="242">
        <v>1</v>
      </c>
      <c r="F288" s="157" t="s">
        <v>552</v>
      </c>
      <c r="G288" s="241"/>
      <c r="H288" s="241">
        <v>732.54629999999997</v>
      </c>
      <c r="I288" s="234">
        <f t="shared" si="6"/>
        <v>732.54629999999997</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549</v>
      </c>
      <c r="B289" s="244" t="s">
        <v>94</v>
      </c>
      <c r="C289" s="243" t="s">
        <v>380</v>
      </c>
      <c r="D289" s="243" t="s">
        <v>280</v>
      </c>
      <c r="E289" s="242">
        <v>1</v>
      </c>
      <c r="F289" s="157" t="s">
        <v>553</v>
      </c>
      <c r="G289" s="241"/>
      <c r="H289" s="241">
        <v>1200.6885</v>
      </c>
      <c r="I289" s="234">
        <f t="shared" si="6"/>
        <v>1200.6885</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383</v>
      </c>
      <c r="B290" s="244" t="s">
        <v>388</v>
      </c>
      <c r="C290" s="243" t="s">
        <v>380</v>
      </c>
      <c r="D290" s="243" t="s">
        <v>280</v>
      </c>
      <c r="E290" s="242">
        <v>1</v>
      </c>
      <c r="F290" s="151" t="s">
        <v>1013</v>
      </c>
      <c r="G290" s="241"/>
      <c r="H290" s="241">
        <v>732.54629999999997</v>
      </c>
      <c r="I290" s="234">
        <f t="shared" si="6"/>
        <v>732.54629999999997</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550</v>
      </c>
      <c r="B291" s="244" t="s">
        <v>94</v>
      </c>
      <c r="C291" s="243" t="s">
        <v>380</v>
      </c>
      <c r="D291" s="243" t="s">
        <v>280</v>
      </c>
      <c r="E291" s="242">
        <v>1</v>
      </c>
      <c r="F291" s="157" t="s">
        <v>555</v>
      </c>
      <c r="G291" s="241"/>
      <c r="H291" s="241">
        <v>1200.6885</v>
      </c>
      <c r="I291" s="234">
        <f t="shared" si="6"/>
        <v>1200.6885</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383</v>
      </c>
      <c r="B292" s="244" t="s">
        <v>388</v>
      </c>
      <c r="C292" s="243" t="s">
        <v>380</v>
      </c>
      <c r="D292" s="243" t="s">
        <v>280</v>
      </c>
      <c r="E292" s="242">
        <v>1</v>
      </c>
      <c r="F292" s="151" t="s">
        <v>556</v>
      </c>
      <c r="G292" s="241"/>
      <c r="H292" s="241">
        <v>732.54629999999997</v>
      </c>
      <c r="I292" s="234">
        <f t="shared" si="6"/>
        <v>732.54629999999997</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548</v>
      </c>
      <c r="B293" s="244" t="s">
        <v>94</v>
      </c>
      <c r="C293" s="174" t="s">
        <v>581</v>
      </c>
      <c r="D293" s="243" t="s">
        <v>280</v>
      </c>
      <c r="E293" s="242">
        <v>1</v>
      </c>
      <c r="F293" s="168" t="s">
        <v>928</v>
      </c>
      <c r="G293" s="241"/>
      <c r="H293" s="241">
        <v>1200.6885</v>
      </c>
      <c r="I293" s="234">
        <f t="shared" si="6"/>
        <v>1200.6885</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383</v>
      </c>
      <c r="B294" s="244" t="s">
        <v>388</v>
      </c>
      <c r="C294" s="174" t="s">
        <v>581</v>
      </c>
      <c r="D294" s="243" t="s">
        <v>280</v>
      </c>
      <c r="E294" s="242">
        <v>1</v>
      </c>
      <c r="F294" s="156" t="s">
        <v>558</v>
      </c>
      <c r="G294" s="241"/>
      <c r="H294" s="241">
        <v>732.54629999999997</v>
      </c>
      <c r="I294" s="234">
        <f t="shared" si="6"/>
        <v>732.54629999999997</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549</v>
      </c>
      <c r="B295" s="244" t="s">
        <v>94</v>
      </c>
      <c r="C295" s="174" t="s">
        <v>581</v>
      </c>
      <c r="D295" s="243" t="s">
        <v>280</v>
      </c>
      <c r="E295" s="242">
        <v>1</v>
      </c>
      <c r="F295" s="157" t="s">
        <v>559</v>
      </c>
      <c r="G295" s="241"/>
      <c r="H295" s="241">
        <v>1200.6885</v>
      </c>
      <c r="I295" s="234">
        <f t="shared" si="6"/>
        <v>1200.6885</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383</v>
      </c>
      <c r="B296" s="244" t="s">
        <v>388</v>
      </c>
      <c r="C296" s="174" t="s">
        <v>581</v>
      </c>
      <c r="D296" s="243" t="s">
        <v>280</v>
      </c>
      <c r="E296" s="242">
        <v>1</v>
      </c>
      <c r="F296" s="168" t="s">
        <v>560</v>
      </c>
      <c r="G296" s="241"/>
      <c r="H296" s="241">
        <v>732.54629999999997</v>
      </c>
      <c r="I296" s="234">
        <f t="shared" si="6"/>
        <v>732.54629999999997</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550</v>
      </c>
      <c r="B297" s="244" t="s">
        <v>94</v>
      </c>
      <c r="C297" s="174" t="s">
        <v>581</v>
      </c>
      <c r="D297" s="243" t="s">
        <v>280</v>
      </c>
      <c r="E297" s="242">
        <v>1</v>
      </c>
      <c r="F297" s="157" t="s">
        <v>561</v>
      </c>
      <c r="G297" s="241"/>
      <c r="H297" s="241">
        <v>1200.6885</v>
      </c>
      <c r="I297" s="234">
        <f t="shared" si="6"/>
        <v>1200.6885</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383</v>
      </c>
      <c r="B298" s="244" t="s">
        <v>388</v>
      </c>
      <c r="C298" s="174" t="s">
        <v>581</v>
      </c>
      <c r="D298" s="243" t="s">
        <v>280</v>
      </c>
      <c r="E298" s="242">
        <v>1</v>
      </c>
      <c r="F298" s="176" t="s">
        <v>562</v>
      </c>
      <c r="G298" s="241"/>
      <c r="H298" s="241">
        <v>732.54629999999997</v>
      </c>
      <c r="I298" s="234">
        <f t="shared" si="6"/>
        <v>732.54629999999997</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548</v>
      </c>
      <c r="B299" s="244" t="s">
        <v>94</v>
      </c>
      <c r="C299" s="174" t="s">
        <v>582</v>
      </c>
      <c r="D299" s="243" t="s">
        <v>280</v>
      </c>
      <c r="E299" s="242">
        <v>1</v>
      </c>
      <c r="F299" s="157" t="s">
        <v>563</v>
      </c>
      <c r="G299" s="241"/>
      <c r="H299" s="241">
        <v>1200.6885</v>
      </c>
      <c r="I299" s="234">
        <f t="shared" si="6"/>
        <v>1200.6885</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383</v>
      </c>
      <c r="B300" s="244" t="s">
        <v>388</v>
      </c>
      <c r="C300" s="174" t="s">
        <v>582</v>
      </c>
      <c r="D300" s="243" t="s">
        <v>280</v>
      </c>
      <c r="E300" s="242">
        <v>1</v>
      </c>
      <c r="F300" s="156" t="s">
        <v>564</v>
      </c>
      <c r="G300" s="241"/>
      <c r="H300" s="241">
        <v>732.54629999999997</v>
      </c>
      <c r="I300" s="234">
        <f t="shared" si="6"/>
        <v>732.54629999999997</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549</v>
      </c>
      <c r="B301" s="244" t="s">
        <v>94</v>
      </c>
      <c r="C301" s="174" t="s">
        <v>582</v>
      </c>
      <c r="D301" s="243" t="s">
        <v>280</v>
      </c>
      <c r="E301" s="242">
        <v>1</v>
      </c>
      <c r="F301" s="156" t="s">
        <v>566</v>
      </c>
      <c r="G301" s="241"/>
      <c r="H301" s="241">
        <v>1200.6885</v>
      </c>
      <c r="I301" s="234">
        <f t="shared" si="6"/>
        <v>1200.6885</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383</v>
      </c>
      <c r="B302" s="244" t="s">
        <v>388</v>
      </c>
      <c r="C302" s="174" t="s">
        <v>582</v>
      </c>
      <c r="D302" s="243" t="s">
        <v>280</v>
      </c>
      <c r="E302" s="242">
        <v>1</v>
      </c>
      <c r="F302" s="156" t="s">
        <v>1026</v>
      </c>
      <c r="G302" s="241"/>
      <c r="H302" s="241">
        <v>732.54629999999997</v>
      </c>
      <c r="I302" s="234">
        <f t="shared" si="6"/>
        <v>732.54629999999997</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550</v>
      </c>
      <c r="B303" s="244" t="s">
        <v>94</v>
      </c>
      <c r="C303" s="174" t="s">
        <v>582</v>
      </c>
      <c r="D303" s="243" t="s">
        <v>280</v>
      </c>
      <c r="E303" s="242">
        <v>1</v>
      </c>
      <c r="F303" s="157" t="s">
        <v>567</v>
      </c>
      <c r="G303" s="241"/>
      <c r="H303" s="241">
        <v>1200.6885</v>
      </c>
      <c r="I303" s="234">
        <f t="shared" si="6"/>
        <v>1200.6885</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383</v>
      </c>
      <c r="B304" s="244" t="s">
        <v>388</v>
      </c>
      <c r="C304" s="174" t="s">
        <v>582</v>
      </c>
      <c r="D304" s="243" t="s">
        <v>280</v>
      </c>
      <c r="E304" s="242">
        <v>1</v>
      </c>
      <c r="F304" s="156" t="s">
        <v>568</v>
      </c>
      <c r="G304" s="241"/>
      <c r="H304" s="241">
        <v>732.54629999999997</v>
      </c>
      <c r="I304" s="234">
        <f t="shared" si="6"/>
        <v>732.54629999999997</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548</v>
      </c>
      <c r="B305" s="244" t="s">
        <v>94</v>
      </c>
      <c r="C305" s="174" t="s">
        <v>583</v>
      </c>
      <c r="D305" s="243" t="s">
        <v>280</v>
      </c>
      <c r="E305" s="242">
        <v>1</v>
      </c>
      <c r="F305" s="157" t="s">
        <v>994</v>
      </c>
      <c r="G305" s="241"/>
      <c r="H305" s="241">
        <v>1200.6885</v>
      </c>
      <c r="I305" s="234">
        <f t="shared" si="6"/>
        <v>1200.6885</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383</v>
      </c>
      <c r="B306" s="244" t="s">
        <v>388</v>
      </c>
      <c r="C306" s="174" t="s">
        <v>583</v>
      </c>
      <c r="D306" s="243" t="s">
        <v>280</v>
      </c>
      <c r="E306" s="242">
        <v>1</v>
      </c>
      <c r="F306" s="157" t="s">
        <v>570</v>
      </c>
      <c r="G306" s="241"/>
      <c r="H306" s="241">
        <v>732.54629999999997</v>
      </c>
      <c r="I306" s="234">
        <f t="shared" si="6"/>
        <v>732.54629999999997</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549</v>
      </c>
      <c r="B307" s="244" t="s">
        <v>94</v>
      </c>
      <c r="C307" s="174" t="s">
        <v>583</v>
      </c>
      <c r="D307" s="243" t="s">
        <v>280</v>
      </c>
      <c r="E307" s="242">
        <v>1</v>
      </c>
      <c r="F307" s="157" t="s">
        <v>571</v>
      </c>
      <c r="G307" s="241"/>
      <c r="H307" s="241">
        <v>1200.6885</v>
      </c>
      <c r="I307" s="234">
        <f t="shared" si="6"/>
        <v>1200.6885</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244" t="s">
        <v>388</v>
      </c>
      <c r="C308" s="174" t="s">
        <v>583</v>
      </c>
      <c r="D308" s="243" t="s">
        <v>280</v>
      </c>
      <c r="E308" s="242">
        <v>1</v>
      </c>
      <c r="F308" s="157" t="s">
        <v>572</v>
      </c>
      <c r="G308" s="241"/>
      <c r="H308" s="241">
        <v>732.54629999999997</v>
      </c>
      <c r="I308" s="234">
        <f t="shared" si="6"/>
        <v>732.54629999999997</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550</v>
      </c>
      <c r="B309" s="244" t="s">
        <v>94</v>
      </c>
      <c r="C309" s="174" t="s">
        <v>583</v>
      </c>
      <c r="D309" s="243" t="s">
        <v>280</v>
      </c>
      <c r="E309" s="242">
        <v>1</v>
      </c>
      <c r="F309" s="157" t="s">
        <v>573</v>
      </c>
      <c r="G309" s="241"/>
      <c r="H309" s="241">
        <v>1200.6885</v>
      </c>
      <c r="I309" s="234">
        <f t="shared" si="6"/>
        <v>1200.6885</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383</v>
      </c>
      <c r="B310" s="244" t="s">
        <v>388</v>
      </c>
      <c r="C310" s="174" t="s">
        <v>583</v>
      </c>
      <c r="D310" s="243" t="s">
        <v>280</v>
      </c>
      <c r="E310" s="242">
        <v>1</v>
      </c>
      <c r="F310" s="158" t="s">
        <v>985</v>
      </c>
      <c r="G310" s="241"/>
      <c r="H310" s="241">
        <v>732.54629999999997</v>
      </c>
      <c r="I310" s="234">
        <f t="shared" si="6"/>
        <v>732.54629999999997</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557</v>
      </c>
      <c r="B311" s="244" t="s">
        <v>94</v>
      </c>
      <c r="C311" s="174" t="s">
        <v>369</v>
      </c>
      <c r="D311" s="243" t="s">
        <v>280</v>
      </c>
      <c r="E311" s="242">
        <v>1</v>
      </c>
      <c r="F311" s="157" t="s">
        <v>954</v>
      </c>
      <c r="G311" s="241"/>
      <c r="H311" s="241">
        <v>1200.6885</v>
      </c>
      <c r="I311" s="234">
        <f t="shared" si="6"/>
        <v>1200.6885</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383</v>
      </c>
      <c r="B312" s="244" t="s">
        <v>388</v>
      </c>
      <c r="C312" s="174" t="s">
        <v>369</v>
      </c>
      <c r="D312" s="243" t="s">
        <v>280</v>
      </c>
      <c r="E312" s="242">
        <v>1</v>
      </c>
      <c r="F312" s="157" t="s">
        <v>574</v>
      </c>
      <c r="G312" s="241"/>
      <c r="H312" s="241">
        <v>732.54629999999997</v>
      </c>
      <c r="I312" s="234">
        <f t="shared" si="6"/>
        <v>732.54629999999997</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383</v>
      </c>
      <c r="B313" s="244" t="s">
        <v>388</v>
      </c>
      <c r="C313" s="174" t="s">
        <v>369</v>
      </c>
      <c r="D313" s="243" t="s">
        <v>280</v>
      </c>
      <c r="E313" s="242">
        <v>1</v>
      </c>
      <c r="F313" s="157" t="s">
        <v>575</v>
      </c>
      <c r="G313" s="241"/>
      <c r="H313" s="241">
        <v>732.54629999999997</v>
      </c>
      <c r="I313" s="234">
        <f t="shared" si="6"/>
        <v>732.54629999999997</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244" t="s">
        <v>388</v>
      </c>
      <c r="C314" s="174" t="s">
        <v>369</v>
      </c>
      <c r="D314" s="243" t="s">
        <v>280</v>
      </c>
      <c r="E314" s="242">
        <v>1</v>
      </c>
      <c r="F314" s="157" t="s">
        <v>576</v>
      </c>
      <c r="G314" s="241"/>
      <c r="H314" s="241">
        <v>732.54629999999997</v>
      </c>
      <c r="I314" s="234">
        <f t="shared" si="6"/>
        <v>732.54629999999997</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384</v>
      </c>
      <c r="B315" s="244" t="s">
        <v>98</v>
      </c>
      <c r="C315" s="174" t="s">
        <v>369</v>
      </c>
      <c r="D315" s="243" t="s">
        <v>280</v>
      </c>
      <c r="E315" s="242">
        <v>1</v>
      </c>
      <c r="F315" s="164" t="s">
        <v>577</v>
      </c>
      <c r="G315" s="241"/>
      <c r="H315" s="241">
        <v>488.36419999999998</v>
      </c>
      <c r="I315" s="234">
        <f t="shared" si="6"/>
        <v>488.36419999999998</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404</v>
      </c>
      <c r="B316" s="244" t="s">
        <v>387</v>
      </c>
      <c r="C316" s="174" t="s">
        <v>369</v>
      </c>
      <c r="D316" s="243" t="s">
        <v>280</v>
      </c>
      <c r="E316" s="242">
        <v>1</v>
      </c>
      <c r="F316" s="157" t="s">
        <v>1012</v>
      </c>
      <c r="G316" s="241"/>
      <c r="H316" s="241">
        <v>436.04270000000002</v>
      </c>
      <c r="I316" s="234">
        <f t="shared" si="6"/>
        <v>436.04270000000002</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386</v>
      </c>
      <c r="B317" s="244" t="s">
        <v>102</v>
      </c>
      <c r="C317" s="174" t="s">
        <v>369</v>
      </c>
      <c r="D317" s="243" t="s">
        <v>280</v>
      </c>
      <c r="E317" s="242">
        <v>1</v>
      </c>
      <c r="F317" s="157" t="s">
        <v>579</v>
      </c>
      <c r="G317" s="241"/>
      <c r="H317" s="241">
        <v>401.1617</v>
      </c>
      <c r="I317" s="234">
        <f t="shared" si="6"/>
        <v>401.1617</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386</v>
      </c>
      <c r="B318" s="244" t="s">
        <v>102</v>
      </c>
      <c r="C318" s="174" t="s">
        <v>369</v>
      </c>
      <c r="D318" s="243" t="s">
        <v>280</v>
      </c>
      <c r="E318" s="242">
        <v>1</v>
      </c>
      <c r="F318" s="157" t="s">
        <v>580</v>
      </c>
      <c r="G318" s="241"/>
      <c r="H318" s="241">
        <v>401.1617</v>
      </c>
      <c r="I318" s="234">
        <f t="shared" si="6"/>
        <v>401.1617</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383</v>
      </c>
      <c r="B319" s="244" t="s">
        <v>388</v>
      </c>
      <c r="C319" s="243" t="s">
        <v>376</v>
      </c>
      <c r="D319" s="243" t="s">
        <v>280</v>
      </c>
      <c r="E319" s="242">
        <v>1</v>
      </c>
      <c r="F319" s="157" t="s">
        <v>586</v>
      </c>
      <c r="G319" s="241"/>
      <c r="H319" s="241">
        <v>732.54629999999997</v>
      </c>
      <c r="I319" s="234">
        <f t="shared" si="6"/>
        <v>732.54629999999997</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383</v>
      </c>
      <c r="B320" s="244" t="s">
        <v>388</v>
      </c>
      <c r="C320" s="243" t="s">
        <v>376</v>
      </c>
      <c r="D320" s="243" t="s">
        <v>280</v>
      </c>
      <c r="E320" s="242">
        <v>1</v>
      </c>
      <c r="F320" s="157" t="s">
        <v>587</v>
      </c>
      <c r="G320" s="241"/>
      <c r="H320" s="241">
        <v>732.54629999999997</v>
      </c>
      <c r="I320" s="234">
        <f t="shared" si="6"/>
        <v>732.54629999999997</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383</v>
      </c>
      <c r="B321" s="244" t="s">
        <v>388</v>
      </c>
      <c r="C321" s="243" t="s">
        <v>376</v>
      </c>
      <c r="D321" s="243" t="s">
        <v>280</v>
      </c>
      <c r="E321" s="242">
        <v>1</v>
      </c>
      <c r="F321" s="157" t="s">
        <v>1011</v>
      </c>
      <c r="G321" s="241"/>
      <c r="H321" s="241">
        <v>732.54629999999997</v>
      </c>
      <c r="I321" s="234">
        <f t="shared" si="6"/>
        <v>732.54629999999997</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384</v>
      </c>
      <c r="B322" s="244" t="s">
        <v>98</v>
      </c>
      <c r="C322" s="243" t="s">
        <v>376</v>
      </c>
      <c r="D322" s="243" t="s">
        <v>280</v>
      </c>
      <c r="E322" s="242">
        <v>1</v>
      </c>
      <c r="F322" s="157" t="s">
        <v>589</v>
      </c>
      <c r="G322" s="241"/>
      <c r="H322" s="241">
        <v>488.36419999999998</v>
      </c>
      <c r="I322" s="234">
        <f t="shared" si="6"/>
        <v>488.36419999999998</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384</v>
      </c>
      <c r="B323" s="244" t="s">
        <v>98</v>
      </c>
      <c r="C323" s="243" t="s">
        <v>376</v>
      </c>
      <c r="D323" s="243" t="s">
        <v>280</v>
      </c>
      <c r="E323" s="242">
        <v>1</v>
      </c>
      <c r="F323" s="157" t="s">
        <v>590</v>
      </c>
      <c r="G323" s="241"/>
      <c r="H323" s="241">
        <v>488.36419999999998</v>
      </c>
      <c r="I323" s="234">
        <f t="shared" si="6"/>
        <v>488.36419999999998</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384</v>
      </c>
      <c r="B324" s="244" t="s">
        <v>98</v>
      </c>
      <c r="C324" s="243" t="s">
        <v>376</v>
      </c>
      <c r="D324" s="243" t="s">
        <v>280</v>
      </c>
      <c r="E324" s="242">
        <v>1</v>
      </c>
      <c r="F324" s="157" t="s">
        <v>591</v>
      </c>
      <c r="G324" s="241"/>
      <c r="H324" s="241">
        <v>488.36419999999998</v>
      </c>
      <c r="I324" s="234">
        <f t="shared" si="6"/>
        <v>488.36419999999998</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384</v>
      </c>
      <c r="B325" s="244" t="s">
        <v>98</v>
      </c>
      <c r="C325" s="243" t="s">
        <v>376</v>
      </c>
      <c r="D325" s="243" t="s">
        <v>280</v>
      </c>
      <c r="E325" s="242">
        <v>1</v>
      </c>
      <c r="F325" s="157" t="s">
        <v>966</v>
      </c>
      <c r="G325" s="241"/>
      <c r="H325" s="241">
        <v>488.36419999999998</v>
      </c>
      <c r="I325" s="234">
        <f t="shared" si="6"/>
        <v>488.36419999999998</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384</v>
      </c>
      <c r="B326" s="244" t="s">
        <v>98</v>
      </c>
      <c r="C326" s="243" t="s">
        <v>376</v>
      </c>
      <c r="D326" s="243" t="s">
        <v>280</v>
      </c>
      <c r="E326" s="242">
        <v>1</v>
      </c>
      <c r="F326" s="157" t="s">
        <v>592</v>
      </c>
      <c r="G326" s="241"/>
      <c r="H326" s="241">
        <v>488.36419999999998</v>
      </c>
      <c r="I326" s="234">
        <f t="shared" si="6"/>
        <v>488.36419999999998</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404</v>
      </c>
      <c r="B327" s="244" t="s">
        <v>387</v>
      </c>
      <c r="C327" s="243" t="s">
        <v>376</v>
      </c>
      <c r="D327" s="243" t="s">
        <v>280</v>
      </c>
      <c r="E327" s="242">
        <v>1</v>
      </c>
      <c r="F327" s="157" t="s">
        <v>593</v>
      </c>
      <c r="G327" s="241"/>
      <c r="H327" s="241">
        <v>436.04270000000002</v>
      </c>
      <c r="I327" s="234">
        <f t="shared" si="6"/>
        <v>436.04270000000002</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404</v>
      </c>
      <c r="B328" s="244" t="s">
        <v>387</v>
      </c>
      <c r="C328" s="243" t="s">
        <v>376</v>
      </c>
      <c r="D328" s="243" t="s">
        <v>280</v>
      </c>
      <c r="E328" s="242">
        <v>1</v>
      </c>
      <c r="F328" s="157" t="s">
        <v>594</v>
      </c>
      <c r="G328" s="241"/>
      <c r="H328" s="241">
        <v>436.04270000000002</v>
      </c>
      <c r="I328" s="234">
        <f t="shared" ref="I328:I391" si="7">SUM(G328:H328)</f>
        <v>436.04270000000002</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404</v>
      </c>
      <c r="B329" s="244" t="s">
        <v>387</v>
      </c>
      <c r="C329" s="243" t="s">
        <v>376</v>
      </c>
      <c r="D329" s="243" t="s">
        <v>280</v>
      </c>
      <c r="E329" s="242">
        <v>1</v>
      </c>
      <c r="F329" s="157" t="s">
        <v>595</v>
      </c>
      <c r="G329" s="241"/>
      <c r="H329" s="241">
        <v>436.04270000000002</v>
      </c>
      <c r="I329" s="234">
        <f t="shared" si="7"/>
        <v>436.04270000000002</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404</v>
      </c>
      <c r="B330" s="244" t="s">
        <v>387</v>
      </c>
      <c r="C330" s="243" t="s">
        <v>376</v>
      </c>
      <c r="D330" s="243" t="s">
        <v>280</v>
      </c>
      <c r="E330" s="242">
        <v>1</v>
      </c>
      <c r="F330" s="157" t="s">
        <v>961</v>
      </c>
      <c r="G330" s="241"/>
      <c r="H330" s="241">
        <v>436.04270000000002</v>
      </c>
      <c r="I330" s="234">
        <f t="shared" si="7"/>
        <v>436.04270000000002</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404</v>
      </c>
      <c r="B331" s="244" t="s">
        <v>387</v>
      </c>
      <c r="C331" s="243" t="s">
        <v>376</v>
      </c>
      <c r="D331" s="243" t="s">
        <v>280</v>
      </c>
      <c r="E331" s="242">
        <v>1</v>
      </c>
      <c r="F331" s="157" t="s">
        <v>596</v>
      </c>
      <c r="G331" s="241"/>
      <c r="H331" s="241">
        <v>436.04270000000002</v>
      </c>
      <c r="I331" s="234">
        <f t="shared" si="7"/>
        <v>436.04270000000002</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244" t="s">
        <v>102</v>
      </c>
      <c r="C332" s="243" t="s">
        <v>376</v>
      </c>
      <c r="D332" s="243" t="s">
        <v>280</v>
      </c>
      <c r="E332" s="242">
        <v>1</v>
      </c>
      <c r="F332" s="157" t="s">
        <v>597</v>
      </c>
      <c r="G332" s="241"/>
      <c r="H332" s="241">
        <v>401.1617</v>
      </c>
      <c r="I332" s="234">
        <f t="shared" si="7"/>
        <v>401.1617</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244" t="s">
        <v>102</v>
      </c>
      <c r="C333" s="243" t="s">
        <v>376</v>
      </c>
      <c r="D333" s="243" t="s">
        <v>280</v>
      </c>
      <c r="E333" s="242">
        <v>1</v>
      </c>
      <c r="F333" s="157" t="s">
        <v>1025</v>
      </c>
      <c r="G333" s="241"/>
      <c r="H333" s="241">
        <v>401.1617</v>
      </c>
      <c r="I333" s="234">
        <f t="shared" si="7"/>
        <v>401.1617</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386</v>
      </c>
      <c r="B334" s="244" t="s">
        <v>102</v>
      </c>
      <c r="C334" s="243" t="s">
        <v>376</v>
      </c>
      <c r="D334" s="243" t="s">
        <v>280</v>
      </c>
      <c r="E334" s="242">
        <v>1</v>
      </c>
      <c r="F334" s="157" t="s">
        <v>599</v>
      </c>
      <c r="G334" s="241"/>
      <c r="H334" s="241">
        <v>401.1617</v>
      </c>
      <c r="I334" s="234">
        <f t="shared" si="7"/>
        <v>401.1617</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386</v>
      </c>
      <c r="B335" s="244" t="s">
        <v>102</v>
      </c>
      <c r="C335" s="243" t="s">
        <v>376</v>
      </c>
      <c r="D335" s="243" t="s">
        <v>280</v>
      </c>
      <c r="E335" s="242">
        <v>1</v>
      </c>
      <c r="F335" s="156" t="s">
        <v>1010</v>
      </c>
      <c r="G335" s="241"/>
      <c r="H335" s="241">
        <v>401.1617</v>
      </c>
      <c r="I335" s="234">
        <f t="shared" si="7"/>
        <v>401.1617</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386</v>
      </c>
      <c r="B336" s="244" t="s">
        <v>102</v>
      </c>
      <c r="C336" s="243" t="s">
        <v>376</v>
      </c>
      <c r="D336" s="243" t="s">
        <v>280</v>
      </c>
      <c r="E336" s="242">
        <v>1</v>
      </c>
      <c r="F336" s="157" t="s">
        <v>1009</v>
      </c>
      <c r="G336" s="241"/>
      <c r="H336" s="241">
        <v>401.1617</v>
      </c>
      <c r="I336" s="234">
        <f t="shared" si="7"/>
        <v>401.1617</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386</v>
      </c>
      <c r="B337" s="244" t="s">
        <v>102</v>
      </c>
      <c r="C337" s="243" t="s">
        <v>376</v>
      </c>
      <c r="D337" s="243" t="s">
        <v>280</v>
      </c>
      <c r="E337" s="242">
        <v>1</v>
      </c>
      <c r="F337" s="157" t="s">
        <v>602</v>
      </c>
      <c r="G337" s="241"/>
      <c r="H337" s="241">
        <v>401.1617</v>
      </c>
      <c r="I337" s="234">
        <f t="shared" si="7"/>
        <v>401.1617</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386</v>
      </c>
      <c r="B338" s="244" t="s">
        <v>102</v>
      </c>
      <c r="C338" s="243" t="s">
        <v>376</v>
      </c>
      <c r="D338" s="243" t="s">
        <v>280</v>
      </c>
      <c r="E338" s="242">
        <v>1</v>
      </c>
      <c r="F338" s="157" t="s">
        <v>603</v>
      </c>
      <c r="G338" s="241"/>
      <c r="H338" s="241">
        <v>401.1617</v>
      </c>
      <c r="I338" s="234">
        <f t="shared" si="7"/>
        <v>401.1617</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385</v>
      </c>
      <c r="B339" s="244" t="s">
        <v>104</v>
      </c>
      <c r="C339" s="243" t="s">
        <v>376</v>
      </c>
      <c r="D339" s="243" t="s">
        <v>280</v>
      </c>
      <c r="E339" s="242">
        <v>1</v>
      </c>
      <c r="F339" s="157" t="s">
        <v>604</v>
      </c>
      <c r="G339" s="241"/>
      <c r="H339" s="241">
        <v>313.94409999999999</v>
      </c>
      <c r="I339" s="234">
        <f t="shared" si="7"/>
        <v>313.94409999999999</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385</v>
      </c>
      <c r="B340" s="244" t="s">
        <v>104</v>
      </c>
      <c r="C340" s="243" t="s">
        <v>376</v>
      </c>
      <c r="D340" s="243" t="s">
        <v>280</v>
      </c>
      <c r="E340" s="242">
        <v>1</v>
      </c>
      <c r="F340" s="157" t="s">
        <v>605</v>
      </c>
      <c r="G340" s="241"/>
      <c r="H340" s="241">
        <v>313.94409999999999</v>
      </c>
      <c r="I340" s="234">
        <f t="shared" si="7"/>
        <v>313.94409999999999</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385</v>
      </c>
      <c r="B341" s="244" t="s">
        <v>104</v>
      </c>
      <c r="C341" s="243" t="s">
        <v>376</v>
      </c>
      <c r="D341" s="243" t="s">
        <v>280</v>
      </c>
      <c r="E341" s="242">
        <v>1</v>
      </c>
      <c r="F341" s="157" t="s">
        <v>1008</v>
      </c>
      <c r="G341" s="241"/>
      <c r="H341" s="241">
        <v>313.94409999999999</v>
      </c>
      <c r="I341" s="234">
        <f t="shared" si="7"/>
        <v>313.94409999999999</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385</v>
      </c>
      <c r="B342" s="244" t="s">
        <v>104</v>
      </c>
      <c r="C342" s="243" t="s">
        <v>376</v>
      </c>
      <c r="D342" s="243" t="s">
        <v>280</v>
      </c>
      <c r="E342" s="242">
        <v>1</v>
      </c>
      <c r="F342" s="157" t="s">
        <v>607</v>
      </c>
      <c r="G342" s="241"/>
      <c r="H342" s="241">
        <v>313.94409999999999</v>
      </c>
      <c r="I342" s="234">
        <f t="shared" si="7"/>
        <v>313.94409999999999</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385</v>
      </c>
      <c r="B343" s="244" t="s">
        <v>104</v>
      </c>
      <c r="C343" s="243" t="s">
        <v>376</v>
      </c>
      <c r="D343" s="243" t="s">
        <v>280</v>
      </c>
      <c r="E343" s="242">
        <v>1</v>
      </c>
      <c r="F343" s="157" t="s">
        <v>608</v>
      </c>
      <c r="G343" s="241"/>
      <c r="H343" s="241">
        <v>313.94409999999999</v>
      </c>
      <c r="I343" s="234">
        <f t="shared" si="7"/>
        <v>313.94409999999999</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584</v>
      </c>
      <c r="B344" s="244" t="s">
        <v>94</v>
      </c>
      <c r="C344" s="243" t="s">
        <v>376</v>
      </c>
      <c r="D344" s="243" t="s">
        <v>280</v>
      </c>
      <c r="E344" s="242">
        <v>1</v>
      </c>
      <c r="F344" s="157" t="s">
        <v>609</v>
      </c>
      <c r="G344" s="241"/>
      <c r="H344" s="241">
        <v>1200.6885</v>
      </c>
      <c r="I344" s="234">
        <f t="shared" si="7"/>
        <v>1200.6885</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384</v>
      </c>
      <c r="B345" s="244" t="s">
        <v>98</v>
      </c>
      <c r="C345" s="243" t="s">
        <v>376</v>
      </c>
      <c r="D345" s="243" t="s">
        <v>280</v>
      </c>
      <c r="E345" s="242">
        <v>1</v>
      </c>
      <c r="F345" s="157" t="s">
        <v>610</v>
      </c>
      <c r="G345" s="241"/>
      <c r="H345" s="241">
        <v>488.36419999999998</v>
      </c>
      <c r="I345" s="234">
        <f t="shared" si="7"/>
        <v>488.36419999999998</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384</v>
      </c>
      <c r="B346" s="244" t="s">
        <v>98</v>
      </c>
      <c r="C346" s="243" t="s">
        <v>376</v>
      </c>
      <c r="D346" s="243" t="s">
        <v>280</v>
      </c>
      <c r="E346" s="242">
        <v>1</v>
      </c>
      <c r="F346" s="157" t="s">
        <v>611</v>
      </c>
      <c r="G346" s="241"/>
      <c r="H346" s="241">
        <v>488.36419999999998</v>
      </c>
      <c r="I346" s="234">
        <f t="shared" si="7"/>
        <v>488.36419999999998</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404</v>
      </c>
      <c r="B347" s="244" t="s">
        <v>387</v>
      </c>
      <c r="C347" s="243" t="s">
        <v>376</v>
      </c>
      <c r="D347" s="243" t="s">
        <v>280</v>
      </c>
      <c r="E347" s="242">
        <v>1</v>
      </c>
      <c r="F347" s="157" t="s">
        <v>612</v>
      </c>
      <c r="G347" s="241"/>
      <c r="H347" s="241">
        <v>436.04270000000002</v>
      </c>
      <c r="I347" s="234">
        <f t="shared" si="7"/>
        <v>436.04270000000002</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404</v>
      </c>
      <c r="B348" s="244" t="s">
        <v>387</v>
      </c>
      <c r="C348" s="243" t="s">
        <v>376</v>
      </c>
      <c r="D348" s="243" t="s">
        <v>280</v>
      </c>
      <c r="E348" s="242">
        <v>1</v>
      </c>
      <c r="F348" s="157" t="s">
        <v>1007</v>
      </c>
      <c r="G348" s="241"/>
      <c r="H348" s="241">
        <v>436.04270000000002</v>
      </c>
      <c r="I348" s="234">
        <f t="shared" si="7"/>
        <v>436.04270000000002</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404</v>
      </c>
      <c r="B349" s="244" t="s">
        <v>387</v>
      </c>
      <c r="C349" s="243" t="s">
        <v>376</v>
      </c>
      <c r="D349" s="243" t="s">
        <v>280</v>
      </c>
      <c r="E349" s="242">
        <v>1</v>
      </c>
      <c r="F349" s="157" t="s">
        <v>614</v>
      </c>
      <c r="G349" s="241"/>
      <c r="H349" s="241">
        <v>436.04270000000002</v>
      </c>
      <c r="I349" s="234">
        <f t="shared" si="7"/>
        <v>436.04270000000002</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404</v>
      </c>
      <c r="B350" s="244" t="s">
        <v>387</v>
      </c>
      <c r="C350" s="243" t="s">
        <v>376</v>
      </c>
      <c r="D350" s="243" t="s">
        <v>280</v>
      </c>
      <c r="E350" s="242">
        <v>1</v>
      </c>
      <c r="F350" s="157" t="s">
        <v>615</v>
      </c>
      <c r="G350" s="241"/>
      <c r="H350" s="241">
        <v>436.04270000000002</v>
      </c>
      <c r="I350" s="234">
        <f t="shared" si="7"/>
        <v>436.04270000000002</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386</v>
      </c>
      <c r="B351" s="244" t="s">
        <v>102</v>
      </c>
      <c r="C351" s="243" t="s">
        <v>376</v>
      </c>
      <c r="D351" s="243" t="s">
        <v>280</v>
      </c>
      <c r="E351" s="242">
        <v>1</v>
      </c>
      <c r="F351" s="157" t="s">
        <v>1006</v>
      </c>
      <c r="G351" s="241"/>
      <c r="H351" s="241">
        <v>401.1617</v>
      </c>
      <c r="I351" s="234">
        <f t="shared" si="7"/>
        <v>401.1617</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385</v>
      </c>
      <c r="B352" s="244" t="s">
        <v>104</v>
      </c>
      <c r="C352" s="243" t="s">
        <v>376</v>
      </c>
      <c r="D352" s="243" t="s">
        <v>280</v>
      </c>
      <c r="E352" s="242">
        <v>1</v>
      </c>
      <c r="F352" s="156" t="s">
        <v>617</v>
      </c>
      <c r="G352" s="241"/>
      <c r="H352" s="241">
        <v>313.94409999999999</v>
      </c>
      <c r="I352" s="234">
        <f t="shared" si="7"/>
        <v>313.94409999999999</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585</v>
      </c>
      <c r="B353" s="244" t="s">
        <v>94</v>
      </c>
      <c r="C353" s="243" t="s">
        <v>376</v>
      </c>
      <c r="D353" s="243" t="s">
        <v>280</v>
      </c>
      <c r="E353" s="242">
        <v>1</v>
      </c>
      <c r="F353" s="157" t="s">
        <v>618</v>
      </c>
      <c r="G353" s="241"/>
      <c r="H353" s="241">
        <v>1200.6885</v>
      </c>
      <c r="I353" s="234">
        <f t="shared" si="7"/>
        <v>1200.6885</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383</v>
      </c>
      <c r="B354" s="244" t="s">
        <v>388</v>
      </c>
      <c r="C354" s="243" t="s">
        <v>376</v>
      </c>
      <c r="D354" s="243" t="s">
        <v>280</v>
      </c>
      <c r="E354" s="242">
        <v>1</v>
      </c>
      <c r="F354" s="151" t="s">
        <v>629</v>
      </c>
      <c r="G354" s="241"/>
      <c r="H354" s="241">
        <v>732.54629999999997</v>
      </c>
      <c r="I354" s="234">
        <f t="shared" si="7"/>
        <v>732.54629999999997</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244" t="s">
        <v>98</v>
      </c>
      <c r="C355" s="243" t="s">
        <v>376</v>
      </c>
      <c r="D355" s="243" t="s">
        <v>280</v>
      </c>
      <c r="E355" s="242">
        <v>1</v>
      </c>
      <c r="F355" s="156" t="s">
        <v>631</v>
      </c>
      <c r="G355" s="241"/>
      <c r="H355" s="241">
        <v>488.36419999999998</v>
      </c>
      <c r="I355" s="234">
        <f t="shared" si="7"/>
        <v>488.36419999999998</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244" t="s">
        <v>98</v>
      </c>
      <c r="C356" s="243" t="s">
        <v>376</v>
      </c>
      <c r="D356" s="243" t="s">
        <v>280</v>
      </c>
      <c r="E356" s="242">
        <v>1</v>
      </c>
      <c r="F356" s="157" t="s">
        <v>620</v>
      </c>
      <c r="G356" s="241"/>
      <c r="H356" s="241">
        <v>488.36419999999998</v>
      </c>
      <c r="I356" s="234">
        <f t="shared" si="7"/>
        <v>488.36419999999998</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244" t="s">
        <v>98</v>
      </c>
      <c r="C357" s="243" t="s">
        <v>376</v>
      </c>
      <c r="D357" s="243" t="s">
        <v>280</v>
      </c>
      <c r="E357" s="242">
        <v>1</v>
      </c>
      <c r="F357" s="157" t="s">
        <v>621</v>
      </c>
      <c r="G357" s="241"/>
      <c r="H357" s="241">
        <v>488.36419999999998</v>
      </c>
      <c r="I357" s="234">
        <f t="shared" si="7"/>
        <v>488.36419999999998</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384</v>
      </c>
      <c r="B358" s="244" t="s">
        <v>98</v>
      </c>
      <c r="C358" s="243" t="s">
        <v>376</v>
      </c>
      <c r="D358" s="243" t="s">
        <v>280</v>
      </c>
      <c r="E358" s="242">
        <v>1</v>
      </c>
      <c r="F358" s="156" t="s">
        <v>627</v>
      </c>
      <c r="G358" s="241"/>
      <c r="H358" s="241">
        <v>488.36419999999998</v>
      </c>
      <c r="I358" s="234">
        <f t="shared" si="7"/>
        <v>488.36419999999998</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384</v>
      </c>
      <c r="B359" s="244" t="s">
        <v>98</v>
      </c>
      <c r="C359" s="243" t="s">
        <v>376</v>
      </c>
      <c r="D359" s="243" t="s">
        <v>280</v>
      </c>
      <c r="E359" s="242">
        <v>1</v>
      </c>
      <c r="F359" s="157" t="s">
        <v>623</v>
      </c>
      <c r="G359" s="241"/>
      <c r="H359" s="241">
        <v>488.36419999999998</v>
      </c>
      <c r="I359" s="234">
        <f t="shared" si="7"/>
        <v>488.36419999999998</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384</v>
      </c>
      <c r="B360" s="244" t="s">
        <v>98</v>
      </c>
      <c r="C360" s="243" t="s">
        <v>376</v>
      </c>
      <c r="D360" s="243" t="s">
        <v>280</v>
      </c>
      <c r="E360" s="242">
        <v>1</v>
      </c>
      <c r="F360" s="157" t="s">
        <v>624</v>
      </c>
      <c r="G360" s="241"/>
      <c r="H360" s="241">
        <v>488.36419999999998</v>
      </c>
      <c r="I360" s="234">
        <f t="shared" si="7"/>
        <v>488.36419999999998</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384</v>
      </c>
      <c r="B361" s="244" t="s">
        <v>98</v>
      </c>
      <c r="C361" s="243" t="s">
        <v>376</v>
      </c>
      <c r="D361" s="243" t="s">
        <v>280</v>
      </c>
      <c r="E361" s="242">
        <v>1</v>
      </c>
      <c r="F361" s="157" t="s">
        <v>625</v>
      </c>
      <c r="G361" s="241"/>
      <c r="H361" s="241">
        <v>488.36419999999998</v>
      </c>
      <c r="I361" s="234">
        <f t="shared" si="7"/>
        <v>488.36419999999998</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384</v>
      </c>
      <c r="B362" s="244" t="s">
        <v>98</v>
      </c>
      <c r="C362" s="243" t="s">
        <v>376</v>
      </c>
      <c r="D362" s="243" t="s">
        <v>280</v>
      </c>
      <c r="E362" s="242">
        <v>1</v>
      </c>
      <c r="F362" s="157" t="s">
        <v>626</v>
      </c>
      <c r="G362" s="241"/>
      <c r="H362" s="241">
        <v>488.36419999999998</v>
      </c>
      <c r="I362" s="234">
        <f t="shared" si="7"/>
        <v>488.36419999999998</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244" t="s">
        <v>387</v>
      </c>
      <c r="C363" s="243" t="s">
        <v>376</v>
      </c>
      <c r="D363" s="243" t="s">
        <v>280</v>
      </c>
      <c r="E363" s="242">
        <v>1</v>
      </c>
      <c r="F363" s="157" t="s">
        <v>1005</v>
      </c>
      <c r="G363" s="241"/>
      <c r="H363" s="241">
        <v>436.04270000000002</v>
      </c>
      <c r="I363" s="234">
        <f t="shared" si="7"/>
        <v>436.04270000000002</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244" t="s">
        <v>387</v>
      </c>
      <c r="C364" s="243" t="s">
        <v>376</v>
      </c>
      <c r="D364" s="243" t="s">
        <v>280</v>
      </c>
      <c r="E364" s="242">
        <v>1</v>
      </c>
      <c r="F364" s="156" t="s">
        <v>628</v>
      </c>
      <c r="G364" s="241"/>
      <c r="H364" s="241">
        <v>436.04270000000002</v>
      </c>
      <c r="I364" s="234">
        <f t="shared" si="7"/>
        <v>436.04270000000002</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244" t="s">
        <v>387</v>
      </c>
      <c r="C365" s="243" t="s">
        <v>376</v>
      </c>
      <c r="D365" s="243" t="s">
        <v>280</v>
      </c>
      <c r="E365" s="242">
        <v>1</v>
      </c>
      <c r="F365" s="157" t="s">
        <v>960</v>
      </c>
      <c r="G365" s="241"/>
      <c r="H365" s="241">
        <v>436.04270000000002</v>
      </c>
      <c r="I365" s="234">
        <f t="shared" si="7"/>
        <v>436.04270000000002</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404</v>
      </c>
      <c r="B366" s="244" t="s">
        <v>387</v>
      </c>
      <c r="C366" s="243" t="s">
        <v>376</v>
      </c>
      <c r="D366" s="243" t="s">
        <v>280</v>
      </c>
      <c r="E366" s="242">
        <v>1</v>
      </c>
      <c r="F366" s="157" t="s">
        <v>630</v>
      </c>
      <c r="G366" s="241"/>
      <c r="H366" s="241">
        <v>436.04270000000002</v>
      </c>
      <c r="I366" s="234">
        <f t="shared" si="7"/>
        <v>436.04270000000002</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404</v>
      </c>
      <c r="B367" s="244" t="s">
        <v>387</v>
      </c>
      <c r="C367" s="243" t="s">
        <v>376</v>
      </c>
      <c r="D367" s="243" t="s">
        <v>280</v>
      </c>
      <c r="E367" s="242">
        <v>1</v>
      </c>
      <c r="F367" s="157" t="s">
        <v>1004</v>
      </c>
      <c r="G367" s="241"/>
      <c r="H367" s="241">
        <v>436.04270000000002</v>
      </c>
      <c r="I367" s="234">
        <f t="shared" si="7"/>
        <v>436.04270000000002</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404</v>
      </c>
      <c r="B368" s="244" t="s">
        <v>387</v>
      </c>
      <c r="C368" s="243" t="s">
        <v>376</v>
      </c>
      <c r="D368" s="243" t="s">
        <v>280</v>
      </c>
      <c r="E368" s="242">
        <v>1</v>
      </c>
      <c r="F368" s="156" t="s">
        <v>632</v>
      </c>
      <c r="G368" s="241"/>
      <c r="H368" s="241">
        <v>436.04270000000002</v>
      </c>
      <c r="I368" s="234">
        <f t="shared" si="7"/>
        <v>436.04270000000002</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404</v>
      </c>
      <c r="B369" s="244" t="s">
        <v>387</v>
      </c>
      <c r="C369" s="243" t="s">
        <v>376</v>
      </c>
      <c r="D369" s="243" t="s">
        <v>280</v>
      </c>
      <c r="E369" s="242">
        <v>1</v>
      </c>
      <c r="F369" s="157" t="s">
        <v>1003</v>
      </c>
      <c r="G369" s="241"/>
      <c r="H369" s="241">
        <v>436.04270000000002</v>
      </c>
      <c r="I369" s="234">
        <f t="shared" si="7"/>
        <v>436.04270000000002</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404</v>
      </c>
      <c r="B370" s="244" t="s">
        <v>387</v>
      </c>
      <c r="C370" s="243" t="s">
        <v>376</v>
      </c>
      <c r="D370" s="243" t="s">
        <v>280</v>
      </c>
      <c r="E370" s="242">
        <v>1</v>
      </c>
      <c r="F370" s="157" t="s">
        <v>634</v>
      </c>
      <c r="G370" s="241"/>
      <c r="H370" s="241">
        <v>436.04270000000002</v>
      </c>
      <c r="I370" s="234">
        <f t="shared" si="7"/>
        <v>436.04270000000002</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244" t="s">
        <v>102</v>
      </c>
      <c r="C371" s="243" t="s">
        <v>376</v>
      </c>
      <c r="D371" s="243" t="s">
        <v>280</v>
      </c>
      <c r="E371" s="242">
        <v>1</v>
      </c>
      <c r="F371" s="157" t="s">
        <v>635</v>
      </c>
      <c r="G371" s="241"/>
      <c r="H371" s="241">
        <v>401.1617</v>
      </c>
      <c r="I371" s="234">
        <f t="shared" si="7"/>
        <v>401.1617</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244" t="s">
        <v>102</v>
      </c>
      <c r="C372" s="243" t="s">
        <v>376</v>
      </c>
      <c r="D372" s="243" t="s">
        <v>280</v>
      </c>
      <c r="E372" s="242">
        <v>1</v>
      </c>
      <c r="F372" s="157" t="s">
        <v>636</v>
      </c>
      <c r="G372" s="241"/>
      <c r="H372" s="241">
        <v>401.1617</v>
      </c>
      <c r="I372" s="234">
        <f t="shared" si="7"/>
        <v>401.1617</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386</v>
      </c>
      <c r="B373" s="244" t="s">
        <v>102</v>
      </c>
      <c r="C373" s="243" t="s">
        <v>376</v>
      </c>
      <c r="D373" s="243" t="s">
        <v>280</v>
      </c>
      <c r="E373" s="242">
        <v>1</v>
      </c>
      <c r="F373" s="157" t="s">
        <v>637</v>
      </c>
      <c r="G373" s="241"/>
      <c r="H373" s="241">
        <v>401.1617</v>
      </c>
      <c r="I373" s="234">
        <f t="shared" si="7"/>
        <v>401.1617</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386</v>
      </c>
      <c r="B374" s="244" t="s">
        <v>102</v>
      </c>
      <c r="C374" s="243" t="s">
        <v>376</v>
      </c>
      <c r="D374" s="243" t="s">
        <v>280</v>
      </c>
      <c r="E374" s="242">
        <v>1</v>
      </c>
      <c r="F374" s="157" t="s">
        <v>638</v>
      </c>
      <c r="G374" s="241"/>
      <c r="H374" s="241">
        <v>401.1617</v>
      </c>
      <c r="I374" s="234">
        <f t="shared" si="7"/>
        <v>401.1617</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386</v>
      </c>
      <c r="B375" s="244" t="s">
        <v>102</v>
      </c>
      <c r="C375" s="243" t="s">
        <v>376</v>
      </c>
      <c r="D375" s="243" t="s">
        <v>280</v>
      </c>
      <c r="E375" s="242">
        <v>1</v>
      </c>
      <c r="F375" s="157" t="s">
        <v>639</v>
      </c>
      <c r="G375" s="241"/>
      <c r="H375" s="241">
        <v>401.1617</v>
      </c>
      <c r="I375" s="234">
        <f t="shared" si="7"/>
        <v>401.1617</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386</v>
      </c>
      <c r="B376" s="244" t="s">
        <v>102</v>
      </c>
      <c r="C376" s="243" t="s">
        <v>376</v>
      </c>
      <c r="D376" s="243" t="s">
        <v>280</v>
      </c>
      <c r="E376" s="242">
        <v>1</v>
      </c>
      <c r="F376" s="151" t="s">
        <v>640</v>
      </c>
      <c r="G376" s="241"/>
      <c r="H376" s="241">
        <v>401.1617</v>
      </c>
      <c r="I376" s="234">
        <f t="shared" si="7"/>
        <v>401.1617</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386</v>
      </c>
      <c r="B377" s="244" t="s">
        <v>102</v>
      </c>
      <c r="C377" s="243" t="s">
        <v>376</v>
      </c>
      <c r="D377" s="243" t="s">
        <v>280</v>
      </c>
      <c r="E377" s="242">
        <v>1</v>
      </c>
      <c r="F377" s="157" t="s">
        <v>641</v>
      </c>
      <c r="G377" s="241"/>
      <c r="H377" s="241">
        <v>401.1617</v>
      </c>
      <c r="I377" s="234">
        <f t="shared" si="7"/>
        <v>401.1617</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385</v>
      </c>
      <c r="B378" s="244" t="s">
        <v>104</v>
      </c>
      <c r="C378" s="243" t="s">
        <v>376</v>
      </c>
      <c r="D378" s="243" t="s">
        <v>280</v>
      </c>
      <c r="E378" s="242">
        <v>1</v>
      </c>
      <c r="F378" s="157" t="s">
        <v>642</v>
      </c>
      <c r="G378" s="241"/>
      <c r="H378" s="241">
        <v>313.94409999999999</v>
      </c>
      <c r="I378" s="234">
        <f t="shared" si="7"/>
        <v>313.94409999999999</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383</v>
      </c>
      <c r="B379" s="244" t="s">
        <v>388</v>
      </c>
      <c r="C379" s="243" t="s">
        <v>645</v>
      </c>
      <c r="D379" s="243" t="s">
        <v>280</v>
      </c>
      <c r="E379" s="242">
        <v>1</v>
      </c>
      <c r="F379" s="157" t="s">
        <v>929</v>
      </c>
      <c r="G379" s="241"/>
      <c r="H379" s="241">
        <v>732.54629999999997</v>
      </c>
      <c r="I379" s="234">
        <f t="shared" si="7"/>
        <v>732.54629999999997</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383</v>
      </c>
      <c r="B380" s="244" t="s">
        <v>388</v>
      </c>
      <c r="C380" s="243" t="s">
        <v>645</v>
      </c>
      <c r="D380" s="243" t="s">
        <v>280</v>
      </c>
      <c r="E380" s="242">
        <v>1</v>
      </c>
      <c r="F380" s="157" t="s">
        <v>646</v>
      </c>
      <c r="G380" s="241"/>
      <c r="H380" s="241">
        <v>732.54629999999997</v>
      </c>
      <c r="I380" s="234">
        <f t="shared" si="7"/>
        <v>732.54629999999997</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383</v>
      </c>
      <c r="B381" s="244" t="s">
        <v>388</v>
      </c>
      <c r="C381" s="243" t="s">
        <v>645</v>
      </c>
      <c r="D381" s="243" t="s">
        <v>280</v>
      </c>
      <c r="E381" s="242">
        <v>1</v>
      </c>
      <c r="F381" s="157" t="s">
        <v>647</v>
      </c>
      <c r="G381" s="241"/>
      <c r="H381" s="241">
        <v>732.54629999999997</v>
      </c>
      <c r="I381" s="234">
        <f t="shared" si="7"/>
        <v>732.54629999999997</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383</v>
      </c>
      <c r="B382" s="244" t="s">
        <v>388</v>
      </c>
      <c r="C382" s="243" t="s">
        <v>645</v>
      </c>
      <c r="D382" s="243" t="s">
        <v>280</v>
      </c>
      <c r="E382" s="242">
        <v>1</v>
      </c>
      <c r="F382" s="157" t="s">
        <v>648</v>
      </c>
      <c r="G382" s="241"/>
      <c r="H382" s="241">
        <v>732.54629999999997</v>
      </c>
      <c r="I382" s="234">
        <f t="shared" si="7"/>
        <v>732.54629999999997</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244" t="s">
        <v>98</v>
      </c>
      <c r="C383" s="243" t="s">
        <v>645</v>
      </c>
      <c r="D383" s="243" t="s">
        <v>280</v>
      </c>
      <c r="E383" s="242">
        <v>1</v>
      </c>
      <c r="F383" s="157" t="s">
        <v>649</v>
      </c>
      <c r="G383" s="241"/>
      <c r="H383" s="241">
        <v>488.36419999999998</v>
      </c>
      <c r="I383" s="234">
        <f t="shared" si="7"/>
        <v>488.36419999999998</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244" t="s">
        <v>98</v>
      </c>
      <c r="C384" s="243" t="s">
        <v>645</v>
      </c>
      <c r="D384" s="243" t="s">
        <v>280</v>
      </c>
      <c r="E384" s="242">
        <v>1</v>
      </c>
      <c r="F384" s="157" t="s">
        <v>650</v>
      </c>
      <c r="G384" s="241"/>
      <c r="H384" s="241">
        <v>488.36419999999998</v>
      </c>
      <c r="I384" s="234">
        <f t="shared" si="7"/>
        <v>488.36419999999998</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384</v>
      </c>
      <c r="B385" s="244" t="s">
        <v>98</v>
      </c>
      <c r="C385" s="243" t="s">
        <v>645</v>
      </c>
      <c r="D385" s="243" t="s">
        <v>280</v>
      </c>
      <c r="E385" s="242">
        <v>1</v>
      </c>
      <c r="F385" s="157" t="s">
        <v>651</v>
      </c>
      <c r="G385" s="241"/>
      <c r="H385" s="241">
        <v>488.36419999999998</v>
      </c>
      <c r="I385" s="234">
        <f t="shared" si="7"/>
        <v>488.36419999999998</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384</v>
      </c>
      <c r="B386" s="244" t="s">
        <v>98</v>
      </c>
      <c r="C386" s="243" t="s">
        <v>645</v>
      </c>
      <c r="D386" s="243" t="s">
        <v>280</v>
      </c>
      <c r="E386" s="242">
        <v>1</v>
      </c>
      <c r="F386" s="157" t="s">
        <v>652</v>
      </c>
      <c r="G386" s="241"/>
      <c r="H386" s="241">
        <v>488.36419999999998</v>
      </c>
      <c r="I386" s="234">
        <f t="shared" si="7"/>
        <v>488.36419999999998</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384</v>
      </c>
      <c r="B387" s="244" t="s">
        <v>98</v>
      </c>
      <c r="C387" s="243" t="s">
        <v>645</v>
      </c>
      <c r="D387" s="243" t="s">
        <v>280</v>
      </c>
      <c r="E387" s="242">
        <v>1</v>
      </c>
      <c r="F387" s="157" t="s">
        <v>653</v>
      </c>
      <c r="G387" s="241"/>
      <c r="H387" s="241">
        <v>488.36419999999998</v>
      </c>
      <c r="I387" s="234">
        <f t="shared" si="7"/>
        <v>488.36419999999998</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384</v>
      </c>
      <c r="B388" s="244" t="s">
        <v>98</v>
      </c>
      <c r="C388" s="243" t="s">
        <v>645</v>
      </c>
      <c r="D388" s="243" t="s">
        <v>280</v>
      </c>
      <c r="E388" s="242">
        <v>1</v>
      </c>
      <c r="F388" s="157" t="s">
        <v>661</v>
      </c>
      <c r="G388" s="241"/>
      <c r="H388" s="241">
        <v>488.36419999999998</v>
      </c>
      <c r="I388" s="234">
        <f t="shared" si="7"/>
        <v>488.36419999999998</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384</v>
      </c>
      <c r="B389" s="244" t="s">
        <v>98</v>
      </c>
      <c r="C389" s="243" t="s">
        <v>645</v>
      </c>
      <c r="D389" s="243" t="s">
        <v>280</v>
      </c>
      <c r="E389" s="242">
        <v>1</v>
      </c>
      <c r="F389" s="157" t="s">
        <v>654</v>
      </c>
      <c r="G389" s="241"/>
      <c r="H389" s="241">
        <v>488.36419999999998</v>
      </c>
      <c r="I389" s="234">
        <f t="shared" si="7"/>
        <v>488.36419999999998</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404</v>
      </c>
      <c r="B390" s="244" t="s">
        <v>387</v>
      </c>
      <c r="C390" s="243" t="s">
        <v>645</v>
      </c>
      <c r="D390" s="243" t="s">
        <v>280</v>
      </c>
      <c r="E390" s="242">
        <v>1</v>
      </c>
      <c r="F390" s="157" t="s">
        <v>655</v>
      </c>
      <c r="G390" s="241"/>
      <c r="H390" s="241">
        <v>436.04270000000002</v>
      </c>
      <c r="I390" s="234">
        <f t="shared" si="7"/>
        <v>436.04270000000002</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404</v>
      </c>
      <c r="B391" s="244" t="s">
        <v>387</v>
      </c>
      <c r="C391" s="243" t="s">
        <v>645</v>
      </c>
      <c r="D391" s="243" t="s">
        <v>280</v>
      </c>
      <c r="E391" s="242">
        <v>1</v>
      </c>
      <c r="F391" s="157" t="s">
        <v>656</v>
      </c>
      <c r="G391" s="241"/>
      <c r="H391" s="241">
        <v>436.04270000000002</v>
      </c>
      <c r="I391" s="234">
        <f t="shared" si="7"/>
        <v>436.04270000000002</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404</v>
      </c>
      <c r="B392" s="244" t="s">
        <v>387</v>
      </c>
      <c r="C392" s="243" t="s">
        <v>645</v>
      </c>
      <c r="D392" s="243" t="s">
        <v>280</v>
      </c>
      <c r="E392" s="242">
        <v>1</v>
      </c>
      <c r="F392" s="157" t="s">
        <v>657</v>
      </c>
      <c r="G392" s="241"/>
      <c r="H392" s="241">
        <v>436.04270000000002</v>
      </c>
      <c r="I392" s="234">
        <f t="shared" ref="I392:I455" si="8">SUM(G392:H392)</f>
        <v>436.04270000000002</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404</v>
      </c>
      <c r="B393" s="244" t="s">
        <v>387</v>
      </c>
      <c r="C393" s="243" t="s">
        <v>645</v>
      </c>
      <c r="D393" s="243" t="s">
        <v>280</v>
      </c>
      <c r="E393" s="242">
        <v>1</v>
      </c>
      <c r="F393" s="157" t="s">
        <v>658</v>
      </c>
      <c r="G393" s="241"/>
      <c r="H393" s="241">
        <v>436.04270000000002</v>
      </c>
      <c r="I393" s="234">
        <f t="shared" si="8"/>
        <v>436.04270000000002</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404</v>
      </c>
      <c r="B394" s="244" t="s">
        <v>387</v>
      </c>
      <c r="C394" s="243" t="s">
        <v>645</v>
      </c>
      <c r="D394" s="243" t="s">
        <v>280</v>
      </c>
      <c r="E394" s="242">
        <v>1</v>
      </c>
      <c r="F394" s="156" t="s">
        <v>659</v>
      </c>
      <c r="G394" s="241"/>
      <c r="H394" s="241">
        <v>436.04270000000002</v>
      </c>
      <c r="I394" s="234">
        <f t="shared" si="8"/>
        <v>436.04270000000002</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386</v>
      </c>
      <c r="B395" s="244" t="s">
        <v>102</v>
      </c>
      <c r="C395" s="243" t="s">
        <v>645</v>
      </c>
      <c r="D395" s="243" t="s">
        <v>280</v>
      </c>
      <c r="E395" s="242">
        <v>1</v>
      </c>
      <c r="F395" s="157" t="s">
        <v>660</v>
      </c>
      <c r="G395" s="241"/>
      <c r="H395" s="241">
        <v>401.1617</v>
      </c>
      <c r="I395" s="234">
        <f t="shared" si="8"/>
        <v>401.1617</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643</v>
      </c>
      <c r="B396" s="244" t="s">
        <v>94</v>
      </c>
      <c r="C396" s="243" t="s">
        <v>645</v>
      </c>
      <c r="D396" s="243" t="s">
        <v>280</v>
      </c>
      <c r="E396" s="242">
        <v>1</v>
      </c>
      <c r="F396" s="157" t="s">
        <v>975</v>
      </c>
      <c r="G396" s="241"/>
      <c r="H396" s="241">
        <v>1200.6885</v>
      </c>
      <c r="I396" s="234">
        <f t="shared" si="8"/>
        <v>1200.6885</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383</v>
      </c>
      <c r="B397" s="244" t="s">
        <v>388</v>
      </c>
      <c r="C397" s="243" t="s">
        <v>645</v>
      </c>
      <c r="D397" s="243" t="s">
        <v>280</v>
      </c>
      <c r="E397" s="242">
        <v>1</v>
      </c>
      <c r="F397" s="157" t="s">
        <v>662</v>
      </c>
      <c r="G397" s="241"/>
      <c r="H397" s="241">
        <v>732.54629999999997</v>
      </c>
      <c r="I397" s="234">
        <f t="shared" si="8"/>
        <v>732.54629999999997</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244" t="s">
        <v>388</v>
      </c>
      <c r="C398" s="243" t="s">
        <v>645</v>
      </c>
      <c r="D398" s="243" t="s">
        <v>280</v>
      </c>
      <c r="E398" s="242">
        <v>1</v>
      </c>
      <c r="F398" s="157" t="s">
        <v>663</v>
      </c>
      <c r="G398" s="241"/>
      <c r="H398" s="241">
        <v>732.54629999999997</v>
      </c>
      <c r="I398" s="234">
        <f t="shared" si="8"/>
        <v>732.54629999999997</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384</v>
      </c>
      <c r="B399" s="244" t="s">
        <v>98</v>
      </c>
      <c r="C399" s="243" t="s">
        <v>645</v>
      </c>
      <c r="D399" s="243" t="s">
        <v>280</v>
      </c>
      <c r="E399" s="242">
        <v>1</v>
      </c>
      <c r="F399" s="157" t="s">
        <v>664</v>
      </c>
      <c r="G399" s="241"/>
      <c r="H399" s="241">
        <v>488.36419999999998</v>
      </c>
      <c r="I399" s="234">
        <f t="shared" si="8"/>
        <v>488.36419999999998</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244" t="s">
        <v>98</v>
      </c>
      <c r="C400" s="243" t="s">
        <v>645</v>
      </c>
      <c r="D400" s="243" t="s">
        <v>280</v>
      </c>
      <c r="E400" s="242">
        <v>1</v>
      </c>
      <c r="F400" s="157" t="s">
        <v>665</v>
      </c>
      <c r="G400" s="241"/>
      <c r="H400" s="241">
        <v>488.36419999999998</v>
      </c>
      <c r="I400" s="234">
        <f t="shared" si="8"/>
        <v>488.36419999999998</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244" t="s">
        <v>98</v>
      </c>
      <c r="C401" s="243" t="s">
        <v>645</v>
      </c>
      <c r="D401" s="243" t="s">
        <v>280</v>
      </c>
      <c r="E401" s="242">
        <v>1</v>
      </c>
      <c r="F401" s="157" t="s">
        <v>666</v>
      </c>
      <c r="G401" s="241"/>
      <c r="H401" s="241">
        <v>488.36419999999998</v>
      </c>
      <c r="I401" s="234">
        <f t="shared" si="8"/>
        <v>488.36419999999998</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644</v>
      </c>
      <c r="B402" s="244" t="s">
        <v>94</v>
      </c>
      <c r="C402" s="243" t="s">
        <v>645</v>
      </c>
      <c r="D402" s="243" t="s">
        <v>280</v>
      </c>
      <c r="E402" s="242">
        <v>1</v>
      </c>
      <c r="F402" s="157" t="s">
        <v>667</v>
      </c>
      <c r="G402" s="241"/>
      <c r="H402" s="241">
        <v>1200.6885</v>
      </c>
      <c r="I402" s="234">
        <f t="shared" si="8"/>
        <v>1200.6885</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383</v>
      </c>
      <c r="B403" s="244" t="s">
        <v>388</v>
      </c>
      <c r="C403" s="243" t="s">
        <v>645</v>
      </c>
      <c r="D403" s="243" t="s">
        <v>280</v>
      </c>
      <c r="E403" s="242">
        <v>1</v>
      </c>
      <c r="F403" s="157" t="s">
        <v>668</v>
      </c>
      <c r="G403" s="241"/>
      <c r="H403" s="241">
        <v>732.54629999999997</v>
      </c>
      <c r="I403" s="234">
        <f t="shared" si="8"/>
        <v>732.54629999999997</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244" t="s">
        <v>388</v>
      </c>
      <c r="C404" s="243" t="s">
        <v>645</v>
      </c>
      <c r="D404" s="243" t="s">
        <v>280</v>
      </c>
      <c r="E404" s="242">
        <v>1</v>
      </c>
      <c r="F404" s="157" t="s">
        <v>669</v>
      </c>
      <c r="G404" s="241"/>
      <c r="H404" s="241">
        <v>732.54629999999997</v>
      </c>
      <c r="I404" s="234">
        <f t="shared" si="8"/>
        <v>732.54629999999997</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384</v>
      </c>
      <c r="B405" s="244" t="s">
        <v>98</v>
      </c>
      <c r="C405" s="243" t="s">
        <v>645</v>
      </c>
      <c r="D405" s="243" t="s">
        <v>280</v>
      </c>
      <c r="E405" s="242">
        <v>1</v>
      </c>
      <c r="F405" s="156" t="s">
        <v>670</v>
      </c>
      <c r="G405" s="241"/>
      <c r="H405" s="241">
        <v>488.36419999999998</v>
      </c>
      <c r="I405" s="234">
        <f t="shared" si="8"/>
        <v>488.36419999999998</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384</v>
      </c>
      <c r="B406" s="244" t="s">
        <v>98</v>
      </c>
      <c r="C406" s="243" t="s">
        <v>645</v>
      </c>
      <c r="D406" s="243" t="s">
        <v>280</v>
      </c>
      <c r="E406" s="242">
        <v>1</v>
      </c>
      <c r="F406" s="156" t="s">
        <v>671</v>
      </c>
      <c r="G406" s="241"/>
      <c r="H406" s="241">
        <v>488.36419999999998</v>
      </c>
      <c r="I406" s="234">
        <f t="shared" si="8"/>
        <v>488.36419999999998</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244" t="s">
        <v>98</v>
      </c>
      <c r="C407" s="243" t="s">
        <v>645</v>
      </c>
      <c r="D407" s="243" t="s">
        <v>280</v>
      </c>
      <c r="E407" s="242">
        <v>1</v>
      </c>
      <c r="F407" s="157" t="s">
        <v>672</v>
      </c>
      <c r="G407" s="241"/>
      <c r="H407" s="241">
        <v>488.36419999999998</v>
      </c>
      <c r="I407" s="234">
        <f t="shared" si="8"/>
        <v>488.36419999999998</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244" t="s">
        <v>98</v>
      </c>
      <c r="C408" s="243" t="s">
        <v>645</v>
      </c>
      <c r="D408" s="243" t="s">
        <v>280</v>
      </c>
      <c r="E408" s="242">
        <v>1</v>
      </c>
      <c r="F408" s="157" t="s">
        <v>962</v>
      </c>
      <c r="G408" s="241"/>
      <c r="H408" s="241">
        <v>488.36419999999998</v>
      </c>
      <c r="I408" s="234">
        <f t="shared" si="8"/>
        <v>488.36419999999998</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383</v>
      </c>
      <c r="B409" s="244" t="s">
        <v>388</v>
      </c>
      <c r="C409" s="243" t="s">
        <v>377</v>
      </c>
      <c r="D409" s="243" t="s">
        <v>280</v>
      </c>
      <c r="E409" s="242">
        <v>1</v>
      </c>
      <c r="F409" s="157" t="s">
        <v>1002</v>
      </c>
      <c r="G409" s="241"/>
      <c r="H409" s="241">
        <v>732.54629999999997</v>
      </c>
      <c r="I409" s="234">
        <f t="shared" si="8"/>
        <v>732.54629999999997</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383</v>
      </c>
      <c r="B410" s="244" t="s">
        <v>388</v>
      </c>
      <c r="C410" s="243" t="s">
        <v>377</v>
      </c>
      <c r="D410" s="243" t="s">
        <v>280</v>
      </c>
      <c r="E410" s="242">
        <v>1</v>
      </c>
      <c r="F410" s="157" t="s">
        <v>676</v>
      </c>
      <c r="G410" s="241"/>
      <c r="H410" s="241">
        <v>732.54629999999997</v>
      </c>
      <c r="I410" s="234">
        <f t="shared" si="8"/>
        <v>732.54629999999997</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383</v>
      </c>
      <c r="B411" s="244" t="s">
        <v>388</v>
      </c>
      <c r="C411" s="243" t="s">
        <v>377</v>
      </c>
      <c r="D411" s="243" t="s">
        <v>280</v>
      </c>
      <c r="E411" s="242">
        <v>1</v>
      </c>
      <c r="F411" s="157" t="s">
        <v>677</v>
      </c>
      <c r="G411" s="241"/>
      <c r="H411" s="241">
        <v>732.54629999999997</v>
      </c>
      <c r="I411" s="234">
        <f t="shared" si="8"/>
        <v>732.54629999999997</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384</v>
      </c>
      <c r="B412" s="244" t="s">
        <v>98</v>
      </c>
      <c r="C412" s="243" t="s">
        <v>377</v>
      </c>
      <c r="D412" s="243" t="s">
        <v>280</v>
      </c>
      <c r="E412" s="242">
        <v>1</v>
      </c>
      <c r="F412" s="157" t="s">
        <v>678</v>
      </c>
      <c r="G412" s="241"/>
      <c r="H412" s="241">
        <v>488.36419999999998</v>
      </c>
      <c r="I412" s="234">
        <f t="shared" si="8"/>
        <v>488.36419999999998</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384</v>
      </c>
      <c r="B413" s="244" t="s">
        <v>98</v>
      </c>
      <c r="C413" s="243" t="s">
        <v>377</v>
      </c>
      <c r="D413" s="243" t="s">
        <v>280</v>
      </c>
      <c r="E413" s="242">
        <v>1</v>
      </c>
      <c r="F413" s="157" t="s">
        <v>679</v>
      </c>
      <c r="G413" s="241"/>
      <c r="H413" s="241">
        <v>488.36419999999998</v>
      </c>
      <c r="I413" s="234">
        <f t="shared" si="8"/>
        <v>488.36419999999998</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384</v>
      </c>
      <c r="B414" s="244" t="s">
        <v>98</v>
      </c>
      <c r="C414" s="243" t="s">
        <v>377</v>
      </c>
      <c r="D414" s="243" t="s">
        <v>280</v>
      </c>
      <c r="E414" s="242">
        <v>1</v>
      </c>
      <c r="F414" s="157" t="s">
        <v>931</v>
      </c>
      <c r="G414" s="241"/>
      <c r="H414" s="241">
        <v>488.36419999999998</v>
      </c>
      <c r="I414" s="234">
        <f t="shared" si="8"/>
        <v>488.36419999999998</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384</v>
      </c>
      <c r="B415" s="244" t="s">
        <v>98</v>
      </c>
      <c r="C415" s="243" t="s">
        <v>377</v>
      </c>
      <c r="D415" s="243" t="s">
        <v>280</v>
      </c>
      <c r="E415" s="242">
        <v>1</v>
      </c>
      <c r="F415" s="157" t="s">
        <v>680</v>
      </c>
      <c r="G415" s="241"/>
      <c r="H415" s="241">
        <v>488.36419999999998</v>
      </c>
      <c r="I415" s="234">
        <f t="shared" si="8"/>
        <v>488.36419999999998</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384</v>
      </c>
      <c r="B416" s="244" t="s">
        <v>98</v>
      </c>
      <c r="C416" s="243" t="s">
        <v>377</v>
      </c>
      <c r="D416" s="243" t="s">
        <v>280</v>
      </c>
      <c r="E416" s="242">
        <v>1</v>
      </c>
      <c r="F416" s="157" t="s">
        <v>681</v>
      </c>
      <c r="G416" s="241"/>
      <c r="H416" s="241">
        <v>488.36419999999998</v>
      </c>
      <c r="I416" s="234">
        <f t="shared" si="8"/>
        <v>488.36419999999998</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384</v>
      </c>
      <c r="B417" s="244" t="s">
        <v>98</v>
      </c>
      <c r="C417" s="243" t="s">
        <v>377</v>
      </c>
      <c r="D417" s="243" t="s">
        <v>280</v>
      </c>
      <c r="E417" s="242">
        <v>1</v>
      </c>
      <c r="F417" s="157" t="s">
        <v>682</v>
      </c>
      <c r="G417" s="241"/>
      <c r="H417" s="241">
        <v>488.36419999999998</v>
      </c>
      <c r="I417" s="234">
        <f t="shared" si="8"/>
        <v>488.36419999999998</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404</v>
      </c>
      <c r="B418" s="244" t="s">
        <v>387</v>
      </c>
      <c r="C418" s="243" t="s">
        <v>377</v>
      </c>
      <c r="D418" s="243" t="s">
        <v>280</v>
      </c>
      <c r="E418" s="242">
        <v>1</v>
      </c>
      <c r="F418" s="157" t="s">
        <v>683</v>
      </c>
      <c r="G418" s="241"/>
      <c r="H418" s="241">
        <v>436.04270000000002</v>
      </c>
      <c r="I418" s="234">
        <f t="shared" si="8"/>
        <v>436.04270000000002</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404</v>
      </c>
      <c r="B419" s="244" t="s">
        <v>387</v>
      </c>
      <c r="C419" s="243" t="s">
        <v>377</v>
      </c>
      <c r="D419" s="243" t="s">
        <v>280</v>
      </c>
      <c r="E419" s="242">
        <v>1</v>
      </c>
      <c r="F419" s="156" t="s">
        <v>684</v>
      </c>
      <c r="G419" s="241"/>
      <c r="H419" s="241">
        <v>436.04270000000002</v>
      </c>
      <c r="I419" s="234">
        <f t="shared" si="8"/>
        <v>436.04270000000002</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404</v>
      </c>
      <c r="B420" s="244" t="s">
        <v>387</v>
      </c>
      <c r="C420" s="243" t="s">
        <v>377</v>
      </c>
      <c r="D420" s="243" t="s">
        <v>280</v>
      </c>
      <c r="E420" s="242">
        <v>1</v>
      </c>
      <c r="F420" s="156" t="s">
        <v>685</v>
      </c>
      <c r="G420" s="241"/>
      <c r="H420" s="241">
        <v>436.04270000000002</v>
      </c>
      <c r="I420" s="234">
        <f t="shared" si="8"/>
        <v>436.04270000000002</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404</v>
      </c>
      <c r="B421" s="244" t="s">
        <v>387</v>
      </c>
      <c r="C421" s="243" t="s">
        <v>377</v>
      </c>
      <c r="D421" s="243" t="s">
        <v>280</v>
      </c>
      <c r="E421" s="242">
        <v>1</v>
      </c>
      <c r="F421" s="157" t="s">
        <v>686</v>
      </c>
      <c r="G421" s="241"/>
      <c r="H421" s="241">
        <v>436.04270000000002</v>
      </c>
      <c r="I421" s="234">
        <f t="shared" si="8"/>
        <v>436.04270000000002</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404</v>
      </c>
      <c r="B422" s="244" t="s">
        <v>387</v>
      </c>
      <c r="C422" s="243" t="s">
        <v>377</v>
      </c>
      <c r="D422" s="243" t="s">
        <v>280</v>
      </c>
      <c r="E422" s="242">
        <v>1</v>
      </c>
      <c r="F422" s="157" t="s">
        <v>687</v>
      </c>
      <c r="G422" s="241"/>
      <c r="H422" s="241">
        <v>436.04270000000002</v>
      </c>
      <c r="I422" s="234">
        <f t="shared" si="8"/>
        <v>436.04270000000002</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404</v>
      </c>
      <c r="B423" s="244" t="s">
        <v>387</v>
      </c>
      <c r="C423" s="243" t="s">
        <v>377</v>
      </c>
      <c r="D423" s="243" t="s">
        <v>280</v>
      </c>
      <c r="E423" s="242">
        <v>1</v>
      </c>
      <c r="F423" s="158" t="s">
        <v>688</v>
      </c>
      <c r="G423" s="241"/>
      <c r="H423" s="241">
        <v>436.04270000000002</v>
      </c>
      <c r="I423" s="234">
        <f t="shared" si="8"/>
        <v>436.04270000000002</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386</v>
      </c>
      <c r="B424" s="244" t="s">
        <v>102</v>
      </c>
      <c r="C424" s="243" t="s">
        <v>377</v>
      </c>
      <c r="D424" s="243" t="s">
        <v>280</v>
      </c>
      <c r="E424" s="242">
        <v>1</v>
      </c>
      <c r="F424" s="157" t="s">
        <v>689</v>
      </c>
      <c r="G424" s="241"/>
      <c r="H424" s="241">
        <v>401.1617</v>
      </c>
      <c r="I424" s="234">
        <f t="shared" si="8"/>
        <v>401.1617</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386</v>
      </c>
      <c r="B425" s="244" t="s">
        <v>102</v>
      </c>
      <c r="C425" s="243" t="s">
        <v>377</v>
      </c>
      <c r="D425" s="243" t="s">
        <v>280</v>
      </c>
      <c r="E425" s="242">
        <v>1</v>
      </c>
      <c r="F425" s="156" t="s">
        <v>357</v>
      </c>
      <c r="G425" s="241"/>
      <c r="H425" s="241">
        <v>401.1617</v>
      </c>
      <c r="I425" s="234">
        <f t="shared" si="8"/>
        <v>401.1617</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386</v>
      </c>
      <c r="B426" s="244" t="s">
        <v>102</v>
      </c>
      <c r="C426" s="243" t="s">
        <v>377</v>
      </c>
      <c r="D426" s="243" t="s">
        <v>280</v>
      </c>
      <c r="E426" s="242">
        <v>1</v>
      </c>
      <c r="F426" s="158" t="s">
        <v>691</v>
      </c>
      <c r="G426" s="241"/>
      <c r="H426" s="241">
        <v>401.1617</v>
      </c>
      <c r="I426" s="234">
        <f t="shared" si="8"/>
        <v>401.1617</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386</v>
      </c>
      <c r="B427" s="244" t="s">
        <v>102</v>
      </c>
      <c r="C427" s="243" t="s">
        <v>377</v>
      </c>
      <c r="D427" s="243" t="s">
        <v>280</v>
      </c>
      <c r="E427" s="242">
        <v>1</v>
      </c>
      <c r="F427" s="157" t="s">
        <v>692</v>
      </c>
      <c r="G427" s="241"/>
      <c r="H427" s="241">
        <v>401.1617</v>
      </c>
      <c r="I427" s="234">
        <f t="shared" si="8"/>
        <v>401.1617</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673</v>
      </c>
      <c r="B428" s="244" t="s">
        <v>94</v>
      </c>
      <c r="C428" s="243" t="s">
        <v>377</v>
      </c>
      <c r="D428" s="243" t="s">
        <v>280</v>
      </c>
      <c r="E428" s="242">
        <v>1</v>
      </c>
      <c r="F428" s="157" t="s">
        <v>984</v>
      </c>
      <c r="G428" s="241"/>
      <c r="H428" s="241">
        <v>1200.6885</v>
      </c>
      <c r="I428" s="234">
        <f t="shared" si="8"/>
        <v>1200.6885</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383</v>
      </c>
      <c r="B429" s="244" t="s">
        <v>388</v>
      </c>
      <c r="C429" s="243" t="s">
        <v>377</v>
      </c>
      <c r="D429" s="243" t="s">
        <v>280</v>
      </c>
      <c r="E429" s="242">
        <v>1</v>
      </c>
      <c r="F429" s="157" t="s">
        <v>693</v>
      </c>
      <c r="G429" s="241"/>
      <c r="H429" s="241">
        <v>732.54629999999997</v>
      </c>
      <c r="I429" s="234">
        <f t="shared" si="8"/>
        <v>732.54629999999997</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384</v>
      </c>
      <c r="B430" s="244" t="s">
        <v>98</v>
      </c>
      <c r="C430" s="243" t="s">
        <v>377</v>
      </c>
      <c r="D430" s="243" t="s">
        <v>280</v>
      </c>
      <c r="E430" s="242">
        <v>1</v>
      </c>
      <c r="F430" s="151" t="s">
        <v>694</v>
      </c>
      <c r="G430" s="241"/>
      <c r="H430" s="241">
        <v>488.36419999999998</v>
      </c>
      <c r="I430" s="234">
        <f t="shared" si="8"/>
        <v>488.36419999999998</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384</v>
      </c>
      <c r="B431" s="244" t="s">
        <v>98</v>
      </c>
      <c r="C431" s="243" t="s">
        <v>377</v>
      </c>
      <c r="D431" s="243" t="s">
        <v>280</v>
      </c>
      <c r="E431" s="242">
        <v>1</v>
      </c>
      <c r="F431" s="157" t="s">
        <v>695</v>
      </c>
      <c r="G431" s="241"/>
      <c r="H431" s="241">
        <v>488.36419999999998</v>
      </c>
      <c r="I431" s="234">
        <f t="shared" si="8"/>
        <v>488.36419999999998</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384</v>
      </c>
      <c r="B432" s="244" t="s">
        <v>98</v>
      </c>
      <c r="C432" s="243" t="s">
        <v>377</v>
      </c>
      <c r="D432" s="243" t="s">
        <v>280</v>
      </c>
      <c r="E432" s="242">
        <v>1</v>
      </c>
      <c r="F432" s="157" t="s">
        <v>714</v>
      </c>
      <c r="G432" s="241"/>
      <c r="H432" s="241">
        <v>488.36419999999998</v>
      </c>
      <c r="I432" s="234">
        <f t="shared" si="8"/>
        <v>488.36419999999998</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384</v>
      </c>
      <c r="B433" s="244" t="s">
        <v>98</v>
      </c>
      <c r="C433" s="243" t="s">
        <v>377</v>
      </c>
      <c r="D433" s="243" t="s">
        <v>280</v>
      </c>
      <c r="E433" s="242">
        <v>1</v>
      </c>
      <c r="F433" s="157" t="s">
        <v>697</v>
      </c>
      <c r="G433" s="241"/>
      <c r="H433" s="241">
        <v>488.36419999999998</v>
      </c>
      <c r="I433" s="234">
        <f t="shared" si="8"/>
        <v>488.36419999999998</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244" t="s">
        <v>387</v>
      </c>
      <c r="C434" s="243" t="s">
        <v>377</v>
      </c>
      <c r="D434" s="243" t="s">
        <v>280</v>
      </c>
      <c r="E434" s="242">
        <v>1</v>
      </c>
      <c r="F434" s="157" t="s">
        <v>698</v>
      </c>
      <c r="G434" s="241"/>
      <c r="H434" s="241">
        <v>436.04270000000002</v>
      </c>
      <c r="I434" s="234">
        <f t="shared" si="8"/>
        <v>436.04270000000002</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244" t="s">
        <v>387</v>
      </c>
      <c r="C435" s="243" t="s">
        <v>377</v>
      </c>
      <c r="D435" s="243" t="s">
        <v>280</v>
      </c>
      <c r="E435" s="242">
        <v>1</v>
      </c>
      <c r="F435" s="160" t="s">
        <v>699</v>
      </c>
      <c r="G435" s="241"/>
      <c r="H435" s="241">
        <v>436.04270000000002</v>
      </c>
      <c r="I435" s="234">
        <f t="shared" si="8"/>
        <v>436.04270000000002</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244" t="s">
        <v>387</v>
      </c>
      <c r="C436" s="243" t="s">
        <v>377</v>
      </c>
      <c r="D436" s="243" t="s">
        <v>280</v>
      </c>
      <c r="E436" s="242">
        <v>1</v>
      </c>
      <c r="F436" s="156" t="s">
        <v>720</v>
      </c>
      <c r="G436" s="241"/>
      <c r="H436" s="241">
        <v>436.04270000000002</v>
      </c>
      <c r="I436" s="234">
        <f t="shared" si="8"/>
        <v>436.04270000000002</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244" t="s">
        <v>387</v>
      </c>
      <c r="C437" s="243" t="s">
        <v>377</v>
      </c>
      <c r="D437" s="243" t="s">
        <v>280</v>
      </c>
      <c r="E437" s="242">
        <v>1</v>
      </c>
      <c r="F437" s="157" t="s">
        <v>701</v>
      </c>
      <c r="G437" s="241"/>
      <c r="H437" s="241">
        <v>436.04270000000002</v>
      </c>
      <c r="I437" s="234">
        <f t="shared" si="8"/>
        <v>436.04270000000002</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244" t="s">
        <v>387</v>
      </c>
      <c r="C438" s="243" t="s">
        <v>377</v>
      </c>
      <c r="D438" s="243" t="s">
        <v>280</v>
      </c>
      <c r="E438" s="242">
        <v>1</v>
      </c>
      <c r="F438" s="157" t="s">
        <v>702</v>
      </c>
      <c r="G438" s="241"/>
      <c r="H438" s="241">
        <v>436.04270000000002</v>
      </c>
      <c r="I438" s="234">
        <f t="shared" si="8"/>
        <v>436.04270000000002</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244" t="s">
        <v>387</v>
      </c>
      <c r="C439" s="243" t="s">
        <v>377</v>
      </c>
      <c r="D439" s="243" t="s">
        <v>280</v>
      </c>
      <c r="E439" s="242">
        <v>1</v>
      </c>
      <c r="F439" s="157" t="s">
        <v>703</v>
      </c>
      <c r="G439" s="241"/>
      <c r="H439" s="241">
        <v>436.04270000000002</v>
      </c>
      <c r="I439" s="234">
        <f t="shared" si="8"/>
        <v>436.04270000000002</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244" t="s">
        <v>387</v>
      </c>
      <c r="C440" s="243" t="s">
        <v>377</v>
      </c>
      <c r="D440" s="243" t="s">
        <v>280</v>
      </c>
      <c r="E440" s="242">
        <v>1</v>
      </c>
      <c r="F440" s="157" t="s">
        <v>704</v>
      </c>
      <c r="G440" s="241"/>
      <c r="H440" s="241">
        <v>436.04270000000002</v>
      </c>
      <c r="I440" s="234">
        <f t="shared" si="8"/>
        <v>436.04270000000002</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244" t="s">
        <v>387</v>
      </c>
      <c r="C441" s="243" t="s">
        <v>377</v>
      </c>
      <c r="D441" s="243" t="s">
        <v>280</v>
      </c>
      <c r="E441" s="242">
        <v>1</v>
      </c>
      <c r="F441" s="156" t="s">
        <v>705</v>
      </c>
      <c r="G441" s="241"/>
      <c r="H441" s="241">
        <v>436.04270000000002</v>
      </c>
      <c r="I441" s="234">
        <f t="shared" si="8"/>
        <v>436.04270000000002</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244" t="s">
        <v>387</v>
      </c>
      <c r="C442" s="243" t="s">
        <v>377</v>
      </c>
      <c r="D442" s="243" t="s">
        <v>280</v>
      </c>
      <c r="E442" s="242">
        <v>1</v>
      </c>
      <c r="F442" s="157" t="s">
        <v>706</v>
      </c>
      <c r="G442" s="241"/>
      <c r="H442" s="241">
        <v>436.04270000000002</v>
      </c>
      <c r="I442" s="234">
        <f t="shared" si="8"/>
        <v>436.04270000000002</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404</v>
      </c>
      <c r="B443" s="244" t="s">
        <v>387</v>
      </c>
      <c r="C443" s="243" t="s">
        <v>377</v>
      </c>
      <c r="D443" s="243" t="s">
        <v>280</v>
      </c>
      <c r="E443" s="242">
        <v>1</v>
      </c>
      <c r="F443" s="156" t="s">
        <v>707</v>
      </c>
      <c r="G443" s="241"/>
      <c r="H443" s="241">
        <v>436.04270000000002</v>
      </c>
      <c r="I443" s="234">
        <f t="shared" si="8"/>
        <v>436.04270000000002</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404</v>
      </c>
      <c r="B444" s="244" t="s">
        <v>387</v>
      </c>
      <c r="C444" s="243" t="s">
        <v>377</v>
      </c>
      <c r="D444" s="243" t="s">
        <v>280</v>
      </c>
      <c r="E444" s="242">
        <v>1</v>
      </c>
      <c r="F444" s="157" t="s">
        <v>708</v>
      </c>
      <c r="G444" s="241"/>
      <c r="H444" s="241">
        <v>436.04270000000002</v>
      </c>
      <c r="I444" s="234">
        <f t="shared" si="8"/>
        <v>436.04270000000002</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404</v>
      </c>
      <c r="B445" s="244" t="s">
        <v>387</v>
      </c>
      <c r="C445" s="243" t="s">
        <v>377</v>
      </c>
      <c r="D445" s="243" t="s">
        <v>280</v>
      </c>
      <c r="E445" s="242">
        <v>1</v>
      </c>
      <c r="F445" s="156" t="s">
        <v>709</v>
      </c>
      <c r="G445" s="241"/>
      <c r="H445" s="241">
        <v>436.04270000000002</v>
      </c>
      <c r="I445" s="234">
        <f t="shared" si="8"/>
        <v>436.04270000000002</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404</v>
      </c>
      <c r="B446" s="244" t="s">
        <v>387</v>
      </c>
      <c r="C446" s="243" t="s">
        <v>377</v>
      </c>
      <c r="D446" s="243" t="s">
        <v>280</v>
      </c>
      <c r="E446" s="242">
        <v>1</v>
      </c>
      <c r="F446" s="157" t="s">
        <v>690</v>
      </c>
      <c r="G446" s="241"/>
      <c r="H446" s="241">
        <v>436.04270000000002</v>
      </c>
      <c r="I446" s="234">
        <f t="shared" si="8"/>
        <v>436.04270000000002</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404</v>
      </c>
      <c r="B447" s="244" t="s">
        <v>387</v>
      </c>
      <c r="C447" s="243" t="s">
        <v>377</v>
      </c>
      <c r="D447" s="243" t="s">
        <v>280</v>
      </c>
      <c r="E447" s="242">
        <v>1</v>
      </c>
      <c r="F447" s="157" t="s">
        <v>711</v>
      </c>
      <c r="G447" s="241"/>
      <c r="H447" s="241">
        <v>436.04270000000002</v>
      </c>
      <c r="I447" s="234">
        <f t="shared" si="8"/>
        <v>436.04270000000002</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386</v>
      </c>
      <c r="B448" s="244" t="s">
        <v>102</v>
      </c>
      <c r="C448" s="243" t="s">
        <v>377</v>
      </c>
      <c r="D448" s="243" t="s">
        <v>280</v>
      </c>
      <c r="E448" s="242">
        <v>1</v>
      </c>
      <c r="F448" s="157" t="s">
        <v>712</v>
      </c>
      <c r="G448" s="241"/>
      <c r="H448" s="241">
        <v>401.1617</v>
      </c>
      <c r="I448" s="234">
        <f t="shared" si="8"/>
        <v>401.1617</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386</v>
      </c>
      <c r="B449" s="244" t="s">
        <v>102</v>
      </c>
      <c r="C449" s="243" t="s">
        <v>377</v>
      </c>
      <c r="D449" s="243" t="s">
        <v>280</v>
      </c>
      <c r="E449" s="242">
        <v>1</v>
      </c>
      <c r="F449" s="157" t="s">
        <v>713</v>
      </c>
      <c r="G449" s="241"/>
      <c r="H449" s="241">
        <v>401.1617</v>
      </c>
      <c r="I449" s="234">
        <f t="shared" si="8"/>
        <v>401.1617</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386</v>
      </c>
      <c r="B450" s="244" t="s">
        <v>102</v>
      </c>
      <c r="C450" s="243" t="s">
        <v>377</v>
      </c>
      <c r="D450" s="243" t="s">
        <v>280</v>
      </c>
      <c r="E450" s="242">
        <v>1</v>
      </c>
      <c r="F450" s="157" t="s">
        <v>696</v>
      </c>
      <c r="G450" s="241"/>
      <c r="H450" s="241">
        <v>401.1617</v>
      </c>
      <c r="I450" s="234">
        <f t="shared" si="8"/>
        <v>401.1617</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386</v>
      </c>
      <c r="B451" s="244" t="s">
        <v>102</v>
      </c>
      <c r="C451" s="243" t="s">
        <v>377</v>
      </c>
      <c r="D451" s="243" t="s">
        <v>280</v>
      </c>
      <c r="E451" s="242">
        <v>1</v>
      </c>
      <c r="F451" s="157" t="s">
        <v>715</v>
      </c>
      <c r="G451" s="241"/>
      <c r="H451" s="241">
        <v>401.1617</v>
      </c>
      <c r="I451" s="234">
        <f t="shared" si="8"/>
        <v>401.1617</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386</v>
      </c>
      <c r="B452" s="244" t="s">
        <v>102</v>
      </c>
      <c r="C452" s="243" t="s">
        <v>377</v>
      </c>
      <c r="D452" s="243" t="s">
        <v>280</v>
      </c>
      <c r="E452" s="242">
        <v>1</v>
      </c>
      <c r="F452" s="157" t="s">
        <v>716</v>
      </c>
      <c r="G452" s="241"/>
      <c r="H452" s="241">
        <v>401.1617</v>
      </c>
      <c r="I452" s="234">
        <f t="shared" si="8"/>
        <v>401.1617</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386</v>
      </c>
      <c r="B453" s="244" t="s">
        <v>102</v>
      </c>
      <c r="C453" s="243" t="s">
        <v>377</v>
      </c>
      <c r="D453" s="243" t="s">
        <v>280</v>
      </c>
      <c r="E453" s="242">
        <v>1</v>
      </c>
      <c r="F453" s="157" t="s">
        <v>1024</v>
      </c>
      <c r="G453" s="241"/>
      <c r="H453" s="241">
        <v>401.1617</v>
      </c>
      <c r="I453" s="234">
        <f t="shared" si="8"/>
        <v>401.1617</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244" t="s">
        <v>104</v>
      </c>
      <c r="C454" s="243" t="s">
        <v>377</v>
      </c>
      <c r="D454" s="243" t="s">
        <v>280</v>
      </c>
      <c r="E454" s="242">
        <v>1</v>
      </c>
      <c r="F454" s="157" t="s">
        <v>718</v>
      </c>
      <c r="G454" s="241"/>
      <c r="H454" s="241">
        <v>313.94409999999999</v>
      </c>
      <c r="I454" s="234">
        <f t="shared" si="8"/>
        <v>313.94409999999999</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244" t="s">
        <v>104</v>
      </c>
      <c r="C455" s="243" t="s">
        <v>377</v>
      </c>
      <c r="D455" s="243" t="s">
        <v>280</v>
      </c>
      <c r="E455" s="242">
        <v>1</v>
      </c>
      <c r="F455" s="151" t="s">
        <v>719</v>
      </c>
      <c r="G455" s="241"/>
      <c r="H455" s="241">
        <v>313.94409999999999</v>
      </c>
      <c r="I455" s="234">
        <f t="shared" si="8"/>
        <v>313.94409999999999</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385</v>
      </c>
      <c r="B456" s="244" t="s">
        <v>104</v>
      </c>
      <c r="C456" s="243" t="s">
        <v>377</v>
      </c>
      <c r="D456" s="243" t="s">
        <v>280</v>
      </c>
      <c r="E456" s="242">
        <v>1</v>
      </c>
      <c r="F456" s="156" t="s">
        <v>700</v>
      </c>
      <c r="G456" s="241"/>
      <c r="H456" s="241">
        <v>313.94409999999999</v>
      </c>
      <c r="I456" s="234">
        <f t="shared" ref="I456:I519" si="9">SUM(G456:H456)</f>
        <v>313.94409999999999</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385</v>
      </c>
      <c r="B457" s="244" t="s">
        <v>104</v>
      </c>
      <c r="C457" s="243" t="s">
        <v>377</v>
      </c>
      <c r="D457" s="243" t="s">
        <v>280</v>
      </c>
      <c r="E457" s="242">
        <v>1</v>
      </c>
      <c r="F457" s="157" t="s">
        <v>721</v>
      </c>
      <c r="G457" s="241"/>
      <c r="H457" s="241">
        <v>313.94409999999999</v>
      </c>
      <c r="I457" s="234">
        <f t="shared" si="9"/>
        <v>313.94409999999999</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385</v>
      </c>
      <c r="B458" s="244" t="s">
        <v>104</v>
      </c>
      <c r="C458" s="243" t="s">
        <v>377</v>
      </c>
      <c r="D458" s="243" t="s">
        <v>280</v>
      </c>
      <c r="E458" s="242">
        <v>1</v>
      </c>
      <c r="F458" s="157" t="s">
        <v>722</v>
      </c>
      <c r="G458" s="241"/>
      <c r="H458" s="241">
        <v>313.94409999999999</v>
      </c>
      <c r="I458" s="234">
        <f t="shared" si="9"/>
        <v>313.94409999999999</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385</v>
      </c>
      <c r="B459" s="244" t="s">
        <v>104</v>
      </c>
      <c r="C459" s="243" t="s">
        <v>377</v>
      </c>
      <c r="D459" s="243" t="s">
        <v>280</v>
      </c>
      <c r="E459" s="242">
        <v>1</v>
      </c>
      <c r="F459" s="157" t="s">
        <v>723</v>
      </c>
      <c r="G459" s="241"/>
      <c r="H459" s="241">
        <v>313.94409999999999</v>
      </c>
      <c r="I459" s="234">
        <f t="shared" si="9"/>
        <v>313.94409999999999</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385</v>
      </c>
      <c r="B460" s="244" t="s">
        <v>104</v>
      </c>
      <c r="C460" s="243" t="s">
        <v>377</v>
      </c>
      <c r="D460" s="243" t="s">
        <v>280</v>
      </c>
      <c r="E460" s="242">
        <v>1</v>
      </c>
      <c r="F460" s="173" t="s">
        <v>941</v>
      </c>
      <c r="G460" s="241"/>
      <c r="H460" s="241">
        <v>313.94409999999999</v>
      </c>
      <c r="I460" s="234">
        <f t="shared" si="9"/>
        <v>313.94409999999999</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674</v>
      </c>
      <c r="B461" s="244" t="s">
        <v>94</v>
      </c>
      <c r="C461" s="243" t="s">
        <v>377</v>
      </c>
      <c r="D461" s="243" t="s">
        <v>280</v>
      </c>
      <c r="E461" s="242">
        <v>1</v>
      </c>
      <c r="F461" s="157" t="s">
        <v>724</v>
      </c>
      <c r="G461" s="241"/>
      <c r="H461" s="241">
        <v>1200.6885</v>
      </c>
      <c r="I461" s="234">
        <f t="shared" si="9"/>
        <v>1200.6885</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383</v>
      </c>
      <c r="B462" s="244" t="s">
        <v>388</v>
      </c>
      <c r="C462" s="243" t="s">
        <v>377</v>
      </c>
      <c r="D462" s="243" t="s">
        <v>280</v>
      </c>
      <c r="E462" s="242">
        <v>1</v>
      </c>
      <c r="F462" s="157" t="s">
        <v>725</v>
      </c>
      <c r="G462" s="241"/>
      <c r="H462" s="241">
        <v>732.54629999999997</v>
      </c>
      <c r="I462" s="234">
        <f t="shared" si="9"/>
        <v>732.54629999999997</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383</v>
      </c>
      <c r="B463" s="244" t="s">
        <v>388</v>
      </c>
      <c r="C463" s="243" t="s">
        <v>377</v>
      </c>
      <c r="D463" s="243" t="s">
        <v>280</v>
      </c>
      <c r="E463" s="242">
        <v>1</v>
      </c>
      <c r="F463" s="157" t="s">
        <v>726</v>
      </c>
      <c r="G463" s="241"/>
      <c r="H463" s="241">
        <v>732.54629999999997</v>
      </c>
      <c r="I463" s="234">
        <f t="shared" si="9"/>
        <v>732.54629999999997</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384</v>
      </c>
      <c r="B464" s="244" t="s">
        <v>98</v>
      </c>
      <c r="C464" s="243" t="s">
        <v>377</v>
      </c>
      <c r="D464" s="243" t="s">
        <v>280</v>
      </c>
      <c r="E464" s="242">
        <v>1</v>
      </c>
      <c r="F464" s="157" t="s">
        <v>727</v>
      </c>
      <c r="G464" s="241"/>
      <c r="H464" s="241">
        <v>488.36419999999998</v>
      </c>
      <c r="I464" s="234">
        <f t="shared" si="9"/>
        <v>488.36419999999998</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384</v>
      </c>
      <c r="B465" s="244" t="s">
        <v>98</v>
      </c>
      <c r="C465" s="243" t="s">
        <v>377</v>
      </c>
      <c r="D465" s="243" t="s">
        <v>280</v>
      </c>
      <c r="E465" s="242">
        <v>1</v>
      </c>
      <c r="F465" s="157" t="s">
        <v>932</v>
      </c>
      <c r="G465" s="241"/>
      <c r="H465" s="241">
        <v>488.36419999999998</v>
      </c>
      <c r="I465" s="234">
        <f t="shared" si="9"/>
        <v>488.36419999999998</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384</v>
      </c>
      <c r="B466" s="244" t="s">
        <v>98</v>
      </c>
      <c r="C466" s="243" t="s">
        <v>377</v>
      </c>
      <c r="D466" s="243" t="s">
        <v>280</v>
      </c>
      <c r="E466" s="242">
        <v>1</v>
      </c>
      <c r="F466" s="157" t="s">
        <v>728</v>
      </c>
      <c r="G466" s="241"/>
      <c r="H466" s="241">
        <v>488.36419999999998</v>
      </c>
      <c r="I466" s="234">
        <f t="shared" si="9"/>
        <v>488.36419999999998</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244" t="s">
        <v>387</v>
      </c>
      <c r="C467" s="243" t="s">
        <v>377</v>
      </c>
      <c r="D467" s="243" t="s">
        <v>280</v>
      </c>
      <c r="E467" s="242">
        <v>1</v>
      </c>
      <c r="F467" s="158" t="s">
        <v>983</v>
      </c>
      <c r="G467" s="241"/>
      <c r="H467" s="241">
        <v>436.04270000000002</v>
      </c>
      <c r="I467" s="234">
        <f t="shared" si="9"/>
        <v>436.04270000000002</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244" t="s">
        <v>387</v>
      </c>
      <c r="C468" s="243" t="s">
        <v>377</v>
      </c>
      <c r="D468" s="243" t="s">
        <v>280</v>
      </c>
      <c r="E468" s="242">
        <v>1</v>
      </c>
      <c r="F468" s="157" t="s">
        <v>729</v>
      </c>
      <c r="G468" s="241"/>
      <c r="H468" s="241">
        <v>436.04270000000002</v>
      </c>
      <c r="I468" s="234">
        <f t="shared" si="9"/>
        <v>436.04270000000002</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404</v>
      </c>
      <c r="B469" s="244" t="s">
        <v>387</v>
      </c>
      <c r="C469" s="243" t="s">
        <v>377</v>
      </c>
      <c r="D469" s="243" t="s">
        <v>280</v>
      </c>
      <c r="E469" s="242">
        <v>1</v>
      </c>
      <c r="F469" s="156" t="s">
        <v>730</v>
      </c>
      <c r="G469" s="241"/>
      <c r="H469" s="241">
        <v>436.04270000000002</v>
      </c>
      <c r="I469" s="234">
        <f t="shared" si="9"/>
        <v>436.04270000000002</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404</v>
      </c>
      <c r="B470" s="244" t="s">
        <v>387</v>
      </c>
      <c r="C470" s="243" t="s">
        <v>377</v>
      </c>
      <c r="D470" s="243" t="s">
        <v>280</v>
      </c>
      <c r="E470" s="242">
        <v>1</v>
      </c>
      <c r="F470" s="157" t="s">
        <v>731</v>
      </c>
      <c r="G470" s="241"/>
      <c r="H470" s="241">
        <v>436.04270000000002</v>
      </c>
      <c r="I470" s="234">
        <f t="shared" si="9"/>
        <v>436.04270000000002</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404</v>
      </c>
      <c r="B471" s="244" t="s">
        <v>387</v>
      </c>
      <c r="C471" s="243" t="s">
        <v>377</v>
      </c>
      <c r="D471" s="243" t="s">
        <v>280</v>
      </c>
      <c r="E471" s="242">
        <v>1</v>
      </c>
      <c r="F471" s="157" t="s">
        <v>732</v>
      </c>
      <c r="G471" s="241"/>
      <c r="H471" s="241">
        <v>436.04270000000002</v>
      </c>
      <c r="I471" s="234">
        <f t="shared" si="9"/>
        <v>436.04270000000002</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404</v>
      </c>
      <c r="B472" s="244" t="s">
        <v>387</v>
      </c>
      <c r="C472" s="243" t="s">
        <v>377</v>
      </c>
      <c r="D472" s="243" t="s">
        <v>280</v>
      </c>
      <c r="E472" s="242">
        <v>1</v>
      </c>
      <c r="F472" s="157" t="s">
        <v>733</v>
      </c>
      <c r="G472" s="241"/>
      <c r="H472" s="241">
        <v>436.04270000000002</v>
      </c>
      <c r="I472" s="234">
        <f t="shared" si="9"/>
        <v>436.04270000000002</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404</v>
      </c>
      <c r="B473" s="244" t="s">
        <v>387</v>
      </c>
      <c r="C473" s="243" t="s">
        <v>377</v>
      </c>
      <c r="D473" s="243" t="s">
        <v>280</v>
      </c>
      <c r="E473" s="242">
        <v>1</v>
      </c>
      <c r="F473" s="157" t="s">
        <v>734</v>
      </c>
      <c r="G473" s="241"/>
      <c r="H473" s="241">
        <v>436.04270000000002</v>
      </c>
      <c r="I473" s="234">
        <f t="shared" si="9"/>
        <v>436.04270000000002</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386</v>
      </c>
      <c r="B474" s="244" t="s">
        <v>102</v>
      </c>
      <c r="C474" s="243" t="s">
        <v>377</v>
      </c>
      <c r="D474" s="243" t="s">
        <v>280</v>
      </c>
      <c r="E474" s="242">
        <v>1</v>
      </c>
      <c r="F474" s="157" t="s">
        <v>735</v>
      </c>
      <c r="G474" s="241"/>
      <c r="H474" s="241">
        <v>401.1617</v>
      </c>
      <c r="I474" s="234">
        <f t="shared" si="9"/>
        <v>401.1617</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386</v>
      </c>
      <c r="B475" s="244" t="s">
        <v>102</v>
      </c>
      <c r="C475" s="243" t="s">
        <v>377</v>
      </c>
      <c r="D475" s="243" t="s">
        <v>280</v>
      </c>
      <c r="E475" s="242">
        <v>1</v>
      </c>
      <c r="F475" s="157" t="s">
        <v>736</v>
      </c>
      <c r="G475" s="241"/>
      <c r="H475" s="241">
        <v>401.1617</v>
      </c>
      <c r="I475" s="234">
        <f t="shared" si="9"/>
        <v>401.1617</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386</v>
      </c>
      <c r="B476" s="244" t="s">
        <v>102</v>
      </c>
      <c r="C476" s="243" t="s">
        <v>377</v>
      </c>
      <c r="D476" s="243" t="s">
        <v>280</v>
      </c>
      <c r="E476" s="242">
        <v>1</v>
      </c>
      <c r="F476" s="157" t="s">
        <v>737</v>
      </c>
      <c r="G476" s="241"/>
      <c r="H476" s="241">
        <v>401.1617</v>
      </c>
      <c r="I476" s="234">
        <f t="shared" si="9"/>
        <v>401.1617</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386</v>
      </c>
      <c r="B477" s="244" t="s">
        <v>102</v>
      </c>
      <c r="C477" s="243" t="s">
        <v>377</v>
      </c>
      <c r="D477" s="243" t="s">
        <v>280</v>
      </c>
      <c r="E477" s="242">
        <v>1</v>
      </c>
      <c r="F477" s="157" t="s">
        <v>738</v>
      </c>
      <c r="G477" s="241"/>
      <c r="H477" s="241">
        <v>401.1617</v>
      </c>
      <c r="I477" s="234">
        <f t="shared" si="9"/>
        <v>401.1617</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386</v>
      </c>
      <c r="B478" s="244" t="s">
        <v>102</v>
      </c>
      <c r="C478" s="243" t="s">
        <v>377</v>
      </c>
      <c r="D478" s="243" t="s">
        <v>280</v>
      </c>
      <c r="E478" s="242">
        <v>1</v>
      </c>
      <c r="F478" s="157" t="s">
        <v>739</v>
      </c>
      <c r="G478" s="241"/>
      <c r="H478" s="241">
        <v>401.1617</v>
      </c>
      <c r="I478" s="234">
        <f t="shared" si="9"/>
        <v>401.1617</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386</v>
      </c>
      <c r="B479" s="244" t="s">
        <v>102</v>
      </c>
      <c r="C479" s="243" t="s">
        <v>377</v>
      </c>
      <c r="D479" s="243" t="s">
        <v>280</v>
      </c>
      <c r="E479" s="242">
        <v>1</v>
      </c>
      <c r="F479" s="158" t="s">
        <v>982</v>
      </c>
      <c r="G479" s="241"/>
      <c r="H479" s="241">
        <v>401.1617</v>
      </c>
      <c r="I479" s="234">
        <f t="shared" si="9"/>
        <v>401.1617</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385</v>
      </c>
      <c r="B480" s="244" t="s">
        <v>104</v>
      </c>
      <c r="C480" s="243" t="s">
        <v>377</v>
      </c>
      <c r="D480" s="243" t="s">
        <v>280</v>
      </c>
      <c r="E480" s="242">
        <v>1</v>
      </c>
      <c r="F480" s="157" t="s">
        <v>740</v>
      </c>
      <c r="G480" s="241"/>
      <c r="H480" s="241">
        <v>313.94409999999999</v>
      </c>
      <c r="I480" s="234">
        <f t="shared" si="9"/>
        <v>313.94409999999999</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385</v>
      </c>
      <c r="B481" s="244" t="s">
        <v>104</v>
      </c>
      <c r="C481" s="243" t="s">
        <v>377</v>
      </c>
      <c r="D481" s="243" t="s">
        <v>280</v>
      </c>
      <c r="E481" s="242">
        <v>1</v>
      </c>
      <c r="F481" s="157" t="s">
        <v>741</v>
      </c>
      <c r="G481" s="241"/>
      <c r="H481" s="241">
        <v>313.94409999999999</v>
      </c>
      <c r="I481" s="234">
        <f t="shared" si="9"/>
        <v>313.94409999999999</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385</v>
      </c>
      <c r="B482" s="244" t="s">
        <v>104</v>
      </c>
      <c r="C482" s="243" t="s">
        <v>377</v>
      </c>
      <c r="D482" s="243" t="s">
        <v>280</v>
      </c>
      <c r="E482" s="242">
        <v>1</v>
      </c>
      <c r="F482" s="157" t="s">
        <v>742</v>
      </c>
      <c r="G482" s="241"/>
      <c r="H482" s="241">
        <v>313.94409999999999</v>
      </c>
      <c r="I482" s="234">
        <f t="shared" si="9"/>
        <v>313.94409999999999</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383</v>
      </c>
      <c r="B483" s="244" t="s">
        <v>388</v>
      </c>
      <c r="C483" s="243" t="s">
        <v>284</v>
      </c>
      <c r="D483" s="243" t="s">
        <v>280</v>
      </c>
      <c r="E483" s="242">
        <v>1</v>
      </c>
      <c r="F483" s="157" t="s">
        <v>751</v>
      </c>
      <c r="G483" s="241"/>
      <c r="H483" s="241">
        <v>732.54629999999997</v>
      </c>
      <c r="I483" s="234">
        <f t="shared" si="9"/>
        <v>732.54629999999997</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743</v>
      </c>
      <c r="B484" s="244" t="s">
        <v>94</v>
      </c>
      <c r="C484" s="243" t="s">
        <v>284</v>
      </c>
      <c r="D484" s="243" t="s">
        <v>280</v>
      </c>
      <c r="E484" s="242">
        <v>1</v>
      </c>
      <c r="F484" s="158" t="s">
        <v>752</v>
      </c>
      <c r="G484" s="241"/>
      <c r="H484" s="241">
        <v>1200.6885</v>
      </c>
      <c r="I484" s="234">
        <f t="shared" si="9"/>
        <v>1200.6885</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383</v>
      </c>
      <c r="B485" s="244" t="s">
        <v>388</v>
      </c>
      <c r="C485" s="243" t="s">
        <v>284</v>
      </c>
      <c r="D485" s="243" t="s">
        <v>280</v>
      </c>
      <c r="E485" s="242">
        <v>1</v>
      </c>
      <c r="F485" s="157" t="s">
        <v>753</v>
      </c>
      <c r="G485" s="241"/>
      <c r="H485" s="241">
        <v>732.54629999999997</v>
      </c>
      <c r="I485" s="234">
        <f t="shared" si="9"/>
        <v>732.54629999999997</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744</v>
      </c>
      <c r="B486" s="244" t="s">
        <v>94</v>
      </c>
      <c r="C486" s="243" t="s">
        <v>284</v>
      </c>
      <c r="D486" s="243" t="s">
        <v>280</v>
      </c>
      <c r="E486" s="242">
        <v>1</v>
      </c>
      <c r="F486" s="151" t="s">
        <v>755</v>
      </c>
      <c r="G486" s="241"/>
      <c r="H486" s="241">
        <v>1200.6885</v>
      </c>
      <c r="I486" s="234">
        <f t="shared" si="9"/>
        <v>1200.6885</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383</v>
      </c>
      <c r="B487" s="244" t="s">
        <v>388</v>
      </c>
      <c r="C487" s="243" t="s">
        <v>284</v>
      </c>
      <c r="D487" s="243" t="s">
        <v>280</v>
      </c>
      <c r="E487" s="242">
        <v>1</v>
      </c>
      <c r="F487" s="157" t="s">
        <v>940</v>
      </c>
      <c r="G487" s="241"/>
      <c r="H487" s="241">
        <v>732.54629999999997</v>
      </c>
      <c r="I487" s="234">
        <f t="shared" si="9"/>
        <v>732.54629999999997</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244" t="s">
        <v>98</v>
      </c>
      <c r="C488" s="243" t="s">
        <v>284</v>
      </c>
      <c r="D488" s="243" t="s">
        <v>280</v>
      </c>
      <c r="E488" s="242">
        <v>1</v>
      </c>
      <c r="F488" s="182" t="s">
        <v>1001</v>
      </c>
      <c r="G488" s="241"/>
      <c r="H488" s="241">
        <v>488.36419999999998</v>
      </c>
      <c r="I488" s="234">
        <f t="shared" si="9"/>
        <v>488.36419999999998</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244" t="s">
        <v>98</v>
      </c>
      <c r="C489" s="243" t="s">
        <v>284</v>
      </c>
      <c r="D489" s="243" t="s">
        <v>280</v>
      </c>
      <c r="E489" s="242">
        <v>1</v>
      </c>
      <c r="F489" s="156" t="s">
        <v>756</v>
      </c>
      <c r="G489" s="241"/>
      <c r="H489" s="241">
        <v>488.36419999999998</v>
      </c>
      <c r="I489" s="234">
        <f t="shared" si="9"/>
        <v>488.36419999999998</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384</v>
      </c>
      <c r="B490" s="244" t="s">
        <v>98</v>
      </c>
      <c r="C490" s="243" t="s">
        <v>284</v>
      </c>
      <c r="D490" s="243" t="s">
        <v>280</v>
      </c>
      <c r="E490" s="242">
        <v>1</v>
      </c>
      <c r="F490" s="157" t="s">
        <v>757</v>
      </c>
      <c r="G490" s="241"/>
      <c r="H490" s="241">
        <v>488.36419999999998</v>
      </c>
      <c r="I490" s="234">
        <f t="shared" si="9"/>
        <v>488.36419999999998</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384</v>
      </c>
      <c r="B491" s="244" t="s">
        <v>98</v>
      </c>
      <c r="C491" s="243" t="s">
        <v>284</v>
      </c>
      <c r="D491" s="243" t="s">
        <v>280</v>
      </c>
      <c r="E491" s="242">
        <v>1</v>
      </c>
      <c r="F491" s="157" t="s">
        <v>758</v>
      </c>
      <c r="G491" s="241"/>
      <c r="H491" s="241">
        <v>488.36419999999998</v>
      </c>
      <c r="I491" s="234">
        <f t="shared" si="9"/>
        <v>488.36419999999998</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244" t="s">
        <v>98</v>
      </c>
      <c r="C492" s="243" t="s">
        <v>284</v>
      </c>
      <c r="D492" s="243" t="s">
        <v>280</v>
      </c>
      <c r="E492" s="242">
        <v>1</v>
      </c>
      <c r="F492" s="157" t="s">
        <v>1023</v>
      </c>
      <c r="G492" s="241"/>
      <c r="H492" s="241">
        <v>488.36419999999998</v>
      </c>
      <c r="I492" s="234">
        <f t="shared" si="9"/>
        <v>488.36419999999998</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244" t="s">
        <v>98</v>
      </c>
      <c r="C493" s="243" t="s">
        <v>284</v>
      </c>
      <c r="D493" s="243" t="s">
        <v>280</v>
      </c>
      <c r="E493" s="242">
        <v>1</v>
      </c>
      <c r="F493" s="157" t="s">
        <v>759</v>
      </c>
      <c r="G493" s="241"/>
      <c r="H493" s="241">
        <v>488.36419999999998</v>
      </c>
      <c r="I493" s="234">
        <f t="shared" si="9"/>
        <v>488.36419999999998</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384</v>
      </c>
      <c r="B494" s="244" t="s">
        <v>98</v>
      </c>
      <c r="C494" s="243" t="s">
        <v>284</v>
      </c>
      <c r="D494" s="243" t="s">
        <v>280</v>
      </c>
      <c r="E494" s="242">
        <v>1</v>
      </c>
      <c r="F494" s="156" t="s">
        <v>760</v>
      </c>
      <c r="G494" s="241"/>
      <c r="H494" s="241">
        <v>488.36419999999998</v>
      </c>
      <c r="I494" s="234">
        <f t="shared" si="9"/>
        <v>488.36419999999998</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745</v>
      </c>
      <c r="B495" s="244" t="s">
        <v>94</v>
      </c>
      <c r="C495" s="243" t="s">
        <v>284</v>
      </c>
      <c r="D495" s="243" t="s">
        <v>280</v>
      </c>
      <c r="E495" s="242">
        <v>1</v>
      </c>
      <c r="F495" s="158" t="s">
        <v>981</v>
      </c>
      <c r="G495" s="241"/>
      <c r="H495" s="241">
        <v>1200.6885</v>
      </c>
      <c r="I495" s="234">
        <f t="shared" si="9"/>
        <v>1200.6885</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383</v>
      </c>
      <c r="B496" s="244" t="s">
        <v>388</v>
      </c>
      <c r="C496" s="243" t="s">
        <v>284</v>
      </c>
      <c r="D496" s="243" t="s">
        <v>280</v>
      </c>
      <c r="E496" s="242">
        <v>1</v>
      </c>
      <c r="F496" s="151" t="s">
        <v>935</v>
      </c>
      <c r="G496" s="241"/>
      <c r="H496" s="241">
        <v>732.54629999999997</v>
      </c>
      <c r="I496" s="234">
        <f t="shared" si="9"/>
        <v>732.54629999999997</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384</v>
      </c>
      <c r="B497" s="244" t="s">
        <v>98</v>
      </c>
      <c r="C497" s="243" t="s">
        <v>284</v>
      </c>
      <c r="D497" s="243" t="s">
        <v>280</v>
      </c>
      <c r="E497" s="242">
        <v>1</v>
      </c>
      <c r="F497" s="158" t="s">
        <v>969</v>
      </c>
      <c r="G497" s="241"/>
      <c r="H497" s="241">
        <v>488.36419999999998</v>
      </c>
      <c r="I497" s="234">
        <f t="shared" si="9"/>
        <v>488.36419999999998</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384</v>
      </c>
      <c r="B498" s="244" t="s">
        <v>98</v>
      </c>
      <c r="C498" s="243" t="s">
        <v>284</v>
      </c>
      <c r="D498" s="243" t="s">
        <v>280</v>
      </c>
      <c r="E498" s="242">
        <v>1</v>
      </c>
      <c r="F498" s="158" t="s">
        <v>762</v>
      </c>
      <c r="G498" s="241"/>
      <c r="H498" s="241">
        <v>488.36419999999998</v>
      </c>
      <c r="I498" s="234">
        <f t="shared" si="9"/>
        <v>488.36419999999998</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746</v>
      </c>
      <c r="B499" s="244" t="s">
        <v>94</v>
      </c>
      <c r="C499" s="243" t="s">
        <v>284</v>
      </c>
      <c r="D499" s="243" t="s">
        <v>280</v>
      </c>
      <c r="E499" s="242">
        <v>1</v>
      </c>
      <c r="F499" s="157" t="s">
        <v>763</v>
      </c>
      <c r="G499" s="241"/>
      <c r="H499" s="241">
        <v>1200.6885</v>
      </c>
      <c r="I499" s="234">
        <f t="shared" si="9"/>
        <v>1200.6885</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383</v>
      </c>
      <c r="B500" s="244" t="s">
        <v>388</v>
      </c>
      <c r="C500" s="243" t="s">
        <v>284</v>
      </c>
      <c r="D500" s="243" t="s">
        <v>280</v>
      </c>
      <c r="E500" s="242">
        <v>1</v>
      </c>
      <c r="F500" s="157" t="s">
        <v>764</v>
      </c>
      <c r="G500" s="241"/>
      <c r="H500" s="241">
        <v>732.54629999999997</v>
      </c>
      <c r="I500" s="234">
        <f t="shared" si="9"/>
        <v>732.54629999999997</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384</v>
      </c>
      <c r="B501" s="244" t="s">
        <v>98</v>
      </c>
      <c r="C501" s="243" t="s">
        <v>284</v>
      </c>
      <c r="D501" s="243" t="s">
        <v>280</v>
      </c>
      <c r="E501" s="242">
        <v>1</v>
      </c>
      <c r="F501" s="156" t="s">
        <v>765</v>
      </c>
      <c r="G501" s="241"/>
      <c r="H501" s="241">
        <v>488.36419999999998</v>
      </c>
      <c r="I501" s="234">
        <f t="shared" si="9"/>
        <v>488.36419999999998</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384</v>
      </c>
      <c r="B502" s="244" t="s">
        <v>98</v>
      </c>
      <c r="C502" s="243" t="s">
        <v>284</v>
      </c>
      <c r="D502" s="243" t="s">
        <v>280</v>
      </c>
      <c r="E502" s="242">
        <v>1</v>
      </c>
      <c r="F502" s="157" t="s">
        <v>766</v>
      </c>
      <c r="G502" s="241"/>
      <c r="H502" s="241">
        <v>488.36419999999998</v>
      </c>
      <c r="I502" s="234">
        <f t="shared" si="9"/>
        <v>488.36419999999998</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747</v>
      </c>
      <c r="B503" s="244" t="s">
        <v>94</v>
      </c>
      <c r="C503" s="243" t="s">
        <v>284</v>
      </c>
      <c r="D503" s="243" t="s">
        <v>280</v>
      </c>
      <c r="E503" s="242">
        <v>1</v>
      </c>
      <c r="F503" s="157" t="s">
        <v>980</v>
      </c>
      <c r="G503" s="241"/>
      <c r="H503" s="241">
        <v>1200.6885</v>
      </c>
      <c r="I503" s="234">
        <f t="shared" si="9"/>
        <v>1200.6885</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55" t="s">
        <v>383</v>
      </c>
      <c r="B504" s="244" t="s">
        <v>388</v>
      </c>
      <c r="C504" s="243" t="s">
        <v>284</v>
      </c>
      <c r="D504" s="243" t="s">
        <v>280</v>
      </c>
      <c r="E504" s="242">
        <v>1</v>
      </c>
      <c r="F504" s="168" t="s">
        <v>979</v>
      </c>
      <c r="G504" s="241"/>
      <c r="H504" s="241">
        <v>732.54629999999997</v>
      </c>
      <c r="I504" s="234">
        <f t="shared" si="9"/>
        <v>732.54629999999997</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384</v>
      </c>
      <c r="B505" s="244" t="s">
        <v>98</v>
      </c>
      <c r="C505" s="243" t="s">
        <v>284</v>
      </c>
      <c r="D505" s="243" t="s">
        <v>280</v>
      </c>
      <c r="E505" s="242">
        <v>1</v>
      </c>
      <c r="F505" s="171" t="s">
        <v>769</v>
      </c>
      <c r="G505" s="241"/>
      <c r="H505" s="241">
        <v>488.36419999999998</v>
      </c>
      <c r="I505" s="234">
        <f t="shared" si="9"/>
        <v>488.36419999999998</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384</v>
      </c>
      <c r="B506" s="244" t="s">
        <v>98</v>
      </c>
      <c r="C506" s="243" t="s">
        <v>284</v>
      </c>
      <c r="D506" s="243" t="s">
        <v>280</v>
      </c>
      <c r="E506" s="242">
        <v>1</v>
      </c>
      <c r="F506" s="171" t="s">
        <v>978</v>
      </c>
      <c r="G506" s="241"/>
      <c r="H506" s="241">
        <v>488.36419999999998</v>
      </c>
      <c r="I506" s="234">
        <f t="shared" si="9"/>
        <v>488.36419999999998</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383</v>
      </c>
      <c r="B507" s="244" t="s">
        <v>388</v>
      </c>
      <c r="C507" s="243" t="s">
        <v>295</v>
      </c>
      <c r="D507" s="243" t="s">
        <v>280</v>
      </c>
      <c r="E507" s="242">
        <v>1</v>
      </c>
      <c r="F507" s="157" t="s">
        <v>771</v>
      </c>
      <c r="G507" s="241"/>
      <c r="H507" s="241">
        <v>732.54629999999997</v>
      </c>
      <c r="I507" s="234">
        <f t="shared" si="9"/>
        <v>732.54629999999997</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383</v>
      </c>
      <c r="B508" s="244" t="s">
        <v>388</v>
      </c>
      <c r="C508" s="243" t="s">
        <v>295</v>
      </c>
      <c r="D508" s="243" t="s">
        <v>280</v>
      </c>
      <c r="E508" s="242">
        <v>1</v>
      </c>
      <c r="F508" s="157" t="s">
        <v>772</v>
      </c>
      <c r="G508" s="241"/>
      <c r="H508" s="241">
        <v>732.54629999999997</v>
      </c>
      <c r="I508" s="234">
        <f t="shared" si="9"/>
        <v>732.54629999999997</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65" t="s">
        <v>383</v>
      </c>
      <c r="B509" s="244" t="s">
        <v>388</v>
      </c>
      <c r="C509" s="243" t="s">
        <v>295</v>
      </c>
      <c r="D509" s="243" t="s">
        <v>280</v>
      </c>
      <c r="E509" s="242">
        <v>1</v>
      </c>
      <c r="F509" s="151" t="s">
        <v>773</v>
      </c>
      <c r="G509" s="241"/>
      <c r="H509" s="241">
        <v>732.54629999999997</v>
      </c>
      <c r="I509" s="234">
        <f t="shared" si="9"/>
        <v>732.54629999999997</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748</v>
      </c>
      <c r="B510" s="244" t="s">
        <v>94</v>
      </c>
      <c r="C510" s="243" t="s">
        <v>295</v>
      </c>
      <c r="D510" s="243" t="s">
        <v>280</v>
      </c>
      <c r="E510" s="242">
        <v>1</v>
      </c>
      <c r="F510" s="158" t="s">
        <v>774</v>
      </c>
      <c r="G510" s="241"/>
      <c r="H510" s="241">
        <v>1200.6885</v>
      </c>
      <c r="I510" s="234">
        <f t="shared" si="9"/>
        <v>1200.6885</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749</v>
      </c>
      <c r="B511" s="244" t="s">
        <v>94</v>
      </c>
      <c r="C511" s="243" t="s">
        <v>295</v>
      </c>
      <c r="D511" s="243" t="s">
        <v>280</v>
      </c>
      <c r="E511" s="242">
        <v>1</v>
      </c>
      <c r="F511" s="157" t="s">
        <v>775</v>
      </c>
      <c r="G511" s="241"/>
      <c r="H511" s="241">
        <v>1200.6885</v>
      </c>
      <c r="I511" s="234">
        <f t="shared" si="9"/>
        <v>1200.6885</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750</v>
      </c>
      <c r="B512" s="244" t="s">
        <v>94</v>
      </c>
      <c r="C512" s="243" t="s">
        <v>295</v>
      </c>
      <c r="D512" s="243" t="s">
        <v>280</v>
      </c>
      <c r="E512" s="242">
        <v>1</v>
      </c>
      <c r="F512" s="157" t="s">
        <v>991</v>
      </c>
      <c r="G512" s="241"/>
      <c r="H512" s="241">
        <v>1200.6885</v>
      </c>
      <c r="I512" s="234">
        <f t="shared" si="9"/>
        <v>1200.6885</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749</v>
      </c>
      <c r="B513" s="244" t="s">
        <v>94</v>
      </c>
      <c r="C513" s="243" t="s">
        <v>287</v>
      </c>
      <c r="D513" s="243" t="s">
        <v>280</v>
      </c>
      <c r="E513" s="242">
        <v>1</v>
      </c>
      <c r="F513" s="157" t="s">
        <v>778</v>
      </c>
      <c r="G513" s="241"/>
      <c r="H513" s="241">
        <v>1200.6885</v>
      </c>
      <c r="I513" s="234">
        <f t="shared" si="9"/>
        <v>1200.6885</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244" t="s">
        <v>387</v>
      </c>
      <c r="C514" s="243" t="s">
        <v>287</v>
      </c>
      <c r="D514" s="243" t="s">
        <v>280</v>
      </c>
      <c r="E514" s="242">
        <v>1</v>
      </c>
      <c r="F514" s="158" t="s">
        <v>779</v>
      </c>
      <c r="G514" s="241"/>
      <c r="H514" s="241">
        <v>436.04270000000002</v>
      </c>
      <c r="I514" s="234">
        <f t="shared" si="9"/>
        <v>436.04270000000002</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244" t="s">
        <v>387</v>
      </c>
      <c r="C515" s="243" t="s">
        <v>287</v>
      </c>
      <c r="D515" s="243" t="s">
        <v>280</v>
      </c>
      <c r="E515" s="242">
        <v>1</v>
      </c>
      <c r="F515" s="158" t="s">
        <v>780</v>
      </c>
      <c r="G515" s="241"/>
      <c r="H515" s="241">
        <v>436.04270000000002</v>
      </c>
      <c r="I515" s="234">
        <f t="shared" si="9"/>
        <v>436.04270000000002</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777</v>
      </c>
      <c r="B516" s="244" t="s">
        <v>94</v>
      </c>
      <c r="C516" s="243" t="s">
        <v>287</v>
      </c>
      <c r="D516" s="243" t="s">
        <v>280</v>
      </c>
      <c r="E516" s="242">
        <v>1</v>
      </c>
      <c r="F516" s="157" t="s">
        <v>782</v>
      </c>
      <c r="G516" s="241"/>
      <c r="H516" s="241">
        <v>1200.6885</v>
      </c>
      <c r="I516" s="234">
        <f t="shared" si="9"/>
        <v>1200.6885</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404</v>
      </c>
      <c r="B517" s="244" t="s">
        <v>387</v>
      </c>
      <c r="C517" s="243" t="s">
        <v>287</v>
      </c>
      <c r="D517" s="243" t="s">
        <v>280</v>
      </c>
      <c r="E517" s="242">
        <v>1</v>
      </c>
      <c r="F517" s="157" t="s">
        <v>781</v>
      </c>
      <c r="G517" s="245"/>
      <c r="H517" s="241">
        <v>436.04270000000002</v>
      </c>
      <c r="I517" s="234">
        <f t="shared" si="9"/>
        <v>436.04270000000002</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404</v>
      </c>
      <c r="B518" s="244" t="s">
        <v>387</v>
      </c>
      <c r="C518" s="243" t="s">
        <v>371</v>
      </c>
      <c r="D518" s="243" t="s">
        <v>280</v>
      </c>
      <c r="E518" s="242">
        <v>1</v>
      </c>
      <c r="F518" s="158" t="s">
        <v>784</v>
      </c>
      <c r="G518" s="241"/>
      <c r="H518" s="241">
        <v>436.04270000000002</v>
      </c>
      <c r="I518" s="234">
        <f t="shared" si="9"/>
        <v>436.04270000000002</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404</v>
      </c>
      <c r="B519" s="244" t="s">
        <v>387</v>
      </c>
      <c r="C519" s="243" t="s">
        <v>371</v>
      </c>
      <c r="D519" s="243" t="s">
        <v>280</v>
      </c>
      <c r="E519" s="242">
        <v>1</v>
      </c>
      <c r="F519" s="157" t="s">
        <v>785</v>
      </c>
      <c r="G519" s="241"/>
      <c r="H519" s="241">
        <v>436.04270000000002</v>
      </c>
      <c r="I519" s="234">
        <f t="shared" si="9"/>
        <v>436.04270000000002</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404</v>
      </c>
      <c r="B520" s="244" t="s">
        <v>387</v>
      </c>
      <c r="C520" s="243" t="s">
        <v>371</v>
      </c>
      <c r="D520" s="243" t="s">
        <v>280</v>
      </c>
      <c r="E520" s="242">
        <v>1</v>
      </c>
      <c r="F520" s="158" t="s">
        <v>786</v>
      </c>
      <c r="G520" s="241"/>
      <c r="H520" s="241">
        <v>436.04270000000002</v>
      </c>
      <c r="I520" s="234">
        <f t="shared" ref="I520:I583" si="10">SUM(G520:H520)</f>
        <v>436.04270000000002</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383</v>
      </c>
      <c r="B521" s="244" t="s">
        <v>388</v>
      </c>
      <c r="C521" s="243" t="s">
        <v>371</v>
      </c>
      <c r="D521" s="243" t="s">
        <v>280</v>
      </c>
      <c r="E521" s="242">
        <v>1</v>
      </c>
      <c r="F521" s="157" t="s">
        <v>787</v>
      </c>
      <c r="G521" s="241"/>
      <c r="H521" s="241">
        <v>732.54629999999997</v>
      </c>
      <c r="I521" s="234">
        <f t="shared" si="10"/>
        <v>732.54629999999997</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383</v>
      </c>
      <c r="B522" s="244" t="s">
        <v>388</v>
      </c>
      <c r="C522" s="243" t="s">
        <v>371</v>
      </c>
      <c r="D522" s="243" t="s">
        <v>280</v>
      </c>
      <c r="E522" s="242">
        <v>1</v>
      </c>
      <c r="F522" s="157" t="s">
        <v>788</v>
      </c>
      <c r="G522" s="241"/>
      <c r="H522" s="241">
        <v>732.54629999999997</v>
      </c>
      <c r="I522" s="234">
        <f t="shared" si="10"/>
        <v>732.54629999999997</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383</v>
      </c>
      <c r="B523" s="244" t="s">
        <v>388</v>
      </c>
      <c r="C523" s="243" t="s">
        <v>371</v>
      </c>
      <c r="D523" s="243" t="s">
        <v>280</v>
      </c>
      <c r="E523" s="242">
        <v>1</v>
      </c>
      <c r="F523" s="157" t="s">
        <v>789</v>
      </c>
      <c r="G523" s="241"/>
      <c r="H523" s="241">
        <v>732.54629999999997</v>
      </c>
      <c r="I523" s="234">
        <f t="shared" si="10"/>
        <v>732.54629999999997</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244" t="s">
        <v>388</v>
      </c>
      <c r="C524" s="243" t="s">
        <v>371</v>
      </c>
      <c r="D524" s="243" t="s">
        <v>280</v>
      </c>
      <c r="E524" s="242">
        <v>1</v>
      </c>
      <c r="F524" s="157" t="s">
        <v>790</v>
      </c>
      <c r="G524" s="241"/>
      <c r="H524" s="241">
        <v>732.54629999999997</v>
      </c>
      <c r="I524" s="234">
        <f t="shared" si="10"/>
        <v>732.54629999999997</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244" t="s">
        <v>388</v>
      </c>
      <c r="C525" s="243" t="s">
        <v>371</v>
      </c>
      <c r="D525" s="243" t="s">
        <v>280</v>
      </c>
      <c r="E525" s="242">
        <v>1</v>
      </c>
      <c r="F525" s="158" t="s">
        <v>791</v>
      </c>
      <c r="G525" s="241"/>
      <c r="H525" s="241">
        <v>732.54629999999997</v>
      </c>
      <c r="I525" s="234">
        <f t="shared" si="10"/>
        <v>732.54629999999997</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386</v>
      </c>
      <c r="B526" s="244" t="s">
        <v>102</v>
      </c>
      <c r="C526" s="243" t="s">
        <v>371</v>
      </c>
      <c r="D526" s="243" t="s">
        <v>280</v>
      </c>
      <c r="E526" s="242">
        <v>1</v>
      </c>
      <c r="F526" s="157" t="s">
        <v>792</v>
      </c>
      <c r="G526" s="241"/>
      <c r="H526" s="241">
        <v>401.1617</v>
      </c>
      <c r="I526" s="234">
        <f t="shared" si="10"/>
        <v>401.1617</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386</v>
      </c>
      <c r="B527" s="244" t="s">
        <v>102</v>
      </c>
      <c r="C527" s="243" t="s">
        <v>371</v>
      </c>
      <c r="D527" s="243" t="s">
        <v>280</v>
      </c>
      <c r="E527" s="242">
        <v>1</v>
      </c>
      <c r="F527" s="157" t="s">
        <v>793</v>
      </c>
      <c r="G527" s="241"/>
      <c r="H527" s="241">
        <v>401.1617</v>
      </c>
      <c r="I527" s="234">
        <f t="shared" si="10"/>
        <v>401.1617</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783</v>
      </c>
      <c r="B528" s="244" t="s">
        <v>94</v>
      </c>
      <c r="C528" s="243" t="s">
        <v>371</v>
      </c>
      <c r="D528" s="243" t="s">
        <v>280</v>
      </c>
      <c r="E528" s="242">
        <v>1</v>
      </c>
      <c r="F528" s="158" t="s">
        <v>794</v>
      </c>
      <c r="G528" s="241"/>
      <c r="H528" s="241">
        <v>1200.6885</v>
      </c>
      <c r="I528" s="234">
        <f t="shared" si="10"/>
        <v>1200.6885</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383</v>
      </c>
      <c r="B529" s="244" t="s">
        <v>388</v>
      </c>
      <c r="C529" s="243" t="s">
        <v>371</v>
      </c>
      <c r="D529" s="243" t="s">
        <v>280</v>
      </c>
      <c r="E529" s="242">
        <v>1</v>
      </c>
      <c r="F529" s="168" t="s">
        <v>795</v>
      </c>
      <c r="G529" s="241"/>
      <c r="H529" s="241">
        <v>732.54629999999997</v>
      </c>
      <c r="I529" s="234">
        <f t="shared" si="10"/>
        <v>732.54629999999997</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383</v>
      </c>
      <c r="B530" s="244" t="s">
        <v>388</v>
      </c>
      <c r="C530" s="243" t="s">
        <v>371</v>
      </c>
      <c r="D530" s="243" t="s">
        <v>280</v>
      </c>
      <c r="E530" s="242">
        <v>1</v>
      </c>
      <c r="F530" s="157" t="s">
        <v>796</v>
      </c>
      <c r="G530" s="241"/>
      <c r="H530" s="241">
        <v>732.54629999999997</v>
      </c>
      <c r="I530" s="234">
        <f t="shared" si="10"/>
        <v>732.54629999999997</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383</v>
      </c>
      <c r="B531" s="244" t="s">
        <v>388</v>
      </c>
      <c r="C531" s="243" t="s">
        <v>371</v>
      </c>
      <c r="D531" s="243" t="s">
        <v>280</v>
      </c>
      <c r="E531" s="242">
        <v>1</v>
      </c>
      <c r="F531" s="190" t="s">
        <v>797</v>
      </c>
      <c r="G531" s="241"/>
      <c r="H531" s="241">
        <v>732.54629999999997</v>
      </c>
      <c r="I531" s="234">
        <f t="shared" si="10"/>
        <v>732.54629999999997</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383</v>
      </c>
      <c r="B532" s="244" t="s">
        <v>388</v>
      </c>
      <c r="C532" s="243" t="s">
        <v>371</v>
      </c>
      <c r="D532" s="243" t="s">
        <v>280</v>
      </c>
      <c r="E532" s="242">
        <v>1</v>
      </c>
      <c r="F532" s="157" t="s">
        <v>798</v>
      </c>
      <c r="G532" s="241"/>
      <c r="H532" s="241">
        <v>732.54629999999997</v>
      </c>
      <c r="I532" s="234">
        <f t="shared" si="10"/>
        <v>732.54629999999997</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383</v>
      </c>
      <c r="B533" s="244" t="s">
        <v>388</v>
      </c>
      <c r="C533" s="243" t="s">
        <v>371</v>
      </c>
      <c r="D533" s="243" t="s">
        <v>280</v>
      </c>
      <c r="E533" s="242">
        <v>1</v>
      </c>
      <c r="F533" s="157" t="s">
        <v>799</v>
      </c>
      <c r="G533" s="241"/>
      <c r="H533" s="241">
        <v>732.54629999999997</v>
      </c>
      <c r="I533" s="234">
        <f t="shared" si="10"/>
        <v>732.54629999999997</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244" t="s">
        <v>388</v>
      </c>
      <c r="C534" s="243" t="s">
        <v>371</v>
      </c>
      <c r="D534" s="243" t="s">
        <v>280</v>
      </c>
      <c r="E534" s="242">
        <v>1</v>
      </c>
      <c r="F534" s="157" t="s">
        <v>800</v>
      </c>
      <c r="G534" s="241"/>
      <c r="H534" s="241">
        <v>732.54629999999997</v>
      </c>
      <c r="I534" s="234">
        <f t="shared" si="10"/>
        <v>732.54629999999997</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404</v>
      </c>
      <c r="B535" s="244" t="s">
        <v>387</v>
      </c>
      <c r="C535" s="243" t="s">
        <v>371</v>
      </c>
      <c r="D535" s="243" t="s">
        <v>280</v>
      </c>
      <c r="E535" s="242">
        <v>1</v>
      </c>
      <c r="F535" s="158" t="s">
        <v>801</v>
      </c>
      <c r="G535" s="241"/>
      <c r="H535" s="241">
        <v>436.04270000000002</v>
      </c>
      <c r="I535" s="234">
        <f t="shared" si="10"/>
        <v>436.04270000000002</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404</v>
      </c>
      <c r="B536" s="244" t="s">
        <v>387</v>
      </c>
      <c r="C536" s="243" t="s">
        <v>371</v>
      </c>
      <c r="D536" s="243" t="s">
        <v>280</v>
      </c>
      <c r="E536" s="242">
        <v>1</v>
      </c>
      <c r="F536" s="157" t="s">
        <v>802</v>
      </c>
      <c r="G536" s="241"/>
      <c r="H536" s="241">
        <v>436.04270000000002</v>
      </c>
      <c r="I536" s="234">
        <f t="shared" si="10"/>
        <v>436.04270000000002</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386</v>
      </c>
      <c r="B537" s="244" t="s">
        <v>102</v>
      </c>
      <c r="C537" s="243" t="s">
        <v>371</v>
      </c>
      <c r="D537" s="243" t="s">
        <v>280</v>
      </c>
      <c r="E537" s="242">
        <v>1</v>
      </c>
      <c r="F537" s="157" t="s">
        <v>803</v>
      </c>
      <c r="G537" s="241"/>
      <c r="H537" s="241">
        <v>401.1617</v>
      </c>
      <c r="I537" s="234">
        <f t="shared" si="10"/>
        <v>401.1617</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804</v>
      </c>
      <c r="B538" s="244" t="s">
        <v>94</v>
      </c>
      <c r="C538" s="243" t="s">
        <v>293</v>
      </c>
      <c r="D538" s="243" t="s">
        <v>280</v>
      </c>
      <c r="E538" s="242">
        <v>1</v>
      </c>
      <c r="F538" s="157" t="s">
        <v>806</v>
      </c>
      <c r="G538" s="241"/>
      <c r="H538" s="241">
        <v>1200.6885</v>
      </c>
      <c r="I538" s="234">
        <f t="shared" si="10"/>
        <v>1200.6885</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383</v>
      </c>
      <c r="B539" s="244" t="s">
        <v>388</v>
      </c>
      <c r="C539" s="243" t="s">
        <v>293</v>
      </c>
      <c r="D539" s="243" t="s">
        <v>280</v>
      </c>
      <c r="E539" s="242">
        <v>1</v>
      </c>
      <c r="F539" s="151" t="s">
        <v>807</v>
      </c>
      <c r="G539" s="241"/>
      <c r="H539" s="241">
        <v>732.54629999999997</v>
      </c>
      <c r="I539" s="234">
        <f t="shared" si="10"/>
        <v>732.54629999999997</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383</v>
      </c>
      <c r="B540" s="244" t="s">
        <v>388</v>
      </c>
      <c r="C540" s="243" t="s">
        <v>293</v>
      </c>
      <c r="D540" s="243" t="s">
        <v>280</v>
      </c>
      <c r="E540" s="242">
        <v>1</v>
      </c>
      <c r="F540" s="157" t="s">
        <v>808</v>
      </c>
      <c r="G540" s="241"/>
      <c r="H540" s="241">
        <v>732.54629999999997</v>
      </c>
      <c r="I540" s="234">
        <f t="shared" si="10"/>
        <v>732.54629999999997</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805</v>
      </c>
      <c r="B541" s="244" t="s">
        <v>94</v>
      </c>
      <c r="C541" s="243" t="s">
        <v>293</v>
      </c>
      <c r="D541" s="243" t="s">
        <v>280</v>
      </c>
      <c r="E541" s="242">
        <v>1</v>
      </c>
      <c r="F541" s="151" t="s">
        <v>809</v>
      </c>
      <c r="G541" s="241"/>
      <c r="H541" s="241">
        <v>1200.6885</v>
      </c>
      <c r="I541" s="234">
        <f t="shared" si="10"/>
        <v>1200.6885</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384</v>
      </c>
      <c r="B542" s="244" t="s">
        <v>98</v>
      </c>
      <c r="C542" s="243" t="s">
        <v>293</v>
      </c>
      <c r="D542" s="243" t="s">
        <v>280</v>
      </c>
      <c r="E542" s="242">
        <v>1</v>
      </c>
      <c r="F542" s="158" t="s">
        <v>810</v>
      </c>
      <c r="G542" s="241"/>
      <c r="H542" s="241">
        <v>488.36419999999998</v>
      </c>
      <c r="I542" s="234">
        <f t="shared" si="10"/>
        <v>488.36419999999998</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384</v>
      </c>
      <c r="B543" s="244" t="s">
        <v>98</v>
      </c>
      <c r="C543" s="243" t="s">
        <v>293</v>
      </c>
      <c r="D543" s="243" t="s">
        <v>280</v>
      </c>
      <c r="E543" s="242">
        <v>1</v>
      </c>
      <c r="F543" s="157" t="s">
        <v>811</v>
      </c>
      <c r="G543" s="241"/>
      <c r="H543" s="241">
        <v>488.36419999999998</v>
      </c>
      <c r="I543" s="234">
        <f t="shared" si="10"/>
        <v>488.36419999999998</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433</v>
      </c>
      <c r="B544" s="244" t="s">
        <v>94</v>
      </c>
      <c r="C544" s="243" t="s">
        <v>293</v>
      </c>
      <c r="D544" s="243" t="s">
        <v>280</v>
      </c>
      <c r="E544" s="242">
        <v>1</v>
      </c>
      <c r="F544" s="157" t="s">
        <v>812</v>
      </c>
      <c r="G544" s="241"/>
      <c r="H544" s="241">
        <v>1200.6885</v>
      </c>
      <c r="I544" s="234">
        <f t="shared" si="10"/>
        <v>1200.6885</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404</v>
      </c>
      <c r="B545" s="244" t="s">
        <v>387</v>
      </c>
      <c r="C545" s="243" t="s">
        <v>293</v>
      </c>
      <c r="D545" s="243" t="s">
        <v>280</v>
      </c>
      <c r="E545" s="242">
        <v>1</v>
      </c>
      <c r="F545" s="158" t="s">
        <v>813</v>
      </c>
      <c r="G545" s="241"/>
      <c r="H545" s="241">
        <v>436.04270000000002</v>
      </c>
      <c r="I545" s="234">
        <f t="shared" si="10"/>
        <v>436.04270000000002</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386</v>
      </c>
      <c r="B546" s="244" t="s">
        <v>102</v>
      </c>
      <c r="C546" s="243" t="s">
        <v>293</v>
      </c>
      <c r="D546" s="243" t="s">
        <v>368</v>
      </c>
      <c r="E546" s="242">
        <v>1</v>
      </c>
      <c r="F546" s="157" t="s">
        <v>357</v>
      </c>
      <c r="G546" s="241"/>
      <c r="H546" s="241">
        <v>401.1617</v>
      </c>
      <c r="I546" s="234">
        <f t="shared" si="10"/>
        <v>401.1617</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383</v>
      </c>
      <c r="B547" s="244" t="s">
        <v>388</v>
      </c>
      <c r="C547" s="243" t="s">
        <v>374</v>
      </c>
      <c r="D547" s="243" t="s">
        <v>280</v>
      </c>
      <c r="E547" s="242">
        <v>1</v>
      </c>
      <c r="F547" s="157" t="s">
        <v>814</v>
      </c>
      <c r="G547" s="241"/>
      <c r="H547" s="241">
        <v>732.54629999999997</v>
      </c>
      <c r="I547" s="234">
        <f t="shared" si="10"/>
        <v>732.54629999999997</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404</v>
      </c>
      <c r="B548" s="244" t="s">
        <v>387</v>
      </c>
      <c r="C548" s="243" t="s">
        <v>374</v>
      </c>
      <c r="D548" s="243" t="s">
        <v>280</v>
      </c>
      <c r="E548" s="242">
        <v>1</v>
      </c>
      <c r="F548" s="157" t="s">
        <v>815</v>
      </c>
      <c r="G548" s="241"/>
      <c r="H548" s="241">
        <v>436.04270000000002</v>
      </c>
      <c r="I548" s="234">
        <f t="shared" si="10"/>
        <v>436.04270000000002</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404</v>
      </c>
      <c r="B549" s="244" t="s">
        <v>387</v>
      </c>
      <c r="C549" s="243" t="s">
        <v>374</v>
      </c>
      <c r="D549" s="243" t="s">
        <v>280</v>
      </c>
      <c r="E549" s="242">
        <v>1</v>
      </c>
      <c r="F549" s="156" t="s">
        <v>816</v>
      </c>
      <c r="G549" s="241"/>
      <c r="H549" s="241">
        <v>436.04270000000002</v>
      </c>
      <c r="I549" s="234">
        <f t="shared" si="10"/>
        <v>436.04270000000002</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386</v>
      </c>
      <c r="B550" s="244" t="s">
        <v>102</v>
      </c>
      <c r="C550" s="243" t="s">
        <v>374</v>
      </c>
      <c r="D550" s="243" t="s">
        <v>368</v>
      </c>
      <c r="E550" s="242">
        <v>1</v>
      </c>
      <c r="F550" s="158" t="s">
        <v>357</v>
      </c>
      <c r="G550" s="241"/>
      <c r="H550" s="241">
        <v>401.1617</v>
      </c>
      <c r="I550" s="234">
        <f t="shared" si="10"/>
        <v>401.1617</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55" t="s">
        <v>383</v>
      </c>
      <c r="B551" s="244" t="s">
        <v>388</v>
      </c>
      <c r="C551" s="243" t="s">
        <v>373</v>
      </c>
      <c r="D551" s="243" t="s">
        <v>280</v>
      </c>
      <c r="E551" s="242">
        <v>1</v>
      </c>
      <c r="F551" s="158" t="s">
        <v>1022</v>
      </c>
      <c r="G551" s="241"/>
      <c r="H551" s="241">
        <v>732.54629999999997</v>
      </c>
      <c r="I551" s="234">
        <f t="shared" si="10"/>
        <v>732.54629999999997</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384</v>
      </c>
      <c r="B552" s="244" t="s">
        <v>98</v>
      </c>
      <c r="C552" s="243" t="s">
        <v>373</v>
      </c>
      <c r="D552" s="243" t="s">
        <v>280</v>
      </c>
      <c r="E552" s="242">
        <v>1</v>
      </c>
      <c r="F552" s="157" t="s">
        <v>946</v>
      </c>
      <c r="G552" s="241"/>
      <c r="H552" s="241">
        <v>488.36419999999998</v>
      </c>
      <c r="I552" s="234">
        <f t="shared" si="10"/>
        <v>488.36419999999998</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384</v>
      </c>
      <c r="B553" s="244" t="s">
        <v>98</v>
      </c>
      <c r="C553" s="243" t="s">
        <v>373</v>
      </c>
      <c r="D553" s="243" t="s">
        <v>184</v>
      </c>
      <c r="E553" s="242">
        <v>1</v>
      </c>
      <c r="F553" s="157" t="s">
        <v>818</v>
      </c>
      <c r="G553" s="241"/>
      <c r="H553" s="241">
        <v>488.36419999999998</v>
      </c>
      <c r="I553" s="234">
        <f t="shared" si="10"/>
        <v>488.36419999999998</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819</v>
      </c>
      <c r="B554" s="244" t="s">
        <v>94</v>
      </c>
      <c r="C554" s="243" t="s">
        <v>288</v>
      </c>
      <c r="D554" s="243" t="s">
        <v>184</v>
      </c>
      <c r="E554" s="242">
        <v>1</v>
      </c>
      <c r="F554" s="157" t="s">
        <v>822</v>
      </c>
      <c r="G554" s="241"/>
      <c r="H554" s="241">
        <v>1200.6885</v>
      </c>
      <c r="I554" s="234">
        <f t="shared" si="10"/>
        <v>1200.6885</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404</v>
      </c>
      <c r="B555" s="244" t="s">
        <v>387</v>
      </c>
      <c r="C555" s="243" t="s">
        <v>288</v>
      </c>
      <c r="D555" s="243" t="s">
        <v>280</v>
      </c>
      <c r="E555" s="242">
        <v>1</v>
      </c>
      <c r="F555" s="158" t="s">
        <v>357</v>
      </c>
      <c r="G555" s="241"/>
      <c r="H555" s="241">
        <v>436.04270000000002</v>
      </c>
      <c r="I555" s="234">
        <f t="shared" si="10"/>
        <v>436.04270000000002</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65" t="s">
        <v>386</v>
      </c>
      <c r="B556" s="244" t="s">
        <v>102</v>
      </c>
      <c r="C556" s="243" t="s">
        <v>288</v>
      </c>
      <c r="D556" s="243" t="s">
        <v>280</v>
      </c>
      <c r="E556" s="242">
        <v>1</v>
      </c>
      <c r="F556" s="158" t="s">
        <v>973</v>
      </c>
      <c r="G556" s="241"/>
      <c r="H556" s="241">
        <v>401.1617</v>
      </c>
      <c r="I556" s="234">
        <f t="shared" si="10"/>
        <v>401.1617</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820</v>
      </c>
      <c r="B557" s="244" t="s">
        <v>94</v>
      </c>
      <c r="C557" s="243" t="s">
        <v>288</v>
      </c>
      <c r="D557" s="243" t="s">
        <v>280</v>
      </c>
      <c r="E557" s="242">
        <v>1</v>
      </c>
      <c r="F557" s="157" t="s">
        <v>824</v>
      </c>
      <c r="G557" s="241"/>
      <c r="H557" s="241">
        <v>1200.6885</v>
      </c>
      <c r="I557" s="234">
        <f t="shared" si="10"/>
        <v>1200.6885</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244" t="s">
        <v>388</v>
      </c>
      <c r="C558" s="243" t="s">
        <v>288</v>
      </c>
      <c r="D558" s="243" t="s">
        <v>280</v>
      </c>
      <c r="E558" s="242">
        <v>1</v>
      </c>
      <c r="F558" s="157" t="s">
        <v>823</v>
      </c>
      <c r="G558" s="241"/>
      <c r="H558" s="241">
        <v>732.54629999999997</v>
      </c>
      <c r="I558" s="234">
        <f t="shared" si="10"/>
        <v>732.54629999999997</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821</v>
      </c>
      <c r="B559" s="244" t="s">
        <v>94</v>
      </c>
      <c r="C559" s="243" t="s">
        <v>288</v>
      </c>
      <c r="D559" s="243" t="s">
        <v>280</v>
      </c>
      <c r="E559" s="242">
        <v>1</v>
      </c>
      <c r="F559" s="164" t="s">
        <v>826</v>
      </c>
      <c r="G559" s="241"/>
      <c r="H559" s="241">
        <v>1200.6885</v>
      </c>
      <c r="I559" s="234">
        <f t="shared" si="10"/>
        <v>1200.6885</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244" t="s">
        <v>388</v>
      </c>
      <c r="C560" s="243" t="s">
        <v>288</v>
      </c>
      <c r="D560" s="243" t="s">
        <v>280</v>
      </c>
      <c r="E560" s="242">
        <v>1</v>
      </c>
      <c r="F560" s="157" t="s">
        <v>827</v>
      </c>
      <c r="G560" s="241"/>
      <c r="H560" s="241">
        <v>732.54629999999997</v>
      </c>
      <c r="I560" s="234">
        <f t="shared" si="10"/>
        <v>732.54629999999997</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404</v>
      </c>
      <c r="B561" s="244" t="s">
        <v>387</v>
      </c>
      <c r="C561" s="243" t="s">
        <v>288</v>
      </c>
      <c r="D561" s="243" t="s">
        <v>280</v>
      </c>
      <c r="E561" s="242">
        <v>1</v>
      </c>
      <c r="F561" s="157" t="s">
        <v>828</v>
      </c>
      <c r="G561" s="241"/>
      <c r="H561" s="241">
        <v>436.04270000000002</v>
      </c>
      <c r="I561" s="234">
        <f t="shared" si="10"/>
        <v>436.04270000000002</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829</v>
      </c>
      <c r="B562" s="244" t="s">
        <v>94</v>
      </c>
      <c r="C562" s="243" t="s">
        <v>924</v>
      </c>
      <c r="D562" s="243" t="s">
        <v>280</v>
      </c>
      <c r="E562" s="242">
        <v>1</v>
      </c>
      <c r="F562" s="157" t="s">
        <v>849</v>
      </c>
      <c r="G562" s="241"/>
      <c r="H562" s="241">
        <v>1200.6885</v>
      </c>
      <c r="I562" s="234">
        <f t="shared" si="10"/>
        <v>1200.6885</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244" t="s">
        <v>388</v>
      </c>
      <c r="C563" s="243" t="s">
        <v>924</v>
      </c>
      <c r="D563" s="243" t="s">
        <v>280</v>
      </c>
      <c r="E563" s="242">
        <v>1</v>
      </c>
      <c r="F563" s="158" t="s">
        <v>850</v>
      </c>
      <c r="G563" s="241"/>
      <c r="H563" s="241">
        <v>732.54629999999997</v>
      </c>
      <c r="I563" s="234">
        <f t="shared" si="10"/>
        <v>732.54629999999997</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244" t="s">
        <v>388</v>
      </c>
      <c r="C564" s="243" t="s">
        <v>924</v>
      </c>
      <c r="D564" s="243" t="s">
        <v>280</v>
      </c>
      <c r="E564" s="242">
        <v>1</v>
      </c>
      <c r="F564" s="158" t="s">
        <v>943</v>
      </c>
      <c r="G564" s="241"/>
      <c r="H564" s="241">
        <v>732.54629999999997</v>
      </c>
      <c r="I564" s="234">
        <f t="shared" si="10"/>
        <v>732.54629999999997</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244" t="s">
        <v>388</v>
      </c>
      <c r="C565" s="243" t="s">
        <v>924</v>
      </c>
      <c r="D565" s="243" t="s">
        <v>280</v>
      </c>
      <c r="E565" s="242">
        <v>1</v>
      </c>
      <c r="F565" s="158" t="s">
        <v>948</v>
      </c>
      <c r="G565" s="241"/>
      <c r="H565" s="241">
        <v>732.54629999999997</v>
      </c>
      <c r="I565" s="234">
        <f t="shared" si="10"/>
        <v>732.54629999999997</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244" t="s">
        <v>388</v>
      </c>
      <c r="C566" s="243" t="s">
        <v>924</v>
      </c>
      <c r="D566" s="243" t="s">
        <v>280</v>
      </c>
      <c r="E566" s="242">
        <v>1</v>
      </c>
      <c r="F566" s="158" t="s">
        <v>851</v>
      </c>
      <c r="G566" s="241"/>
      <c r="H566" s="241">
        <v>732.54629999999997</v>
      </c>
      <c r="I566" s="234">
        <f t="shared" si="10"/>
        <v>732.54629999999997</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830</v>
      </c>
      <c r="B567" s="244" t="s">
        <v>94</v>
      </c>
      <c r="C567" s="243" t="s">
        <v>924</v>
      </c>
      <c r="D567" s="243" t="s">
        <v>280</v>
      </c>
      <c r="E567" s="242">
        <v>1</v>
      </c>
      <c r="F567" s="157" t="s">
        <v>852</v>
      </c>
      <c r="G567" s="241"/>
      <c r="H567" s="241">
        <v>1200.6885</v>
      </c>
      <c r="I567" s="234">
        <f t="shared" si="10"/>
        <v>1200.6885</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244" t="s">
        <v>388</v>
      </c>
      <c r="C568" s="243" t="s">
        <v>924</v>
      </c>
      <c r="D568" s="243" t="s">
        <v>280</v>
      </c>
      <c r="E568" s="242">
        <v>1</v>
      </c>
      <c r="F568" s="158" t="s">
        <v>853</v>
      </c>
      <c r="G568" s="241"/>
      <c r="H568" s="241">
        <v>732.54629999999997</v>
      </c>
      <c r="I568" s="234">
        <f t="shared" si="10"/>
        <v>732.54629999999997</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244" t="s">
        <v>388</v>
      </c>
      <c r="C569" s="243" t="s">
        <v>924</v>
      </c>
      <c r="D569" s="243" t="s">
        <v>280</v>
      </c>
      <c r="E569" s="242">
        <v>1</v>
      </c>
      <c r="F569" s="158" t="s">
        <v>854</v>
      </c>
      <c r="G569" s="241"/>
      <c r="H569" s="241">
        <v>732.54629999999997</v>
      </c>
      <c r="I569" s="234">
        <f t="shared" si="10"/>
        <v>732.54629999999997</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244" t="s">
        <v>388</v>
      </c>
      <c r="C570" s="243" t="s">
        <v>924</v>
      </c>
      <c r="D570" s="243" t="s">
        <v>280</v>
      </c>
      <c r="E570" s="242">
        <v>1</v>
      </c>
      <c r="F570" s="158" t="s">
        <v>949</v>
      </c>
      <c r="G570" s="241"/>
      <c r="H570" s="241">
        <v>732.54629999999997</v>
      </c>
      <c r="I570" s="234">
        <f t="shared" si="10"/>
        <v>732.54629999999997</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383</v>
      </c>
      <c r="B571" s="244" t="s">
        <v>388</v>
      </c>
      <c r="C571" s="243" t="s">
        <v>924</v>
      </c>
      <c r="D571" s="243" t="s">
        <v>280</v>
      </c>
      <c r="E571" s="242">
        <v>1</v>
      </c>
      <c r="F571" s="157" t="s">
        <v>855</v>
      </c>
      <c r="G571" s="241"/>
      <c r="H571" s="241">
        <v>732.54629999999997</v>
      </c>
      <c r="I571" s="234">
        <f t="shared" si="10"/>
        <v>732.54629999999997</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831</v>
      </c>
      <c r="B572" s="244" t="s">
        <v>94</v>
      </c>
      <c r="C572" s="243" t="s">
        <v>924</v>
      </c>
      <c r="D572" s="243" t="s">
        <v>280</v>
      </c>
      <c r="E572" s="242">
        <v>1</v>
      </c>
      <c r="F572" s="160" t="s">
        <v>856</v>
      </c>
      <c r="G572" s="241"/>
      <c r="H572" s="241">
        <v>1200.6885</v>
      </c>
      <c r="I572" s="234">
        <f t="shared" si="10"/>
        <v>1200.6885</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244" t="s">
        <v>388</v>
      </c>
      <c r="C573" s="243" t="s">
        <v>924</v>
      </c>
      <c r="D573" s="243" t="s">
        <v>280</v>
      </c>
      <c r="E573" s="242">
        <v>1</v>
      </c>
      <c r="F573" s="160" t="s">
        <v>857</v>
      </c>
      <c r="G573" s="241"/>
      <c r="H573" s="241">
        <v>732.54629999999997</v>
      </c>
      <c r="I573" s="234">
        <f t="shared" si="10"/>
        <v>732.54629999999997</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244" t="s">
        <v>388</v>
      </c>
      <c r="C574" s="243" t="s">
        <v>924</v>
      </c>
      <c r="D574" s="243" t="s">
        <v>280</v>
      </c>
      <c r="E574" s="242">
        <v>1</v>
      </c>
      <c r="F574" s="158" t="s">
        <v>858</v>
      </c>
      <c r="G574" s="241"/>
      <c r="H574" s="241">
        <v>732.54629999999997</v>
      </c>
      <c r="I574" s="234">
        <f t="shared" si="10"/>
        <v>732.54629999999997</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383</v>
      </c>
      <c r="B575" s="244" t="s">
        <v>388</v>
      </c>
      <c r="C575" s="243" t="s">
        <v>924</v>
      </c>
      <c r="D575" s="243" t="s">
        <v>280</v>
      </c>
      <c r="E575" s="242">
        <v>1</v>
      </c>
      <c r="F575" s="160" t="s">
        <v>859</v>
      </c>
      <c r="G575" s="241"/>
      <c r="H575" s="241">
        <v>732.54629999999997</v>
      </c>
      <c r="I575" s="234">
        <f t="shared" si="10"/>
        <v>732.54629999999997</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832</v>
      </c>
      <c r="B576" s="244" t="s">
        <v>94</v>
      </c>
      <c r="C576" s="243" t="s">
        <v>924</v>
      </c>
      <c r="D576" s="243" t="s">
        <v>280</v>
      </c>
      <c r="E576" s="242">
        <v>1</v>
      </c>
      <c r="F576" s="157" t="s">
        <v>860</v>
      </c>
      <c r="G576" s="241"/>
      <c r="H576" s="241">
        <v>1200.6885</v>
      </c>
      <c r="I576" s="234">
        <f t="shared" si="10"/>
        <v>1200.6885</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244" t="s">
        <v>388</v>
      </c>
      <c r="C577" s="243" t="s">
        <v>924</v>
      </c>
      <c r="D577" s="243" t="s">
        <v>280</v>
      </c>
      <c r="E577" s="242">
        <v>1</v>
      </c>
      <c r="F577" s="158" t="s">
        <v>861</v>
      </c>
      <c r="G577" s="241"/>
      <c r="H577" s="241">
        <v>732.54629999999997</v>
      </c>
      <c r="I577" s="234">
        <f t="shared" si="10"/>
        <v>732.54629999999997</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244" t="s">
        <v>388</v>
      </c>
      <c r="C578" s="243" t="s">
        <v>924</v>
      </c>
      <c r="D578" s="243" t="s">
        <v>280</v>
      </c>
      <c r="E578" s="242">
        <v>1</v>
      </c>
      <c r="F578" s="163" t="s">
        <v>862</v>
      </c>
      <c r="G578" s="241"/>
      <c r="H578" s="241">
        <v>732.54629999999997</v>
      </c>
      <c r="I578" s="234">
        <f t="shared" si="10"/>
        <v>732.54629999999997</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383</v>
      </c>
      <c r="B579" s="244" t="s">
        <v>388</v>
      </c>
      <c r="C579" s="243" t="s">
        <v>924</v>
      </c>
      <c r="D579" s="243" t="s">
        <v>280</v>
      </c>
      <c r="E579" s="242">
        <v>1</v>
      </c>
      <c r="F579" s="157" t="s">
        <v>863</v>
      </c>
      <c r="G579" s="241"/>
      <c r="H579" s="241">
        <v>732.54629999999997</v>
      </c>
      <c r="I579" s="234">
        <f t="shared" si="10"/>
        <v>732.54629999999997</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833</v>
      </c>
      <c r="B580" s="244" t="s">
        <v>94</v>
      </c>
      <c r="C580" s="243" t="s">
        <v>924</v>
      </c>
      <c r="D580" s="243" t="s">
        <v>280</v>
      </c>
      <c r="E580" s="242">
        <v>1</v>
      </c>
      <c r="F580" s="157" t="s">
        <v>864</v>
      </c>
      <c r="G580" s="241"/>
      <c r="H580" s="241">
        <v>1200.6885</v>
      </c>
      <c r="I580" s="234">
        <f t="shared" si="10"/>
        <v>1200.6885</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244" t="s">
        <v>388</v>
      </c>
      <c r="C581" s="243" t="s">
        <v>924</v>
      </c>
      <c r="D581" s="243" t="s">
        <v>280</v>
      </c>
      <c r="E581" s="242">
        <v>1</v>
      </c>
      <c r="F581" s="157" t="s">
        <v>865</v>
      </c>
      <c r="G581" s="241"/>
      <c r="H581" s="241">
        <v>732.54629999999997</v>
      </c>
      <c r="I581" s="234">
        <f t="shared" si="10"/>
        <v>732.54629999999997</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244" t="s">
        <v>388</v>
      </c>
      <c r="C582" s="243" t="s">
        <v>924</v>
      </c>
      <c r="D582" s="243" t="s">
        <v>280</v>
      </c>
      <c r="E582" s="242">
        <v>1</v>
      </c>
      <c r="F582" s="151" t="s">
        <v>866</v>
      </c>
      <c r="G582" s="241"/>
      <c r="H582" s="241">
        <v>732.54629999999997</v>
      </c>
      <c r="I582" s="234">
        <f t="shared" si="10"/>
        <v>732.54629999999997</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383</v>
      </c>
      <c r="B583" s="244" t="s">
        <v>388</v>
      </c>
      <c r="C583" s="243" t="s">
        <v>924</v>
      </c>
      <c r="D583" s="243" t="s">
        <v>280</v>
      </c>
      <c r="E583" s="242">
        <v>1</v>
      </c>
      <c r="F583" s="158" t="s">
        <v>867</v>
      </c>
      <c r="G583" s="241"/>
      <c r="H583" s="241">
        <v>732.54629999999997</v>
      </c>
      <c r="I583" s="234">
        <f t="shared" si="10"/>
        <v>732.54629999999997</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834</v>
      </c>
      <c r="B584" s="244" t="s">
        <v>94</v>
      </c>
      <c r="C584" s="243" t="s">
        <v>924</v>
      </c>
      <c r="D584" s="243" t="s">
        <v>280</v>
      </c>
      <c r="E584" s="242">
        <v>1</v>
      </c>
      <c r="F584" s="157" t="s">
        <v>868</v>
      </c>
      <c r="G584" s="241"/>
      <c r="H584" s="241">
        <v>1200.6885</v>
      </c>
      <c r="I584" s="234">
        <f t="shared" ref="I584:I643" si="11">SUM(G584:H584)</f>
        <v>1200.6885</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244" t="s">
        <v>388</v>
      </c>
      <c r="C585" s="243" t="s">
        <v>924</v>
      </c>
      <c r="D585" s="243" t="s">
        <v>280</v>
      </c>
      <c r="E585" s="242">
        <v>1</v>
      </c>
      <c r="F585" s="156" t="s">
        <v>869</v>
      </c>
      <c r="G585" s="241"/>
      <c r="H585" s="241">
        <v>732.54629999999997</v>
      </c>
      <c r="I585" s="234">
        <f t="shared" si="11"/>
        <v>732.54629999999997</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244" t="s">
        <v>388</v>
      </c>
      <c r="C586" s="243" t="s">
        <v>924</v>
      </c>
      <c r="D586" s="243" t="s">
        <v>280</v>
      </c>
      <c r="E586" s="242">
        <v>1</v>
      </c>
      <c r="F586" s="157" t="s">
        <v>870</v>
      </c>
      <c r="G586" s="241"/>
      <c r="H586" s="241">
        <v>732.54629999999997</v>
      </c>
      <c r="I586" s="234">
        <f t="shared" si="11"/>
        <v>732.54629999999997</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383</v>
      </c>
      <c r="B587" s="244" t="s">
        <v>388</v>
      </c>
      <c r="C587" s="243" t="s">
        <v>924</v>
      </c>
      <c r="D587" s="243" t="s">
        <v>280</v>
      </c>
      <c r="E587" s="242">
        <v>1</v>
      </c>
      <c r="F587" s="158" t="s">
        <v>871</v>
      </c>
      <c r="G587" s="241"/>
      <c r="H587" s="241">
        <v>732.54629999999997</v>
      </c>
      <c r="I587" s="234">
        <f t="shared" si="11"/>
        <v>732.54629999999997</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835</v>
      </c>
      <c r="B588" s="244" t="s">
        <v>94</v>
      </c>
      <c r="C588" s="243" t="s">
        <v>924</v>
      </c>
      <c r="D588" s="243" t="s">
        <v>280</v>
      </c>
      <c r="E588" s="242">
        <v>1</v>
      </c>
      <c r="F588" s="157" t="s">
        <v>947</v>
      </c>
      <c r="G588" s="241"/>
      <c r="H588" s="241">
        <v>1200.6885</v>
      </c>
      <c r="I588" s="234">
        <f t="shared" si="11"/>
        <v>1200.6885</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244" t="s">
        <v>388</v>
      </c>
      <c r="C589" s="243" t="s">
        <v>924</v>
      </c>
      <c r="D589" s="243" t="s">
        <v>280</v>
      </c>
      <c r="E589" s="242">
        <v>1</v>
      </c>
      <c r="F589" s="157" t="s">
        <v>872</v>
      </c>
      <c r="G589" s="241"/>
      <c r="H589" s="241">
        <v>732.54629999999997</v>
      </c>
      <c r="I589" s="234">
        <f t="shared" si="11"/>
        <v>732.54629999999997</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244" t="s">
        <v>388</v>
      </c>
      <c r="C590" s="243" t="s">
        <v>924</v>
      </c>
      <c r="D590" s="243" t="s">
        <v>280</v>
      </c>
      <c r="E590" s="242">
        <v>1</v>
      </c>
      <c r="F590" s="157" t="s">
        <v>873</v>
      </c>
      <c r="G590" s="241"/>
      <c r="H590" s="241">
        <v>732.54629999999997</v>
      </c>
      <c r="I590" s="234">
        <f t="shared" si="11"/>
        <v>732.54629999999997</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383</v>
      </c>
      <c r="B591" s="244" t="s">
        <v>388</v>
      </c>
      <c r="C591" s="243" t="s">
        <v>924</v>
      </c>
      <c r="D591" s="243" t="s">
        <v>280</v>
      </c>
      <c r="E591" s="242">
        <v>1</v>
      </c>
      <c r="F591" s="157" t="s">
        <v>874</v>
      </c>
      <c r="G591" s="241"/>
      <c r="H591" s="241">
        <v>732.54629999999997</v>
      </c>
      <c r="I591" s="234">
        <f t="shared" si="11"/>
        <v>732.54629999999997</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836</v>
      </c>
      <c r="B592" s="244" t="s">
        <v>94</v>
      </c>
      <c r="C592" s="243" t="s">
        <v>924</v>
      </c>
      <c r="D592" s="243" t="s">
        <v>280</v>
      </c>
      <c r="E592" s="242">
        <v>1</v>
      </c>
      <c r="F592" s="157" t="s">
        <v>875</v>
      </c>
      <c r="G592" s="241"/>
      <c r="H592" s="241">
        <v>1200.6885</v>
      </c>
      <c r="I592" s="234">
        <f t="shared" si="11"/>
        <v>1200.6885</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383</v>
      </c>
      <c r="B593" s="244" t="s">
        <v>388</v>
      </c>
      <c r="C593" s="243" t="s">
        <v>924</v>
      </c>
      <c r="D593" s="243" t="s">
        <v>280</v>
      </c>
      <c r="E593" s="242">
        <v>1</v>
      </c>
      <c r="F593" s="157" t="s">
        <v>876</v>
      </c>
      <c r="G593" s="241"/>
      <c r="H593" s="241">
        <v>732.54629999999997</v>
      </c>
      <c r="I593" s="234">
        <f t="shared" si="11"/>
        <v>732.54629999999997</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55" t="s">
        <v>383</v>
      </c>
      <c r="B594" s="244" t="s">
        <v>388</v>
      </c>
      <c r="C594" s="243" t="s">
        <v>924</v>
      </c>
      <c r="D594" s="243" t="s">
        <v>280</v>
      </c>
      <c r="E594" s="242">
        <v>1</v>
      </c>
      <c r="F594" s="158" t="s">
        <v>877</v>
      </c>
      <c r="G594" s="241"/>
      <c r="H594" s="241">
        <v>732.54629999999997</v>
      </c>
      <c r="I594" s="234">
        <f t="shared" si="11"/>
        <v>732.54629999999997</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383</v>
      </c>
      <c r="B595" s="244" t="s">
        <v>388</v>
      </c>
      <c r="C595" s="243" t="s">
        <v>924</v>
      </c>
      <c r="D595" s="243" t="s">
        <v>280</v>
      </c>
      <c r="E595" s="242">
        <v>1</v>
      </c>
      <c r="F595" s="157" t="s">
        <v>878</v>
      </c>
      <c r="G595" s="241"/>
      <c r="H595" s="241">
        <v>732.54629999999997</v>
      </c>
      <c r="I595" s="234">
        <f t="shared" si="11"/>
        <v>732.54629999999997</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837</v>
      </c>
      <c r="B596" s="244" t="s">
        <v>94</v>
      </c>
      <c r="C596" s="243" t="s">
        <v>924</v>
      </c>
      <c r="D596" s="243" t="s">
        <v>280</v>
      </c>
      <c r="E596" s="242">
        <v>1</v>
      </c>
      <c r="F596" s="157" t="s">
        <v>879</v>
      </c>
      <c r="G596" s="241"/>
      <c r="H596" s="241">
        <v>1200.6885</v>
      </c>
      <c r="I596" s="234">
        <f t="shared" si="11"/>
        <v>1200.6885</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244" t="s">
        <v>388</v>
      </c>
      <c r="C597" s="243" t="s">
        <v>924</v>
      </c>
      <c r="D597" s="243" t="s">
        <v>280</v>
      </c>
      <c r="E597" s="242">
        <v>1</v>
      </c>
      <c r="F597" s="161" t="s">
        <v>990</v>
      </c>
      <c r="G597" s="241"/>
      <c r="H597" s="241">
        <v>732.54629999999997</v>
      </c>
      <c r="I597" s="234">
        <f t="shared" si="11"/>
        <v>732.54629999999997</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244" t="s">
        <v>388</v>
      </c>
      <c r="C598" s="243" t="s">
        <v>924</v>
      </c>
      <c r="D598" s="243" t="s">
        <v>280</v>
      </c>
      <c r="E598" s="242">
        <v>1</v>
      </c>
      <c r="F598" s="158" t="s">
        <v>881</v>
      </c>
      <c r="G598" s="241"/>
      <c r="H598" s="241">
        <v>732.54629999999997</v>
      </c>
      <c r="I598" s="234">
        <f t="shared" si="11"/>
        <v>732.54629999999997</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62" t="s">
        <v>383</v>
      </c>
      <c r="B599" s="244" t="s">
        <v>388</v>
      </c>
      <c r="C599" s="243" t="s">
        <v>924</v>
      </c>
      <c r="D599" s="243" t="s">
        <v>280</v>
      </c>
      <c r="E599" s="242">
        <v>1</v>
      </c>
      <c r="F599" s="161" t="s">
        <v>882</v>
      </c>
      <c r="G599" s="241"/>
      <c r="H599" s="241">
        <v>732.54629999999997</v>
      </c>
      <c r="I599" s="234">
        <f t="shared" si="11"/>
        <v>732.54629999999997</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838</v>
      </c>
      <c r="B600" s="244" t="s">
        <v>94</v>
      </c>
      <c r="C600" s="243" t="s">
        <v>924</v>
      </c>
      <c r="D600" s="243" t="s">
        <v>280</v>
      </c>
      <c r="E600" s="242">
        <v>1</v>
      </c>
      <c r="F600" s="157" t="s">
        <v>883</v>
      </c>
      <c r="G600" s="241"/>
      <c r="H600" s="241">
        <v>1200.6885</v>
      </c>
      <c r="I600" s="234">
        <f t="shared" si="11"/>
        <v>1200.6885</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244" t="s">
        <v>388</v>
      </c>
      <c r="C601" s="243" t="s">
        <v>924</v>
      </c>
      <c r="D601" s="243" t="s">
        <v>280</v>
      </c>
      <c r="E601" s="242">
        <v>1</v>
      </c>
      <c r="F601" s="158" t="s">
        <v>884</v>
      </c>
      <c r="G601" s="241"/>
      <c r="H601" s="241">
        <v>732.54629999999997</v>
      </c>
      <c r="I601" s="234">
        <f t="shared" si="11"/>
        <v>732.54629999999997</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244" t="s">
        <v>388</v>
      </c>
      <c r="C602" s="243" t="s">
        <v>924</v>
      </c>
      <c r="D602" s="243" t="s">
        <v>280</v>
      </c>
      <c r="E602" s="242">
        <v>1</v>
      </c>
      <c r="F602" s="157" t="s">
        <v>885</v>
      </c>
      <c r="G602" s="241"/>
      <c r="H602" s="241">
        <v>732.54629999999997</v>
      </c>
      <c r="I602" s="234">
        <f t="shared" si="11"/>
        <v>732.54629999999997</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383</v>
      </c>
      <c r="B603" s="244" t="s">
        <v>388</v>
      </c>
      <c r="C603" s="243" t="s">
        <v>924</v>
      </c>
      <c r="D603" s="243" t="s">
        <v>280</v>
      </c>
      <c r="E603" s="242">
        <v>1</v>
      </c>
      <c r="F603" s="157" t="s">
        <v>886</v>
      </c>
      <c r="G603" s="241"/>
      <c r="H603" s="241">
        <v>732.54629999999997</v>
      </c>
      <c r="I603" s="234">
        <f t="shared" si="11"/>
        <v>732.54629999999997</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839</v>
      </c>
      <c r="B604" s="244" t="s">
        <v>94</v>
      </c>
      <c r="C604" s="243" t="s">
        <v>924</v>
      </c>
      <c r="D604" s="243" t="s">
        <v>280</v>
      </c>
      <c r="E604" s="242">
        <v>1</v>
      </c>
      <c r="F604" s="151" t="s">
        <v>887</v>
      </c>
      <c r="G604" s="241"/>
      <c r="H604" s="241">
        <v>1200.6885</v>
      </c>
      <c r="I604" s="234">
        <f t="shared" si="11"/>
        <v>1200.6885</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244" t="s">
        <v>388</v>
      </c>
      <c r="C605" s="243" t="s">
        <v>924</v>
      </c>
      <c r="D605" s="243" t="s">
        <v>280</v>
      </c>
      <c r="E605" s="242">
        <v>1</v>
      </c>
      <c r="F605" s="156" t="s">
        <v>888</v>
      </c>
      <c r="G605" s="241"/>
      <c r="H605" s="241">
        <v>732.54629999999997</v>
      </c>
      <c r="I605" s="234">
        <f t="shared" si="11"/>
        <v>732.54629999999997</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244" t="s">
        <v>388</v>
      </c>
      <c r="C606" s="243" t="s">
        <v>924</v>
      </c>
      <c r="D606" s="243" t="s">
        <v>280</v>
      </c>
      <c r="E606" s="242">
        <v>1</v>
      </c>
      <c r="F606" s="151" t="s">
        <v>889</v>
      </c>
      <c r="G606" s="241"/>
      <c r="H606" s="241">
        <v>732.54629999999997</v>
      </c>
      <c r="I606" s="234">
        <f t="shared" si="11"/>
        <v>732.54629999999997</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383</v>
      </c>
      <c r="B607" s="244" t="s">
        <v>388</v>
      </c>
      <c r="C607" s="243" t="s">
        <v>924</v>
      </c>
      <c r="D607" s="243" t="s">
        <v>280</v>
      </c>
      <c r="E607" s="242">
        <v>1</v>
      </c>
      <c r="F607" s="157" t="s">
        <v>890</v>
      </c>
      <c r="G607" s="241"/>
      <c r="H607" s="241">
        <v>732.54629999999997</v>
      </c>
      <c r="I607" s="234">
        <f t="shared" si="11"/>
        <v>732.54629999999997</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840</v>
      </c>
      <c r="B608" s="244" t="s">
        <v>94</v>
      </c>
      <c r="C608" s="243" t="s">
        <v>924</v>
      </c>
      <c r="D608" s="243" t="s">
        <v>280</v>
      </c>
      <c r="E608" s="242">
        <v>1</v>
      </c>
      <c r="F608" s="151" t="s">
        <v>944</v>
      </c>
      <c r="G608" s="241"/>
      <c r="H608" s="241">
        <v>1200.6885</v>
      </c>
      <c r="I608" s="234">
        <f t="shared" si="11"/>
        <v>1200.6885</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244" t="s">
        <v>388</v>
      </c>
      <c r="C609" s="243" t="s">
        <v>924</v>
      </c>
      <c r="D609" s="243" t="s">
        <v>280</v>
      </c>
      <c r="E609" s="242">
        <v>1</v>
      </c>
      <c r="F609" s="158" t="s">
        <v>891</v>
      </c>
      <c r="G609" s="241"/>
      <c r="H609" s="241">
        <v>732.54629999999997</v>
      </c>
      <c r="I609" s="234">
        <f t="shared" si="11"/>
        <v>732.54629999999997</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244" t="s">
        <v>388</v>
      </c>
      <c r="C610" s="243" t="s">
        <v>924</v>
      </c>
      <c r="D610" s="243" t="s">
        <v>280</v>
      </c>
      <c r="E610" s="242">
        <v>1</v>
      </c>
      <c r="F610" s="158" t="s">
        <v>892</v>
      </c>
      <c r="G610" s="241"/>
      <c r="H610" s="241">
        <v>732.54629999999997</v>
      </c>
      <c r="I610" s="234">
        <f t="shared" si="11"/>
        <v>732.54629999999997</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383</v>
      </c>
      <c r="B611" s="244" t="s">
        <v>388</v>
      </c>
      <c r="C611" s="243" t="s">
        <v>924</v>
      </c>
      <c r="D611" s="243" t="s">
        <v>280</v>
      </c>
      <c r="E611" s="242">
        <v>1</v>
      </c>
      <c r="F611" s="157" t="s">
        <v>893</v>
      </c>
      <c r="G611" s="241"/>
      <c r="H611" s="241">
        <v>732.54629999999997</v>
      </c>
      <c r="I611" s="234">
        <f t="shared" si="11"/>
        <v>732.54629999999997</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841</v>
      </c>
      <c r="B612" s="244" t="s">
        <v>94</v>
      </c>
      <c r="C612" s="243" t="s">
        <v>924</v>
      </c>
      <c r="D612" s="243" t="s">
        <v>280</v>
      </c>
      <c r="E612" s="242">
        <v>1</v>
      </c>
      <c r="F612" s="157" t="s">
        <v>894</v>
      </c>
      <c r="G612" s="241"/>
      <c r="H612" s="241">
        <v>1200.6885</v>
      </c>
      <c r="I612" s="234">
        <f t="shared" si="11"/>
        <v>1200.6885</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244" t="s">
        <v>388</v>
      </c>
      <c r="C613" s="243" t="s">
        <v>924</v>
      </c>
      <c r="D613" s="243" t="s">
        <v>280</v>
      </c>
      <c r="E613" s="242">
        <v>1</v>
      </c>
      <c r="F613" s="157" t="s">
        <v>895</v>
      </c>
      <c r="G613" s="241"/>
      <c r="H613" s="241">
        <v>732.54629999999997</v>
      </c>
      <c r="I613" s="234">
        <f t="shared" si="11"/>
        <v>732.54629999999997</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244" t="s">
        <v>388</v>
      </c>
      <c r="C614" s="243" t="s">
        <v>924</v>
      </c>
      <c r="D614" s="243" t="s">
        <v>280</v>
      </c>
      <c r="E614" s="242">
        <v>1</v>
      </c>
      <c r="F614" s="160" t="s">
        <v>896</v>
      </c>
      <c r="G614" s="241"/>
      <c r="H614" s="241">
        <v>732.54629999999997</v>
      </c>
      <c r="I614" s="234">
        <f t="shared" si="11"/>
        <v>732.54629999999997</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383</v>
      </c>
      <c r="B615" s="244" t="s">
        <v>388</v>
      </c>
      <c r="C615" s="243" t="s">
        <v>924</v>
      </c>
      <c r="D615" s="243" t="s">
        <v>280</v>
      </c>
      <c r="E615" s="242">
        <v>1</v>
      </c>
      <c r="F615" s="157" t="s">
        <v>897</v>
      </c>
      <c r="G615" s="241"/>
      <c r="H615" s="241">
        <v>732.54629999999997</v>
      </c>
      <c r="I615" s="234">
        <f t="shared" si="11"/>
        <v>732.54629999999997</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842</v>
      </c>
      <c r="B616" s="244" t="s">
        <v>94</v>
      </c>
      <c r="C616" s="243" t="s">
        <v>924</v>
      </c>
      <c r="D616" s="243" t="s">
        <v>280</v>
      </c>
      <c r="E616" s="242">
        <v>1</v>
      </c>
      <c r="F616" s="158" t="s">
        <v>898</v>
      </c>
      <c r="G616" s="241"/>
      <c r="H616" s="241">
        <v>1200.6885</v>
      </c>
      <c r="I616" s="234">
        <f t="shared" si="11"/>
        <v>1200.6885</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244" t="s">
        <v>388</v>
      </c>
      <c r="C617" s="243" t="s">
        <v>924</v>
      </c>
      <c r="D617" s="243" t="s">
        <v>280</v>
      </c>
      <c r="E617" s="242">
        <v>1</v>
      </c>
      <c r="F617" s="158" t="s">
        <v>899</v>
      </c>
      <c r="G617" s="241"/>
      <c r="H617" s="241">
        <v>732.54629999999997</v>
      </c>
      <c r="I617" s="234">
        <f t="shared" si="11"/>
        <v>732.54629999999997</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244" t="s">
        <v>388</v>
      </c>
      <c r="C618" s="243" t="s">
        <v>924</v>
      </c>
      <c r="D618" s="243" t="s">
        <v>280</v>
      </c>
      <c r="E618" s="242">
        <v>1</v>
      </c>
      <c r="F618" s="156" t="s">
        <v>900</v>
      </c>
      <c r="G618" s="241"/>
      <c r="H618" s="241">
        <v>732.54629999999997</v>
      </c>
      <c r="I618" s="234">
        <f t="shared" si="11"/>
        <v>732.54629999999997</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383</v>
      </c>
      <c r="B619" s="244" t="s">
        <v>388</v>
      </c>
      <c r="C619" s="243" t="s">
        <v>924</v>
      </c>
      <c r="D619" s="243" t="s">
        <v>280</v>
      </c>
      <c r="E619" s="242">
        <v>1</v>
      </c>
      <c r="F619" s="157" t="s">
        <v>901</v>
      </c>
      <c r="G619" s="241"/>
      <c r="H619" s="241">
        <v>732.54629999999997</v>
      </c>
      <c r="I619" s="234">
        <f t="shared" si="11"/>
        <v>732.54629999999997</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843</v>
      </c>
      <c r="B620" s="244" t="s">
        <v>94</v>
      </c>
      <c r="C620" s="243" t="s">
        <v>924</v>
      </c>
      <c r="D620" s="243" t="s">
        <v>280</v>
      </c>
      <c r="E620" s="242">
        <v>1</v>
      </c>
      <c r="F620" s="157" t="s">
        <v>902</v>
      </c>
      <c r="G620" s="241"/>
      <c r="H620" s="241">
        <v>1200.6885</v>
      </c>
      <c r="I620" s="234">
        <f t="shared" si="11"/>
        <v>1200.6885</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244" t="s">
        <v>388</v>
      </c>
      <c r="C621" s="243" t="s">
        <v>924</v>
      </c>
      <c r="D621" s="243" t="s">
        <v>280</v>
      </c>
      <c r="E621" s="242">
        <v>1</v>
      </c>
      <c r="F621" s="157" t="s">
        <v>903</v>
      </c>
      <c r="G621" s="241"/>
      <c r="H621" s="241">
        <v>732.54629999999997</v>
      </c>
      <c r="I621" s="234">
        <f t="shared" si="11"/>
        <v>732.54629999999997</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244" t="s">
        <v>388</v>
      </c>
      <c r="C622" s="243" t="s">
        <v>924</v>
      </c>
      <c r="D622" s="243" t="s">
        <v>368</v>
      </c>
      <c r="E622" s="242">
        <v>1</v>
      </c>
      <c r="F622" s="157" t="s">
        <v>357</v>
      </c>
      <c r="G622" s="241"/>
      <c r="H622" s="241">
        <v>732.54629999999997</v>
      </c>
      <c r="I622" s="234">
        <f t="shared" si="11"/>
        <v>732.54629999999997</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383</v>
      </c>
      <c r="B623" s="244" t="s">
        <v>388</v>
      </c>
      <c r="C623" s="243" t="s">
        <v>924</v>
      </c>
      <c r="D623" s="243" t="s">
        <v>280</v>
      </c>
      <c r="E623" s="242">
        <v>1</v>
      </c>
      <c r="F623" s="157" t="s">
        <v>905</v>
      </c>
      <c r="G623" s="241"/>
      <c r="H623" s="241">
        <v>732.54629999999997</v>
      </c>
      <c r="I623" s="234">
        <f t="shared" si="11"/>
        <v>732.54629999999997</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844</v>
      </c>
      <c r="B624" s="244" t="s">
        <v>94</v>
      </c>
      <c r="C624" s="243" t="s">
        <v>924</v>
      </c>
      <c r="D624" s="243" t="s">
        <v>280</v>
      </c>
      <c r="E624" s="242">
        <v>1</v>
      </c>
      <c r="F624" s="156" t="s">
        <v>906</v>
      </c>
      <c r="G624" s="241"/>
      <c r="H624" s="241">
        <v>1200.6885</v>
      </c>
      <c r="I624" s="234">
        <f t="shared" si="11"/>
        <v>1200.6885</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244" t="s">
        <v>388</v>
      </c>
      <c r="C625" s="243" t="s">
        <v>924</v>
      </c>
      <c r="D625" s="243" t="s">
        <v>280</v>
      </c>
      <c r="E625" s="242">
        <v>1</v>
      </c>
      <c r="F625" s="157" t="s">
        <v>907</v>
      </c>
      <c r="G625" s="241"/>
      <c r="H625" s="241">
        <v>732.54629999999997</v>
      </c>
      <c r="I625" s="234">
        <f t="shared" si="11"/>
        <v>732.54629999999997</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244" t="s">
        <v>388</v>
      </c>
      <c r="C626" s="243" t="s">
        <v>924</v>
      </c>
      <c r="D626" s="243" t="s">
        <v>280</v>
      </c>
      <c r="E626" s="242">
        <v>1</v>
      </c>
      <c r="F626" s="158" t="s">
        <v>933</v>
      </c>
      <c r="G626" s="241"/>
      <c r="H626" s="241">
        <v>732.54629999999997</v>
      </c>
      <c r="I626" s="234">
        <f t="shared" si="11"/>
        <v>732.54629999999997</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383</v>
      </c>
      <c r="B627" s="244" t="s">
        <v>388</v>
      </c>
      <c r="C627" s="243" t="s">
        <v>924</v>
      </c>
      <c r="D627" s="243" t="s">
        <v>280</v>
      </c>
      <c r="E627" s="242">
        <v>1</v>
      </c>
      <c r="F627" s="157" t="s">
        <v>908</v>
      </c>
      <c r="G627" s="241"/>
      <c r="H627" s="241">
        <v>732.54629999999997</v>
      </c>
      <c r="I627" s="234">
        <f t="shared" si="11"/>
        <v>732.54629999999997</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845</v>
      </c>
      <c r="B628" s="244" t="s">
        <v>94</v>
      </c>
      <c r="C628" s="243" t="s">
        <v>924</v>
      </c>
      <c r="D628" s="243" t="s">
        <v>280</v>
      </c>
      <c r="E628" s="242">
        <v>1</v>
      </c>
      <c r="F628" s="151" t="s">
        <v>909</v>
      </c>
      <c r="G628" s="241"/>
      <c r="H628" s="241">
        <v>1200.6885</v>
      </c>
      <c r="I628" s="234">
        <f t="shared" si="11"/>
        <v>1200.6885</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244" t="s">
        <v>388</v>
      </c>
      <c r="C629" s="243" t="s">
        <v>924</v>
      </c>
      <c r="D629" s="243" t="s">
        <v>280</v>
      </c>
      <c r="E629" s="242">
        <v>1</v>
      </c>
      <c r="F629" s="157" t="s">
        <v>910</v>
      </c>
      <c r="G629" s="241"/>
      <c r="H629" s="241">
        <v>732.54629999999997</v>
      </c>
      <c r="I629" s="234">
        <f t="shared" si="11"/>
        <v>732.54629999999997</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244" t="s">
        <v>388</v>
      </c>
      <c r="C630" s="243" t="s">
        <v>924</v>
      </c>
      <c r="D630" s="243" t="s">
        <v>280</v>
      </c>
      <c r="E630" s="242">
        <v>1</v>
      </c>
      <c r="F630" s="158" t="s">
        <v>911</v>
      </c>
      <c r="G630" s="241"/>
      <c r="H630" s="241">
        <v>732.54629999999997</v>
      </c>
      <c r="I630" s="234">
        <f t="shared" si="11"/>
        <v>732.54629999999997</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383</v>
      </c>
      <c r="B631" s="244" t="s">
        <v>388</v>
      </c>
      <c r="C631" s="243" t="s">
        <v>924</v>
      </c>
      <c r="D631" s="243" t="s">
        <v>280</v>
      </c>
      <c r="E631" s="242">
        <v>1</v>
      </c>
      <c r="F631" s="151" t="s">
        <v>912</v>
      </c>
      <c r="G631" s="241"/>
      <c r="H631" s="241">
        <v>732.54629999999997</v>
      </c>
      <c r="I631" s="234">
        <f t="shared" si="11"/>
        <v>732.54629999999997</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846</v>
      </c>
      <c r="B632" s="244" t="s">
        <v>94</v>
      </c>
      <c r="C632" s="243" t="s">
        <v>924</v>
      </c>
      <c r="D632" s="243" t="s">
        <v>280</v>
      </c>
      <c r="E632" s="242">
        <v>1</v>
      </c>
      <c r="F632" s="156" t="s">
        <v>904</v>
      </c>
      <c r="G632" s="241"/>
      <c r="H632" s="241">
        <v>1200.6885</v>
      </c>
      <c r="I632" s="234">
        <f t="shared" si="11"/>
        <v>1200.6885</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244" t="s">
        <v>388</v>
      </c>
      <c r="C633" s="243" t="s">
        <v>924</v>
      </c>
      <c r="D633" s="243" t="s">
        <v>280</v>
      </c>
      <c r="E633" s="242">
        <v>1</v>
      </c>
      <c r="F633" s="157" t="s">
        <v>914</v>
      </c>
      <c r="G633" s="241"/>
      <c r="H633" s="241">
        <v>732.54629999999997</v>
      </c>
      <c r="I633" s="234">
        <f t="shared" si="11"/>
        <v>732.54629999999997</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244" t="s">
        <v>388</v>
      </c>
      <c r="C634" s="243" t="s">
        <v>924</v>
      </c>
      <c r="D634" s="243" t="s">
        <v>280</v>
      </c>
      <c r="E634" s="242">
        <v>1</v>
      </c>
      <c r="F634" s="158" t="s">
        <v>1021</v>
      </c>
      <c r="G634" s="241"/>
      <c r="H634" s="241">
        <v>732.54629999999997</v>
      </c>
      <c r="I634" s="234">
        <f t="shared" si="11"/>
        <v>732.54629999999997</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383</v>
      </c>
      <c r="B635" s="244" t="s">
        <v>388</v>
      </c>
      <c r="C635" s="243" t="s">
        <v>924</v>
      </c>
      <c r="D635" s="243" t="s">
        <v>280</v>
      </c>
      <c r="E635" s="242">
        <v>1</v>
      </c>
      <c r="F635" s="157" t="s">
        <v>916</v>
      </c>
      <c r="G635" s="241"/>
      <c r="H635" s="241">
        <v>732.54629999999997</v>
      </c>
      <c r="I635" s="234">
        <f t="shared" si="11"/>
        <v>732.54629999999997</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847</v>
      </c>
      <c r="B636" s="244" t="s">
        <v>94</v>
      </c>
      <c r="C636" s="243" t="s">
        <v>924</v>
      </c>
      <c r="D636" s="243" t="s">
        <v>280</v>
      </c>
      <c r="E636" s="242">
        <v>1</v>
      </c>
      <c r="F636" s="158" t="s">
        <v>917</v>
      </c>
      <c r="G636" s="241"/>
      <c r="H636" s="241">
        <v>1200.6885</v>
      </c>
      <c r="I636" s="234">
        <f t="shared" si="11"/>
        <v>1200.6885</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244" t="s">
        <v>388</v>
      </c>
      <c r="C637" s="243" t="s">
        <v>924</v>
      </c>
      <c r="D637" s="243" t="s">
        <v>368</v>
      </c>
      <c r="E637" s="242">
        <v>1</v>
      </c>
      <c r="F637" s="157" t="s">
        <v>945</v>
      </c>
      <c r="G637" s="241"/>
      <c r="H637" s="241">
        <v>732.54629999999997</v>
      </c>
      <c r="I637" s="234">
        <f t="shared" si="11"/>
        <v>732.54629999999997</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244" t="s">
        <v>388</v>
      </c>
      <c r="C638" s="243" t="s">
        <v>924</v>
      </c>
      <c r="D638" s="243" t="s">
        <v>280</v>
      </c>
      <c r="E638" s="242">
        <v>1</v>
      </c>
      <c r="F638" s="157" t="s">
        <v>918</v>
      </c>
      <c r="G638" s="241"/>
      <c r="H638" s="241">
        <v>732.54629999999997</v>
      </c>
      <c r="I638" s="234">
        <f t="shared" si="11"/>
        <v>732.54629999999997</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x14ac:dyDescent="0.2">
      <c r="A639" s="155" t="s">
        <v>383</v>
      </c>
      <c r="B639" s="244" t="s">
        <v>388</v>
      </c>
      <c r="C639" s="243" t="s">
        <v>924</v>
      </c>
      <c r="D639" s="243" t="s">
        <v>280</v>
      </c>
      <c r="E639" s="242">
        <v>1</v>
      </c>
      <c r="F639" s="158" t="s">
        <v>919</v>
      </c>
      <c r="G639" s="241"/>
      <c r="H639" s="241">
        <v>732.54629999999997</v>
      </c>
      <c r="I639" s="234">
        <f t="shared" si="11"/>
        <v>732.54629999999997</v>
      </c>
      <c r="J639" s="131"/>
      <c r="K639" s="131"/>
      <c r="L639" s="131"/>
      <c r="M639" s="131"/>
      <c r="N639" s="131"/>
      <c r="O639" s="131"/>
      <c r="P639" s="131"/>
      <c r="Q639" s="131"/>
      <c r="R639" s="149"/>
      <c r="S639" s="149"/>
      <c r="T639" s="149"/>
      <c r="U639" s="149"/>
      <c r="V639" s="149"/>
      <c r="W639" s="149"/>
      <c r="X639" s="149"/>
      <c r="Y639" s="149"/>
      <c r="Z639" s="149"/>
      <c r="AA639" s="149"/>
      <c r="AB639" s="149"/>
      <c r="AC639" s="149"/>
      <c r="AD639" s="149"/>
    </row>
    <row r="640" spans="1:30" x14ac:dyDescent="0.2">
      <c r="A640" s="155" t="s">
        <v>848</v>
      </c>
      <c r="B640" s="244" t="s">
        <v>94</v>
      </c>
      <c r="C640" s="243" t="s">
        <v>924</v>
      </c>
      <c r="D640" s="243" t="s">
        <v>280</v>
      </c>
      <c r="E640" s="242">
        <v>1</v>
      </c>
      <c r="F640" s="157" t="s">
        <v>920</v>
      </c>
      <c r="G640" s="241"/>
      <c r="H640" s="241">
        <v>1200.6885</v>
      </c>
      <c r="I640" s="234">
        <f t="shared" si="11"/>
        <v>1200.6885</v>
      </c>
      <c r="J640" s="131"/>
      <c r="K640" s="131"/>
      <c r="L640" s="131"/>
      <c r="M640" s="131"/>
      <c r="N640" s="131"/>
      <c r="O640" s="131"/>
      <c r="P640" s="131"/>
      <c r="Q640" s="131"/>
      <c r="R640" s="149"/>
      <c r="S640" s="149"/>
      <c r="T640" s="149"/>
      <c r="U640" s="149"/>
      <c r="V640" s="149"/>
      <c r="W640" s="149"/>
      <c r="X640" s="149"/>
      <c r="Y640" s="149"/>
      <c r="Z640" s="149"/>
      <c r="AA640" s="149"/>
      <c r="AB640" s="149"/>
      <c r="AC640" s="149"/>
      <c r="AD640" s="149"/>
    </row>
    <row r="641" spans="1:30" x14ac:dyDescent="0.2">
      <c r="A641" s="155" t="s">
        <v>383</v>
      </c>
      <c r="B641" s="244" t="s">
        <v>388</v>
      </c>
      <c r="C641" s="243" t="s">
        <v>924</v>
      </c>
      <c r="D641" s="243" t="s">
        <v>280</v>
      </c>
      <c r="E641" s="242">
        <v>1</v>
      </c>
      <c r="F641" s="157" t="s">
        <v>921</v>
      </c>
      <c r="G641" s="241"/>
      <c r="H641" s="241">
        <v>732.54629999999997</v>
      </c>
      <c r="I641" s="234">
        <f t="shared" si="11"/>
        <v>732.54629999999997</v>
      </c>
      <c r="J641" s="131"/>
      <c r="K641" s="131"/>
      <c r="L641" s="131"/>
      <c r="M641" s="131"/>
      <c r="N641" s="131"/>
      <c r="O641" s="131"/>
      <c r="P641" s="131"/>
      <c r="Q641" s="131"/>
      <c r="R641" s="149"/>
      <c r="S641" s="149"/>
      <c r="T641" s="149"/>
      <c r="U641" s="149"/>
      <c r="V641" s="149"/>
      <c r="W641" s="149"/>
      <c r="X641" s="149"/>
      <c r="Y641" s="149"/>
      <c r="Z641" s="149"/>
      <c r="AA641" s="149"/>
      <c r="AB641" s="149"/>
      <c r="AC641" s="149"/>
      <c r="AD641" s="149"/>
    </row>
    <row r="642" spans="1:30" x14ac:dyDescent="0.2">
      <c r="A642" s="155" t="s">
        <v>383</v>
      </c>
      <c r="B642" s="244" t="s">
        <v>388</v>
      </c>
      <c r="C642" s="243" t="s">
        <v>924</v>
      </c>
      <c r="D642" s="243" t="s">
        <v>280</v>
      </c>
      <c r="E642" s="242">
        <v>1</v>
      </c>
      <c r="F642" s="156" t="s">
        <v>922</v>
      </c>
      <c r="G642" s="241"/>
      <c r="H642" s="241">
        <v>732.54629999999997</v>
      </c>
      <c r="I642" s="234">
        <f t="shared" si="11"/>
        <v>732.54629999999997</v>
      </c>
      <c r="J642" s="131"/>
      <c r="K642" s="131"/>
      <c r="L642" s="131"/>
      <c r="M642" s="131"/>
      <c r="N642" s="131"/>
      <c r="O642" s="131"/>
      <c r="P642" s="131"/>
      <c r="Q642" s="131"/>
      <c r="R642" s="149"/>
      <c r="S642" s="149"/>
      <c r="T642" s="149"/>
      <c r="U642" s="149"/>
      <c r="V642" s="149"/>
      <c r="W642" s="149"/>
      <c r="X642" s="149"/>
      <c r="Y642" s="149"/>
      <c r="Z642" s="149"/>
      <c r="AA642" s="149"/>
      <c r="AB642" s="149"/>
      <c r="AC642" s="149"/>
      <c r="AD642" s="149"/>
    </row>
    <row r="643" spans="1:30" x14ac:dyDescent="0.2">
      <c r="A643" s="155" t="s">
        <v>383</v>
      </c>
      <c r="B643" s="244" t="s">
        <v>388</v>
      </c>
      <c r="C643" s="243" t="s">
        <v>924</v>
      </c>
      <c r="D643" s="243" t="s">
        <v>280</v>
      </c>
      <c r="E643" s="242">
        <v>1</v>
      </c>
      <c r="F643" s="151" t="s">
        <v>923</v>
      </c>
      <c r="G643" s="241"/>
      <c r="H643" s="241">
        <v>732.54629999999997</v>
      </c>
      <c r="I643" s="234">
        <f t="shared" si="11"/>
        <v>732.54629999999997</v>
      </c>
      <c r="J643" s="131"/>
      <c r="K643" s="131"/>
      <c r="L643" s="131"/>
      <c r="M643" s="131"/>
      <c r="N643" s="131"/>
      <c r="O643" s="131"/>
      <c r="P643" s="131"/>
      <c r="Q643" s="131"/>
      <c r="R643" s="149"/>
      <c r="S643" s="149"/>
      <c r="T643" s="149"/>
      <c r="U643" s="149"/>
      <c r="V643" s="149"/>
      <c r="W643" s="149"/>
      <c r="X643" s="149"/>
      <c r="Y643" s="149"/>
      <c r="Z643" s="149"/>
      <c r="AA643" s="149"/>
      <c r="AB643" s="149"/>
      <c r="AC643" s="149"/>
      <c r="AD643" s="149"/>
    </row>
    <row r="644" spans="1:30" ht="38.25" x14ac:dyDescent="0.2">
      <c r="A644" s="233" t="s">
        <v>85</v>
      </c>
      <c r="B644" s="233" t="s">
        <v>86</v>
      </c>
      <c r="C644" s="232" t="s">
        <v>87</v>
      </c>
      <c r="D644" s="232" t="s">
        <v>88</v>
      </c>
      <c r="E644" s="232" t="s">
        <v>89</v>
      </c>
      <c r="F644" s="231"/>
      <c r="G644" s="232" t="s">
        <v>90</v>
      </c>
      <c r="H644" s="232" t="s">
        <v>91</v>
      </c>
      <c r="I644" s="232" t="s">
        <v>92</v>
      </c>
      <c r="J644" s="131"/>
      <c r="K644" s="131"/>
      <c r="L644" s="131"/>
      <c r="M644" s="131"/>
      <c r="N644" s="131"/>
      <c r="O644" s="131"/>
      <c r="P644" s="131"/>
      <c r="Q644" s="131"/>
      <c r="R644" s="138"/>
      <c r="S644" s="138"/>
      <c r="T644" s="138"/>
      <c r="U644" s="138"/>
      <c r="V644" s="138"/>
      <c r="W644" s="138"/>
      <c r="X644" s="138"/>
      <c r="Y644" s="138"/>
      <c r="Z644" s="138"/>
      <c r="AA644" s="138"/>
      <c r="AB644" s="138"/>
      <c r="AC644" s="138"/>
      <c r="AD644" s="138"/>
    </row>
    <row r="645" spans="1:30" x14ac:dyDescent="0.2">
      <c r="A645" s="235" t="s">
        <v>93</v>
      </c>
      <c r="B645" s="237" t="s">
        <v>94</v>
      </c>
      <c r="C645" s="236">
        <f>SUMIFS($E$136:$E$643,$B$136:$B$643,"FGS-1",$D$136:$D$643,"&lt;&gt;VAGO")</f>
        <v>86</v>
      </c>
      <c r="D645" s="236">
        <f>SUMIFS($E$136:$E$643,$B$136:$B$643,"FGS-1",$D$136:$D$643,"VAGO")</f>
        <v>2</v>
      </c>
      <c r="E645" s="236">
        <f t="shared" ref="E645:E650" si="12">C645+D645</f>
        <v>88</v>
      </c>
      <c r="F645" s="240"/>
      <c r="G645" s="234">
        <f>SUMIF($B$136:$B$643,"FGS-1",$G$136:$G$643)</f>
        <v>0</v>
      </c>
      <c r="H645" s="234">
        <f t="shared" ref="H645:H650" si="13">1200.69*C645</f>
        <v>103259.34000000001</v>
      </c>
      <c r="I645" s="234">
        <v>102058.65</v>
      </c>
      <c r="J645" s="131"/>
      <c r="K645" s="131"/>
      <c r="L645" s="131"/>
      <c r="M645" s="131"/>
      <c r="N645" s="131"/>
      <c r="O645" s="131"/>
      <c r="P645" s="131"/>
      <c r="Q645" s="131"/>
      <c r="R645" s="132"/>
      <c r="S645" s="132"/>
      <c r="T645" s="132"/>
      <c r="U645" s="132"/>
      <c r="V645" s="132"/>
      <c r="W645" s="132"/>
      <c r="X645" s="132"/>
      <c r="Y645" s="132"/>
      <c r="Z645" s="132"/>
      <c r="AA645" s="132"/>
      <c r="AB645" s="132"/>
      <c r="AC645" s="132"/>
      <c r="AD645" s="132"/>
    </row>
    <row r="646" spans="1:30" x14ac:dyDescent="0.2">
      <c r="A646" s="235" t="s">
        <v>95</v>
      </c>
      <c r="B646" s="237" t="s">
        <v>96</v>
      </c>
      <c r="C646" s="236">
        <f>SUMIFS($E$136:$E$643,$B$136:$B$643,"FGS-2",$D$136:$D$643,"&lt;&gt;VAGO")</f>
        <v>158</v>
      </c>
      <c r="D646" s="236">
        <f>SUMIFS($E$136:$E$643,$B$136:$B$643,"FGS-2",$D$136:$D$643,"VAGO")</f>
        <v>2</v>
      </c>
      <c r="E646" s="236">
        <f t="shared" si="12"/>
        <v>160</v>
      </c>
      <c r="F646" s="235"/>
      <c r="G646" s="234">
        <f>SUMIF($B$136:$B$643,"FGS-2",$G$136:$G$643)</f>
        <v>0</v>
      </c>
      <c r="H646" s="234">
        <f t="shared" si="13"/>
        <v>189709.02000000002</v>
      </c>
      <c r="I646" s="234">
        <v>184906.26</v>
      </c>
      <c r="J646" s="131"/>
      <c r="K646" s="131"/>
      <c r="L646" s="131"/>
      <c r="M646" s="131"/>
      <c r="N646" s="131"/>
      <c r="O646" s="131"/>
      <c r="P646" s="131"/>
      <c r="Q646" s="131"/>
      <c r="R646" s="132"/>
      <c r="S646" s="132"/>
      <c r="T646" s="132"/>
      <c r="U646" s="132"/>
      <c r="V646" s="132"/>
      <c r="W646" s="132"/>
      <c r="X646" s="132"/>
      <c r="Y646" s="132"/>
      <c r="Z646" s="132"/>
      <c r="AA646" s="132"/>
      <c r="AB646" s="132"/>
      <c r="AC646" s="132"/>
      <c r="AD646" s="132"/>
    </row>
    <row r="647" spans="1:30" x14ac:dyDescent="0.2">
      <c r="A647" s="235" t="s">
        <v>97</v>
      </c>
      <c r="B647" s="237" t="s">
        <v>98</v>
      </c>
      <c r="C647" s="236">
        <f>SUMIFS($E$136:$E$643,$B$136:$B$643,"FGS-3",$D$136:$D$643,"&lt;&gt;VAGO")</f>
        <v>70</v>
      </c>
      <c r="D647" s="236">
        <f>SUMIFS($E$136:$E$643,$B$136:$B$643,"FGS-3",$D$136:$D$643,"VAGO")</f>
        <v>2</v>
      </c>
      <c r="E647" s="236">
        <f t="shared" si="12"/>
        <v>72</v>
      </c>
      <c r="F647" s="235"/>
      <c r="G647" s="234">
        <f>SUMIF($B$136:$B$643,"FGS-3",$G$136:$G$643)</f>
        <v>0</v>
      </c>
      <c r="H647" s="234">
        <f t="shared" si="13"/>
        <v>84048.3</v>
      </c>
      <c r="I647" s="234">
        <v>85248.99</v>
      </c>
      <c r="J647" s="131"/>
      <c r="K647" s="131"/>
      <c r="L647" s="131"/>
      <c r="M647" s="131"/>
      <c r="N647" s="131"/>
      <c r="O647" s="131"/>
      <c r="P647" s="131"/>
      <c r="Q647" s="131"/>
      <c r="R647" s="132"/>
      <c r="S647" s="132"/>
      <c r="T647" s="132"/>
      <c r="U647" s="132"/>
      <c r="V647" s="132"/>
      <c r="W647" s="132"/>
      <c r="X647" s="132"/>
      <c r="Y647" s="132"/>
      <c r="Z647" s="132"/>
      <c r="AA647" s="132"/>
      <c r="AB647" s="132"/>
      <c r="AC647" s="132"/>
      <c r="AD647" s="132"/>
    </row>
    <row r="648" spans="1:30" x14ac:dyDescent="0.2">
      <c r="A648" s="238" t="s">
        <v>99</v>
      </c>
      <c r="B648" s="239" t="s">
        <v>100</v>
      </c>
      <c r="C648" s="236">
        <f>SUMIFS($E$136:$E$643,$B$136:$B$643,"FGA-1",$D$136:$D$643,"&lt;&gt;VAGO")</f>
        <v>92</v>
      </c>
      <c r="D648" s="236">
        <f>SUMIFS($E$136:$E$643,$B$136:$B$643,"FGA-1",$D$136:$D$643,"VAGO")</f>
        <v>0</v>
      </c>
      <c r="E648" s="236">
        <f t="shared" si="12"/>
        <v>92</v>
      </c>
      <c r="F648" s="238"/>
      <c r="G648" s="234">
        <f>SUMIF($B$136:$B$643,"FGA-1",$G$136:$G$643)</f>
        <v>0</v>
      </c>
      <c r="H648" s="234">
        <f t="shared" si="13"/>
        <v>110463.48000000001</v>
      </c>
      <c r="I648" s="234" t="s">
        <v>926</v>
      </c>
      <c r="J648" s="131"/>
      <c r="K648" s="131"/>
      <c r="L648" s="131"/>
      <c r="M648" s="131"/>
      <c r="N648" s="131"/>
      <c r="O648" s="131"/>
      <c r="P648" s="131"/>
      <c r="Q648" s="131"/>
      <c r="R648" s="132"/>
      <c r="S648" s="132"/>
      <c r="T648" s="132"/>
      <c r="U648" s="132"/>
      <c r="V648" s="132"/>
      <c r="W648" s="132"/>
      <c r="X648" s="132"/>
      <c r="Y648" s="132"/>
      <c r="Z648" s="132"/>
      <c r="AA648" s="132"/>
      <c r="AB648" s="132"/>
      <c r="AC648" s="132"/>
      <c r="AD648" s="132"/>
    </row>
    <row r="649" spans="1:30" x14ac:dyDescent="0.2">
      <c r="A649" s="235" t="s">
        <v>101</v>
      </c>
      <c r="B649" s="237" t="s">
        <v>102</v>
      </c>
      <c r="C649" s="236">
        <f>SUMIFS($E$136:$E$643,$B$136:$B$643,"FGA-2",$D$136:$D$643,"&lt;&gt;VAGO")</f>
        <v>70</v>
      </c>
      <c r="D649" s="236">
        <f>SUMIFS($E$136:$E$643,$B$136:$B$643,"FGA-2",$D$136:$D$643,"VAGO")</f>
        <v>3</v>
      </c>
      <c r="E649" s="236">
        <f t="shared" si="12"/>
        <v>73</v>
      </c>
      <c r="F649" s="238"/>
      <c r="G649" s="234">
        <f>SUMIF($B$136:$B$643,"FGA-2",$G$136:$G$643)</f>
        <v>0</v>
      </c>
      <c r="H649" s="234">
        <f t="shared" si="13"/>
        <v>84048.3</v>
      </c>
      <c r="I649" s="234">
        <v>81646.92</v>
      </c>
      <c r="J649" s="131"/>
      <c r="K649" s="131"/>
      <c r="L649" s="131"/>
      <c r="M649" s="131"/>
      <c r="N649" s="131"/>
      <c r="O649" s="131"/>
      <c r="P649" s="131"/>
      <c r="Q649" s="131"/>
      <c r="R649" s="132"/>
      <c r="S649" s="132"/>
      <c r="T649" s="132"/>
      <c r="U649" s="132"/>
      <c r="V649" s="132"/>
      <c r="W649" s="132"/>
      <c r="X649" s="132"/>
      <c r="Y649" s="132"/>
      <c r="Z649" s="132"/>
      <c r="AA649" s="132"/>
      <c r="AB649" s="132"/>
      <c r="AC649" s="132"/>
      <c r="AD649" s="132"/>
    </row>
    <row r="650" spans="1:30" x14ac:dyDescent="0.2">
      <c r="A650" s="235" t="s">
        <v>103</v>
      </c>
      <c r="B650" s="237" t="s">
        <v>104</v>
      </c>
      <c r="C650" s="236">
        <f>SUMIFS($E$136:$E$643,$B$136:$B$643,"FGA-3",$D$136:$D$643,"&lt;&gt;VAGO")</f>
        <v>23</v>
      </c>
      <c r="D650" s="236">
        <f>SUMIFS($E$136:$E$643,$B$136:$B$643,"FGA-3",$D$136:$D$643,"VAGO")</f>
        <v>0</v>
      </c>
      <c r="E650" s="236">
        <f t="shared" si="12"/>
        <v>23</v>
      </c>
      <c r="F650" s="235"/>
      <c r="G650" s="234">
        <f>SUMIF($B$136:$B$643,"FGA-3",$G$136:$G$643)</f>
        <v>0</v>
      </c>
      <c r="H650" s="234">
        <f t="shared" si="13"/>
        <v>27615.870000000003</v>
      </c>
      <c r="I650" s="234">
        <v>27615.87</v>
      </c>
      <c r="J650" s="131"/>
      <c r="K650" s="131"/>
      <c r="L650" s="131"/>
      <c r="M650" s="131"/>
      <c r="N650" s="131"/>
      <c r="O650" s="131"/>
      <c r="P650" s="131"/>
      <c r="Q650" s="131"/>
      <c r="R650" s="138"/>
      <c r="S650" s="138"/>
      <c r="T650" s="138"/>
      <c r="U650" s="138"/>
      <c r="V650" s="138"/>
      <c r="W650" s="138"/>
      <c r="X650" s="138"/>
      <c r="Y650" s="138"/>
      <c r="Z650" s="138"/>
      <c r="AA650" s="138"/>
      <c r="AB650" s="138"/>
      <c r="AC650" s="138"/>
      <c r="AD650" s="138"/>
    </row>
    <row r="651" spans="1:30" ht="25.5" x14ac:dyDescent="0.2">
      <c r="A651" s="233" t="s">
        <v>105</v>
      </c>
      <c r="B651" s="231"/>
      <c r="C651" s="232">
        <f>SUM(C645:C650)</f>
        <v>499</v>
      </c>
      <c r="D651" s="232">
        <f>SUM(D645:D650)</f>
        <v>9</v>
      </c>
      <c r="E651" s="232">
        <f>SUM(E645:E650)</f>
        <v>508</v>
      </c>
      <c r="F651" s="231"/>
      <c r="G651" s="230">
        <f>SUM(G645:G650)</f>
        <v>0</v>
      </c>
      <c r="H651" s="230">
        <f>SUM(H645:H650)</f>
        <v>599144.31000000006</v>
      </c>
      <c r="I651" s="230">
        <f>SUM(I645:I650)</f>
        <v>481476.69</v>
      </c>
      <c r="J651" s="131"/>
      <c r="K651" s="131"/>
      <c r="L651" s="131"/>
      <c r="M651" s="131"/>
      <c r="N651" s="131"/>
      <c r="O651" s="131"/>
      <c r="P651" s="131"/>
      <c r="Q651" s="131"/>
      <c r="R651" s="138"/>
      <c r="S651" s="138"/>
      <c r="T651" s="138"/>
      <c r="U651" s="138"/>
      <c r="V651" s="138"/>
      <c r="W651" s="138"/>
      <c r="X651" s="138"/>
      <c r="Y651" s="138"/>
      <c r="Z651" s="138"/>
      <c r="AA651" s="138"/>
      <c r="AB651" s="138"/>
      <c r="AC651" s="138"/>
      <c r="AD651" s="138"/>
    </row>
    <row r="652" spans="1:30" ht="33" customHeight="1" x14ac:dyDescent="0.2">
      <c r="A652" s="130"/>
      <c r="B652" s="130"/>
      <c r="C652" s="130"/>
      <c r="D652" s="130"/>
      <c r="E652" s="130"/>
      <c r="F652" s="130"/>
      <c r="G652" s="130"/>
      <c r="H652" s="130"/>
      <c r="I652" s="129"/>
      <c r="J652" s="129"/>
      <c r="K652" s="133"/>
      <c r="L652" s="129"/>
      <c r="M652" s="129"/>
      <c r="N652" s="129"/>
      <c r="O652" s="129"/>
      <c r="P652" s="129"/>
      <c r="Q652" s="129"/>
      <c r="R652" s="132"/>
      <c r="S652" s="132"/>
      <c r="T652" s="132"/>
      <c r="U652" s="132"/>
      <c r="V652" s="132"/>
      <c r="W652" s="132"/>
      <c r="X652" s="132"/>
      <c r="Y652" s="132"/>
      <c r="Z652" s="132"/>
      <c r="AA652" s="132"/>
      <c r="AB652" s="132"/>
      <c r="AC652" s="132"/>
      <c r="AD652" s="132"/>
    </row>
    <row r="653" spans="1:30" ht="45" x14ac:dyDescent="0.2">
      <c r="A653" s="137"/>
      <c r="B653" s="137"/>
      <c r="C653" s="136" t="s">
        <v>106</v>
      </c>
      <c r="D653" s="136" t="s">
        <v>107</v>
      </c>
      <c r="E653" s="136" t="s">
        <v>108</v>
      </c>
      <c r="F653" s="135"/>
      <c r="G653" s="136" t="s">
        <v>109</v>
      </c>
      <c r="H653" s="136" t="s">
        <v>110</v>
      </c>
      <c r="I653" s="136" t="s">
        <v>111</v>
      </c>
      <c r="J653" s="129"/>
      <c r="K653" s="133"/>
      <c r="L653" s="129"/>
      <c r="M653" s="129"/>
      <c r="N653" s="129"/>
      <c r="O653" s="129"/>
      <c r="P653" s="129"/>
      <c r="Q653" s="129"/>
      <c r="R653" s="132"/>
      <c r="S653" s="132"/>
      <c r="T653" s="132"/>
      <c r="U653" s="132"/>
      <c r="V653" s="132"/>
      <c r="W653" s="132"/>
      <c r="X653" s="132"/>
      <c r="Y653" s="132"/>
      <c r="Z653" s="132"/>
      <c r="AA653" s="132"/>
      <c r="AB653" s="132"/>
      <c r="AC653" s="132"/>
      <c r="AD653" s="132"/>
    </row>
    <row r="654" spans="1:30" ht="30" x14ac:dyDescent="0.2">
      <c r="A654" s="137" t="s">
        <v>112</v>
      </c>
      <c r="B654" s="135"/>
      <c r="C654" s="136">
        <f>SUM(C81+C132+C651)</f>
        <v>596</v>
      </c>
      <c r="D654" s="136">
        <f>SUM(D81+D132+D651)</f>
        <v>10</v>
      </c>
      <c r="E654" s="136">
        <f>SUM(E81+E132+E651)</f>
        <v>606</v>
      </c>
      <c r="F654" s="135"/>
      <c r="G654" s="134">
        <f>SUM(H81+G132+G651)</f>
        <v>61163.877592000004</v>
      </c>
      <c r="H654" s="134">
        <f>SUM(I81+H132+H651)</f>
        <v>956068.83980800002</v>
      </c>
      <c r="I654" s="134">
        <f>SUM(J81+I132+I651)</f>
        <v>899565.09740000009</v>
      </c>
      <c r="J654" s="129"/>
      <c r="K654" s="133"/>
      <c r="L654" s="129"/>
      <c r="M654" s="129"/>
      <c r="N654" s="129"/>
      <c r="O654" s="129"/>
      <c r="P654" s="129"/>
      <c r="Q654" s="129"/>
      <c r="R654" s="132"/>
      <c r="S654" s="132"/>
      <c r="T654" s="132"/>
      <c r="U654" s="132"/>
      <c r="V654" s="132"/>
      <c r="W654" s="132"/>
      <c r="X654" s="132"/>
      <c r="Y654" s="132"/>
      <c r="Z654" s="132"/>
      <c r="AA654" s="132"/>
      <c r="AB654" s="132"/>
      <c r="AC654" s="132"/>
      <c r="AD654" s="132"/>
    </row>
    <row r="655" spans="1:30" ht="30" customHeight="1" x14ac:dyDescent="0.2">
      <c r="A655" s="130"/>
      <c r="B655" s="130"/>
      <c r="C655" s="130"/>
      <c r="D655" s="130"/>
      <c r="E655" s="130"/>
      <c r="F655" s="130"/>
      <c r="G655" s="130"/>
      <c r="H655" s="130"/>
      <c r="I655" s="129"/>
      <c r="J655" s="129"/>
      <c r="K655" s="133"/>
      <c r="L655" s="129"/>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87" t="s">
        <v>113</v>
      </c>
      <c r="B656" s="282"/>
      <c r="C656" s="282"/>
      <c r="D656" s="282"/>
      <c r="E656" s="282"/>
      <c r="F656" s="283"/>
      <c r="G656" s="131"/>
      <c r="H656" s="130"/>
      <c r="I656" s="130"/>
      <c r="J656" s="130"/>
      <c r="K656" s="131"/>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88" t="s">
        <v>114</v>
      </c>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88" t="s">
        <v>115</v>
      </c>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4" t="s">
        <v>116</v>
      </c>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4" t="s">
        <v>117</v>
      </c>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4" t="s">
        <v>118</v>
      </c>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4"/>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x14ac:dyDescent="0.2">
      <c r="A663" s="294"/>
      <c r="B663" s="282"/>
      <c r="C663" s="282"/>
      <c r="D663" s="282"/>
      <c r="E663" s="282"/>
      <c r="F663" s="283"/>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x14ac:dyDescent="0.2">
      <c r="A664" s="293"/>
      <c r="B664" s="282"/>
      <c r="C664" s="282"/>
      <c r="D664" s="282"/>
      <c r="E664" s="282"/>
      <c r="F664" s="283"/>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93"/>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93"/>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93"/>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93"/>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ht="32.25" customHeight="1" x14ac:dyDescent="0.2">
      <c r="A669" s="295"/>
      <c r="B669" s="290"/>
      <c r="C669" s="290"/>
      <c r="D669" s="290"/>
      <c r="E669" s="290"/>
      <c r="F669" s="290"/>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7" t="s">
        <v>119</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96" t="s">
        <v>120</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121</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122</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123</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124</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125</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126</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127</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128</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129</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130</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131</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132</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133</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134</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135</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136</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137</v>
      </c>
      <c r="B688" s="282"/>
      <c r="C688" s="282"/>
      <c r="D688" s="282"/>
      <c r="E688" s="282"/>
      <c r="F688" s="283"/>
      <c r="G688" s="131"/>
      <c r="H688" s="130"/>
      <c r="I688" s="130"/>
      <c r="J688" s="130"/>
      <c r="K688" s="130"/>
      <c r="L688" s="130"/>
      <c r="M688" s="129"/>
      <c r="N688" s="129"/>
      <c r="O688" s="129"/>
      <c r="P688" s="129"/>
      <c r="Q688" s="129"/>
      <c r="R688" s="132"/>
      <c r="S688" s="132"/>
      <c r="T688" s="132"/>
      <c r="U688" s="132"/>
      <c r="V688" s="132"/>
      <c r="W688" s="132"/>
      <c r="X688" s="132"/>
      <c r="Y688" s="132"/>
      <c r="Z688" s="132"/>
      <c r="AA688" s="132"/>
      <c r="AB688" s="132"/>
      <c r="AC688" s="132"/>
      <c r="AD688" s="132"/>
    </row>
    <row r="689" spans="1:30" x14ac:dyDescent="0.2">
      <c r="A689" s="281" t="s">
        <v>138</v>
      </c>
      <c r="B689" s="282"/>
      <c r="C689" s="282"/>
      <c r="D689" s="282"/>
      <c r="E689" s="282"/>
      <c r="F689" s="283"/>
      <c r="G689" s="131"/>
      <c r="H689" s="130"/>
      <c r="I689" s="130"/>
      <c r="J689" s="130"/>
      <c r="K689" s="130"/>
      <c r="L689" s="130"/>
      <c r="M689" s="129"/>
      <c r="N689" s="129"/>
      <c r="O689" s="129"/>
      <c r="P689" s="129"/>
      <c r="Q689" s="129"/>
      <c r="R689" s="132"/>
      <c r="S689" s="132"/>
      <c r="T689" s="132"/>
      <c r="U689" s="132"/>
      <c r="V689" s="132"/>
      <c r="W689" s="132"/>
      <c r="X689" s="132"/>
      <c r="Y689" s="132"/>
      <c r="Z689" s="132"/>
      <c r="AA689" s="132"/>
      <c r="AB689" s="132"/>
      <c r="AC689" s="132"/>
      <c r="AD689" s="132"/>
    </row>
    <row r="690" spans="1:30" x14ac:dyDescent="0.2">
      <c r="A690" s="281" t="s">
        <v>139</v>
      </c>
      <c r="B690" s="282"/>
      <c r="C690" s="282"/>
      <c r="D690" s="282"/>
      <c r="E690" s="282"/>
      <c r="F690" s="283"/>
      <c r="G690" s="131"/>
      <c r="H690" s="130"/>
      <c r="I690" s="130"/>
      <c r="J690" s="130"/>
      <c r="K690" s="130"/>
      <c r="L690" s="130"/>
      <c r="M690" s="129"/>
      <c r="N690" s="129"/>
      <c r="O690" s="129"/>
      <c r="P690" s="129"/>
      <c r="Q690" s="129"/>
      <c r="R690" s="132"/>
      <c r="S690" s="132"/>
      <c r="T690" s="132"/>
      <c r="U690" s="132"/>
      <c r="V690" s="132"/>
      <c r="W690" s="132"/>
      <c r="X690" s="132"/>
      <c r="Y690" s="132"/>
      <c r="Z690" s="132"/>
      <c r="AA690" s="132"/>
      <c r="AB690" s="132"/>
      <c r="AC690" s="132"/>
      <c r="AD690" s="132"/>
    </row>
    <row r="691" spans="1:30" x14ac:dyDescent="0.2">
      <c r="A691" s="281" t="s">
        <v>140</v>
      </c>
      <c r="B691" s="282"/>
      <c r="C691" s="282"/>
      <c r="D691" s="282"/>
      <c r="E691" s="282"/>
      <c r="F691" s="283"/>
      <c r="G691" s="131"/>
      <c r="H691" s="130"/>
      <c r="I691" s="130"/>
      <c r="J691" s="130"/>
      <c r="K691" s="130"/>
      <c r="L691" s="130"/>
      <c r="M691" s="129"/>
      <c r="N691" s="129"/>
      <c r="O691" s="129"/>
      <c r="P691" s="129"/>
      <c r="Q691" s="129"/>
      <c r="R691" s="132"/>
      <c r="S691" s="132"/>
      <c r="T691" s="132"/>
      <c r="U691" s="132"/>
      <c r="V691" s="132"/>
      <c r="W691" s="132"/>
      <c r="X691" s="132"/>
      <c r="Y691" s="132"/>
      <c r="Z691" s="132"/>
      <c r="AA691" s="132"/>
      <c r="AB691" s="132"/>
      <c r="AC691" s="132"/>
      <c r="AD691" s="132"/>
    </row>
    <row r="692" spans="1:30" x14ac:dyDescent="0.2">
      <c r="A692" s="281" t="s">
        <v>141</v>
      </c>
      <c r="B692" s="282"/>
      <c r="C692" s="282"/>
      <c r="D692" s="282"/>
      <c r="E692" s="282"/>
      <c r="F692" s="283"/>
      <c r="G692" s="131"/>
      <c r="H692" s="130"/>
      <c r="I692" s="130"/>
      <c r="J692" s="130"/>
      <c r="K692" s="130"/>
      <c r="L692" s="130"/>
      <c r="M692" s="129"/>
      <c r="N692" s="129"/>
      <c r="O692" s="129"/>
      <c r="P692" s="129"/>
      <c r="Q692" s="129"/>
      <c r="R692" s="132"/>
      <c r="S692" s="132"/>
      <c r="T692" s="132"/>
      <c r="U692" s="132"/>
      <c r="V692" s="132"/>
      <c r="W692" s="132"/>
      <c r="X692" s="132"/>
      <c r="Y692" s="132"/>
      <c r="Z692" s="132"/>
      <c r="AA692" s="132"/>
      <c r="AB692" s="132"/>
      <c r="AC692" s="132"/>
      <c r="AD692" s="132"/>
    </row>
    <row r="693" spans="1:30" x14ac:dyDescent="0.2">
      <c r="A693" s="281" t="s">
        <v>142</v>
      </c>
      <c r="B693" s="282"/>
      <c r="C693" s="282"/>
      <c r="D693" s="282"/>
      <c r="E693" s="282"/>
      <c r="F693" s="283"/>
      <c r="G693" s="131"/>
      <c r="H693" s="130"/>
      <c r="I693" s="130"/>
      <c r="J693" s="130"/>
      <c r="K693" s="130"/>
      <c r="L693" s="130"/>
      <c r="M693" s="129"/>
      <c r="N693" s="129"/>
      <c r="O693" s="129"/>
      <c r="P693" s="129"/>
      <c r="Q693" s="129"/>
      <c r="R693" s="132"/>
      <c r="S693" s="132"/>
      <c r="T693" s="132"/>
      <c r="U693" s="132"/>
      <c r="V693" s="132"/>
      <c r="W693" s="132"/>
      <c r="X693" s="132"/>
      <c r="Y693" s="132"/>
      <c r="Z693" s="132"/>
      <c r="AA693" s="132"/>
      <c r="AB693" s="132"/>
      <c r="AC693" s="132"/>
      <c r="AD693" s="132"/>
    </row>
    <row r="694" spans="1:30" x14ac:dyDescent="0.2">
      <c r="A694" s="281" t="s">
        <v>143</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144</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145</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146</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147</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148</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149</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150</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151</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152</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153</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154</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x14ac:dyDescent="0.2">
      <c r="A706" s="281" t="s">
        <v>155</v>
      </c>
      <c r="B706" s="282"/>
      <c r="C706" s="282"/>
      <c r="D706" s="282"/>
      <c r="E706" s="282"/>
      <c r="F706" s="283"/>
      <c r="G706" s="131"/>
      <c r="H706" s="130"/>
      <c r="I706" s="130"/>
      <c r="J706" s="130"/>
      <c r="K706" s="130"/>
      <c r="L706" s="130"/>
      <c r="M706" s="129"/>
      <c r="N706" s="129"/>
      <c r="O706" s="129"/>
      <c r="P706" s="129"/>
      <c r="Q706" s="129"/>
      <c r="R706" s="127"/>
      <c r="S706" s="127"/>
      <c r="T706" s="127"/>
      <c r="U706" s="127"/>
      <c r="V706" s="127"/>
      <c r="W706" s="127"/>
      <c r="X706" s="127"/>
      <c r="Y706" s="127"/>
      <c r="Z706" s="127"/>
      <c r="AA706" s="127"/>
      <c r="AB706" s="127"/>
      <c r="AC706" s="127"/>
      <c r="AD706" s="127"/>
    </row>
    <row r="707" spans="1:30" x14ac:dyDescent="0.2">
      <c r="A707" s="281" t="s">
        <v>156</v>
      </c>
      <c r="B707" s="282"/>
      <c r="C707" s="282"/>
      <c r="D707" s="282"/>
      <c r="E707" s="282"/>
      <c r="F707" s="283"/>
      <c r="G707" s="131"/>
      <c r="H707" s="130"/>
      <c r="I707" s="130"/>
      <c r="J707" s="130"/>
      <c r="K707" s="130"/>
      <c r="L707" s="130"/>
      <c r="M707" s="129"/>
      <c r="N707" s="129"/>
      <c r="O707" s="129"/>
      <c r="P707" s="129"/>
      <c r="Q707" s="129"/>
      <c r="R707" s="127"/>
      <c r="S707" s="127"/>
      <c r="T707" s="127"/>
      <c r="U707" s="127"/>
      <c r="V707" s="127"/>
      <c r="W707" s="127"/>
      <c r="X707" s="127"/>
      <c r="Y707" s="127"/>
      <c r="Z707" s="127"/>
      <c r="AA707" s="127"/>
      <c r="AB707" s="127"/>
      <c r="AC707" s="127"/>
      <c r="AD707" s="127"/>
    </row>
    <row r="708" spans="1:30" x14ac:dyDescent="0.2">
      <c r="A708" s="281" t="s">
        <v>157</v>
      </c>
      <c r="B708" s="282"/>
      <c r="C708" s="282"/>
      <c r="D708" s="282"/>
      <c r="E708" s="282"/>
      <c r="F708" s="283"/>
      <c r="G708" s="131"/>
      <c r="H708" s="130"/>
      <c r="I708" s="130"/>
      <c r="J708" s="130"/>
      <c r="K708" s="130"/>
      <c r="L708" s="130"/>
      <c r="M708" s="129"/>
      <c r="N708" s="129"/>
      <c r="O708" s="129"/>
      <c r="P708" s="129"/>
      <c r="Q708" s="129"/>
      <c r="R708" s="127"/>
      <c r="S708" s="127"/>
      <c r="T708" s="127"/>
      <c r="U708" s="127"/>
      <c r="V708" s="127"/>
      <c r="W708" s="127"/>
      <c r="X708" s="127"/>
      <c r="Y708" s="127"/>
      <c r="Z708" s="127"/>
      <c r="AA708" s="127"/>
      <c r="AB708" s="127"/>
      <c r="AC708" s="127"/>
      <c r="AD708" s="127"/>
    </row>
    <row r="709" spans="1:30" x14ac:dyDescent="0.2">
      <c r="A709" s="281" t="s">
        <v>158</v>
      </c>
      <c r="B709" s="282"/>
      <c r="C709" s="282"/>
      <c r="D709" s="282"/>
      <c r="E709" s="282"/>
      <c r="F709" s="283"/>
      <c r="G709" s="131"/>
      <c r="H709" s="130"/>
      <c r="I709" s="130"/>
      <c r="J709" s="130"/>
      <c r="K709" s="130"/>
      <c r="L709" s="130"/>
      <c r="M709" s="129"/>
      <c r="N709" s="129"/>
      <c r="O709" s="129"/>
      <c r="P709" s="129"/>
      <c r="Q709" s="129"/>
      <c r="R709" s="127"/>
      <c r="S709" s="127"/>
      <c r="T709" s="127"/>
      <c r="U709" s="127"/>
      <c r="V709" s="127"/>
      <c r="W709" s="127"/>
      <c r="X709" s="127"/>
      <c r="Y709" s="127"/>
      <c r="Z709" s="127"/>
      <c r="AA709" s="127"/>
      <c r="AB709" s="127"/>
      <c r="AC709" s="127"/>
      <c r="AD709" s="127"/>
    </row>
    <row r="710" spans="1:30" x14ac:dyDescent="0.2">
      <c r="A710" s="281" t="s">
        <v>159</v>
      </c>
      <c r="B710" s="282"/>
      <c r="C710" s="282"/>
      <c r="D710" s="282"/>
      <c r="E710" s="282"/>
      <c r="F710" s="283"/>
      <c r="G710" s="131"/>
      <c r="H710" s="130"/>
      <c r="I710" s="130"/>
      <c r="J710" s="130"/>
      <c r="K710" s="130"/>
      <c r="L710" s="130"/>
      <c r="M710" s="129"/>
      <c r="N710" s="129"/>
      <c r="O710" s="129"/>
      <c r="P710" s="129"/>
      <c r="Q710" s="129"/>
      <c r="R710" s="127"/>
      <c r="S710" s="127"/>
      <c r="T710" s="127"/>
      <c r="U710" s="127"/>
      <c r="V710" s="127"/>
      <c r="W710" s="127"/>
      <c r="X710" s="127"/>
      <c r="Y710" s="127"/>
      <c r="Z710" s="127"/>
      <c r="AA710" s="127"/>
      <c r="AB710" s="127"/>
      <c r="AC710" s="127"/>
      <c r="AD710" s="127"/>
    </row>
    <row r="711" spans="1:30" x14ac:dyDescent="0.2">
      <c r="A711" s="281" t="s">
        <v>160</v>
      </c>
      <c r="B711" s="282"/>
      <c r="C711" s="282"/>
      <c r="D711" s="282"/>
      <c r="E711" s="282"/>
      <c r="F711" s="283"/>
      <c r="G711" s="131"/>
      <c r="H711" s="130"/>
      <c r="I711" s="130"/>
      <c r="J711" s="130"/>
      <c r="K711" s="130"/>
      <c r="L711" s="130"/>
      <c r="M711" s="129"/>
      <c r="N711" s="129"/>
      <c r="O711" s="129"/>
      <c r="P711" s="129"/>
      <c r="Q711" s="129"/>
      <c r="R711" s="127"/>
      <c r="S711" s="127"/>
      <c r="T711" s="127"/>
      <c r="U711" s="127"/>
      <c r="V711" s="127"/>
      <c r="W711" s="127"/>
      <c r="X711" s="127"/>
      <c r="Y711" s="127"/>
      <c r="Z711" s="127"/>
      <c r="AA711" s="127"/>
      <c r="AB711" s="127"/>
      <c r="AC711" s="127"/>
      <c r="AD711" s="127"/>
    </row>
    <row r="712" spans="1:30" ht="14.25" x14ac:dyDescent="0.2">
      <c r="A712" s="281" t="s">
        <v>161</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162</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163</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164</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165</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166</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167</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168</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169</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170</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171</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172</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173</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174</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281" t="s">
        <v>175</v>
      </c>
      <c r="B726" s="282"/>
      <c r="C726" s="282"/>
      <c r="D726" s="282"/>
      <c r="E726" s="282"/>
      <c r="F726" s="283"/>
      <c r="G726" s="128"/>
      <c r="H726" s="128"/>
      <c r="I726" s="128"/>
      <c r="J726" s="128"/>
      <c r="K726" s="128"/>
      <c r="L726" s="128"/>
      <c r="M726" s="128"/>
      <c r="N726" s="128"/>
      <c r="O726" s="128"/>
      <c r="P726" s="128"/>
      <c r="Q726" s="128"/>
      <c r="R726" s="127"/>
      <c r="S726" s="127"/>
      <c r="T726" s="127"/>
      <c r="U726" s="127"/>
      <c r="V726" s="127"/>
      <c r="W726" s="127"/>
      <c r="X726" s="127"/>
      <c r="Y726" s="127"/>
      <c r="Z726" s="127"/>
      <c r="AA726" s="127"/>
      <c r="AB726" s="127"/>
      <c r="AC726" s="127"/>
      <c r="AD726" s="127"/>
    </row>
    <row r="727" spans="1:30" ht="14.25" x14ac:dyDescent="0.2">
      <c r="A727" s="281" t="s">
        <v>176</v>
      </c>
      <c r="B727" s="282"/>
      <c r="C727" s="282"/>
      <c r="D727" s="282"/>
      <c r="E727" s="282"/>
      <c r="F727" s="283"/>
      <c r="G727" s="128"/>
      <c r="H727" s="128"/>
      <c r="I727" s="128"/>
      <c r="J727" s="128"/>
      <c r="K727" s="128"/>
      <c r="L727" s="128"/>
      <c r="M727" s="128"/>
      <c r="N727" s="128"/>
      <c r="O727" s="128"/>
      <c r="P727" s="128"/>
      <c r="Q727" s="128"/>
      <c r="R727" s="127"/>
      <c r="S727" s="127"/>
      <c r="T727" s="127"/>
      <c r="U727" s="127"/>
      <c r="V727" s="127"/>
      <c r="W727" s="127"/>
      <c r="X727" s="127"/>
      <c r="Y727" s="127"/>
      <c r="Z727" s="127"/>
      <c r="AA727" s="127"/>
      <c r="AB727" s="127"/>
      <c r="AC727" s="127"/>
      <c r="AD727" s="127"/>
    </row>
    <row r="728" spans="1:30" ht="14.25" x14ac:dyDescent="0.2">
      <c r="A728" s="281" t="s">
        <v>177</v>
      </c>
      <c r="B728" s="282"/>
      <c r="C728" s="282"/>
      <c r="D728" s="282"/>
      <c r="E728" s="282"/>
      <c r="F728" s="283"/>
      <c r="G728" s="128"/>
      <c r="H728" s="128"/>
      <c r="I728" s="128"/>
      <c r="J728" s="128"/>
      <c r="K728" s="128"/>
      <c r="L728" s="128"/>
      <c r="M728" s="128"/>
      <c r="N728" s="128"/>
      <c r="O728" s="128"/>
      <c r="P728" s="128"/>
      <c r="Q728" s="128"/>
      <c r="R728" s="127"/>
      <c r="S728" s="127"/>
      <c r="T728" s="127"/>
      <c r="U728" s="127"/>
      <c r="V728" s="127"/>
      <c r="W728" s="127"/>
      <c r="X728" s="127"/>
      <c r="Y728" s="127"/>
      <c r="Z728" s="127"/>
      <c r="AA728" s="127"/>
      <c r="AB728" s="127"/>
      <c r="AC728" s="127"/>
      <c r="AD728" s="127"/>
    </row>
    <row r="729" spans="1:30" ht="14.25" x14ac:dyDescent="0.2">
      <c r="A729" s="281" t="s">
        <v>178</v>
      </c>
      <c r="B729" s="282"/>
      <c r="C729" s="282"/>
      <c r="D729" s="282"/>
      <c r="E729" s="282"/>
      <c r="F729" s="283"/>
      <c r="G729" s="128"/>
      <c r="H729" s="128"/>
      <c r="I729" s="128"/>
      <c r="J729" s="128"/>
      <c r="K729" s="128"/>
      <c r="L729" s="128"/>
      <c r="M729" s="128"/>
      <c r="N729" s="128"/>
      <c r="O729" s="128"/>
      <c r="P729" s="128"/>
      <c r="Q729" s="128"/>
      <c r="R729" s="127"/>
      <c r="S729" s="127"/>
      <c r="T729" s="127"/>
      <c r="U729" s="127"/>
      <c r="V729" s="127"/>
      <c r="W729" s="127"/>
      <c r="X729" s="127"/>
      <c r="Y729" s="127"/>
      <c r="Z729" s="127"/>
      <c r="AA729" s="127"/>
      <c r="AB729" s="127"/>
      <c r="AC729" s="127"/>
      <c r="AD729" s="127"/>
    </row>
    <row r="730" spans="1:30" ht="14.25" x14ac:dyDescent="0.2">
      <c r="A730" s="281" t="s">
        <v>179</v>
      </c>
      <c r="B730" s="282"/>
      <c r="C730" s="282"/>
      <c r="D730" s="282"/>
      <c r="E730" s="282"/>
      <c r="F730" s="283"/>
      <c r="G730" s="128"/>
      <c r="H730" s="128"/>
      <c r="I730" s="128"/>
      <c r="J730" s="128"/>
      <c r="K730" s="128"/>
      <c r="L730" s="128"/>
      <c r="M730" s="128"/>
      <c r="N730" s="128"/>
      <c r="O730" s="128"/>
      <c r="P730" s="128"/>
      <c r="Q730" s="128"/>
      <c r="R730" s="127"/>
      <c r="S730" s="127"/>
      <c r="T730" s="127"/>
      <c r="U730" s="127"/>
      <c r="V730" s="127"/>
      <c r="W730" s="127"/>
      <c r="X730" s="127"/>
      <c r="Y730" s="127"/>
      <c r="Z730" s="127"/>
      <c r="AA730" s="127"/>
      <c r="AB730" s="127"/>
      <c r="AC730" s="127"/>
      <c r="AD730" s="127"/>
    </row>
    <row r="731" spans="1:30" ht="14.25" x14ac:dyDescent="0.2">
      <c r="A731" s="281" t="s">
        <v>180</v>
      </c>
      <c r="B731" s="282"/>
      <c r="C731" s="282"/>
      <c r="D731" s="282"/>
      <c r="E731" s="282"/>
      <c r="F731" s="283"/>
      <c r="G731" s="128"/>
      <c r="H731" s="128"/>
      <c r="I731" s="128"/>
      <c r="J731" s="128"/>
      <c r="K731" s="128"/>
      <c r="L731" s="128"/>
      <c r="M731" s="128"/>
      <c r="N731" s="128"/>
      <c r="O731" s="128"/>
      <c r="P731" s="128"/>
      <c r="Q731" s="128"/>
      <c r="R731" s="127"/>
      <c r="S731" s="127"/>
      <c r="T731" s="127"/>
      <c r="U731" s="127"/>
      <c r="V731" s="127"/>
      <c r="W731" s="127"/>
      <c r="X731" s="127"/>
      <c r="Y731" s="127"/>
      <c r="Z731" s="127"/>
      <c r="AA731" s="127"/>
      <c r="AB731" s="127"/>
      <c r="AC731" s="127"/>
      <c r="AD731" s="127"/>
    </row>
    <row r="732" spans="1:30" ht="14.25" x14ac:dyDescent="0.2">
      <c r="A732" s="126"/>
      <c r="B732" s="126"/>
      <c r="C732" s="126"/>
      <c r="D732" s="126"/>
      <c r="E732" s="126"/>
      <c r="F732" s="126"/>
      <c r="G732" s="126"/>
      <c r="H732" s="126"/>
      <c r="I732" s="126"/>
      <c r="J732" s="126"/>
      <c r="K732" s="126"/>
      <c r="L732" s="126"/>
      <c r="M732" s="126"/>
      <c r="N732" s="126"/>
      <c r="O732" s="126"/>
      <c r="P732" s="126"/>
      <c r="Q732" s="126"/>
    </row>
    <row r="733" spans="1:30" ht="14.25" x14ac:dyDescent="0.2">
      <c r="A733" s="126"/>
      <c r="B733" s="126"/>
      <c r="C733" s="126"/>
      <c r="D733" s="126"/>
      <c r="E733" s="126"/>
      <c r="F733" s="126"/>
      <c r="G733" s="126"/>
      <c r="H733" s="126"/>
      <c r="I733" s="126"/>
      <c r="J733" s="126"/>
      <c r="K733" s="126"/>
      <c r="L733" s="126"/>
      <c r="M733" s="126"/>
      <c r="N733" s="126"/>
      <c r="O733" s="126"/>
      <c r="P733" s="126"/>
      <c r="Q733" s="126"/>
    </row>
    <row r="734" spans="1:30" ht="14.25" x14ac:dyDescent="0.2">
      <c r="A734" s="126"/>
      <c r="B734" s="126"/>
      <c r="C734" s="126"/>
      <c r="D734" s="126"/>
      <c r="E734" s="126"/>
      <c r="F734" s="126"/>
      <c r="G734" s="126"/>
      <c r="H734" s="126"/>
      <c r="I734" s="126"/>
      <c r="J734" s="126"/>
      <c r="K734" s="126"/>
      <c r="L734" s="126"/>
      <c r="M734" s="126"/>
      <c r="N734" s="126"/>
      <c r="O734" s="126"/>
      <c r="P734" s="126"/>
      <c r="Q734" s="126"/>
    </row>
    <row r="735" spans="1:30" ht="14.25" x14ac:dyDescent="0.2">
      <c r="A735" s="126"/>
      <c r="B735" s="126"/>
      <c r="C735" s="126"/>
      <c r="D735" s="126"/>
      <c r="E735" s="126"/>
      <c r="F735" s="126"/>
      <c r="G735" s="126"/>
      <c r="H735" s="126"/>
      <c r="I735" s="126"/>
      <c r="J735" s="126"/>
      <c r="K735" s="126"/>
      <c r="L735" s="126"/>
      <c r="M735" s="126"/>
      <c r="N735" s="126"/>
      <c r="O735" s="126"/>
      <c r="P735" s="126"/>
      <c r="Q735" s="126"/>
    </row>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row r="1546" ht="14.25" x14ac:dyDescent="0.2"/>
    <row r="1547" ht="14.25" x14ac:dyDescent="0.2"/>
    <row r="1548" ht="14.25" x14ac:dyDescent="0.2"/>
    <row r="1549" ht="14.25" x14ac:dyDescent="0.2"/>
    <row r="1550" ht="14.25" x14ac:dyDescent="0.2"/>
    <row r="1551" ht="14.25" x14ac:dyDescent="0.2"/>
  </sheetData>
  <mergeCells count="83">
    <mergeCell ref="A696:F696"/>
    <mergeCell ref="A697:F697"/>
    <mergeCell ref="A689:F689"/>
    <mergeCell ref="A690:F690"/>
    <mergeCell ref="A691:F691"/>
    <mergeCell ref="A692:F692"/>
    <mergeCell ref="A693:F693"/>
    <mergeCell ref="A695:F695"/>
    <mergeCell ref="A685:F685"/>
    <mergeCell ref="A686:F686"/>
    <mergeCell ref="A687:F687"/>
    <mergeCell ref="A688:F688"/>
    <mergeCell ref="A694:F694"/>
    <mergeCell ref="A684:F684"/>
    <mergeCell ref="A673:F673"/>
    <mergeCell ref="A674:F674"/>
    <mergeCell ref="A675:F675"/>
    <mergeCell ref="A676:F676"/>
    <mergeCell ref="A677:F677"/>
    <mergeCell ref="A678:F678"/>
    <mergeCell ref="A679:F679"/>
    <mergeCell ref="A680:F680"/>
    <mergeCell ref="A681:F681"/>
    <mergeCell ref="A682:F682"/>
    <mergeCell ref="A683:F683"/>
    <mergeCell ref="A672:F672"/>
    <mergeCell ref="A661:F661"/>
    <mergeCell ref="A662:F662"/>
    <mergeCell ref="A663:F663"/>
    <mergeCell ref="A664:F664"/>
    <mergeCell ref="A665:F665"/>
    <mergeCell ref="A666:F666"/>
    <mergeCell ref="A667:F667"/>
    <mergeCell ref="A668:F668"/>
    <mergeCell ref="A669:F669"/>
    <mergeCell ref="A670:F670"/>
    <mergeCell ref="A671:F671"/>
    <mergeCell ref="A660:F660"/>
    <mergeCell ref="A1:J1"/>
    <mergeCell ref="A2:J2"/>
    <mergeCell ref="A3:J3"/>
    <mergeCell ref="B4:J4"/>
    <mergeCell ref="A5:J5"/>
    <mergeCell ref="A83:I83"/>
    <mergeCell ref="A134:I134"/>
    <mergeCell ref="A656:F656"/>
    <mergeCell ref="A657:F657"/>
    <mergeCell ref="A658:F658"/>
    <mergeCell ref="A659:F659"/>
    <mergeCell ref="A729:F729"/>
    <mergeCell ref="A730:F730"/>
    <mergeCell ref="A731:F731"/>
    <mergeCell ref="A719:F719"/>
    <mergeCell ref="A720:F720"/>
    <mergeCell ref="A721:F721"/>
    <mergeCell ref="A722:F722"/>
    <mergeCell ref="A723:F723"/>
    <mergeCell ref="A724:F724"/>
    <mergeCell ref="A725:F725"/>
    <mergeCell ref="A728:F728"/>
    <mergeCell ref="A716:F716"/>
    <mergeCell ref="A717:F717"/>
    <mergeCell ref="A718:F718"/>
    <mergeCell ref="A726:F726"/>
    <mergeCell ref="A727:F727"/>
    <mergeCell ref="A715:F715"/>
    <mergeCell ref="A704:F704"/>
    <mergeCell ref="A705:F705"/>
    <mergeCell ref="A706:F706"/>
    <mergeCell ref="A707:F707"/>
    <mergeCell ref="A708:F708"/>
    <mergeCell ref="A709:F709"/>
    <mergeCell ref="A710:F710"/>
    <mergeCell ref="A711:F711"/>
    <mergeCell ref="A712:F712"/>
    <mergeCell ref="A713:F713"/>
    <mergeCell ref="A714:F714"/>
    <mergeCell ref="A703:F703"/>
    <mergeCell ref="A698:F698"/>
    <mergeCell ref="A699:F699"/>
    <mergeCell ref="A700:F700"/>
    <mergeCell ref="A701:F701"/>
    <mergeCell ref="A702:F702"/>
  </mergeCells>
  <dataValidations count="4">
    <dataValidation type="list" allowBlank="1" sqref="B136:B643">
      <formula1>"FGS-1,FGS-2,FGS-3,FGA-1,FGA-2,FGA-3"</formula1>
    </dataValidation>
    <dataValidation type="list" allowBlank="1" sqref="D136:D643 D85:D125 D7:D68">
      <formula1>"AGP,CLH,CLT,COM,CTD,CTI,DES,DISP,ELE,ESG,EST,EXM,EXQ,EXR,FRQ,REV,VAGO"</formula1>
    </dataValidation>
    <dataValidation type="list" allowBlank="1" sqref="B85:B125">
      <formula1>"FDA,FDA-1,FDA-2,FDA-3,FDA-4"</formula1>
    </dataValidation>
    <dataValidation type="list" allowBlank="1" sqref="B7:B68">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51"/>
  <sheetViews>
    <sheetView zoomScale="110" zoomScaleNormal="110" workbookViewId="0">
      <selection activeCell="J14" sqref="J14"/>
    </sheetView>
  </sheetViews>
  <sheetFormatPr defaultColWidth="12.625" defaultRowHeight="15" customHeight="1" x14ac:dyDescent="0.2"/>
  <cols>
    <col min="1" max="1" width="71" style="253" customWidth="1"/>
    <col min="2" max="2" width="12" style="253" customWidth="1"/>
    <col min="3" max="3" width="17.375" style="253" customWidth="1"/>
    <col min="4" max="4" width="14.5" style="253" customWidth="1"/>
    <col min="5" max="5" width="9.875" style="253" customWidth="1"/>
    <col min="6" max="6" width="52.875" style="253" customWidth="1"/>
    <col min="7" max="7" width="19.875" style="253" customWidth="1"/>
    <col min="8" max="8" width="18.25" style="253" customWidth="1"/>
    <col min="9" max="9" width="17.875" style="253" customWidth="1"/>
    <col min="10" max="10" width="15" style="253" customWidth="1"/>
    <col min="11" max="16" width="8" style="253" customWidth="1"/>
    <col min="17" max="17" width="43.875" style="253" customWidth="1"/>
    <col min="18" max="30" width="8" style="253" customWidth="1"/>
    <col min="31" max="16384" width="12.625" style="253"/>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1050</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10570</v>
      </c>
      <c r="I7" s="150">
        <v>0</v>
      </c>
      <c r="J7" s="140">
        <f t="shared" ref="J7:J38" si="0">SUM(G7:I7)</f>
        <v>10570</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1993.3238200000001</v>
      </c>
      <c r="I8" s="208">
        <v>7973.2952800000003</v>
      </c>
      <c r="J8" s="140">
        <f t="shared" si="0"/>
        <v>9966.6190999999999</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1993.3238200000005</v>
      </c>
      <c r="I9" s="208">
        <v>7973.2952800000003</v>
      </c>
      <c r="J9" s="140">
        <f t="shared" si="0"/>
        <v>9966.6190999999999</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26</v>
      </c>
      <c r="C10" s="153" t="s">
        <v>283</v>
      </c>
      <c r="D10" s="153" t="s">
        <v>184</v>
      </c>
      <c r="E10" s="152">
        <v>1</v>
      </c>
      <c r="F10" s="158" t="s">
        <v>276</v>
      </c>
      <c r="G10" s="150"/>
      <c r="H10" s="119">
        <v>1461.7705999999998</v>
      </c>
      <c r="I10" s="119">
        <v>5847.0823999999993</v>
      </c>
      <c r="J10" s="140">
        <f t="shared" si="0"/>
        <v>7308.8529999999992</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211</v>
      </c>
      <c r="B11" s="153" t="s">
        <v>28</v>
      </c>
      <c r="C11" s="153" t="s">
        <v>283</v>
      </c>
      <c r="D11" s="153" t="s">
        <v>184</v>
      </c>
      <c r="E11" s="152">
        <v>1</v>
      </c>
      <c r="F11" s="151" t="s">
        <v>263</v>
      </c>
      <c r="G11" s="150"/>
      <c r="H11" s="119">
        <v>1461.7705999999998</v>
      </c>
      <c r="I11" s="119">
        <v>5847.0823999999993</v>
      </c>
      <c r="J11" s="140">
        <f t="shared" si="0"/>
        <v>7308.8529999999992</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223</v>
      </c>
      <c r="B12" s="153" t="s">
        <v>28</v>
      </c>
      <c r="C12" s="153" t="s">
        <v>284</v>
      </c>
      <c r="D12" s="153" t="s">
        <v>279</v>
      </c>
      <c r="E12" s="152">
        <v>1</v>
      </c>
      <c r="F12" s="151" t="s">
        <v>275</v>
      </c>
      <c r="G12" s="150"/>
      <c r="H12" s="119">
        <v>1461.7705999999998</v>
      </c>
      <c r="I12" s="119">
        <v>5847.0823999999993</v>
      </c>
      <c r="J12" s="140">
        <f t="shared" si="0"/>
        <v>7308.8529999999992</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222</v>
      </c>
      <c r="B13" s="153" t="s">
        <v>28</v>
      </c>
      <c r="C13" s="153" t="s">
        <v>285</v>
      </c>
      <c r="D13" s="153" t="s">
        <v>184</v>
      </c>
      <c r="E13" s="152">
        <v>1</v>
      </c>
      <c r="F13" s="151" t="s">
        <v>274</v>
      </c>
      <c r="G13" s="150"/>
      <c r="H13" s="119">
        <v>1461.7705999999998</v>
      </c>
      <c r="I13" s="119">
        <v>5847.0823999999993</v>
      </c>
      <c r="J13" s="140">
        <f t="shared" si="0"/>
        <v>7308.8529999999992</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221</v>
      </c>
      <c r="B14" s="153" t="s">
        <v>28</v>
      </c>
      <c r="C14" s="153" t="s">
        <v>437</v>
      </c>
      <c r="D14" s="153" t="s">
        <v>184</v>
      </c>
      <c r="E14" s="152">
        <v>1</v>
      </c>
      <c r="F14" s="151" t="s">
        <v>273</v>
      </c>
      <c r="G14" s="150"/>
      <c r="H14" s="119">
        <v>1461.7705999999998</v>
      </c>
      <c r="I14" s="119">
        <v>5847.0823999999993</v>
      </c>
      <c r="J14" s="140">
        <f t="shared" si="0"/>
        <v>7308.8529999999992</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192" t="s">
        <v>220</v>
      </c>
      <c r="B15" s="153" t="s">
        <v>28</v>
      </c>
      <c r="C15" s="153" t="s">
        <v>286</v>
      </c>
      <c r="D15" s="153" t="s">
        <v>279</v>
      </c>
      <c r="E15" s="152">
        <v>1</v>
      </c>
      <c r="F15" s="151" t="s">
        <v>272</v>
      </c>
      <c r="G15" s="150"/>
      <c r="H15" s="119">
        <v>1461.7705999999998</v>
      </c>
      <c r="I15" s="119">
        <v>5847.0823999999993</v>
      </c>
      <c r="J15" s="140">
        <f t="shared" si="0"/>
        <v>7308.8529999999992</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219</v>
      </c>
      <c r="B16" s="153" t="s">
        <v>30</v>
      </c>
      <c r="C16" s="153" t="s">
        <v>286</v>
      </c>
      <c r="D16" s="153" t="s">
        <v>184</v>
      </c>
      <c r="E16" s="152">
        <v>1</v>
      </c>
      <c r="F16" s="201" t="s">
        <v>271</v>
      </c>
      <c r="G16" s="150"/>
      <c r="H16" s="119">
        <v>1229.2155000000002</v>
      </c>
      <c r="I16" s="119">
        <v>4916.862000000001</v>
      </c>
      <c r="J16" s="140">
        <f t="shared" si="0"/>
        <v>6146.0775000000012</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218</v>
      </c>
      <c r="B17" s="153" t="s">
        <v>30</v>
      </c>
      <c r="C17" s="153" t="s">
        <v>286</v>
      </c>
      <c r="D17" s="153" t="s">
        <v>279</v>
      </c>
      <c r="E17" s="152">
        <v>1</v>
      </c>
      <c r="F17" s="201" t="s">
        <v>270</v>
      </c>
      <c r="G17" s="150"/>
      <c r="H17" s="119">
        <v>1229.2155000000002</v>
      </c>
      <c r="I17" s="119">
        <v>4916.862000000001</v>
      </c>
      <c r="J17" s="140">
        <f t="shared" si="0"/>
        <v>6146.0775000000012</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217</v>
      </c>
      <c r="B18" s="153" t="s">
        <v>30</v>
      </c>
      <c r="C18" s="153" t="s">
        <v>286</v>
      </c>
      <c r="D18" s="153" t="s">
        <v>279</v>
      </c>
      <c r="E18" s="152">
        <v>1</v>
      </c>
      <c r="F18" s="201" t="s">
        <v>269</v>
      </c>
      <c r="G18" s="150"/>
      <c r="H18" s="119">
        <v>1229.2155000000002</v>
      </c>
      <c r="I18" s="119">
        <v>4916.862000000001</v>
      </c>
      <c r="J18" s="140">
        <f t="shared" si="0"/>
        <v>6146.0775000000012</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1" t="s">
        <v>216</v>
      </c>
      <c r="B19" s="153" t="s">
        <v>30</v>
      </c>
      <c r="C19" s="153" t="s">
        <v>286</v>
      </c>
      <c r="D19" s="153" t="s">
        <v>279</v>
      </c>
      <c r="E19" s="152">
        <v>1</v>
      </c>
      <c r="F19" s="201" t="s">
        <v>268</v>
      </c>
      <c r="G19" s="150"/>
      <c r="H19" s="119">
        <v>1229.2155000000002</v>
      </c>
      <c r="I19" s="119">
        <v>4916.862000000001</v>
      </c>
      <c r="J19" s="140">
        <f t="shared" si="0"/>
        <v>6146.0775000000012</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7" t="s">
        <v>215</v>
      </c>
      <c r="B20" s="153" t="s">
        <v>30</v>
      </c>
      <c r="C20" s="153" t="s">
        <v>287</v>
      </c>
      <c r="D20" s="153" t="s">
        <v>279</v>
      </c>
      <c r="E20" s="152">
        <v>1</v>
      </c>
      <c r="F20" s="206" t="s">
        <v>267</v>
      </c>
      <c r="G20" s="150"/>
      <c r="H20" s="119">
        <v>1229.2155000000002</v>
      </c>
      <c r="I20" s="119">
        <v>4916.862000000001</v>
      </c>
      <c r="J20" s="140">
        <f t="shared" si="0"/>
        <v>6146.0775000000012</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214</v>
      </c>
      <c r="B21" s="153" t="s">
        <v>30</v>
      </c>
      <c r="C21" s="153" t="s">
        <v>288</v>
      </c>
      <c r="D21" s="153" t="s">
        <v>279</v>
      </c>
      <c r="E21" s="152">
        <v>1</v>
      </c>
      <c r="F21" s="158" t="s">
        <v>266</v>
      </c>
      <c r="G21" s="150"/>
      <c r="H21" s="119">
        <v>1229.2155000000002</v>
      </c>
      <c r="I21" s="119">
        <v>4916.862000000001</v>
      </c>
      <c r="J21" s="140">
        <f t="shared" si="0"/>
        <v>6146.0775000000012</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201" t="s">
        <v>213</v>
      </c>
      <c r="B22" s="153" t="s">
        <v>30</v>
      </c>
      <c r="C22" s="153" t="s">
        <v>281</v>
      </c>
      <c r="D22" s="153" t="s">
        <v>280</v>
      </c>
      <c r="E22" s="152">
        <v>1</v>
      </c>
      <c r="F22" s="151" t="s">
        <v>265</v>
      </c>
      <c r="G22" s="150"/>
      <c r="H22" s="119">
        <v>1229.2155000000002</v>
      </c>
      <c r="I22" s="119">
        <v>4916.862000000001</v>
      </c>
      <c r="J22" s="140">
        <f t="shared" si="0"/>
        <v>6146.0775000000012</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58" t="s">
        <v>212</v>
      </c>
      <c r="B23" s="153" t="s">
        <v>30</v>
      </c>
      <c r="C23" s="153" t="s">
        <v>282</v>
      </c>
      <c r="D23" s="153" t="s">
        <v>279</v>
      </c>
      <c r="E23" s="152">
        <v>1</v>
      </c>
      <c r="F23" s="158" t="s">
        <v>264</v>
      </c>
      <c r="G23" s="150"/>
      <c r="H23" s="119">
        <v>1229.2155000000002</v>
      </c>
      <c r="I23" s="119">
        <v>4916.862000000001</v>
      </c>
      <c r="J23" s="140">
        <f t="shared" si="0"/>
        <v>6146.0775000000012</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1040</v>
      </c>
      <c r="B24" s="153" t="s">
        <v>32</v>
      </c>
      <c r="C24" s="153" t="s">
        <v>1036</v>
      </c>
      <c r="D24" s="153" t="s">
        <v>280</v>
      </c>
      <c r="E24" s="152">
        <v>1</v>
      </c>
      <c r="F24" s="252" t="s">
        <v>351</v>
      </c>
      <c r="G24" s="150"/>
      <c r="H24" s="119">
        <v>1129.5494600000002</v>
      </c>
      <c r="I24" s="119">
        <v>4518.1978400000007</v>
      </c>
      <c r="J24" s="140">
        <f t="shared" si="0"/>
        <v>5647.7473000000009</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92" t="s">
        <v>210</v>
      </c>
      <c r="B25" s="153" t="s">
        <v>32</v>
      </c>
      <c r="C25" s="153" t="s">
        <v>284</v>
      </c>
      <c r="D25" s="153" t="s">
        <v>280</v>
      </c>
      <c r="E25" s="152">
        <v>1</v>
      </c>
      <c r="F25" s="158" t="s">
        <v>262</v>
      </c>
      <c r="G25" s="150"/>
      <c r="H25" s="119">
        <v>1129.5494600000002</v>
      </c>
      <c r="I25" s="119">
        <v>4518.1978400000007</v>
      </c>
      <c r="J25" s="140">
        <f t="shared" si="0"/>
        <v>5647.7473000000009</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209</v>
      </c>
      <c r="B26" s="153" t="s">
        <v>32</v>
      </c>
      <c r="C26" s="153" t="s">
        <v>286</v>
      </c>
      <c r="D26" s="153" t="s">
        <v>279</v>
      </c>
      <c r="E26" s="152">
        <v>1</v>
      </c>
      <c r="F26" s="158" t="s">
        <v>261</v>
      </c>
      <c r="G26" s="150"/>
      <c r="H26" s="119">
        <v>1129.5494600000002</v>
      </c>
      <c r="I26" s="119">
        <v>4518.1978400000007</v>
      </c>
      <c r="J26" s="140">
        <f t="shared" si="0"/>
        <v>5647.7473000000009</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208</v>
      </c>
      <c r="B27" s="153" t="s">
        <v>32</v>
      </c>
      <c r="C27" s="153" t="s">
        <v>289</v>
      </c>
      <c r="D27" s="153" t="s">
        <v>279</v>
      </c>
      <c r="E27" s="152">
        <v>1</v>
      </c>
      <c r="F27" s="151" t="s">
        <v>260</v>
      </c>
      <c r="G27" s="150"/>
      <c r="H27" s="119">
        <v>1129.5494600000002</v>
      </c>
      <c r="I27" s="119">
        <v>4518.1978400000007</v>
      </c>
      <c r="J27" s="140">
        <f t="shared" si="0"/>
        <v>5647.7473000000009</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207</v>
      </c>
      <c r="B28" s="153" t="s">
        <v>34</v>
      </c>
      <c r="C28" s="153" t="s">
        <v>290</v>
      </c>
      <c r="D28" s="153" t="s">
        <v>279</v>
      </c>
      <c r="E28" s="152">
        <v>1</v>
      </c>
      <c r="F28" s="158" t="s">
        <v>259</v>
      </c>
      <c r="G28" s="150"/>
      <c r="H28" s="119">
        <v>930.21738000000005</v>
      </c>
      <c r="I28" s="119">
        <v>3720.8695200000002</v>
      </c>
      <c r="J28" s="140">
        <f t="shared" si="0"/>
        <v>4651.0869000000002</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206</v>
      </c>
      <c r="B29" s="153" t="s">
        <v>34</v>
      </c>
      <c r="C29" s="153" t="s">
        <v>291</v>
      </c>
      <c r="D29" s="153" t="s">
        <v>279</v>
      </c>
      <c r="E29" s="152">
        <v>1</v>
      </c>
      <c r="F29" s="158" t="s">
        <v>258</v>
      </c>
      <c r="G29" s="150"/>
      <c r="H29" s="119">
        <v>930.21738000000005</v>
      </c>
      <c r="I29" s="119">
        <v>3720.8695200000002</v>
      </c>
      <c r="J29" s="140">
        <f t="shared" si="0"/>
        <v>4651.0869000000002</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205</v>
      </c>
      <c r="B30" s="153" t="s">
        <v>34</v>
      </c>
      <c r="C30" s="153" t="s">
        <v>292</v>
      </c>
      <c r="D30" s="153" t="s">
        <v>279</v>
      </c>
      <c r="E30" s="152">
        <v>1</v>
      </c>
      <c r="F30" s="151" t="s">
        <v>257</v>
      </c>
      <c r="G30" s="150"/>
      <c r="H30" s="119">
        <v>930.21738000000005</v>
      </c>
      <c r="I30" s="119">
        <v>3720.8695200000002</v>
      </c>
      <c r="J30" s="140">
        <f t="shared" si="0"/>
        <v>4651.0869000000002</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158" t="s">
        <v>204</v>
      </c>
      <c r="B31" s="153" t="s">
        <v>34</v>
      </c>
      <c r="C31" s="153" t="s">
        <v>285</v>
      </c>
      <c r="D31" s="153" t="s">
        <v>279</v>
      </c>
      <c r="E31" s="152">
        <v>1</v>
      </c>
      <c r="F31" s="151" t="s">
        <v>256</v>
      </c>
      <c r="G31" s="150"/>
      <c r="H31" s="119">
        <v>930.21738000000005</v>
      </c>
      <c r="I31" s="119">
        <v>3720.8695200000002</v>
      </c>
      <c r="J31" s="140">
        <f t="shared" si="0"/>
        <v>4651.0869000000002</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201" t="s">
        <v>203</v>
      </c>
      <c r="B32" s="153" t="s">
        <v>34</v>
      </c>
      <c r="C32" s="153" t="s">
        <v>286</v>
      </c>
      <c r="D32" s="153" t="s">
        <v>279</v>
      </c>
      <c r="E32" s="152">
        <v>1</v>
      </c>
      <c r="F32" s="205" t="s">
        <v>255</v>
      </c>
      <c r="G32" s="150"/>
      <c r="H32" s="119">
        <v>930.21738000000005</v>
      </c>
      <c r="I32" s="119">
        <v>3720.8695200000002</v>
      </c>
      <c r="J32" s="140">
        <f t="shared" si="0"/>
        <v>4651.0869000000002</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202</v>
      </c>
      <c r="B33" s="153" t="s">
        <v>34</v>
      </c>
      <c r="C33" s="153" t="s">
        <v>282</v>
      </c>
      <c r="D33" s="153" t="s">
        <v>279</v>
      </c>
      <c r="E33" s="152">
        <v>1</v>
      </c>
      <c r="F33" s="151" t="s">
        <v>254</v>
      </c>
      <c r="G33" s="150"/>
      <c r="H33" s="119">
        <v>930.21738000000005</v>
      </c>
      <c r="I33" s="119">
        <v>3720.8695200000002</v>
      </c>
      <c r="J33" s="140">
        <f t="shared" si="0"/>
        <v>4651.0869000000002</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201</v>
      </c>
      <c r="B34" s="153" t="s">
        <v>34</v>
      </c>
      <c r="C34" s="153" t="s">
        <v>285</v>
      </c>
      <c r="D34" s="153" t="s">
        <v>279</v>
      </c>
      <c r="E34" s="152">
        <v>1</v>
      </c>
      <c r="F34" s="151" t="s">
        <v>253</v>
      </c>
      <c r="G34" s="150"/>
      <c r="H34" s="119">
        <v>930.21738000000005</v>
      </c>
      <c r="I34" s="119">
        <v>3720.8695200000002</v>
      </c>
      <c r="J34" s="140">
        <f t="shared" si="0"/>
        <v>4651.0869000000002</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200</v>
      </c>
      <c r="B35" s="153" t="s">
        <v>34</v>
      </c>
      <c r="C35" s="153" t="s">
        <v>293</v>
      </c>
      <c r="D35" s="153" t="s">
        <v>280</v>
      </c>
      <c r="E35" s="152">
        <v>1</v>
      </c>
      <c r="F35" s="151" t="s">
        <v>252</v>
      </c>
      <c r="G35" s="150"/>
      <c r="H35" s="119">
        <v>930.21738000000005</v>
      </c>
      <c r="I35" s="119">
        <v>3720.8695200000002</v>
      </c>
      <c r="J35" s="140">
        <f t="shared" si="0"/>
        <v>4651.0869000000002</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1039</v>
      </c>
      <c r="B36" s="153" t="s">
        <v>34</v>
      </c>
      <c r="C36" s="153" t="s">
        <v>295</v>
      </c>
      <c r="D36" s="153" t="s">
        <v>279</v>
      </c>
      <c r="E36" s="152">
        <v>1</v>
      </c>
      <c r="F36" s="151" t="s">
        <v>249</v>
      </c>
      <c r="G36" s="150"/>
      <c r="H36" s="119">
        <v>930.21738000000005</v>
      </c>
      <c r="I36" s="119">
        <v>3720.8695200000002</v>
      </c>
      <c r="J36" s="140">
        <f t="shared" si="0"/>
        <v>4651.0869000000002</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199</v>
      </c>
      <c r="B37" s="153" t="s">
        <v>36</v>
      </c>
      <c r="C37" s="153" t="s">
        <v>288</v>
      </c>
      <c r="D37" s="153" t="s">
        <v>280</v>
      </c>
      <c r="E37" s="152">
        <v>1</v>
      </c>
      <c r="F37" s="151" t="s">
        <v>251</v>
      </c>
      <c r="G37" s="150"/>
      <c r="H37" s="119">
        <v>807.29492399999992</v>
      </c>
      <c r="I37" s="119">
        <v>3229.1796959999997</v>
      </c>
      <c r="J37" s="140">
        <f t="shared" si="0"/>
        <v>4036.4746199999995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198</v>
      </c>
      <c r="B38" s="153" t="s">
        <v>36</v>
      </c>
      <c r="C38" s="153" t="s">
        <v>294</v>
      </c>
      <c r="D38" s="153" t="s">
        <v>279</v>
      </c>
      <c r="E38" s="152">
        <v>1</v>
      </c>
      <c r="F38" s="151" t="s">
        <v>250</v>
      </c>
      <c r="G38" s="150"/>
      <c r="H38" s="119">
        <v>807.29492399999992</v>
      </c>
      <c r="I38" s="119">
        <v>3229.1796959999997</v>
      </c>
      <c r="J38" s="140">
        <f t="shared" si="0"/>
        <v>4036.4746199999995</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196</v>
      </c>
      <c r="B39" s="153" t="s">
        <v>36</v>
      </c>
      <c r="C39" s="153" t="s">
        <v>295</v>
      </c>
      <c r="D39" s="153" t="s">
        <v>279</v>
      </c>
      <c r="E39" s="152">
        <v>1</v>
      </c>
      <c r="F39" s="151" t="s">
        <v>248</v>
      </c>
      <c r="G39" s="150"/>
      <c r="H39" s="119">
        <v>807.29492399999992</v>
      </c>
      <c r="I39" s="119">
        <v>3229.1796959999997</v>
      </c>
      <c r="J39" s="140">
        <f t="shared" ref="J39:J68" si="1">SUM(G39:I39)</f>
        <v>4036.4746199999995</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329</v>
      </c>
      <c r="B40" s="153" t="s">
        <v>38</v>
      </c>
      <c r="C40" s="153" t="s">
        <v>1038</v>
      </c>
      <c r="D40" s="153" t="s">
        <v>280</v>
      </c>
      <c r="E40" s="152">
        <v>1</v>
      </c>
      <c r="F40" s="151" t="s">
        <v>240</v>
      </c>
      <c r="G40" s="150"/>
      <c r="H40" s="119">
        <v>664.44228000000021</v>
      </c>
      <c r="I40" s="119">
        <v>2657.7691200000008</v>
      </c>
      <c r="J40" s="140">
        <f t="shared" si="1"/>
        <v>3322.211400000001</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329</v>
      </c>
      <c r="B41" s="153" t="s">
        <v>38</v>
      </c>
      <c r="C41" s="153" t="s">
        <v>285</v>
      </c>
      <c r="D41" s="153" t="s">
        <v>279</v>
      </c>
      <c r="E41" s="152">
        <v>1</v>
      </c>
      <c r="F41" s="151" t="s">
        <v>247</v>
      </c>
      <c r="G41" s="150"/>
      <c r="H41" s="119">
        <v>664.44228000000021</v>
      </c>
      <c r="I41" s="119">
        <v>2657.7691200000008</v>
      </c>
      <c r="J41" s="140">
        <f t="shared" si="1"/>
        <v>3322.211400000001</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329</v>
      </c>
      <c r="B42" s="153" t="s">
        <v>38</v>
      </c>
      <c r="C42" s="153" t="s">
        <v>285</v>
      </c>
      <c r="D42" s="153" t="s">
        <v>279</v>
      </c>
      <c r="E42" s="152">
        <v>1</v>
      </c>
      <c r="F42" s="151" t="s">
        <v>246</v>
      </c>
      <c r="G42" s="150"/>
      <c r="H42" s="119">
        <v>664.44228000000021</v>
      </c>
      <c r="I42" s="119">
        <v>2657.7691200000008</v>
      </c>
      <c r="J42" s="140">
        <f t="shared" si="1"/>
        <v>3322.211400000001</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329</v>
      </c>
      <c r="B43" s="153" t="s">
        <v>38</v>
      </c>
      <c r="C43" s="153" t="s">
        <v>285</v>
      </c>
      <c r="D43" s="153" t="s">
        <v>279</v>
      </c>
      <c r="E43" s="152">
        <v>1</v>
      </c>
      <c r="F43" s="151" t="s">
        <v>245</v>
      </c>
      <c r="G43" s="150"/>
      <c r="H43" s="119">
        <v>664.44228000000021</v>
      </c>
      <c r="I43" s="119">
        <v>2657.7691200000008</v>
      </c>
      <c r="J43" s="140">
        <f t="shared" si="1"/>
        <v>3322.211400000001</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194</v>
      </c>
      <c r="B44" s="153" t="s">
        <v>38</v>
      </c>
      <c r="C44" s="153" t="s">
        <v>282</v>
      </c>
      <c r="D44" s="153" t="s">
        <v>280</v>
      </c>
      <c r="E44" s="152">
        <v>1</v>
      </c>
      <c r="F44" s="151" t="s">
        <v>959</v>
      </c>
      <c r="G44" s="150"/>
      <c r="H44" s="119">
        <v>664.44228000000021</v>
      </c>
      <c r="I44" s="119">
        <v>2657.7691200000008</v>
      </c>
      <c r="J44" s="140">
        <f t="shared" si="1"/>
        <v>3322.211400000001</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193</v>
      </c>
      <c r="B45" s="153" t="s">
        <v>40</v>
      </c>
      <c r="C45" s="153" t="s">
        <v>288</v>
      </c>
      <c r="D45" s="153" t="s">
        <v>279</v>
      </c>
      <c r="E45" s="152">
        <v>1</v>
      </c>
      <c r="F45" s="151" t="s">
        <v>244</v>
      </c>
      <c r="G45" s="150"/>
      <c r="H45" s="119">
        <v>431.88718</v>
      </c>
      <c r="I45" s="119">
        <v>1727.54872</v>
      </c>
      <c r="J45" s="140">
        <f t="shared" si="1"/>
        <v>2159.4358999999999</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285</v>
      </c>
      <c r="D46" s="153" t="s">
        <v>279</v>
      </c>
      <c r="E46" s="152">
        <v>1</v>
      </c>
      <c r="F46" s="151" t="s">
        <v>243</v>
      </c>
      <c r="G46" s="150"/>
      <c r="H46" s="119">
        <v>431.88718</v>
      </c>
      <c r="I46" s="119">
        <v>1727.54872</v>
      </c>
      <c r="J46" s="140">
        <f t="shared" si="1"/>
        <v>2159.4358999999999</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296</v>
      </c>
      <c r="D47" s="153" t="s">
        <v>279</v>
      </c>
      <c r="E47" s="152">
        <v>1</v>
      </c>
      <c r="F47" s="151" t="s">
        <v>242</v>
      </c>
      <c r="G47" s="150"/>
      <c r="H47" s="119">
        <v>431.88718</v>
      </c>
      <c r="I47" s="119">
        <v>1727.54872</v>
      </c>
      <c r="J47" s="140">
        <f t="shared" si="1"/>
        <v>2159.4358999999999</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282</v>
      </c>
      <c r="D48" s="153" t="s">
        <v>279</v>
      </c>
      <c r="E48" s="152">
        <v>1</v>
      </c>
      <c r="F48" s="151" t="s">
        <v>241</v>
      </c>
      <c r="G48" s="150"/>
      <c r="H48" s="119">
        <v>431.88718</v>
      </c>
      <c r="I48" s="119">
        <v>1727.54872</v>
      </c>
      <c r="J48" s="140">
        <f t="shared" si="1"/>
        <v>2159.4358999999999</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t="s">
        <v>296</v>
      </c>
      <c r="D49" s="153" t="s">
        <v>368</v>
      </c>
      <c r="E49" s="152">
        <v>1</v>
      </c>
      <c r="F49" s="182" t="s">
        <v>1037</v>
      </c>
      <c r="G49" s="150"/>
      <c r="H49" s="119">
        <v>431.88718</v>
      </c>
      <c r="I49" s="119">
        <v>1727.54872</v>
      </c>
      <c r="J49" s="140">
        <f t="shared" si="1"/>
        <v>2159.4358999999999</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279</v>
      </c>
      <c r="E50" s="152">
        <v>1</v>
      </c>
      <c r="F50" s="151" t="s">
        <v>239</v>
      </c>
      <c r="G50" s="150"/>
      <c r="H50" s="119">
        <v>431.88718</v>
      </c>
      <c r="I50" s="119">
        <v>1727.54872</v>
      </c>
      <c r="J50" s="140">
        <f t="shared" si="1"/>
        <v>2159.4358999999999</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1" t="s">
        <v>238</v>
      </c>
      <c r="G51" s="150"/>
      <c r="H51" s="119">
        <v>431.88718</v>
      </c>
      <c r="I51" s="119">
        <v>1727.54872</v>
      </c>
      <c r="J51" s="140">
        <f t="shared" si="1"/>
        <v>2159.4358999999999</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183</v>
      </c>
      <c r="D52" s="153" t="s">
        <v>280</v>
      </c>
      <c r="E52" s="152">
        <v>1</v>
      </c>
      <c r="F52" s="158" t="s">
        <v>237</v>
      </c>
      <c r="G52" s="150"/>
      <c r="H52" s="119">
        <v>431.88718</v>
      </c>
      <c r="I52" s="119">
        <v>1727.54872</v>
      </c>
      <c r="J52" s="140">
        <f t="shared" si="1"/>
        <v>2159.4358999999999</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192</v>
      </c>
      <c r="B53" s="153" t="s">
        <v>40</v>
      </c>
      <c r="C53" s="153" t="s">
        <v>183</v>
      </c>
      <c r="D53" s="153" t="s">
        <v>279</v>
      </c>
      <c r="E53" s="152">
        <v>1</v>
      </c>
      <c r="F53" s="158" t="s">
        <v>236</v>
      </c>
      <c r="G53" s="150"/>
      <c r="H53" s="119">
        <v>431.88718</v>
      </c>
      <c r="I53" s="119">
        <v>1727.54872</v>
      </c>
      <c r="J53" s="140">
        <f t="shared" si="1"/>
        <v>2159.4358999999999</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192</v>
      </c>
      <c r="B54" s="153" t="s">
        <v>40</v>
      </c>
      <c r="C54" s="153" t="s">
        <v>296</v>
      </c>
      <c r="D54" s="153" t="s">
        <v>279</v>
      </c>
      <c r="E54" s="152">
        <v>1</v>
      </c>
      <c r="F54" s="158" t="s">
        <v>1019</v>
      </c>
      <c r="G54" s="150"/>
      <c r="H54" s="119">
        <v>431.88718</v>
      </c>
      <c r="I54" s="119">
        <v>1727.54872</v>
      </c>
      <c r="J54" s="140">
        <f t="shared" si="1"/>
        <v>2159.4358999999999</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192</v>
      </c>
      <c r="B55" s="153" t="s">
        <v>40</v>
      </c>
      <c r="C55" s="153" t="s">
        <v>1036</v>
      </c>
      <c r="D55" s="153" t="s">
        <v>280</v>
      </c>
      <c r="E55" s="152">
        <v>1</v>
      </c>
      <c r="F55" s="205" t="s">
        <v>1035</v>
      </c>
      <c r="G55" s="150"/>
      <c r="H55" s="119">
        <v>431.88718</v>
      </c>
      <c r="I55" s="119">
        <v>1727.54872</v>
      </c>
      <c r="J55" s="140">
        <f t="shared" si="1"/>
        <v>2159.4358999999999</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298</v>
      </c>
      <c r="D56" s="153" t="s">
        <v>280</v>
      </c>
      <c r="E56" s="152">
        <v>1</v>
      </c>
      <c r="F56" s="151" t="s">
        <v>234</v>
      </c>
      <c r="G56" s="150"/>
      <c r="H56" s="119">
        <v>431.88718</v>
      </c>
      <c r="I56" s="119">
        <v>1727.54872</v>
      </c>
      <c r="J56" s="140">
        <f t="shared" si="1"/>
        <v>2159.4358999999999</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296</v>
      </c>
      <c r="D57" s="153" t="s">
        <v>279</v>
      </c>
      <c r="E57" s="152">
        <v>1</v>
      </c>
      <c r="F57" s="158" t="s">
        <v>233</v>
      </c>
      <c r="G57" s="150"/>
      <c r="H57" s="119">
        <v>431.88718</v>
      </c>
      <c r="I57" s="119">
        <v>1727.54872</v>
      </c>
      <c r="J57" s="140">
        <f t="shared" si="1"/>
        <v>2159.4358999999999</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282</v>
      </c>
      <c r="D58" s="153" t="s">
        <v>279</v>
      </c>
      <c r="E58" s="152">
        <v>1</v>
      </c>
      <c r="F58" s="151" t="s">
        <v>232</v>
      </c>
      <c r="G58" s="150"/>
      <c r="H58" s="119">
        <v>431.88718</v>
      </c>
      <c r="I58" s="119">
        <v>1727.54872</v>
      </c>
      <c r="J58" s="140">
        <f t="shared" si="1"/>
        <v>2159.4358999999999</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299</v>
      </c>
      <c r="D59" s="153" t="s">
        <v>279</v>
      </c>
      <c r="E59" s="152">
        <v>1</v>
      </c>
      <c r="F59" s="151" t="s">
        <v>951</v>
      </c>
      <c r="G59" s="150"/>
      <c r="H59" s="119">
        <v>431.88718</v>
      </c>
      <c r="I59" s="119">
        <v>1727.54872</v>
      </c>
      <c r="J59" s="140">
        <f t="shared" si="1"/>
        <v>2159.4358999999999</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190</v>
      </c>
      <c r="B60" s="153" t="s">
        <v>40</v>
      </c>
      <c r="C60" s="153" t="s">
        <v>291</v>
      </c>
      <c r="D60" s="153" t="s">
        <v>279</v>
      </c>
      <c r="E60" s="152">
        <v>1</v>
      </c>
      <c r="F60" s="151" t="s">
        <v>936</v>
      </c>
      <c r="G60" s="150"/>
      <c r="H60" s="119">
        <v>431.88718</v>
      </c>
      <c r="I60" s="119">
        <v>1727.54872</v>
      </c>
      <c r="J60" s="140">
        <f t="shared" si="1"/>
        <v>2159.4358999999999</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190</v>
      </c>
      <c r="B61" s="153" t="s">
        <v>40</v>
      </c>
      <c r="C61" s="153" t="s">
        <v>183</v>
      </c>
      <c r="D61" s="153" t="s">
        <v>280</v>
      </c>
      <c r="E61" s="152">
        <v>1</v>
      </c>
      <c r="F61" s="163" t="s">
        <v>976</v>
      </c>
      <c r="G61" s="150"/>
      <c r="H61" s="119">
        <v>431.88718</v>
      </c>
      <c r="I61" s="119">
        <v>1727.54872</v>
      </c>
      <c r="J61" s="140">
        <f t="shared" si="1"/>
        <v>2159.4358999999999</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189</v>
      </c>
      <c r="B62" s="153" t="s">
        <v>40</v>
      </c>
      <c r="C62" s="153" t="s">
        <v>300</v>
      </c>
      <c r="D62" s="153" t="s">
        <v>280</v>
      </c>
      <c r="E62" s="152">
        <v>1</v>
      </c>
      <c r="F62" s="151" t="s">
        <v>565</v>
      </c>
      <c r="G62" s="150"/>
      <c r="H62" s="119">
        <v>431.88718</v>
      </c>
      <c r="I62" s="119">
        <v>1727.54872</v>
      </c>
      <c r="J62" s="140">
        <f t="shared" si="1"/>
        <v>2159.4358999999999</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188</v>
      </c>
      <c r="B63" s="153" t="s">
        <v>40</v>
      </c>
      <c r="C63" s="153" t="s">
        <v>301</v>
      </c>
      <c r="D63" s="153" t="s">
        <v>280</v>
      </c>
      <c r="E63" s="152">
        <v>1</v>
      </c>
      <c r="F63" s="151" t="s">
        <v>229</v>
      </c>
      <c r="G63" s="150"/>
      <c r="H63" s="119">
        <v>431.88718</v>
      </c>
      <c r="I63" s="119">
        <v>1727.54872</v>
      </c>
      <c r="J63" s="140">
        <f t="shared" si="1"/>
        <v>2159.4358999999999</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183</v>
      </c>
      <c r="D64" s="153" t="s">
        <v>279</v>
      </c>
      <c r="E64" s="152">
        <v>1</v>
      </c>
      <c r="F64" s="151" t="s">
        <v>228</v>
      </c>
      <c r="G64" s="150"/>
      <c r="H64" s="119">
        <v>232.55510000000001</v>
      </c>
      <c r="I64" s="119">
        <v>930.22040000000004</v>
      </c>
      <c r="J64" s="140">
        <f t="shared" si="1"/>
        <v>1162.7755</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288</v>
      </c>
      <c r="D65" s="153" t="s">
        <v>279</v>
      </c>
      <c r="E65" s="152">
        <v>1</v>
      </c>
      <c r="F65" s="151" t="s">
        <v>227</v>
      </c>
      <c r="G65" s="150"/>
      <c r="H65" s="119">
        <v>232.55510000000001</v>
      </c>
      <c r="I65" s="119">
        <v>930.22040000000004</v>
      </c>
      <c r="J65" s="140">
        <f t="shared" si="1"/>
        <v>1162.7755</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955</v>
      </c>
      <c r="G66" s="150"/>
      <c r="H66" s="119">
        <v>232.55510000000001</v>
      </c>
      <c r="I66" s="119">
        <v>930.22040000000004</v>
      </c>
      <c r="J66" s="140">
        <f t="shared" si="1"/>
        <v>1162.7755</v>
      </c>
      <c r="K66" s="131"/>
      <c r="L66" s="131"/>
      <c r="M66" s="131"/>
      <c r="N66" s="131"/>
      <c r="O66" s="131"/>
      <c r="P66" s="131"/>
      <c r="Q66" s="131"/>
      <c r="R66" s="149"/>
      <c r="S66" s="149"/>
      <c r="T66" s="149"/>
      <c r="U66" s="149"/>
      <c r="V66" s="149"/>
      <c r="W66" s="149"/>
      <c r="X66" s="149"/>
      <c r="Y66" s="149"/>
      <c r="Z66" s="149"/>
      <c r="AA66" s="149"/>
      <c r="AB66" s="149"/>
      <c r="AC66" s="149"/>
      <c r="AD66" s="149"/>
    </row>
    <row r="67" spans="1:30" x14ac:dyDescent="0.2">
      <c r="A67" s="192" t="s">
        <v>187</v>
      </c>
      <c r="B67" s="153" t="s">
        <v>44</v>
      </c>
      <c r="C67" s="153" t="s">
        <v>293</v>
      </c>
      <c r="D67" s="153" t="s">
        <v>279</v>
      </c>
      <c r="E67" s="152">
        <v>1</v>
      </c>
      <c r="F67" s="151" t="s">
        <v>226</v>
      </c>
      <c r="G67" s="150"/>
      <c r="H67" s="119">
        <v>232.55510000000001</v>
      </c>
      <c r="I67" s="119">
        <v>930.22040000000004</v>
      </c>
      <c r="J67" s="140">
        <f t="shared" si="1"/>
        <v>1162.7755</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92" t="s">
        <v>187</v>
      </c>
      <c r="B68" s="153" t="s">
        <v>44</v>
      </c>
      <c r="C68" s="153" t="s">
        <v>286</v>
      </c>
      <c r="D68" s="153" t="s">
        <v>279</v>
      </c>
      <c r="E68" s="152">
        <v>1</v>
      </c>
      <c r="F68" s="151" t="s">
        <v>972</v>
      </c>
      <c r="G68" s="150"/>
      <c r="H68" s="119">
        <v>232.55510000000001</v>
      </c>
      <c r="I68" s="119">
        <v>930.22040000000004</v>
      </c>
      <c r="J68" s="140">
        <f t="shared" si="1"/>
        <v>1162.7755</v>
      </c>
      <c r="K68" s="131"/>
      <c r="L68" s="131"/>
      <c r="M68" s="131"/>
      <c r="N68" s="131"/>
      <c r="O68" s="131"/>
      <c r="P68" s="131"/>
      <c r="Q68" s="131"/>
      <c r="R68" s="149"/>
      <c r="S68" s="149"/>
      <c r="T68" s="149"/>
      <c r="U68" s="149"/>
      <c r="V68" s="149"/>
      <c r="W68" s="149"/>
      <c r="X68" s="149"/>
      <c r="Y68" s="149"/>
      <c r="Z68" s="149"/>
      <c r="AA68" s="149"/>
      <c r="AB68" s="149"/>
      <c r="AC68" s="149"/>
      <c r="AD68" s="149"/>
    </row>
    <row r="69" spans="1:30" ht="45" x14ac:dyDescent="0.2">
      <c r="A69" s="137" t="s">
        <v>14</v>
      </c>
      <c r="B69" s="137" t="s">
        <v>15</v>
      </c>
      <c r="C69" s="136" t="s">
        <v>16</v>
      </c>
      <c r="D69" s="136" t="s">
        <v>17</v>
      </c>
      <c r="E69" s="136" t="s">
        <v>18</v>
      </c>
      <c r="F69" s="135"/>
      <c r="G69" s="136" t="s">
        <v>19</v>
      </c>
      <c r="H69" s="136" t="s">
        <v>20</v>
      </c>
      <c r="I69" s="136" t="s">
        <v>21</v>
      </c>
      <c r="J69" s="136" t="s">
        <v>22</v>
      </c>
      <c r="K69" s="131"/>
      <c r="L69" s="131"/>
      <c r="M69" s="131"/>
      <c r="N69" s="131"/>
      <c r="O69" s="131"/>
      <c r="P69" s="131"/>
      <c r="Q69" s="131"/>
      <c r="R69" s="149"/>
      <c r="S69" s="149"/>
      <c r="T69" s="149"/>
      <c r="U69" s="149"/>
      <c r="V69" s="149"/>
      <c r="W69" s="149"/>
      <c r="X69" s="149"/>
      <c r="Y69" s="149"/>
      <c r="Z69" s="149"/>
      <c r="AA69" s="149"/>
      <c r="AB69" s="149"/>
      <c r="AC69" s="149"/>
      <c r="AD69" s="149"/>
    </row>
    <row r="70" spans="1:30" x14ac:dyDescent="0.2">
      <c r="A70" s="144" t="s">
        <v>23</v>
      </c>
      <c r="B70" s="152" t="s">
        <v>24</v>
      </c>
      <c r="C70" s="142">
        <f>SUMIFS($E$7:$E$68,$B$7:$B$68,"DAS",$D$7:$D$68,"&lt;&gt;VAGO")</f>
        <v>1</v>
      </c>
      <c r="D70" s="142">
        <f>SUMIFS($E$7:$E$68,$B$7:$B$68,"DAS",$D$7:$D$68,"VAGO")</f>
        <v>0</v>
      </c>
      <c r="E70" s="142">
        <f t="shared" ref="E70:E80" si="2">C70+D70</f>
        <v>1</v>
      </c>
      <c r="F70" s="148"/>
      <c r="G70" s="204">
        <f>SUMIF($B$7:$B$68,"DAS",$G$7:$G$68)</f>
        <v>0</v>
      </c>
      <c r="H70" s="204">
        <f>SUMIF($B$7:$B$68,"DAS",$H$7:$H$68)</f>
        <v>10570</v>
      </c>
      <c r="I70" s="204">
        <f>SUMIF($B$7:$B$68,"DAS",$I$7:$I$68)</f>
        <v>0</v>
      </c>
      <c r="J70" s="204">
        <f>SUMIF($B$7:$B$68,"DAS",$J$7:$J$68)</f>
        <v>10570</v>
      </c>
      <c r="K70" s="130"/>
      <c r="L70" s="130"/>
      <c r="M70" s="130"/>
      <c r="N70" s="130"/>
      <c r="O70" s="130"/>
      <c r="P70" s="130"/>
      <c r="Q70" s="130"/>
    </row>
    <row r="71" spans="1:30" x14ac:dyDescent="0.2">
      <c r="A71" s="144" t="s">
        <v>25</v>
      </c>
      <c r="B71" s="152" t="s">
        <v>26</v>
      </c>
      <c r="C71" s="142">
        <f>SUMIFS($E$7:$E$68,$B$7:$B$68,"DAS-1",$D$7:$D$68,"&lt;&gt;VAGO")</f>
        <v>3</v>
      </c>
      <c r="D71" s="142">
        <f>SUMIFS($E$7:$E$68,$B$7:$B$68,"DAS-1",$D$7:$D$68,"VAGO")</f>
        <v>0</v>
      </c>
      <c r="E71" s="142">
        <f t="shared" si="2"/>
        <v>3</v>
      </c>
      <c r="F71" s="141"/>
      <c r="G71" s="204">
        <f>SUMIF($B$7:$B$68,"DAS-1",$G$7:$G$68)</f>
        <v>0</v>
      </c>
      <c r="H71" s="204">
        <f>SUMIF($B$7:$B$68,"DAS-1",$H$7:$H$68)</f>
        <v>5448.4182400000009</v>
      </c>
      <c r="I71" s="204">
        <f>SUMIF($B$7:$B$68,"DAS-1",$I$7:$I$68)</f>
        <v>21793.67296</v>
      </c>
      <c r="J71" s="204">
        <f>SUMIF($B$7:$B$68,"DAS-1",$J$7:$J$68)</f>
        <v>27242.091199999999</v>
      </c>
      <c r="K71" s="130"/>
      <c r="L71" s="130"/>
      <c r="M71" s="130"/>
      <c r="N71" s="130"/>
      <c r="O71" s="130"/>
      <c r="P71" s="130"/>
      <c r="Q71" s="130"/>
    </row>
    <row r="72" spans="1:30" x14ac:dyDescent="0.2">
      <c r="A72" s="144" t="s">
        <v>27</v>
      </c>
      <c r="B72" s="152" t="s">
        <v>28</v>
      </c>
      <c r="C72" s="142">
        <f>SUMIFS($E$7:$E$68,$B$7:$B$68,"DAS-2",$D$7:$D$68,"&lt;&gt;VAGO")</f>
        <v>5</v>
      </c>
      <c r="D72" s="142">
        <f>SUMIFS($E$7:$E$68,$B$7:$B$68,"DAS-2",$D$7:$D$68,"VAGO")</f>
        <v>0</v>
      </c>
      <c r="E72" s="142">
        <f t="shared" si="2"/>
        <v>5</v>
      </c>
      <c r="F72" s="141"/>
      <c r="G72" s="204">
        <f>SUMIF($B$7:$B$68,"DAS-2",$G$7:$G$68)</f>
        <v>0</v>
      </c>
      <c r="H72" s="204">
        <f>SUMIF($B$7:$B$68,"DAS-2",$H$7:$H$68)</f>
        <v>7308.8529999999992</v>
      </c>
      <c r="I72" s="204">
        <f>SUMIF($B$7:$B$68,"DAS-2",$I$7:$I$68)</f>
        <v>29235.411999999997</v>
      </c>
      <c r="J72" s="204">
        <f>SUMIF($B$7:$B$68,"DAS-2",$J$7:$J$68)</f>
        <v>36544.264999999999</v>
      </c>
      <c r="K72" s="130"/>
      <c r="L72" s="130"/>
      <c r="M72" s="130"/>
      <c r="N72" s="130"/>
      <c r="O72" s="130"/>
      <c r="P72" s="130"/>
      <c r="Q72" s="130"/>
    </row>
    <row r="73" spans="1:30" x14ac:dyDescent="0.2">
      <c r="A73" s="144" t="s">
        <v>29</v>
      </c>
      <c r="B73" s="152" t="s">
        <v>30</v>
      </c>
      <c r="C73" s="142">
        <f>SUMIFS($E$7:$E$68,$B$7:$B$68,"DAS-3",$D$7:$D$68,"&lt;&gt;VAGO")</f>
        <v>8</v>
      </c>
      <c r="D73" s="142">
        <f>SUMIFS($E$7:$E$68,$B$7:$B$68,"DAS-3",$D$7:$D$68,"VAGO")</f>
        <v>0</v>
      </c>
      <c r="E73" s="142">
        <f t="shared" si="2"/>
        <v>8</v>
      </c>
      <c r="F73" s="141"/>
      <c r="G73" s="204">
        <f>SUMIF($B$7:$B$68,"DAS-3",$G$7:$G$68)</f>
        <v>0</v>
      </c>
      <c r="H73" s="204">
        <f>SUMIF($B$7:$B$68,"DAS-3",$H$7:$H$68)</f>
        <v>9833.724000000002</v>
      </c>
      <c r="I73" s="204">
        <f>SUMIF($B$7:$B$68,"DAS-3",$I$7:$I$68)</f>
        <v>39334.896000000008</v>
      </c>
      <c r="J73" s="204">
        <f>SUMIF($B$7:$B$68,"DAS-3",$J$7:$J$68)</f>
        <v>49168.62</v>
      </c>
      <c r="K73" s="130"/>
      <c r="L73" s="130"/>
      <c r="M73" s="130"/>
      <c r="N73" s="130"/>
      <c r="O73" s="130"/>
      <c r="P73" s="130"/>
      <c r="Q73" s="130"/>
    </row>
    <row r="74" spans="1:30" x14ac:dyDescent="0.2">
      <c r="A74" s="147" t="s">
        <v>31</v>
      </c>
      <c r="B74" s="152" t="s">
        <v>32</v>
      </c>
      <c r="C74" s="142">
        <f>SUMIFS($E$7:$E$68,$B$7:$B$68,"DAS-4",$D$7:$D$68,"&lt;&gt;VAGO")</f>
        <v>4</v>
      </c>
      <c r="D74" s="142">
        <f>SUMIFS($E$7:$E$68,$B$7:$B$68,"DAS-4",$D$7:$D$68,"VAGO")</f>
        <v>0</v>
      </c>
      <c r="E74" s="142">
        <f t="shared" si="2"/>
        <v>4</v>
      </c>
      <c r="F74" s="145"/>
      <c r="G74" s="204">
        <f>SUMIF($B$7:$B$68,"DAS-4",$G$7:$G$68)</f>
        <v>0</v>
      </c>
      <c r="H74" s="204">
        <f>SUMIF($B$7:$B$68,"DAS-4",$H$7:$H$68)</f>
        <v>4518.1978400000007</v>
      </c>
      <c r="I74" s="204">
        <f>SUMIF($B$7:$B$68,"DAS-4",$I$7:$I$68)</f>
        <v>18072.791360000003</v>
      </c>
      <c r="J74" s="204">
        <f>SUMIF($B$7:$B$68,"DAS-4",$J$7:$J$68)</f>
        <v>22590.989200000004</v>
      </c>
      <c r="K74" s="130"/>
      <c r="L74" s="130"/>
      <c r="M74" s="130"/>
      <c r="N74" s="130"/>
      <c r="O74" s="130"/>
      <c r="P74" s="130"/>
      <c r="Q74" s="130"/>
    </row>
    <row r="75" spans="1:30" x14ac:dyDescent="0.2">
      <c r="A75" s="147" t="s">
        <v>33</v>
      </c>
      <c r="B75" s="152" t="s">
        <v>34</v>
      </c>
      <c r="C75" s="142">
        <f>SUMIFS($E$7:$E$68,$B$7:$B$68,"DAS-5",$D$7:$D$68,"&lt;&gt;VAGO")</f>
        <v>9</v>
      </c>
      <c r="D75" s="142">
        <f>SUMIFS($E$7:$E$68,$B$7:$B$68,"DAS-5",$D$7:$D$68,"VAGO")</f>
        <v>0</v>
      </c>
      <c r="E75" s="142">
        <f t="shared" si="2"/>
        <v>9</v>
      </c>
      <c r="F75" s="145"/>
      <c r="G75" s="204">
        <f>SUMIF($B$7:$B$68,"DAS-5",$G$7:$G$68)</f>
        <v>0</v>
      </c>
      <c r="H75" s="204">
        <f>SUMIF($B$7:$B$68,"DAS-5",$H$7:$H$68)</f>
        <v>8371.9564200000004</v>
      </c>
      <c r="I75" s="204">
        <f>SUMIF($B$7:$B$68,"DAS-5",$I$7:$I$68)</f>
        <v>33487.825680000002</v>
      </c>
      <c r="J75" s="204">
        <f>SUMIF($B$7:$B$68,"DAS-5",$J$7:$J$68)</f>
        <v>41859.782100000011</v>
      </c>
      <c r="K75" s="130"/>
      <c r="L75" s="130"/>
      <c r="M75" s="130"/>
      <c r="N75" s="130"/>
      <c r="O75" s="130"/>
      <c r="P75" s="130"/>
      <c r="Q75" s="130"/>
    </row>
    <row r="76" spans="1:30" x14ac:dyDescent="0.2">
      <c r="A76" s="147" t="s">
        <v>35</v>
      </c>
      <c r="B76" s="152" t="s">
        <v>36</v>
      </c>
      <c r="C76" s="142">
        <f>SUMIFS($E$7:$E$68,$B$7:$B$68,"CAA-1",$D$7:$D$68,"&lt;&gt;VAGO")</f>
        <v>3</v>
      </c>
      <c r="D76" s="142">
        <f>SUMIFS($E$7:$E$68,$B$7:$B$68,"CAA-1",$D$7:$D$68,"VAGO")</f>
        <v>0</v>
      </c>
      <c r="E76" s="142">
        <f t="shared" si="2"/>
        <v>3</v>
      </c>
      <c r="F76" s="145"/>
      <c r="G76" s="204">
        <f>SUMIF($B$7:$B$68,"CAA-1",$G$7:$G$68)</f>
        <v>0</v>
      </c>
      <c r="H76" s="204">
        <f>SUMIF($B$7:$B$68,"CAA-1",$H$7:$H$68)</f>
        <v>2421.8847719999999</v>
      </c>
      <c r="I76" s="204">
        <f>SUMIF($B$7:$B$68,"CAA-1",$I$7:$I$68)</f>
        <v>9687.5390879999995</v>
      </c>
      <c r="J76" s="204">
        <f>SUMIF($B$7:$B$68,"CAA-1",$J$7:$J$68)</f>
        <v>12109.423859999999</v>
      </c>
      <c r="K76" s="130"/>
      <c r="L76" s="130"/>
      <c r="M76" s="130"/>
      <c r="N76" s="130"/>
      <c r="O76" s="130"/>
      <c r="P76" s="130"/>
      <c r="Q76" s="130"/>
    </row>
    <row r="77" spans="1:30" x14ac:dyDescent="0.2">
      <c r="A77" s="147" t="s">
        <v>37</v>
      </c>
      <c r="B77" s="152" t="s">
        <v>38</v>
      </c>
      <c r="C77" s="142">
        <f>SUMIFS($E$7:$E$68,$B$7:$B$68,"CAA-2",$D$7:$D$68,"&lt;&gt;VAGO")</f>
        <v>5</v>
      </c>
      <c r="D77" s="142">
        <f>SUMIFS($E$7:$E$68,$B$7:$B$68,"CAA-2",$D$7:$D$68,"VAGO")</f>
        <v>0</v>
      </c>
      <c r="E77" s="142">
        <f t="shared" si="2"/>
        <v>5</v>
      </c>
      <c r="F77" s="145"/>
      <c r="G77" s="204">
        <f>SUMIF($B$7:$B$68,"CAA-2",$G$7:$G$68)</f>
        <v>0</v>
      </c>
      <c r="H77" s="204">
        <f>SUMIF($B$7:$B$68,"CAA-2",$H$7:$H$68)</f>
        <v>3322.211400000001</v>
      </c>
      <c r="I77" s="204">
        <f>SUMIF($B$7:$B$68,"CAA-2",$I$7:$I$68)</f>
        <v>13288.845600000004</v>
      </c>
      <c r="J77" s="204">
        <f>SUMIF($B$7:$B$68,"CAA-2",$J$7:$J$68)</f>
        <v>16611.057000000004</v>
      </c>
      <c r="K77" s="130"/>
      <c r="L77" s="130"/>
      <c r="M77" s="130"/>
      <c r="N77" s="130"/>
      <c r="O77" s="130"/>
      <c r="P77" s="130"/>
      <c r="Q77" s="130"/>
    </row>
    <row r="78" spans="1:30" x14ac:dyDescent="0.2">
      <c r="A78" s="147" t="s">
        <v>39</v>
      </c>
      <c r="B78" s="152" t="s">
        <v>40</v>
      </c>
      <c r="C78" s="142">
        <f>SUMIFS($E$7:$E$68,$B$7:$B$68,"CAA-3",$D$7:$D$68,"&lt;&gt;VAGO")</f>
        <v>18</v>
      </c>
      <c r="D78" s="142">
        <f>SUMIFS($E$7:$E$68,$B$7:$B$68,"CAA-3",$D$7:$D$68,"VAGO")</f>
        <v>1</v>
      </c>
      <c r="E78" s="142">
        <f t="shared" si="2"/>
        <v>19</v>
      </c>
      <c r="F78" s="141"/>
      <c r="G78" s="204">
        <f>SUMIF($B$7:$B$68,"CAA-3",$G$7:$G$68)</f>
        <v>0</v>
      </c>
      <c r="H78" s="204">
        <f>SUMIF($B$7:$B$68,"CAA-3",$H$7:$H$68)</f>
        <v>8205.8564199999983</v>
      </c>
      <c r="I78" s="204">
        <f>SUMIF($B$7:$B$68,"CAA-3",$I$7:$I$68)</f>
        <v>32823.425679999993</v>
      </c>
      <c r="J78" s="204">
        <f>SUMIF($B$7:$B$68,"CAA-3",$J$7:$J$68)</f>
        <v>41029.282099999989</v>
      </c>
      <c r="K78" s="130"/>
      <c r="L78" s="130"/>
      <c r="M78" s="130"/>
      <c r="N78" s="130"/>
      <c r="O78" s="130"/>
      <c r="P78" s="130"/>
      <c r="Q78" s="130"/>
    </row>
    <row r="79" spans="1:30" x14ac:dyDescent="0.2">
      <c r="A79" s="147" t="s">
        <v>41</v>
      </c>
      <c r="B79" s="152" t="s">
        <v>42</v>
      </c>
      <c r="C79" s="142">
        <f>SUMIFS($E$7:$E$68,$B$7:$B$68,"CAA-4",$D$7:$D$68,"&lt;&gt;VAGO")</f>
        <v>0</v>
      </c>
      <c r="D79" s="142">
        <f>SUMIFS($E$7:$E$68,$B$7:$B$68,"CAA-4",$D$7:$D$68,"VAGO")</f>
        <v>0</v>
      </c>
      <c r="E79" s="142">
        <f t="shared" si="2"/>
        <v>0</v>
      </c>
      <c r="F79" s="141"/>
      <c r="G79" s="204">
        <f>SUMIF($B$7:$B$68,"CAA-4",$G$7:$G$68)</f>
        <v>0</v>
      </c>
      <c r="H79" s="204">
        <f>SUMIF($B$7:$B$68,"CAA-4",$H$7:$H$68)</f>
        <v>0</v>
      </c>
      <c r="I79" s="204">
        <f>SUMIF($B$7:$B$68,"CAA-4",$I$7:$I$68)</f>
        <v>0</v>
      </c>
      <c r="J79" s="204">
        <f>SUMIF($B$7:$B$68,"CAA-4",$J$7:$J$68)</f>
        <v>0</v>
      </c>
      <c r="K79" s="130"/>
      <c r="L79" s="130"/>
      <c r="M79" s="130"/>
      <c r="N79" s="130"/>
      <c r="O79" s="130"/>
      <c r="P79" s="130"/>
      <c r="Q79" s="130"/>
    </row>
    <row r="80" spans="1:30" x14ac:dyDescent="0.2">
      <c r="A80" s="147" t="s">
        <v>43</v>
      </c>
      <c r="B80" s="152" t="s">
        <v>44</v>
      </c>
      <c r="C80" s="142">
        <f>SUMIFS($E$7:$E$68,$B$7:$B$68,"CAA-5",$D$7:$D$68,"&lt;&gt;VAGO")</f>
        <v>5</v>
      </c>
      <c r="D80" s="142">
        <f>SUMIFS($E$7:$E$68,$B$7:$B$68,"CAA-5",$D$7:$D$68,"VAGO")</f>
        <v>0</v>
      </c>
      <c r="E80" s="142">
        <f t="shared" si="2"/>
        <v>5</v>
      </c>
      <c r="F80" s="141"/>
      <c r="G80" s="204">
        <f>SUMIF($B$7:$B$68,"CAA-5",$G$7:$G$68)</f>
        <v>0</v>
      </c>
      <c r="H80" s="204">
        <f>SUMIF($B$7:$B$68,"CAA-5",$H$7:$H$68)</f>
        <v>1162.7755</v>
      </c>
      <c r="I80" s="204">
        <f>SUMIF($B$7:$B$68,"CAA-5",$I$7:$I$68)</f>
        <v>4651.1019999999999</v>
      </c>
      <c r="J80" s="204">
        <f>SUMIF($B$7:$B$68,"CAA-5",$J$7:$J$68)</f>
        <v>5813.8774999999996</v>
      </c>
      <c r="K80" s="130"/>
      <c r="L80" s="130"/>
      <c r="M80" s="130"/>
      <c r="N80" s="130"/>
      <c r="O80" s="130"/>
      <c r="P80" s="130"/>
      <c r="Q80" s="130"/>
    </row>
    <row r="81" spans="1:30" x14ac:dyDescent="0.2">
      <c r="A81" s="137" t="s">
        <v>45</v>
      </c>
      <c r="B81" s="135"/>
      <c r="C81" s="136">
        <f>SUM(C70:C78)</f>
        <v>56</v>
      </c>
      <c r="D81" s="136">
        <f>SUM(D70:D78)</f>
        <v>1</v>
      </c>
      <c r="E81" s="136">
        <f>SUM(E70:E78)</f>
        <v>57</v>
      </c>
      <c r="F81" s="135"/>
      <c r="G81" s="203">
        <f>SUM(G70:G80)</f>
        <v>0</v>
      </c>
      <c r="H81" s="203">
        <f>SUM(H70:H80)</f>
        <v>61163.877592000004</v>
      </c>
      <c r="I81" s="203">
        <f>SUM(I70:I80)</f>
        <v>202375.51036799999</v>
      </c>
      <c r="J81" s="203">
        <f>SUM(J70:J80)</f>
        <v>263539.38796000002</v>
      </c>
      <c r="K81" s="130"/>
      <c r="L81" s="130"/>
      <c r="M81" s="130"/>
      <c r="N81" s="130"/>
      <c r="O81" s="130"/>
      <c r="P81" s="130"/>
      <c r="Q81" s="130"/>
    </row>
    <row r="82" spans="1:30" ht="45.75" customHeight="1" x14ac:dyDescent="0.2">
      <c r="A82" s="130"/>
      <c r="B82" s="130"/>
      <c r="C82" s="130"/>
      <c r="D82" s="130"/>
      <c r="E82" s="130"/>
      <c r="F82" s="130"/>
      <c r="G82" s="130"/>
      <c r="H82" s="131"/>
      <c r="I82" s="131"/>
      <c r="J82" s="198"/>
      <c r="K82" s="130"/>
      <c r="L82" s="130"/>
      <c r="M82" s="130"/>
      <c r="N82" s="130"/>
      <c r="O82" s="130"/>
      <c r="P82" s="130"/>
      <c r="Q82" s="130"/>
    </row>
    <row r="83" spans="1:30" x14ac:dyDescent="0.2">
      <c r="A83" s="284" t="s">
        <v>46</v>
      </c>
      <c r="B83" s="285"/>
      <c r="C83" s="285"/>
      <c r="D83" s="285"/>
      <c r="E83" s="285"/>
      <c r="F83" s="285"/>
      <c r="G83" s="285"/>
      <c r="H83" s="285"/>
      <c r="I83" s="286"/>
      <c r="J83" s="130"/>
      <c r="K83" s="133"/>
      <c r="L83" s="130"/>
      <c r="M83" s="130"/>
      <c r="N83" s="130"/>
      <c r="O83" s="130"/>
      <c r="P83" s="130"/>
      <c r="Q83" s="130"/>
    </row>
    <row r="84" spans="1:30" ht="30" x14ac:dyDescent="0.2">
      <c r="A84" s="196" t="s">
        <v>47</v>
      </c>
      <c r="B84" s="196" t="s">
        <v>48</v>
      </c>
      <c r="C84" s="196" t="s">
        <v>49</v>
      </c>
      <c r="D84" s="196" t="s">
        <v>50</v>
      </c>
      <c r="E84" s="196" t="s">
        <v>51</v>
      </c>
      <c r="F84" s="196" t="s">
        <v>52</v>
      </c>
      <c r="G84" s="196" t="s">
        <v>53</v>
      </c>
      <c r="H84" s="196" t="s">
        <v>54</v>
      </c>
      <c r="I84" s="196" t="s">
        <v>55</v>
      </c>
      <c r="J84" s="129"/>
      <c r="K84" s="133"/>
      <c r="L84" s="129"/>
      <c r="M84" s="129"/>
      <c r="N84" s="129"/>
      <c r="O84" s="129"/>
      <c r="P84" s="129"/>
      <c r="Q84" s="129"/>
      <c r="R84" s="132"/>
      <c r="S84" s="132"/>
      <c r="T84" s="132"/>
      <c r="U84" s="132"/>
      <c r="V84" s="132"/>
      <c r="W84" s="132"/>
      <c r="X84" s="132"/>
      <c r="Y84" s="132"/>
      <c r="Z84" s="132"/>
      <c r="AA84" s="132"/>
      <c r="AB84" s="132"/>
      <c r="AC84" s="132"/>
      <c r="AD84" s="132"/>
    </row>
    <row r="85" spans="1:30" x14ac:dyDescent="0.2">
      <c r="A85" s="158" t="s">
        <v>302</v>
      </c>
      <c r="B85" s="199" t="s">
        <v>65</v>
      </c>
      <c r="C85" s="153" t="s">
        <v>296</v>
      </c>
      <c r="D85" s="153" t="s">
        <v>280</v>
      </c>
      <c r="E85" s="152">
        <v>1</v>
      </c>
      <c r="F85" s="151" t="s">
        <v>336</v>
      </c>
      <c r="G85" s="150"/>
      <c r="H85" s="118">
        <v>5847.0823999999993</v>
      </c>
      <c r="I85" s="140">
        <f t="shared" ref="I85:I125" si="3">SUM(G85:H85)</f>
        <v>5847.0823999999993</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303</v>
      </c>
      <c r="B86" s="199" t="s">
        <v>65</v>
      </c>
      <c r="C86" s="153" t="s">
        <v>369</v>
      </c>
      <c r="D86" s="153" t="s">
        <v>280</v>
      </c>
      <c r="E86" s="152">
        <v>1</v>
      </c>
      <c r="F86" s="151" t="s">
        <v>950</v>
      </c>
      <c r="G86" s="150"/>
      <c r="H86" s="118">
        <v>5847.0823999999993</v>
      </c>
      <c r="I86" s="140">
        <f t="shared" si="3"/>
        <v>5847.0823999999993</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304</v>
      </c>
      <c r="B87" s="199" t="s">
        <v>65</v>
      </c>
      <c r="C87" s="153" t="s">
        <v>183</v>
      </c>
      <c r="D87" s="153" t="s">
        <v>280</v>
      </c>
      <c r="E87" s="152">
        <v>1</v>
      </c>
      <c r="F87" s="151" t="s">
        <v>337</v>
      </c>
      <c r="G87" s="150"/>
      <c r="H87" s="118">
        <v>5847.0823999999993</v>
      </c>
      <c r="I87" s="140">
        <f t="shared" si="3"/>
        <v>5847.0823999999993</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305</v>
      </c>
      <c r="B88" s="199" t="s">
        <v>65</v>
      </c>
      <c r="C88" s="153" t="s">
        <v>295</v>
      </c>
      <c r="D88" s="153" t="s">
        <v>280</v>
      </c>
      <c r="E88" s="152">
        <v>1</v>
      </c>
      <c r="F88" s="151" t="s">
        <v>338</v>
      </c>
      <c r="G88" s="150"/>
      <c r="H88" s="118">
        <v>5847.0823999999993</v>
      </c>
      <c r="I88" s="140">
        <f t="shared" si="3"/>
        <v>5847.0823999999993</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92" t="s">
        <v>306</v>
      </c>
      <c r="B89" s="199" t="s">
        <v>65</v>
      </c>
      <c r="C89" s="153" t="s">
        <v>370</v>
      </c>
      <c r="D89" s="153" t="s">
        <v>280</v>
      </c>
      <c r="E89" s="152">
        <v>1</v>
      </c>
      <c r="F89" s="151" t="s">
        <v>339</v>
      </c>
      <c r="G89" s="150"/>
      <c r="H89" s="118">
        <v>5847.0823999999993</v>
      </c>
      <c r="I89" s="140">
        <f t="shared" si="3"/>
        <v>5847.0823999999993</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307</v>
      </c>
      <c r="B90" s="199" t="s">
        <v>67</v>
      </c>
      <c r="C90" s="153" t="s">
        <v>371</v>
      </c>
      <c r="D90" s="153" t="s">
        <v>184</v>
      </c>
      <c r="E90" s="152">
        <v>1</v>
      </c>
      <c r="F90" s="151" t="s">
        <v>1049</v>
      </c>
      <c r="G90" s="150"/>
      <c r="H90" s="150">
        <v>4916.8620000000001</v>
      </c>
      <c r="I90" s="140">
        <f t="shared" si="3"/>
        <v>4916.8620000000001</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58" t="s">
        <v>308</v>
      </c>
      <c r="B91" s="199" t="s">
        <v>67</v>
      </c>
      <c r="C91" s="153" t="s">
        <v>372</v>
      </c>
      <c r="D91" s="153" t="s">
        <v>280</v>
      </c>
      <c r="E91" s="152">
        <v>1</v>
      </c>
      <c r="F91" s="158" t="s">
        <v>341</v>
      </c>
      <c r="G91" s="150"/>
      <c r="H91" s="150">
        <v>4916.8620000000001</v>
      </c>
      <c r="I91" s="140">
        <f t="shared" si="3"/>
        <v>4916.8620000000001</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58" t="s">
        <v>1034</v>
      </c>
      <c r="B92" s="199" t="s">
        <v>67</v>
      </c>
      <c r="C92" s="153" t="s">
        <v>369</v>
      </c>
      <c r="D92" s="153" t="s">
        <v>280</v>
      </c>
      <c r="E92" s="152">
        <v>1</v>
      </c>
      <c r="F92" s="158" t="s">
        <v>954</v>
      </c>
      <c r="G92" s="150"/>
      <c r="H92" s="150">
        <v>4916.8620000000001</v>
      </c>
      <c r="I92" s="140">
        <f t="shared" si="3"/>
        <v>4916.8620000000001</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309</v>
      </c>
      <c r="B93" s="199" t="s">
        <v>69</v>
      </c>
      <c r="C93" s="153" t="s">
        <v>282</v>
      </c>
      <c r="D93" s="153" t="s">
        <v>280</v>
      </c>
      <c r="E93" s="152">
        <v>1</v>
      </c>
      <c r="F93" s="151" t="s">
        <v>342</v>
      </c>
      <c r="G93" s="150"/>
      <c r="H93" s="150">
        <v>4518.1978399999998</v>
      </c>
      <c r="I93" s="140">
        <f t="shared" si="3"/>
        <v>4518.1978399999998</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310</v>
      </c>
      <c r="B94" s="199" t="s">
        <v>69</v>
      </c>
      <c r="C94" s="153" t="s">
        <v>286</v>
      </c>
      <c r="D94" s="153" t="s">
        <v>280</v>
      </c>
      <c r="E94" s="152">
        <v>1</v>
      </c>
      <c r="F94" s="164" t="s">
        <v>343</v>
      </c>
      <c r="G94" s="150"/>
      <c r="H94" s="150">
        <v>4518.1978399999998</v>
      </c>
      <c r="I94" s="140">
        <f t="shared" si="3"/>
        <v>4518.1978399999998</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311</v>
      </c>
      <c r="B95" s="199" t="s">
        <v>69</v>
      </c>
      <c r="C95" s="153" t="s">
        <v>370</v>
      </c>
      <c r="D95" s="153" t="s">
        <v>280</v>
      </c>
      <c r="E95" s="152">
        <v>1</v>
      </c>
      <c r="F95" s="151" t="s">
        <v>344</v>
      </c>
      <c r="G95" s="150"/>
      <c r="H95" s="150">
        <v>4518.1978399999998</v>
      </c>
      <c r="I95" s="140">
        <f t="shared" si="3"/>
        <v>4518.1978399999998</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312</v>
      </c>
      <c r="B96" s="199" t="s">
        <v>69</v>
      </c>
      <c r="C96" s="153" t="s">
        <v>299</v>
      </c>
      <c r="D96" s="153" t="s">
        <v>280</v>
      </c>
      <c r="E96" s="152">
        <v>1</v>
      </c>
      <c r="F96" s="151" t="s">
        <v>345</v>
      </c>
      <c r="G96" s="150"/>
      <c r="H96" s="150">
        <v>4518.1978399999998</v>
      </c>
      <c r="I96" s="140">
        <f t="shared" si="3"/>
        <v>4518.1978399999998</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313</v>
      </c>
      <c r="B97" s="199" t="s">
        <v>69</v>
      </c>
      <c r="C97" s="153" t="s">
        <v>373</v>
      </c>
      <c r="D97" s="153" t="s">
        <v>184</v>
      </c>
      <c r="E97" s="152">
        <v>1</v>
      </c>
      <c r="F97" s="158" t="s">
        <v>346</v>
      </c>
      <c r="G97" s="150"/>
      <c r="H97" s="150">
        <v>4518.1978399999998</v>
      </c>
      <c r="I97" s="140">
        <f t="shared" si="3"/>
        <v>4518.1978399999998</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314</v>
      </c>
      <c r="B98" s="199" t="s">
        <v>69</v>
      </c>
      <c r="C98" s="153" t="s">
        <v>295</v>
      </c>
      <c r="D98" s="153" t="s">
        <v>280</v>
      </c>
      <c r="E98" s="152">
        <v>1</v>
      </c>
      <c r="F98" s="202" t="s">
        <v>347</v>
      </c>
      <c r="G98" s="150"/>
      <c r="H98" s="150">
        <v>4518.1978399999998</v>
      </c>
      <c r="I98" s="140">
        <f t="shared" si="3"/>
        <v>4518.1978399999998</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315</v>
      </c>
      <c r="B99" s="199" t="s">
        <v>69</v>
      </c>
      <c r="C99" s="153" t="s">
        <v>374</v>
      </c>
      <c r="D99" s="153" t="s">
        <v>280</v>
      </c>
      <c r="E99" s="152">
        <v>1</v>
      </c>
      <c r="F99" s="151" t="s">
        <v>348</v>
      </c>
      <c r="G99" s="150"/>
      <c r="H99" s="150">
        <v>4518.1978399999998</v>
      </c>
      <c r="I99" s="140">
        <f t="shared" si="3"/>
        <v>4518.1978399999998</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316</v>
      </c>
      <c r="B100" s="199" t="s">
        <v>69</v>
      </c>
      <c r="C100" s="153" t="s">
        <v>376</v>
      </c>
      <c r="D100" s="153" t="s">
        <v>280</v>
      </c>
      <c r="E100" s="152">
        <v>1</v>
      </c>
      <c r="F100" s="151" t="s">
        <v>956</v>
      </c>
      <c r="G100" s="150"/>
      <c r="H100" s="150">
        <v>4518.1978399999998</v>
      </c>
      <c r="I100" s="140">
        <f t="shared" si="3"/>
        <v>4518.1978399999998</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317</v>
      </c>
      <c r="B101" s="199" t="s">
        <v>69</v>
      </c>
      <c r="C101" s="153" t="s">
        <v>375</v>
      </c>
      <c r="D101" s="153" t="s">
        <v>280</v>
      </c>
      <c r="E101" s="152">
        <v>1</v>
      </c>
      <c r="F101" s="151" t="s">
        <v>925</v>
      </c>
      <c r="G101" s="150"/>
      <c r="H101" s="150">
        <v>4518.1978399999998</v>
      </c>
      <c r="I101" s="140">
        <f t="shared" si="3"/>
        <v>4518.1978399999998</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318</v>
      </c>
      <c r="B102" s="199" t="s">
        <v>69</v>
      </c>
      <c r="C102" s="153" t="s">
        <v>377</v>
      </c>
      <c r="D102" s="153" t="s">
        <v>280</v>
      </c>
      <c r="E102" s="152">
        <v>1</v>
      </c>
      <c r="F102" s="151" t="s">
        <v>349</v>
      </c>
      <c r="G102" s="150"/>
      <c r="H102" s="150">
        <v>4518.1978399999998</v>
      </c>
      <c r="I102" s="140">
        <f t="shared" si="3"/>
        <v>4518.1978399999998</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92" t="s">
        <v>967</v>
      </c>
      <c r="B103" s="199" t="s">
        <v>69</v>
      </c>
      <c r="C103" s="153" t="s">
        <v>295</v>
      </c>
      <c r="D103" s="153" t="s">
        <v>280</v>
      </c>
      <c r="E103" s="152">
        <v>1</v>
      </c>
      <c r="F103" s="151" t="s">
        <v>355</v>
      </c>
      <c r="G103" s="150"/>
      <c r="H103" s="150">
        <v>4518.1978399999998</v>
      </c>
      <c r="I103" s="140">
        <f t="shared" si="3"/>
        <v>4518.1978399999998</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192" t="s">
        <v>309</v>
      </c>
      <c r="B104" s="199" t="s">
        <v>69</v>
      </c>
      <c r="C104" s="153" t="s">
        <v>296</v>
      </c>
      <c r="D104" s="153" t="s">
        <v>368</v>
      </c>
      <c r="E104" s="152">
        <v>1</v>
      </c>
      <c r="F104" s="151" t="s">
        <v>1048</v>
      </c>
      <c r="G104" s="150"/>
      <c r="H104" s="150">
        <v>4518.1978399999998</v>
      </c>
      <c r="I104" s="140">
        <f t="shared" si="3"/>
        <v>4518.1978399999998</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1033</v>
      </c>
      <c r="B105" s="199" t="s">
        <v>71</v>
      </c>
      <c r="C105" s="153" t="s">
        <v>297</v>
      </c>
      <c r="D105" s="153" t="s">
        <v>280</v>
      </c>
      <c r="E105" s="152">
        <v>1</v>
      </c>
      <c r="F105" s="151" t="s">
        <v>235</v>
      </c>
      <c r="G105" s="150"/>
      <c r="H105" s="150">
        <v>3720.8695200000002</v>
      </c>
      <c r="I105" s="140">
        <f t="shared" si="3"/>
        <v>3720.8695200000002</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58" t="s">
        <v>320</v>
      </c>
      <c r="B106" s="199" t="s">
        <v>71</v>
      </c>
      <c r="C106" s="153" t="s">
        <v>301</v>
      </c>
      <c r="D106" s="153" t="s">
        <v>280</v>
      </c>
      <c r="E106" s="152">
        <v>1</v>
      </c>
      <c r="F106" s="158" t="s">
        <v>352</v>
      </c>
      <c r="G106" s="150"/>
      <c r="H106" s="150">
        <v>3720.8695200000002</v>
      </c>
      <c r="I106" s="140">
        <f t="shared" si="3"/>
        <v>3720.8695200000002</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201" t="s">
        <v>321</v>
      </c>
      <c r="B107" s="199" t="s">
        <v>71</v>
      </c>
      <c r="C107" s="153" t="s">
        <v>371</v>
      </c>
      <c r="D107" s="153" t="s">
        <v>280</v>
      </c>
      <c r="E107" s="152">
        <v>1</v>
      </c>
      <c r="F107" s="158" t="s">
        <v>353</v>
      </c>
      <c r="G107" s="150"/>
      <c r="H107" s="150">
        <v>3720.8695200000002</v>
      </c>
      <c r="I107" s="140">
        <f t="shared" si="3"/>
        <v>3720.8695200000002</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322</v>
      </c>
      <c r="B108" s="199" t="s">
        <v>71</v>
      </c>
      <c r="C108" s="153" t="s">
        <v>378</v>
      </c>
      <c r="D108" s="153" t="s">
        <v>280</v>
      </c>
      <c r="E108" s="152">
        <v>1</v>
      </c>
      <c r="F108" s="151" t="s">
        <v>354</v>
      </c>
      <c r="G108" s="150"/>
      <c r="H108" s="150">
        <v>3720.8695200000002</v>
      </c>
      <c r="I108" s="140">
        <f t="shared" si="3"/>
        <v>3720.8695200000002</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323</v>
      </c>
      <c r="B109" s="199" t="s">
        <v>71</v>
      </c>
      <c r="C109" s="153" t="s">
        <v>295</v>
      </c>
      <c r="D109" s="153" t="s">
        <v>280</v>
      </c>
      <c r="E109" s="152">
        <v>1</v>
      </c>
      <c r="F109" s="157" t="s">
        <v>231</v>
      </c>
      <c r="G109" s="150"/>
      <c r="H109" s="150">
        <v>3720.8695200000002</v>
      </c>
      <c r="I109" s="140">
        <f t="shared" si="3"/>
        <v>3720.8695200000002</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324</v>
      </c>
      <c r="B110" s="199" t="s">
        <v>71</v>
      </c>
      <c r="C110" s="153" t="s">
        <v>379</v>
      </c>
      <c r="D110" s="153" t="s">
        <v>280</v>
      </c>
      <c r="E110" s="152">
        <v>1</v>
      </c>
      <c r="F110" s="151" t="s">
        <v>356</v>
      </c>
      <c r="G110" s="150"/>
      <c r="H110" s="150">
        <v>3720.8695200000002</v>
      </c>
      <c r="I110" s="140">
        <f t="shared" si="3"/>
        <v>3720.8695200000002</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325</v>
      </c>
      <c r="B111" s="199" t="s">
        <v>71</v>
      </c>
      <c r="C111" s="153" t="s">
        <v>281</v>
      </c>
      <c r="D111" s="153" t="s">
        <v>280</v>
      </c>
      <c r="E111" s="152">
        <v>1</v>
      </c>
      <c r="F111" s="151" t="s">
        <v>927</v>
      </c>
      <c r="G111" s="150"/>
      <c r="H111" s="150">
        <v>3720.8695200000002</v>
      </c>
      <c r="I111" s="140">
        <f t="shared" si="3"/>
        <v>3720.8695200000002</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326</v>
      </c>
      <c r="B112" s="199" t="s">
        <v>71</v>
      </c>
      <c r="C112" s="153" t="s">
        <v>380</v>
      </c>
      <c r="D112" s="153" t="s">
        <v>280</v>
      </c>
      <c r="E112" s="152">
        <v>1</v>
      </c>
      <c r="F112" s="159" t="s">
        <v>358</v>
      </c>
      <c r="G112" s="150"/>
      <c r="H112" s="150">
        <v>3720.8695200000002</v>
      </c>
      <c r="I112" s="140">
        <f t="shared" si="3"/>
        <v>3720.8695200000002</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327</v>
      </c>
      <c r="B113" s="199" t="s">
        <v>73</v>
      </c>
      <c r="C113" s="153" t="s">
        <v>283</v>
      </c>
      <c r="D113" s="153" t="s">
        <v>280</v>
      </c>
      <c r="E113" s="152">
        <v>1</v>
      </c>
      <c r="F113" s="151" t="s">
        <v>359</v>
      </c>
      <c r="G113" s="150"/>
      <c r="H113" s="150">
        <v>2657.7691199999999</v>
      </c>
      <c r="I113" s="140">
        <f t="shared" si="3"/>
        <v>2657.7691199999999</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328</v>
      </c>
      <c r="B114" s="199" t="s">
        <v>73</v>
      </c>
      <c r="C114" s="153" t="s">
        <v>283</v>
      </c>
      <c r="D114" s="153" t="s">
        <v>280</v>
      </c>
      <c r="E114" s="152">
        <v>1</v>
      </c>
      <c r="F114" s="151" t="s">
        <v>360</v>
      </c>
      <c r="G114" s="150"/>
      <c r="H114" s="150">
        <v>2657.7691199999999</v>
      </c>
      <c r="I114" s="140">
        <f t="shared" si="3"/>
        <v>2657.7691199999999</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196</v>
      </c>
      <c r="B115" s="199" t="s">
        <v>73</v>
      </c>
      <c r="C115" s="153" t="s">
        <v>283</v>
      </c>
      <c r="D115" s="153" t="s">
        <v>280</v>
      </c>
      <c r="E115" s="152">
        <v>1</v>
      </c>
      <c r="F115" s="159" t="s">
        <v>361</v>
      </c>
      <c r="G115" s="150"/>
      <c r="H115" s="150">
        <v>2657.7691199999999</v>
      </c>
      <c r="I115" s="140">
        <f t="shared" si="3"/>
        <v>2657.7691199999999</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329</v>
      </c>
      <c r="B116" s="199" t="s">
        <v>73</v>
      </c>
      <c r="C116" s="153" t="s">
        <v>373</v>
      </c>
      <c r="D116" s="153" t="s">
        <v>280</v>
      </c>
      <c r="E116" s="152">
        <v>1</v>
      </c>
      <c r="F116" s="151" t="s">
        <v>398</v>
      </c>
      <c r="G116" s="150"/>
      <c r="H116" s="150">
        <v>2657.7691199999999</v>
      </c>
      <c r="I116" s="140">
        <f t="shared" si="3"/>
        <v>2657.7691199999999</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330</v>
      </c>
      <c r="B117" s="199" t="s">
        <v>73</v>
      </c>
      <c r="C117" s="153" t="s">
        <v>183</v>
      </c>
      <c r="D117" s="153" t="s">
        <v>280</v>
      </c>
      <c r="E117" s="152">
        <v>1</v>
      </c>
      <c r="F117" s="151" t="s">
        <v>362</v>
      </c>
      <c r="G117" s="150"/>
      <c r="H117" s="150">
        <v>2657.7691199999999</v>
      </c>
      <c r="I117" s="140">
        <f t="shared" si="3"/>
        <v>2657.7691199999999</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331</v>
      </c>
      <c r="B118" s="199" t="s">
        <v>73</v>
      </c>
      <c r="C118" s="153" t="s">
        <v>376</v>
      </c>
      <c r="D118" s="153" t="s">
        <v>280</v>
      </c>
      <c r="E118" s="152">
        <v>1</v>
      </c>
      <c r="F118" s="151" t="s">
        <v>363</v>
      </c>
      <c r="G118" s="150"/>
      <c r="H118" s="150">
        <v>2657.7691199999999</v>
      </c>
      <c r="I118" s="140">
        <f t="shared" si="3"/>
        <v>2657.7691199999999</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2" t="s">
        <v>332</v>
      </c>
      <c r="B119" s="199" t="s">
        <v>73</v>
      </c>
      <c r="C119" s="153" t="s">
        <v>375</v>
      </c>
      <c r="D119" s="153" t="s">
        <v>280</v>
      </c>
      <c r="E119" s="152">
        <v>1</v>
      </c>
      <c r="F119" s="151" t="s">
        <v>364</v>
      </c>
      <c r="G119" s="150"/>
      <c r="H119" s="150">
        <v>2657.7691199999999</v>
      </c>
      <c r="I119" s="140">
        <f t="shared" si="3"/>
        <v>2657.7691199999999</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192" t="s">
        <v>333</v>
      </c>
      <c r="B120" s="199" t="s">
        <v>73</v>
      </c>
      <c r="C120" s="153" t="s">
        <v>377</v>
      </c>
      <c r="D120" s="153" t="s">
        <v>280</v>
      </c>
      <c r="E120" s="152">
        <v>1</v>
      </c>
      <c r="F120" s="151" t="s">
        <v>365</v>
      </c>
      <c r="G120" s="150"/>
      <c r="H120" s="150">
        <v>2657.7691199999999</v>
      </c>
      <c r="I120" s="140">
        <f t="shared" si="3"/>
        <v>2657.7691199999999</v>
      </c>
      <c r="J120" s="130"/>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x14ac:dyDescent="0.2">
      <c r="A121" s="192" t="s">
        <v>334</v>
      </c>
      <c r="B121" s="199" t="s">
        <v>73</v>
      </c>
      <c r="C121" s="153" t="s">
        <v>379</v>
      </c>
      <c r="D121" s="153" t="s">
        <v>280</v>
      </c>
      <c r="E121" s="152">
        <v>1</v>
      </c>
      <c r="F121" s="158" t="s">
        <v>366</v>
      </c>
      <c r="G121" s="150"/>
      <c r="H121" s="150">
        <v>2657.7691199999999</v>
      </c>
      <c r="I121" s="140">
        <f t="shared" si="3"/>
        <v>2657.7691199999999</v>
      </c>
      <c r="J121" s="130"/>
      <c r="K121" s="131"/>
      <c r="L121" s="131"/>
      <c r="M121" s="131"/>
      <c r="N121" s="131"/>
      <c r="O121" s="131"/>
      <c r="P121" s="131"/>
      <c r="Q121" s="131"/>
      <c r="R121" s="149"/>
      <c r="S121" s="149"/>
      <c r="T121" s="149"/>
      <c r="U121" s="149"/>
      <c r="V121" s="149"/>
      <c r="W121" s="149"/>
      <c r="X121" s="149"/>
      <c r="Y121" s="149"/>
      <c r="Z121" s="149"/>
      <c r="AA121" s="149"/>
      <c r="AB121" s="149"/>
      <c r="AC121" s="149"/>
      <c r="AD121" s="149"/>
    </row>
    <row r="122" spans="1:30" x14ac:dyDescent="0.2">
      <c r="A122" s="190" t="s">
        <v>335</v>
      </c>
      <c r="B122" s="199" t="s">
        <v>73</v>
      </c>
      <c r="C122" s="153" t="s">
        <v>282</v>
      </c>
      <c r="D122" s="153" t="s">
        <v>280</v>
      </c>
      <c r="E122" s="152">
        <v>1</v>
      </c>
      <c r="F122" s="151" t="s">
        <v>367</v>
      </c>
      <c r="G122" s="150"/>
      <c r="H122" s="150">
        <v>2657.7691199999999</v>
      </c>
      <c r="I122" s="140">
        <f t="shared" si="3"/>
        <v>2657.7691199999999</v>
      </c>
      <c r="J122" s="130"/>
      <c r="K122" s="131"/>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200" t="s">
        <v>988</v>
      </c>
      <c r="B123" s="199" t="s">
        <v>73</v>
      </c>
      <c r="C123" s="153" t="s">
        <v>371</v>
      </c>
      <c r="D123" s="153" t="s">
        <v>280</v>
      </c>
      <c r="E123" s="152">
        <v>1</v>
      </c>
      <c r="F123" s="163" t="s">
        <v>987</v>
      </c>
      <c r="G123" s="150"/>
      <c r="H123" s="150">
        <v>2657.7691199999999</v>
      </c>
      <c r="I123" s="140">
        <f t="shared" si="3"/>
        <v>2657.7691199999999</v>
      </c>
      <c r="J123" s="130"/>
      <c r="K123" s="131"/>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200" t="s">
        <v>1032</v>
      </c>
      <c r="B124" s="199" t="s">
        <v>73</v>
      </c>
      <c r="C124" s="153" t="s">
        <v>369</v>
      </c>
      <c r="D124" s="153" t="s">
        <v>280</v>
      </c>
      <c r="E124" s="152">
        <v>1</v>
      </c>
      <c r="F124" s="156" t="s">
        <v>1031</v>
      </c>
      <c r="G124" s="150"/>
      <c r="H124" s="150">
        <v>2657.7691199999999</v>
      </c>
      <c r="I124" s="140">
        <f t="shared" si="3"/>
        <v>2657.7691199999999</v>
      </c>
      <c r="J124" s="130"/>
      <c r="K124" s="131"/>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200" t="s">
        <v>1030</v>
      </c>
      <c r="B125" s="199" t="s">
        <v>73</v>
      </c>
      <c r="C125" s="153" t="s">
        <v>369</v>
      </c>
      <c r="D125" s="153" t="s">
        <v>280</v>
      </c>
      <c r="E125" s="152">
        <v>1</v>
      </c>
      <c r="F125" s="156" t="s">
        <v>1029</v>
      </c>
      <c r="G125" s="150"/>
      <c r="H125" s="150">
        <v>2657.7691199999999</v>
      </c>
      <c r="I125" s="140">
        <f t="shared" si="3"/>
        <v>2657.7691199999999</v>
      </c>
      <c r="J125" s="130"/>
      <c r="K125" s="131"/>
      <c r="L125" s="131"/>
      <c r="M125" s="131"/>
      <c r="N125" s="131"/>
      <c r="O125" s="131"/>
      <c r="P125" s="131"/>
      <c r="Q125" s="131"/>
      <c r="R125" s="149"/>
      <c r="S125" s="149"/>
      <c r="T125" s="149"/>
      <c r="U125" s="149"/>
      <c r="V125" s="149"/>
      <c r="W125" s="149"/>
      <c r="X125" s="149"/>
      <c r="Y125" s="149"/>
      <c r="Z125" s="149"/>
      <c r="AA125" s="149"/>
      <c r="AB125" s="149"/>
      <c r="AC125" s="149"/>
      <c r="AD125" s="149"/>
    </row>
    <row r="126" spans="1:30" ht="45" x14ac:dyDescent="0.2">
      <c r="A126" s="137" t="s">
        <v>56</v>
      </c>
      <c r="B126" s="137" t="s">
        <v>57</v>
      </c>
      <c r="C126" s="136" t="s">
        <v>58</v>
      </c>
      <c r="D126" s="136" t="s">
        <v>59</v>
      </c>
      <c r="E126" s="136" t="s">
        <v>60</v>
      </c>
      <c r="F126" s="139"/>
      <c r="G126" s="136" t="s">
        <v>61</v>
      </c>
      <c r="H126" s="136" t="s">
        <v>62</v>
      </c>
      <c r="I126" s="136" t="s">
        <v>63</v>
      </c>
      <c r="J126" s="130"/>
      <c r="K126" s="133"/>
      <c r="L126" s="133"/>
      <c r="M126" s="133"/>
      <c r="N126" s="133"/>
      <c r="O126" s="133"/>
      <c r="P126" s="133"/>
      <c r="Q126" s="133"/>
      <c r="R126" s="138"/>
      <c r="S126" s="138"/>
      <c r="T126" s="138"/>
      <c r="U126" s="138"/>
      <c r="V126" s="138"/>
      <c r="W126" s="138"/>
      <c r="X126" s="138"/>
      <c r="Y126" s="138"/>
      <c r="Z126" s="138"/>
      <c r="AA126" s="138"/>
      <c r="AB126" s="138"/>
      <c r="AC126" s="138"/>
      <c r="AD126" s="138"/>
    </row>
    <row r="127" spans="1:30" x14ac:dyDescent="0.2">
      <c r="A127" s="144" t="s">
        <v>64</v>
      </c>
      <c r="B127" s="143" t="s">
        <v>65</v>
      </c>
      <c r="C127" s="142">
        <f>SUMIFS($E$85:$E$122,$B$85:$B$122,"FDA",$D$85:$D$122,"&lt;&gt;VAGO")</f>
        <v>5</v>
      </c>
      <c r="D127" s="142">
        <f>SUMIFS($E$85:$E$122,$B$85:$B$122,"FDA",$D$85:$D$122,"VAGO")</f>
        <v>0</v>
      </c>
      <c r="E127" s="142">
        <f>C127+D127</f>
        <v>5</v>
      </c>
      <c r="F127" s="148"/>
      <c r="G127" s="140">
        <f>SUMIF($B$85:$B$122,"FDA",$G$85:$G$122)</f>
        <v>0</v>
      </c>
      <c r="H127" s="140">
        <f>SUMIF($B$85:$B$122,"FDA",$H$85:$H$122)</f>
        <v>29235.411999999997</v>
      </c>
      <c r="I127" s="140">
        <f>SUMIF($B$85:$B$122,"FDA",$I$85:$I$122)</f>
        <v>29235.411999999997</v>
      </c>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x14ac:dyDescent="0.2">
      <c r="A128" s="144" t="s">
        <v>66</v>
      </c>
      <c r="B128" s="143" t="s">
        <v>67</v>
      </c>
      <c r="C128" s="142">
        <f>SUMIFS($E$85:$E$122,$B$85:$B$122,"FDA-1",$D$85:$D$122,"&lt;&gt;VAGO")</f>
        <v>3</v>
      </c>
      <c r="D128" s="142">
        <f>SUMIFS($E$85:$E$122,$B$85:$B$122,"FDA-1",$D$85:$D$122,"VAGO")</f>
        <v>0</v>
      </c>
      <c r="E128" s="142">
        <f>C128+D128</f>
        <v>3</v>
      </c>
      <c r="F128" s="148"/>
      <c r="G128" s="140">
        <f>SUMIF($B$85:$B$122,"FDA-1",$G$85:$G$122)</f>
        <v>0</v>
      </c>
      <c r="H128" s="140">
        <f>SUMIF($B$85:$B$122,"FDA-1",$H$85:$H$122)</f>
        <v>14750.585999999999</v>
      </c>
      <c r="I128" s="140">
        <f>SUMIF($B$85:$B$122,"FDA-1",$I$85:$I$122)</f>
        <v>14750.585999999999</v>
      </c>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144" t="s">
        <v>68</v>
      </c>
      <c r="B129" s="143" t="s">
        <v>69</v>
      </c>
      <c r="C129" s="142">
        <f>SUMIFS($E$85:$E$122,$B$85:$B$122,"FDA-2",$D$85:$D$122,"&lt;&gt;VAGO")</f>
        <v>11</v>
      </c>
      <c r="D129" s="142">
        <f>SUMIFS($E$85:$E$122,$B$85:$B$122,"FDA-2",$D$85:$D$122,"VAGO")</f>
        <v>1</v>
      </c>
      <c r="E129" s="142">
        <f>C129+D129</f>
        <v>12</v>
      </c>
      <c r="F129" s="141"/>
      <c r="G129" s="140">
        <f>SUMIF($B$85:$B$122,"FDA-2",$G$85:$G$122)</f>
        <v>0</v>
      </c>
      <c r="H129" s="140">
        <f>SUMIF($B$85:$B$122,"FDA-2",$H$85:$H$122)</f>
        <v>54218.374080000001</v>
      </c>
      <c r="I129" s="140">
        <f>SUMIF($B$85:$B$122,"FDA-2",$I$85:$I$122)</f>
        <v>54218.374080000001</v>
      </c>
      <c r="J129" s="131"/>
      <c r="K129" s="133"/>
      <c r="L129" s="131"/>
      <c r="M129" s="131"/>
      <c r="N129" s="131"/>
      <c r="O129" s="131"/>
      <c r="P129" s="131"/>
      <c r="Q129" s="131"/>
      <c r="R129" s="149"/>
      <c r="S129" s="149"/>
      <c r="T129" s="149"/>
      <c r="U129" s="149"/>
      <c r="V129" s="149"/>
      <c r="W129" s="149"/>
      <c r="X129" s="149"/>
      <c r="Y129" s="149"/>
      <c r="Z129" s="149"/>
      <c r="AA129" s="149"/>
      <c r="AB129" s="149"/>
      <c r="AC129" s="149"/>
      <c r="AD129" s="149"/>
    </row>
    <row r="130" spans="1:30" x14ac:dyDescent="0.2">
      <c r="A130" s="144" t="s">
        <v>70</v>
      </c>
      <c r="B130" s="143" t="s">
        <v>71</v>
      </c>
      <c r="C130" s="142">
        <f>SUMIFS($E$85:$E$122,$B$85:$B$122,"FDA-3",$D$85:$D$122,"&lt;&gt;VAGO")</f>
        <v>8</v>
      </c>
      <c r="D130" s="142">
        <f>SUMIFS($E$85:$E$122,$B$85:$B$122,"FDA-3",$D$85:$D$122,"VAGO")</f>
        <v>0</v>
      </c>
      <c r="E130" s="142">
        <f>C130+D130</f>
        <v>8</v>
      </c>
      <c r="F130" s="145"/>
      <c r="G130" s="140">
        <f>SUMIF($B$85:$B$122,"FDA-3",$G$85:$G$122)</f>
        <v>0</v>
      </c>
      <c r="H130" s="140">
        <f>SUMIF($B$85:$B$122,"FDA-3",$H$85:$H$122)</f>
        <v>29766.956160000002</v>
      </c>
      <c r="I130" s="140">
        <f>SUMIF($B$85:$B$122,"FDA-3",$I$85:$I$122)</f>
        <v>29766.956160000002</v>
      </c>
      <c r="J130" s="131"/>
      <c r="K130" s="133"/>
      <c r="L130" s="131"/>
      <c r="M130" s="131"/>
      <c r="N130" s="131"/>
      <c r="O130" s="131"/>
      <c r="P130" s="131"/>
      <c r="Q130" s="131"/>
      <c r="R130" s="149"/>
      <c r="S130" s="149"/>
      <c r="T130" s="149"/>
      <c r="U130" s="149"/>
      <c r="V130" s="149"/>
      <c r="W130" s="149"/>
      <c r="X130" s="149"/>
      <c r="Y130" s="149"/>
      <c r="Z130" s="149"/>
      <c r="AA130" s="149"/>
      <c r="AB130" s="149"/>
      <c r="AC130" s="149"/>
      <c r="AD130" s="149"/>
    </row>
    <row r="131" spans="1:30" x14ac:dyDescent="0.2">
      <c r="A131" s="144" t="s">
        <v>72</v>
      </c>
      <c r="B131" s="143" t="s">
        <v>73</v>
      </c>
      <c r="C131" s="142">
        <v>13</v>
      </c>
      <c r="D131" s="142">
        <f>SUMIFS($E$85:$E$122,$B$85:$B$122,"FDA-4",$D$85:$D$122,"VAGO")</f>
        <v>0</v>
      </c>
      <c r="E131" s="142">
        <v>13</v>
      </c>
      <c r="F131" s="141"/>
      <c r="G131" s="140">
        <f>SUMIF($B$85:$B$122,"FDA-4",$G$85:$G$122)</f>
        <v>0</v>
      </c>
      <c r="H131" s="140">
        <f>SUMIF($B$85:$B$122,"FDA-4",$H$85:$H$122)</f>
        <v>26577.691200000005</v>
      </c>
      <c r="I131" s="140">
        <f>SUMIF($B$85:$B$122,"FDA-4",$I$85:$I$122)</f>
        <v>26577.691200000005</v>
      </c>
      <c r="J131" s="131"/>
      <c r="K131" s="133"/>
      <c r="L131" s="131"/>
      <c r="M131" s="131"/>
      <c r="N131" s="131"/>
      <c r="O131" s="131"/>
      <c r="P131" s="131"/>
      <c r="Q131" s="131"/>
      <c r="R131" s="149"/>
      <c r="S131" s="149"/>
      <c r="T131" s="149"/>
      <c r="U131" s="149"/>
      <c r="V131" s="149"/>
      <c r="W131" s="149"/>
      <c r="X131" s="149"/>
      <c r="Y131" s="149"/>
      <c r="Z131" s="149"/>
      <c r="AA131" s="149"/>
      <c r="AB131" s="149"/>
      <c r="AC131" s="149"/>
      <c r="AD131" s="149"/>
    </row>
    <row r="132" spans="1:30" ht="30" x14ac:dyDescent="0.2">
      <c r="A132" s="137" t="s">
        <v>74</v>
      </c>
      <c r="B132" s="139"/>
      <c r="C132" s="136">
        <v>41</v>
      </c>
      <c r="D132" s="136">
        <f>SUM(D128:D131)</f>
        <v>1</v>
      </c>
      <c r="E132" s="136">
        <v>41</v>
      </c>
      <c r="F132" s="139"/>
      <c r="G132" s="134">
        <f>SUM(G127:G131)</f>
        <v>0</v>
      </c>
      <c r="H132" s="134">
        <f>SUM(H127:H131)</f>
        <v>154549.01944</v>
      </c>
      <c r="I132" s="134">
        <f>SUM(I127:I131)</f>
        <v>154549.01944</v>
      </c>
      <c r="J132" s="131"/>
      <c r="K132" s="133"/>
      <c r="L132" s="131"/>
      <c r="M132" s="131"/>
      <c r="N132" s="131"/>
      <c r="O132" s="131"/>
      <c r="P132" s="131"/>
      <c r="Q132" s="131"/>
      <c r="R132" s="149"/>
      <c r="S132" s="149"/>
      <c r="T132" s="149"/>
      <c r="U132" s="149"/>
      <c r="V132" s="149"/>
      <c r="W132" s="149"/>
      <c r="X132" s="149"/>
      <c r="Y132" s="149"/>
      <c r="Z132" s="149"/>
      <c r="AA132" s="149"/>
      <c r="AB132" s="149"/>
      <c r="AC132" s="149"/>
      <c r="AD132" s="149"/>
    </row>
    <row r="133" spans="1:30" ht="45" customHeight="1" x14ac:dyDescent="0.2">
      <c r="A133" s="198"/>
      <c r="B133" s="198"/>
      <c r="C133" s="198"/>
      <c r="D133" s="198"/>
      <c r="E133" s="198"/>
      <c r="F133" s="198"/>
      <c r="G133" s="198"/>
      <c r="H133" s="198"/>
      <c r="I133" s="133"/>
      <c r="J133" s="131"/>
      <c r="K133" s="133"/>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297" t="s">
        <v>75</v>
      </c>
      <c r="B134" s="298"/>
      <c r="C134" s="298"/>
      <c r="D134" s="298"/>
      <c r="E134" s="298"/>
      <c r="F134" s="298"/>
      <c r="G134" s="298"/>
      <c r="H134" s="298"/>
      <c r="I134" s="299"/>
      <c r="J134" s="131"/>
      <c r="K134" s="133"/>
      <c r="L134" s="131"/>
      <c r="M134" s="131"/>
      <c r="N134" s="131"/>
      <c r="O134" s="131"/>
      <c r="P134" s="131"/>
      <c r="Q134" s="131"/>
      <c r="R134" s="149"/>
      <c r="S134" s="149"/>
      <c r="T134" s="149"/>
      <c r="U134" s="149"/>
      <c r="V134" s="149"/>
      <c r="W134" s="149"/>
      <c r="X134" s="149"/>
      <c r="Y134" s="149"/>
      <c r="Z134" s="149"/>
      <c r="AA134" s="149"/>
      <c r="AB134" s="149"/>
      <c r="AC134" s="149"/>
      <c r="AD134" s="149"/>
    </row>
    <row r="135" spans="1:30" ht="25.5" x14ac:dyDescent="0.2">
      <c r="A135" s="251" t="s">
        <v>76</v>
      </c>
      <c r="B135" s="250" t="s">
        <v>77</v>
      </c>
      <c r="C135" s="250" t="s">
        <v>78</v>
      </c>
      <c r="D135" s="250" t="s">
        <v>79</v>
      </c>
      <c r="E135" s="250" t="s">
        <v>80</v>
      </c>
      <c r="F135" s="250" t="s">
        <v>81</v>
      </c>
      <c r="G135" s="250" t="s">
        <v>82</v>
      </c>
      <c r="H135" s="250" t="s">
        <v>83</v>
      </c>
      <c r="I135" s="250" t="s">
        <v>84</v>
      </c>
      <c r="J135" s="133"/>
      <c r="K135" s="133"/>
      <c r="L135" s="133"/>
      <c r="M135" s="133"/>
      <c r="N135" s="133"/>
      <c r="O135" s="133"/>
      <c r="P135" s="133"/>
      <c r="Q135" s="133"/>
      <c r="R135" s="132"/>
      <c r="S135" s="132"/>
      <c r="T135" s="132"/>
      <c r="U135" s="132"/>
      <c r="V135" s="132"/>
      <c r="W135" s="132"/>
      <c r="X135" s="132"/>
      <c r="Y135" s="132"/>
      <c r="Z135" s="132"/>
      <c r="AA135" s="132"/>
      <c r="AB135" s="132"/>
      <c r="AC135" s="132"/>
      <c r="AD135" s="132"/>
    </row>
    <row r="136" spans="1:30" x14ac:dyDescent="0.2">
      <c r="A136" s="155" t="s">
        <v>381</v>
      </c>
      <c r="B136" s="244" t="s">
        <v>94</v>
      </c>
      <c r="C136" s="244" t="s">
        <v>281</v>
      </c>
      <c r="D136" s="243" t="s">
        <v>280</v>
      </c>
      <c r="E136" s="242">
        <v>1</v>
      </c>
      <c r="F136" s="156" t="s">
        <v>389</v>
      </c>
      <c r="G136" s="241">
        <v>0</v>
      </c>
      <c r="H136" s="241">
        <v>1200.6885</v>
      </c>
      <c r="I136" s="234">
        <f t="shared" ref="I136:I199" si="4">SUM(G136:H136)</f>
        <v>1200.6885</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381</v>
      </c>
      <c r="B137" s="244" t="s">
        <v>94</v>
      </c>
      <c r="C137" s="244" t="s">
        <v>281</v>
      </c>
      <c r="D137" s="243" t="s">
        <v>280</v>
      </c>
      <c r="E137" s="242">
        <v>1</v>
      </c>
      <c r="F137" s="158" t="s">
        <v>438</v>
      </c>
      <c r="G137" s="241"/>
      <c r="H137" s="241">
        <v>1200.6885</v>
      </c>
      <c r="I137" s="234">
        <f t="shared" si="4"/>
        <v>1200.6885</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381</v>
      </c>
      <c r="B138" s="244" t="s">
        <v>94</v>
      </c>
      <c r="C138" s="244" t="s">
        <v>281</v>
      </c>
      <c r="D138" s="243" t="s">
        <v>280</v>
      </c>
      <c r="E138" s="242">
        <v>1</v>
      </c>
      <c r="F138" s="195" t="s">
        <v>390</v>
      </c>
      <c r="G138" s="241"/>
      <c r="H138" s="241">
        <v>1200.6885</v>
      </c>
      <c r="I138" s="234">
        <f t="shared" si="4"/>
        <v>1200.6885</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381</v>
      </c>
      <c r="B139" s="244" t="s">
        <v>94</v>
      </c>
      <c r="C139" s="244" t="s">
        <v>281</v>
      </c>
      <c r="D139" s="243" t="s">
        <v>280</v>
      </c>
      <c r="E139" s="242">
        <v>1</v>
      </c>
      <c r="F139" s="156" t="s">
        <v>974</v>
      </c>
      <c r="G139" s="241"/>
      <c r="H139" s="241">
        <v>1200.6885</v>
      </c>
      <c r="I139" s="234">
        <f t="shared" si="4"/>
        <v>1200.6885</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381</v>
      </c>
      <c r="B140" s="244" t="s">
        <v>94</v>
      </c>
      <c r="C140" s="244" t="s">
        <v>281</v>
      </c>
      <c r="D140" s="243" t="s">
        <v>280</v>
      </c>
      <c r="E140" s="242">
        <v>1</v>
      </c>
      <c r="F140" s="158" t="s">
        <v>817</v>
      </c>
      <c r="G140" s="241"/>
      <c r="H140" s="241">
        <v>1200.6885</v>
      </c>
      <c r="I140" s="234">
        <f t="shared" si="4"/>
        <v>1200.6885</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62" t="s">
        <v>382</v>
      </c>
      <c r="B141" s="244" t="s">
        <v>94</v>
      </c>
      <c r="C141" s="244" t="s">
        <v>281</v>
      </c>
      <c r="D141" s="243" t="s">
        <v>280</v>
      </c>
      <c r="E141" s="242">
        <v>1</v>
      </c>
      <c r="F141" s="158" t="s">
        <v>391</v>
      </c>
      <c r="G141" s="241"/>
      <c r="H141" s="241">
        <v>1200.6885</v>
      </c>
      <c r="I141" s="234">
        <f t="shared" si="4"/>
        <v>1200.6885</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383</v>
      </c>
      <c r="B142" s="244" t="s">
        <v>388</v>
      </c>
      <c r="C142" s="244" t="s">
        <v>281</v>
      </c>
      <c r="D142" s="243" t="s">
        <v>184</v>
      </c>
      <c r="E142" s="242">
        <v>1</v>
      </c>
      <c r="F142" s="193" t="s">
        <v>392</v>
      </c>
      <c r="G142" s="241"/>
      <c r="H142" s="241">
        <v>732.54629999999997</v>
      </c>
      <c r="I142" s="234">
        <f t="shared" si="4"/>
        <v>732.54629999999997</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383</v>
      </c>
      <c r="B143" s="244" t="s">
        <v>388</v>
      </c>
      <c r="C143" s="244" t="s">
        <v>281</v>
      </c>
      <c r="D143" s="243" t="s">
        <v>280</v>
      </c>
      <c r="E143" s="242">
        <v>1</v>
      </c>
      <c r="F143" s="158" t="s">
        <v>393</v>
      </c>
      <c r="G143" s="241"/>
      <c r="H143" s="241">
        <v>732.54629999999997</v>
      </c>
      <c r="I143" s="234">
        <f t="shared" si="4"/>
        <v>732.54629999999997</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383</v>
      </c>
      <c r="B144" s="244" t="s">
        <v>388</v>
      </c>
      <c r="C144" s="244" t="s">
        <v>281</v>
      </c>
      <c r="D144" s="243" t="s">
        <v>280</v>
      </c>
      <c r="E144" s="242">
        <v>1</v>
      </c>
      <c r="F144" s="193" t="s">
        <v>394</v>
      </c>
      <c r="G144" s="241"/>
      <c r="H144" s="241">
        <v>732.54629999999997</v>
      </c>
      <c r="I144" s="234">
        <f t="shared" si="4"/>
        <v>732.54629999999997</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383</v>
      </c>
      <c r="B145" s="244" t="s">
        <v>388</v>
      </c>
      <c r="C145" s="244" t="s">
        <v>281</v>
      </c>
      <c r="D145" s="243" t="s">
        <v>280</v>
      </c>
      <c r="E145" s="242">
        <v>1</v>
      </c>
      <c r="F145" s="158" t="s">
        <v>395</v>
      </c>
      <c r="G145" s="241"/>
      <c r="H145" s="241">
        <v>732.54629999999997</v>
      </c>
      <c r="I145" s="234">
        <f t="shared" si="4"/>
        <v>732.54629999999997</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244" t="s">
        <v>98</v>
      </c>
      <c r="C146" s="244" t="s">
        <v>281</v>
      </c>
      <c r="D146" s="243" t="s">
        <v>280</v>
      </c>
      <c r="E146" s="242">
        <v>1</v>
      </c>
      <c r="F146" s="175" t="s">
        <v>396</v>
      </c>
      <c r="G146" s="241"/>
      <c r="H146" s="241">
        <v>488.36419999999998</v>
      </c>
      <c r="I146" s="234">
        <f t="shared" si="4"/>
        <v>488.36419999999998</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244" t="s">
        <v>98</v>
      </c>
      <c r="C147" s="244" t="s">
        <v>281</v>
      </c>
      <c r="D147" s="243" t="s">
        <v>280</v>
      </c>
      <c r="E147" s="242">
        <v>1</v>
      </c>
      <c r="F147" s="158" t="s">
        <v>357</v>
      </c>
      <c r="G147" s="241"/>
      <c r="H147" s="241">
        <v>488.36419999999998</v>
      </c>
      <c r="I147" s="234">
        <f t="shared" si="4"/>
        <v>488.36419999999998</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384</v>
      </c>
      <c r="B148" s="244" t="s">
        <v>98</v>
      </c>
      <c r="C148" s="244" t="s">
        <v>281</v>
      </c>
      <c r="D148" s="243" t="s">
        <v>280</v>
      </c>
      <c r="E148" s="242">
        <v>1</v>
      </c>
      <c r="F148" s="156" t="s">
        <v>397</v>
      </c>
      <c r="G148" s="241"/>
      <c r="H148" s="241">
        <v>488.36419999999998</v>
      </c>
      <c r="I148" s="234">
        <f t="shared" si="4"/>
        <v>488.36419999999998</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384</v>
      </c>
      <c r="B149" s="244" t="s">
        <v>98</v>
      </c>
      <c r="C149" s="244" t="s">
        <v>281</v>
      </c>
      <c r="D149" s="243" t="s">
        <v>368</v>
      </c>
      <c r="E149" s="242">
        <v>1</v>
      </c>
      <c r="F149" s="158" t="s">
        <v>357</v>
      </c>
      <c r="G149" s="241"/>
      <c r="H149" s="241">
        <v>488.36419999999998</v>
      </c>
      <c r="I149" s="234">
        <f t="shared" si="4"/>
        <v>488.36419999999998</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384</v>
      </c>
      <c r="B150" s="244" t="s">
        <v>98</v>
      </c>
      <c r="C150" s="244" t="s">
        <v>281</v>
      </c>
      <c r="D150" s="243" t="s">
        <v>280</v>
      </c>
      <c r="E150" s="242">
        <v>1</v>
      </c>
      <c r="F150" s="158" t="s">
        <v>939</v>
      </c>
      <c r="G150" s="241"/>
      <c r="H150" s="241">
        <v>488.36419999999998</v>
      </c>
      <c r="I150" s="234">
        <f t="shared" si="4"/>
        <v>488.36419999999998</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55" t="s">
        <v>384</v>
      </c>
      <c r="B151" s="244" t="s">
        <v>98</v>
      </c>
      <c r="C151" s="244" t="s">
        <v>281</v>
      </c>
      <c r="D151" s="243" t="s">
        <v>368</v>
      </c>
      <c r="E151" s="242">
        <v>1</v>
      </c>
      <c r="F151" s="158" t="s">
        <v>357</v>
      </c>
      <c r="G151" s="241"/>
      <c r="H151" s="241">
        <v>488.36419999999998</v>
      </c>
      <c r="I151" s="234">
        <f t="shared" si="4"/>
        <v>488.36419999999998</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55" t="s">
        <v>384</v>
      </c>
      <c r="B152" s="244" t="s">
        <v>98</v>
      </c>
      <c r="C152" s="244" t="s">
        <v>281</v>
      </c>
      <c r="D152" s="243" t="s">
        <v>280</v>
      </c>
      <c r="E152" s="242">
        <v>1</v>
      </c>
      <c r="F152" s="193" t="s">
        <v>399</v>
      </c>
      <c r="G152" s="241"/>
      <c r="H152" s="241">
        <v>488.36419999999998</v>
      </c>
      <c r="I152" s="234">
        <f t="shared" si="4"/>
        <v>488.36419999999998</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384</v>
      </c>
      <c r="B153" s="244" t="s">
        <v>98</v>
      </c>
      <c r="C153" s="244" t="s">
        <v>281</v>
      </c>
      <c r="D153" s="243" t="s">
        <v>280</v>
      </c>
      <c r="E153" s="242">
        <v>1</v>
      </c>
      <c r="F153" s="194" t="s">
        <v>400</v>
      </c>
      <c r="G153" s="241"/>
      <c r="H153" s="241">
        <v>488.36419999999998</v>
      </c>
      <c r="I153" s="234">
        <f t="shared" si="4"/>
        <v>488.36419999999998</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55" t="s">
        <v>385</v>
      </c>
      <c r="B154" s="244" t="s">
        <v>104</v>
      </c>
      <c r="C154" s="244" t="s">
        <v>281</v>
      </c>
      <c r="D154" s="243" t="s">
        <v>280</v>
      </c>
      <c r="E154" s="242">
        <v>1</v>
      </c>
      <c r="F154" s="158" t="s">
        <v>401</v>
      </c>
      <c r="G154" s="241"/>
      <c r="H154" s="241">
        <v>313.94409999999999</v>
      </c>
      <c r="I154" s="234">
        <f t="shared" si="4"/>
        <v>313.94409999999999</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55" t="s">
        <v>386</v>
      </c>
      <c r="B155" s="244" t="s">
        <v>102</v>
      </c>
      <c r="C155" s="244" t="s">
        <v>281</v>
      </c>
      <c r="D155" s="243" t="s">
        <v>368</v>
      </c>
      <c r="E155" s="242">
        <v>1</v>
      </c>
      <c r="F155" s="158" t="s">
        <v>357</v>
      </c>
      <c r="G155" s="241"/>
      <c r="H155" s="241">
        <v>401.1617</v>
      </c>
      <c r="I155" s="234">
        <f t="shared" si="4"/>
        <v>401.1617</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402</v>
      </c>
      <c r="B156" s="244" t="s">
        <v>94</v>
      </c>
      <c r="C156" s="244" t="s">
        <v>183</v>
      </c>
      <c r="D156" s="243" t="s">
        <v>280</v>
      </c>
      <c r="E156" s="242">
        <v>1</v>
      </c>
      <c r="F156" s="158" t="s">
        <v>405</v>
      </c>
      <c r="G156" s="241"/>
      <c r="H156" s="241">
        <v>1200.6885</v>
      </c>
      <c r="I156" s="234">
        <f t="shared" si="4"/>
        <v>1200.6885</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62" t="s">
        <v>403</v>
      </c>
      <c r="B157" s="244" t="s">
        <v>94</v>
      </c>
      <c r="C157" s="244" t="s">
        <v>183</v>
      </c>
      <c r="D157" s="243" t="s">
        <v>280</v>
      </c>
      <c r="E157" s="242">
        <v>1</v>
      </c>
      <c r="F157" s="158" t="s">
        <v>406</v>
      </c>
      <c r="G157" s="241"/>
      <c r="H157" s="241">
        <v>1200.6885</v>
      </c>
      <c r="I157" s="234">
        <f t="shared" si="4"/>
        <v>1200.6885</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55" t="s">
        <v>383</v>
      </c>
      <c r="B158" s="244" t="s">
        <v>388</v>
      </c>
      <c r="C158" s="244" t="s">
        <v>183</v>
      </c>
      <c r="D158" s="243" t="s">
        <v>280</v>
      </c>
      <c r="E158" s="242">
        <v>1</v>
      </c>
      <c r="F158" s="193" t="s">
        <v>407</v>
      </c>
      <c r="G158" s="241"/>
      <c r="H158" s="241">
        <v>732.54629999999997</v>
      </c>
      <c r="I158" s="234">
        <f t="shared" si="4"/>
        <v>732.54629999999997</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55" t="s">
        <v>383</v>
      </c>
      <c r="B159" s="244" t="s">
        <v>388</v>
      </c>
      <c r="C159" s="244" t="s">
        <v>183</v>
      </c>
      <c r="D159" s="243" t="s">
        <v>280</v>
      </c>
      <c r="E159" s="242">
        <v>1</v>
      </c>
      <c r="F159" s="158" t="s">
        <v>432</v>
      </c>
      <c r="G159" s="241"/>
      <c r="H159" s="241">
        <v>732.54629999999997</v>
      </c>
      <c r="I159" s="234">
        <f t="shared" si="4"/>
        <v>732.54629999999997</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92" t="s">
        <v>384</v>
      </c>
      <c r="B160" s="244" t="s">
        <v>98</v>
      </c>
      <c r="C160" s="244" t="s">
        <v>183</v>
      </c>
      <c r="D160" s="243" t="s">
        <v>280</v>
      </c>
      <c r="E160" s="242">
        <v>1</v>
      </c>
      <c r="F160" s="158" t="s">
        <v>408</v>
      </c>
      <c r="G160" s="241"/>
      <c r="H160" s="241">
        <v>488.36419999999998</v>
      </c>
      <c r="I160" s="234">
        <f t="shared" si="4"/>
        <v>488.36419999999998</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55" t="s">
        <v>404</v>
      </c>
      <c r="B161" s="244" t="s">
        <v>387</v>
      </c>
      <c r="C161" s="244" t="s">
        <v>183</v>
      </c>
      <c r="D161" s="243" t="s">
        <v>280</v>
      </c>
      <c r="E161" s="242">
        <v>1</v>
      </c>
      <c r="F161" s="158" t="s">
        <v>409</v>
      </c>
      <c r="G161" s="241"/>
      <c r="H161" s="241">
        <v>436.04270000000002</v>
      </c>
      <c r="I161" s="234">
        <f t="shared" si="4"/>
        <v>436.04270000000002</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55" t="s">
        <v>404</v>
      </c>
      <c r="B162" s="244" t="s">
        <v>387</v>
      </c>
      <c r="C162" s="244" t="s">
        <v>183</v>
      </c>
      <c r="D162" s="243" t="s">
        <v>280</v>
      </c>
      <c r="E162" s="242">
        <v>1</v>
      </c>
      <c r="F162" s="158" t="s">
        <v>410</v>
      </c>
      <c r="G162" s="241"/>
      <c r="H162" s="241">
        <v>436.04270000000002</v>
      </c>
      <c r="I162" s="234">
        <f t="shared" si="4"/>
        <v>436.04270000000002</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244" t="s">
        <v>102</v>
      </c>
      <c r="C163" s="244" t="s">
        <v>183</v>
      </c>
      <c r="D163" s="243" t="s">
        <v>280</v>
      </c>
      <c r="E163" s="242">
        <v>1</v>
      </c>
      <c r="F163" s="158" t="s">
        <v>411</v>
      </c>
      <c r="G163" s="241"/>
      <c r="H163" s="241">
        <v>401.1617</v>
      </c>
      <c r="I163" s="234">
        <f t="shared" si="4"/>
        <v>401.1617</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244" t="s">
        <v>102</v>
      </c>
      <c r="C164" s="244" t="s">
        <v>183</v>
      </c>
      <c r="D164" s="243" t="s">
        <v>280</v>
      </c>
      <c r="E164" s="242">
        <v>1</v>
      </c>
      <c r="F164" s="158" t="s">
        <v>412</v>
      </c>
      <c r="G164" s="241"/>
      <c r="H164" s="241">
        <v>401.1617</v>
      </c>
      <c r="I164" s="234">
        <f t="shared" si="4"/>
        <v>401.1617</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244" t="s">
        <v>102</v>
      </c>
      <c r="C165" s="244" t="s">
        <v>183</v>
      </c>
      <c r="D165" s="243" t="s">
        <v>280</v>
      </c>
      <c r="E165" s="242">
        <v>1</v>
      </c>
      <c r="F165" s="158" t="s">
        <v>413</v>
      </c>
      <c r="G165" s="241"/>
      <c r="H165" s="241">
        <v>401.1617</v>
      </c>
      <c r="I165" s="234">
        <f t="shared" si="4"/>
        <v>401.1617</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244" t="s">
        <v>102</v>
      </c>
      <c r="C166" s="244" t="s">
        <v>183</v>
      </c>
      <c r="D166" s="243" t="s">
        <v>280</v>
      </c>
      <c r="E166" s="242">
        <v>1</v>
      </c>
      <c r="F166" s="158" t="s">
        <v>414</v>
      </c>
      <c r="G166" s="241"/>
      <c r="H166" s="241">
        <v>401.1617</v>
      </c>
      <c r="I166" s="234">
        <f t="shared" si="4"/>
        <v>401.1617</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244" t="s">
        <v>102</v>
      </c>
      <c r="C167" s="244" t="s">
        <v>183</v>
      </c>
      <c r="D167" s="243" t="s">
        <v>280</v>
      </c>
      <c r="E167" s="242">
        <v>1</v>
      </c>
      <c r="F167" s="158" t="s">
        <v>415</v>
      </c>
      <c r="G167" s="241"/>
      <c r="H167" s="241">
        <v>401.1617</v>
      </c>
      <c r="I167" s="234">
        <f t="shared" si="4"/>
        <v>401.1617</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244" t="s">
        <v>102</v>
      </c>
      <c r="C168" s="244" t="s">
        <v>183</v>
      </c>
      <c r="D168" s="243" t="s">
        <v>280</v>
      </c>
      <c r="E168" s="242">
        <v>1</v>
      </c>
      <c r="F168" s="158" t="s">
        <v>416</v>
      </c>
      <c r="G168" s="241"/>
      <c r="H168" s="241">
        <v>401.1617</v>
      </c>
      <c r="I168" s="234">
        <f t="shared" si="4"/>
        <v>401.1617</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244" t="s">
        <v>102</v>
      </c>
      <c r="C169" s="244" t="s">
        <v>183</v>
      </c>
      <c r="D169" s="243" t="s">
        <v>280</v>
      </c>
      <c r="E169" s="242">
        <v>1</v>
      </c>
      <c r="F169" s="158" t="s">
        <v>417</v>
      </c>
      <c r="G169" s="241"/>
      <c r="H169" s="241">
        <v>401.1617</v>
      </c>
      <c r="I169" s="234">
        <f t="shared" si="4"/>
        <v>401.1617</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244" t="s">
        <v>102</v>
      </c>
      <c r="C170" s="244" t="s">
        <v>183</v>
      </c>
      <c r="D170" s="243" t="s">
        <v>280</v>
      </c>
      <c r="E170" s="242">
        <v>1</v>
      </c>
      <c r="F170" s="175" t="s">
        <v>418</v>
      </c>
      <c r="G170" s="241"/>
      <c r="H170" s="241">
        <v>401.1617</v>
      </c>
      <c r="I170" s="234">
        <f t="shared" si="4"/>
        <v>401.1617</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244" t="s">
        <v>102</v>
      </c>
      <c r="C171" s="244" t="s">
        <v>183</v>
      </c>
      <c r="D171" s="243" t="s">
        <v>280</v>
      </c>
      <c r="E171" s="242">
        <v>1</v>
      </c>
      <c r="F171" s="158" t="s">
        <v>419</v>
      </c>
      <c r="G171" s="241"/>
      <c r="H171" s="241">
        <v>401.1617</v>
      </c>
      <c r="I171" s="234">
        <f t="shared" si="4"/>
        <v>401.1617</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244" t="s">
        <v>102</v>
      </c>
      <c r="C172" s="244" t="s">
        <v>183</v>
      </c>
      <c r="D172" s="243" t="s">
        <v>280</v>
      </c>
      <c r="E172" s="242">
        <v>1</v>
      </c>
      <c r="F172" s="191" t="s">
        <v>1018</v>
      </c>
      <c r="G172" s="241"/>
      <c r="H172" s="241">
        <v>401.1617</v>
      </c>
      <c r="I172" s="234">
        <f t="shared" si="4"/>
        <v>401.1617</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244" t="s">
        <v>102</v>
      </c>
      <c r="C173" s="244" t="s">
        <v>183</v>
      </c>
      <c r="D173" s="243" t="s">
        <v>280</v>
      </c>
      <c r="E173" s="242">
        <v>1</v>
      </c>
      <c r="F173" s="158" t="s">
        <v>421</v>
      </c>
      <c r="G173" s="241"/>
      <c r="H173" s="241">
        <v>401.1617</v>
      </c>
      <c r="I173" s="234">
        <f t="shared" si="4"/>
        <v>401.1617</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244" t="s">
        <v>102</v>
      </c>
      <c r="C174" s="244" t="s">
        <v>183</v>
      </c>
      <c r="D174" s="243" t="s">
        <v>280</v>
      </c>
      <c r="E174" s="242">
        <v>1</v>
      </c>
      <c r="F174" s="158" t="s">
        <v>422</v>
      </c>
      <c r="G174" s="241"/>
      <c r="H174" s="241">
        <v>401.1617</v>
      </c>
      <c r="I174" s="234">
        <f t="shared" si="4"/>
        <v>401.1617</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244" t="s">
        <v>102</v>
      </c>
      <c r="C175" s="244" t="s">
        <v>183</v>
      </c>
      <c r="D175" s="243" t="s">
        <v>280</v>
      </c>
      <c r="E175" s="242">
        <v>1</v>
      </c>
      <c r="F175" s="158" t="s">
        <v>423</v>
      </c>
      <c r="G175" s="241"/>
      <c r="H175" s="241">
        <v>401.1617</v>
      </c>
      <c r="I175" s="234">
        <f t="shared" si="4"/>
        <v>401.1617</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244" t="s">
        <v>102</v>
      </c>
      <c r="C176" s="244" t="s">
        <v>183</v>
      </c>
      <c r="D176" s="243" t="s">
        <v>280</v>
      </c>
      <c r="E176" s="242">
        <v>1</v>
      </c>
      <c r="F176" s="151" t="s">
        <v>424</v>
      </c>
      <c r="G176" s="241"/>
      <c r="H176" s="241">
        <v>401.1617</v>
      </c>
      <c r="I176" s="234">
        <f t="shared" si="4"/>
        <v>401.1617</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65" t="s">
        <v>386</v>
      </c>
      <c r="B177" s="244" t="s">
        <v>102</v>
      </c>
      <c r="C177" s="244" t="s">
        <v>183</v>
      </c>
      <c r="D177" s="243" t="s">
        <v>280</v>
      </c>
      <c r="E177" s="242">
        <v>1</v>
      </c>
      <c r="F177" s="158" t="s">
        <v>425</v>
      </c>
      <c r="G177" s="241"/>
      <c r="H177" s="241">
        <v>401.1617</v>
      </c>
      <c r="I177" s="234">
        <f t="shared" si="4"/>
        <v>401.1617</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65" t="s">
        <v>386</v>
      </c>
      <c r="B178" s="244" t="s">
        <v>102</v>
      </c>
      <c r="C178" s="244" t="s">
        <v>183</v>
      </c>
      <c r="D178" s="243" t="s">
        <v>280</v>
      </c>
      <c r="E178" s="242">
        <v>1</v>
      </c>
      <c r="F178" s="205" t="s">
        <v>1017</v>
      </c>
      <c r="G178" s="241"/>
      <c r="H178" s="241">
        <v>401.1617</v>
      </c>
      <c r="I178" s="234">
        <f t="shared" si="4"/>
        <v>401.1617</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65" t="s">
        <v>386</v>
      </c>
      <c r="B179" s="244" t="s">
        <v>102</v>
      </c>
      <c r="C179" s="244" t="s">
        <v>183</v>
      </c>
      <c r="D179" s="243" t="s">
        <v>280</v>
      </c>
      <c r="E179" s="242">
        <v>1</v>
      </c>
      <c r="F179" s="158" t="s">
        <v>427</v>
      </c>
      <c r="G179" s="241"/>
      <c r="H179" s="241">
        <v>401.1617</v>
      </c>
      <c r="I179" s="234">
        <f t="shared" si="4"/>
        <v>401.1617</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65" t="s">
        <v>386</v>
      </c>
      <c r="B180" s="244" t="s">
        <v>102</v>
      </c>
      <c r="C180" s="244" t="s">
        <v>183</v>
      </c>
      <c r="D180" s="243" t="s">
        <v>280</v>
      </c>
      <c r="E180" s="242">
        <v>1</v>
      </c>
      <c r="F180" s="156" t="s">
        <v>986</v>
      </c>
      <c r="G180" s="241"/>
      <c r="H180" s="241">
        <v>401.1617</v>
      </c>
      <c r="I180" s="234">
        <f t="shared" si="4"/>
        <v>401.1617</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65" t="s">
        <v>386</v>
      </c>
      <c r="B181" s="244" t="s">
        <v>102</v>
      </c>
      <c r="C181" s="244" t="s">
        <v>183</v>
      </c>
      <c r="D181" s="243" t="s">
        <v>280</v>
      </c>
      <c r="E181" s="242">
        <v>1</v>
      </c>
      <c r="F181" s="158" t="s">
        <v>428</v>
      </c>
      <c r="G181" s="241"/>
      <c r="H181" s="241">
        <v>401.1617</v>
      </c>
      <c r="I181" s="234">
        <f t="shared" si="4"/>
        <v>401.1617</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65" t="s">
        <v>386</v>
      </c>
      <c r="B182" s="244" t="s">
        <v>102</v>
      </c>
      <c r="C182" s="244" t="s">
        <v>183</v>
      </c>
      <c r="D182" s="243" t="s">
        <v>280</v>
      </c>
      <c r="E182" s="242">
        <v>1</v>
      </c>
      <c r="F182" s="158" t="s">
        <v>429</v>
      </c>
      <c r="G182" s="241"/>
      <c r="H182" s="241">
        <v>401.1617</v>
      </c>
      <c r="I182" s="234">
        <f t="shared" si="4"/>
        <v>401.1617</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385</v>
      </c>
      <c r="B183" s="244" t="s">
        <v>104</v>
      </c>
      <c r="C183" s="244" t="s">
        <v>183</v>
      </c>
      <c r="D183" s="243" t="s">
        <v>280</v>
      </c>
      <c r="E183" s="242">
        <v>1</v>
      </c>
      <c r="F183" s="158" t="s">
        <v>430</v>
      </c>
      <c r="G183" s="241"/>
      <c r="H183" s="241">
        <v>313.94409999999999</v>
      </c>
      <c r="I183" s="234">
        <f t="shared" si="4"/>
        <v>313.94409999999999</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385</v>
      </c>
      <c r="B184" s="244" t="s">
        <v>104</v>
      </c>
      <c r="C184" s="244" t="s">
        <v>183</v>
      </c>
      <c r="D184" s="243" t="s">
        <v>280</v>
      </c>
      <c r="E184" s="242">
        <v>1</v>
      </c>
      <c r="F184" s="158" t="s">
        <v>431</v>
      </c>
      <c r="G184" s="241"/>
      <c r="H184" s="241">
        <v>313.94409999999999</v>
      </c>
      <c r="I184" s="234">
        <f t="shared" si="4"/>
        <v>313.94409999999999</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385</v>
      </c>
      <c r="B185" s="244" t="s">
        <v>104</v>
      </c>
      <c r="C185" s="244" t="s">
        <v>183</v>
      </c>
      <c r="D185" s="243" t="s">
        <v>280</v>
      </c>
      <c r="E185" s="242">
        <v>1</v>
      </c>
      <c r="F185" s="158" t="s">
        <v>439</v>
      </c>
      <c r="G185" s="241"/>
      <c r="H185" s="241">
        <v>313.94409999999999</v>
      </c>
      <c r="I185" s="234">
        <f t="shared" si="4"/>
        <v>313.94409999999999</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90" t="s">
        <v>385</v>
      </c>
      <c r="B186" s="244" t="s">
        <v>104</v>
      </c>
      <c r="C186" s="244" t="s">
        <v>183</v>
      </c>
      <c r="D186" s="243" t="s">
        <v>280</v>
      </c>
      <c r="E186" s="242">
        <v>1</v>
      </c>
      <c r="F186" s="158" t="s">
        <v>957</v>
      </c>
      <c r="G186" s="241"/>
      <c r="H186" s="241">
        <v>313.94409999999999</v>
      </c>
      <c r="I186" s="234">
        <f t="shared" si="4"/>
        <v>313.94409999999999</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62" t="s">
        <v>382</v>
      </c>
      <c r="B187" s="244" t="s">
        <v>94</v>
      </c>
      <c r="C187" s="244" t="s">
        <v>297</v>
      </c>
      <c r="D187" s="243" t="s">
        <v>280</v>
      </c>
      <c r="E187" s="242">
        <v>1</v>
      </c>
      <c r="F187" s="151" t="s">
        <v>440</v>
      </c>
      <c r="G187" s="249"/>
      <c r="H187" s="241">
        <v>1200.6885</v>
      </c>
      <c r="I187" s="234">
        <f t="shared" si="4"/>
        <v>1200.6885</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404</v>
      </c>
      <c r="B188" s="244" t="s">
        <v>387</v>
      </c>
      <c r="C188" s="244" t="s">
        <v>297</v>
      </c>
      <c r="D188" s="243" t="s">
        <v>280</v>
      </c>
      <c r="E188" s="242">
        <v>1</v>
      </c>
      <c r="F188" s="188" t="s">
        <v>934</v>
      </c>
      <c r="G188" s="241"/>
      <c r="H188" s="241">
        <v>436.04270000000002</v>
      </c>
      <c r="I188" s="234">
        <f t="shared" si="4"/>
        <v>436.04270000000002</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385</v>
      </c>
      <c r="B189" s="244" t="s">
        <v>104</v>
      </c>
      <c r="C189" s="244" t="s">
        <v>297</v>
      </c>
      <c r="D189" s="243" t="s">
        <v>280</v>
      </c>
      <c r="E189" s="242">
        <v>1</v>
      </c>
      <c r="F189" s="158" t="s">
        <v>1028</v>
      </c>
      <c r="G189" s="241"/>
      <c r="H189" s="241">
        <v>313.94409999999999</v>
      </c>
      <c r="I189" s="234">
        <f t="shared" si="4"/>
        <v>313.94409999999999</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433</v>
      </c>
      <c r="B190" s="244" t="s">
        <v>94</v>
      </c>
      <c r="C190" s="244" t="s">
        <v>434</v>
      </c>
      <c r="D190" s="243" t="s">
        <v>280</v>
      </c>
      <c r="E190" s="242">
        <v>1</v>
      </c>
      <c r="F190" s="157" t="s">
        <v>435</v>
      </c>
      <c r="G190" s="241"/>
      <c r="H190" s="241">
        <v>1200.6885</v>
      </c>
      <c r="I190" s="234">
        <f t="shared" si="4"/>
        <v>1200.6885</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383</v>
      </c>
      <c r="B191" s="244" t="s">
        <v>388</v>
      </c>
      <c r="C191" s="244" t="s">
        <v>434</v>
      </c>
      <c r="D191" s="243" t="s">
        <v>280</v>
      </c>
      <c r="E191" s="242">
        <v>1</v>
      </c>
      <c r="F191" s="158" t="s">
        <v>436</v>
      </c>
      <c r="G191" s="241"/>
      <c r="H191" s="241">
        <v>732.54629999999997</v>
      </c>
      <c r="I191" s="234">
        <f t="shared" si="4"/>
        <v>732.54629999999997</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441</v>
      </c>
      <c r="B192" s="244" t="s">
        <v>94</v>
      </c>
      <c r="C192" s="174" t="s">
        <v>443</v>
      </c>
      <c r="D192" s="243" t="s">
        <v>280</v>
      </c>
      <c r="E192" s="242">
        <v>1</v>
      </c>
      <c r="F192" s="156" t="s">
        <v>444</v>
      </c>
      <c r="G192" s="241"/>
      <c r="H192" s="241">
        <v>1200.6885</v>
      </c>
      <c r="I192" s="234">
        <f t="shared" si="4"/>
        <v>1200.6885</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244" t="s">
        <v>388</v>
      </c>
      <c r="C193" s="174" t="s">
        <v>443</v>
      </c>
      <c r="D193" s="243" t="s">
        <v>280</v>
      </c>
      <c r="E193" s="242">
        <v>1</v>
      </c>
      <c r="F193" s="158" t="s">
        <v>448</v>
      </c>
      <c r="G193" s="241"/>
      <c r="H193" s="241">
        <v>732.54629999999997</v>
      </c>
      <c r="I193" s="234">
        <f t="shared" si="4"/>
        <v>732.54629999999997</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386</v>
      </c>
      <c r="B194" s="244" t="s">
        <v>102</v>
      </c>
      <c r="C194" s="174" t="s">
        <v>443</v>
      </c>
      <c r="D194" s="243" t="s">
        <v>280</v>
      </c>
      <c r="E194" s="242">
        <v>1</v>
      </c>
      <c r="F194" s="164" t="s">
        <v>446</v>
      </c>
      <c r="G194" s="241"/>
      <c r="H194" s="241">
        <v>401.1617</v>
      </c>
      <c r="I194" s="234">
        <f t="shared" si="4"/>
        <v>401.1617</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442</v>
      </c>
      <c r="B195" s="244" t="s">
        <v>94</v>
      </c>
      <c r="C195" s="174" t="s">
        <v>443</v>
      </c>
      <c r="D195" s="243" t="s">
        <v>280</v>
      </c>
      <c r="E195" s="242">
        <v>1</v>
      </c>
      <c r="F195" s="158" t="s">
        <v>357</v>
      </c>
      <c r="G195" s="241"/>
      <c r="H195" s="241">
        <v>1200.6885</v>
      </c>
      <c r="I195" s="234">
        <f t="shared" si="4"/>
        <v>1200.6885</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244" t="s">
        <v>387</v>
      </c>
      <c r="C196" s="184" t="s">
        <v>443</v>
      </c>
      <c r="D196" s="243" t="s">
        <v>280</v>
      </c>
      <c r="E196" s="242">
        <v>1</v>
      </c>
      <c r="F196" s="158" t="s">
        <v>1027</v>
      </c>
      <c r="G196" s="241"/>
      <c r="H196" s="241">
        <v>436.04270000000002</v>
      </c>
      <c r="I196" s="234">
        <f t="shared" si="4"/>
        <v>436.04270000000002</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404</v>
      </c>
      <c r="B197" s="244" t="s">
        <v>387</v>
      </c>
      <c r="C197" s="174" t="s">
        <v>451</v>
      </c>
      <c r="D197" s="243" t="s">
        <v>280</v>
      </c>
      <c r="E197" s="242">
        <v>1</v>
      </c>
      <c r="F197" s="158" t="s">
        <v>452</v>
      </c>
      <c r="G197" s="241"/>
      <c r="H197" s="241">
        <v>436.04270000000002</v>
      </c>
      <c r="I197" s="234">
        <f t="shared" si="4"/>
        <v>436.04270000000002</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383</v>
      </c>
      <c r="B198" s="244" t="s">
        <v>388</v>
      </c>
      <c r="C198" s="174" t="s">
        <v>451</v>
      </c>
      <c r="D198" s="243" t="s">
        <v>280</v>
      </c>
      <c r="E198" s="242">
        <v>1</v>
      </c>
      <c r="F198" s="185" t="s">
        <v>453</v>
      </c>
      <c r="G198" s="241"/>
      <c r="H198" s="241">
        <v>732.54629999999997</v>
      </c>
      <c r="I198" s="234">
        <f t="shared" si="4"/>
        <v>732.54629999999997</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383</v>
      </c>
      <c r="B199" s="244" t="s">
        <v>388</v>
      </c>
      <c r="C199" s="174" t="s">
        <v>451</v>
      </c>
      <c r="D199" s="243" t="s">
        <v>280</v>
      </c>
      <c r="E199" s="242">
        <v>1</v>
      </c>
      <c r="F199" s="185" t="s">
        <v>454</v>
      </c>
      <c r="G199" s="241"/>
      <c r="H199" s="241">
        <v>732.54629999999997</v>
      </c>
      <c r="I199" s="234">
        <f t="shared" si="4"/>
        <v>732.54629999999997</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383</v>
      </c>
      <c r="B200" s="244" t="s">
        <v>388</v>
      </c>
      <c r="C200" s="174" t="s">
        <v>451</v>
      </c>
      <c r="D200" s="243" t="s">
        <v>280</v>
      </c>
      <c r="E200" s="242">
        <v>1</v>
      </c>
      <c r="F200" s="185" t="s">
        <v>964</v>
      </c>
      <c r="G200" s="241"/>
      <c r="H200" s="241">
        <v>732.54629999999997</v>
      </c>
      <c r="I200" s="234">
        <f t="shared" ref="I200:I263" si="5">SUM(G200:H200)</f>
        <v>732.54629999999997</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404</v>
      </c>
      <c r="B201" s="244" t="s">
        <v>387</v>
      </c>
      <c r="C201" s="174" t="s">
        <v>451</v>
      </c>
      <c r="D201" s="243" t="s">
        <v>280</v>
      </c>
      <c r="E201" s="242">
        <v>1</v>
      </c>
      <c r="F201" s="185" t="s">
        <v>455</v>
      </c>
      <c r="G201" s="241"/>
      <c r="H201" s="241">
        <v>436.04270000000002</v>
      </c>
      <c r="I201" s="234">
        <f t="shared" si="5"/>
        <v>436.04270000000002</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404</v>
      </c>
      <c r="B202" s="244" t="s">
        <v>387</v>
      </c>
      <c r="C202" s="174" t="s">
        <v>451</v>
      </c>
      <c r="D202" s="243" t="s">
        <v>280</v>
      </c>
      <c r="E202" s="242">
        <v>1</v>
      </c>
      <c r="F202" s="185" t="s">
        <v>999</v>
      </c>
      <c r="G202" s="241"/>
      <c r="H202" s="241">
        <v>436.04270000000002</v>
      </c>
      <c r="I202" s="234">
        <f t="shared" si="5"/>
        <v>436.04270000000002</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449</v>
      </c>
      <c r="B203" s="244" t="s">
        <v>94</v>
      </c>
      <c r="C203" s="174" t="s">
        <v>451</v>
      </c>
      <c r="D203" s="243" t="s">
        <v>280</v>
      </c>
      <c r="E203" s="242">
        <v>1</v>
      </c>
      <c r="F203" s="158" t="s">
        <v>963</v>
      </c>
      <c r="G203" s="241"/>
      <c r="H203" s="241">
        <v>1200.6885</v>
      </c>
      <c r="I203" s="234">
        <f t="shared" si="5"/>
        <v>1200.6885</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383</v>
      </c>
      <c r="B204" s="244" t="s">
        <v>388</v>
      </c>
      <c r="C204" s="174" t="s">
        <v>451</v>
      </c>
      <c r="D204" s="243" t="s">
        <v>280</v>
      </c>
      <c r="E204" s="242">
        <v>1</v>
      </c>
      <c r="F204" s="185" t="s">
        <v>456</v>
      </c>
      <c r="G204" s="241"/>
      <c r="H204" s="241">
        <v>732.54629999999997</v>
      </c>
      <c r="I204" s="234">
        <f t="shared" si="5"/>
        <v>732.54629999999997</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244" t="s">
        <v>387</v>
      </c>
      <c r="C205" s="174" t="s">
        <v>451</v>
      </c>
      <c r="D205" s="243" t="s">
        <v>280</v>
      </c>
      <c r="E205" s="242">
        <v>1</v>
      </c>
      <c r="F205" s="185" t="s">
        <v>457</v>
      </c>
      <c r="G205" s="241"/>
      <c r="H205" s="241">
        <v>436.04270000000002</v>
      </c>
      <c r="I205" s="234">
        <f t="shared" si="5"/>
        <v>436.04270000000002</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404</v>
      </c>
      <c r="B206" s="244" t="s">
        <v>387</v>
      </c>
      <c r="C206" s="174" t="s">
        <v>451</v>
      </c>
      <c r="D206" s="243" t="s">
        <v>280</v>
      </c>
      <c r="E206" s="242">
        <v>1</v>
      </c>
      <c r="F206" s="158" t="s">
        <v>1016</v>
      </c>
      <c r="G206" s="241"/>
      <c r="H206" s="241">
        <v>436.04270000000002</v>
      </c>
      <c r="I206" s="234">
        <f t="shared" si="5"/>
        <v>436.04270000000002</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244" t="s">
        <v>102</v>
      </c>
      <c r="C207" s="174" t="s">
        <v>451</v>
      </c>
      <c r="D207" s="243" t="s">
        <v>280</v>
      </c>
      <c r="E207" s="242">
        <v>1</v>
      </c>
      <c r="F207" s="186" t="s">
        <v>952</v>
      </c>
      <c r="G207" s="241"/>
      <c r="H207" s="241">
        <v>401.1617</v>
      </c>
      <c r="I207" s="234">
        <f t="shared" si="5"/>
        <v>401.1617</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450</v>
      </c>
      <c r="B208" s="244" t="s">
        <v>94</v>
      </c>
      <c r="C208" s="174" t="s">
        <v>451</v>
      </c>
      <c r="D208" s="243" t="s">
        <v>280</v>
      </c>
      <c r="E208" s="242">
        <v>1</v>
      </c>
      <c r="F208" s="158" t="s">
        <v>459</v>
      </c>
      <c r="G208" s="241"/>
      <c r="H208" s="241">
        <v>1200.6885</v>
      </c>
      <c r="I208" s="234">
        <f t="shared" si="5"/>
        <v>1200.6885</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383</v>
      </c>
      <c r="B209" s="244" t="s">
        <v>388</v>
      </c>
      <c r="C209" s="174" t="s">
        <v>451</v>
      </c>
      <c r="D209" s="243" t="s">
        <v>280</v>
      </c>
      <c r="E209" s="242">
        <v>1</v>
      </c>
      <c r="F209" s="186" t="s">
        <v>460</v>
      </c>
      <c r="G209" s="241"/>
      <c r="H209" s="241">
        <v>732.54629999999997</v>
      </c>
      <c r="I209" s="234">
        <f t="shared" si="5"/>
        <v>732.54629999999997</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404</v>
      </c>
      <c r="B210" s="244" t="s">
        <v>387</v>
      </c>
      <c r="C210" s="174" t="s">
        <v>451</v>
      </c>
      <c r="D210" s="243" t="s">
        <v>280</v>
      </c>
      <c r="E210" s="242">
        <v>1</v>
      </c>
      <c r="F210" s="186" t="s">
        <v>461</v>
      </c>
      <c r="G210" s="241"/>
      <c r="H210" s="241">
        <v>436.04270000000002</v>
      </c>
      <c r="I210" s="234">
        <f t="shared" si="5"/>
        <v>436.04270000000002</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55" t="s">
        <v>386</v>
      </c>
      <c r="B211" s="244" t="s">
        <v>102</v>
      </c>
      <c r="C211" s="174" t="s">
        <v>451</v>
      </c>
      <c r="D211" s="243" t="s">
        <v>280</v>
      </c>
      <c r="E211" s="242">
        <v>1</v>
      </c>
      <c r="F211" s="158" t="s">
        <v>462</v>
      </c>
      <c r="G211" s="241"/>
      <c r="H211" s="241">
        <v>401.1617</v>
      </c>
      <c r="I211" s="234">
        <f t="shared" si="5"/>
        <v>401.1617</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386</v>
      </c>
      <c r="B212" s="244" t="s">
        <v>102</v>
      </c>
      <c r="C212" s="174" t="s">
        <v>451</v>
      </c>
      <c r="D212" s="243" t="s">
        <v>280</v>
      </c>
      <c r="E212" s="242">
        <v>1</v>
      </c>
      <c r="F212" s="185" t="s">
        <v>463</v>
      </c>
      <c r="G212" s="241"/>
      <c r="H212" s="241">
        <v>401.1617</v>
      </c>
      <c r="I212" s="234">
        <f t="shared" si="5"/>
        <v>401.1617</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386</v>
      </c>
      <c r="B213" s="244" t="s">
        <v>102</v>
      </c>
      <c r="C213" s="174" t="s">
        <v>451</v>
      </c>
      <c r="D213" s="243" t="s">
        <v>280</v>
      </c>
      <c r="E213" s="242">
        <v>1</v>
      </c>
      <c r="F213" s="185" t="s">
        <v>464</v>
      </c>
      <c r="G213" s="241"/>
      <c r="H213" s="241">
        <v>401.1617</v>
      </c>
      <c r="I213" s="234">
        <f t="shared" si="5"/>
        <v>401.1617</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404</v>
      </c>
      <c r="B214" s="244" t="s">
        <v>387</v>
      </c>
      <c r="C214" s="174" t="s">
        <v>298</v>
      </c>
      <c r="D214" s="243" t="s">
        <v>280</v>
      </c>
      <c r="E214" s="242">
        <v>1</v>
      </c>
      <c r="F214" s="158" t="s">
        <v>467</v>
      </c>
      <c r="G214" s="241"/>
      <c r="H214" s="241">
        <v>436.04270000000002</v>
      </c>
      <c r="I214" s="234">
        <f t="shared" si="5"/>
        <v>436.04270000000002</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465</v>
      </c>
      <c r="B215" s="244" t="s">
        <v>94</v>
      </c>
      <c r="C215" s="174" t="s">
        <v>298</v>
      </c>
      <c r="D215" s="243" t="s">
        <v>280</v>
      </c>
      <c r="E215" s="242">
        <v>1</v>
      </c>
      <c r="F215" s="151" t="s">
        <v>468</v>
      </c>
      <c r="G215" s="241"/>
      <c r="H215" s="241">
        <v>1200.6885</v>
      </c>
      <c r="I215" s="234">
        <f t="shared" si="5"/>
        <v>1200.6885</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65" t="s">
        <v>383</v>
      </c>
      <c r="B216" s="244" t="s">
        <v>388</v>
      </c>
      <c r="C216" s="184" t="s">
        <v>298</v>
      </c>
      <c r="D216" s="243" t="s">
        <v>280</v>
      </c>
      <c r="E216" s="242">
        <v>1</v>
      </c>
      <c r="F216" s="158" t="s">
        <v>469</v>
      </c>
      <c r="G216" s="241"/>
      <c r="H216" s="241">
        <v>732.54629999999997</v>
      </c>
      <c r="I216" s="234">
        <f t="shared" si="5"/>
        <v>732.54629999999997</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244" t="s">
        <v>388</v>
      </c>
      <c r="C217" s="174" t="s">
        <v>298</v>
      </c>
      <c r="D217" s="243" t="s">
        <v>280</v>
      </c>
      <c r="E217" s="242">
        <v>1</v>
      </c>
      <c r="F217" s="151" t="s">
        <v>470</v>
      </c>
      <c r="G217" s="241"/>
      <c r="H217" s="241">
        <v>732.54629999999997</v>
      </c>
      <c r="I217" s="234">
        <f t="shared" si="5"/>
        <v>732.54629999999997</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244" t="s">
        <v>387</v>
      </c>
      <c r="C218" s="174" t="s">
        <v>298</v>
      </c>
      <c r="D218" s="243" t="s">
        <v>280</v>
      </c>
      <c r="E218" s="242">
        <v>1</v>
      </c>
      <c r="F218" s="151" t="s">
        <v>471</v>
      </c>
      <c r="G218" s="241"/>
      <c r="H218" s="241">
        <v>436.04270000000002</v>
      </c>
      <c r="I218" s="234">
        <f t="shared" si="5"/>
        <v>436.04270000000002</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386</v>
      </c>
      <c r="B219" s="244" t="s">
        <v>102</v>
      </c>
      <c r="C219" s="174" t="s">
        <v>298</v>
      </c>
      <c r="D219" s="243" t="s">
        <v>280</v>
      </c>
      <c r="E219" s="242">
        <v>1</v>
      </c>
      <c r="F219" s="158" t="s">
        <v>472</v>
      </c>
      <c r="G219" s="241"/>
      <c r="H219" s="241">
        <v>401.1617</v>
      </c>
      <c r="I219" s="234">
        <f t="shared" si="5"/>
        <v>401.1617</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466</v>
      </c>
      <c r="B220" s="244" t="s">
        <v>94</v>
      </c>
      <c r="C220" s="174" t="s">
        <v>298</v>
      </c>
      <c r="D220" s="243" t="s">
        <v>280</v>
      </c>
      <c r="E220" s="242">
        <v>1</v>
      </c>
      <c r="F220" s="157" t="s">
        <v>761</v>
      </c>
      <c r="G220" s="241"/>
      <c r="H220" s="241">
        <v>1200.6885</v>
      </c>
      <c r="I220" s="234">
        <f t="shared" si="5"/>
        <v>1200.6885</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383</v>
      </c>
      <c r="B221" s="244" t="s">
        <v>388</v>
      </c>
      <c r="C221" s="174" t="s">
        <v>298</v>
      </c>
      <c r="D221" s="243" t="s">
        <v>280</v>
      </c>
      <c r="E221" s="242">
        <v>1</v>
      </c>
      <c r="F221" s="183" t="s">
        <v>473</v>
      </c>
      <c r="G221" s="241"/>
      <c r="H221" s="241">
        <v>732.54629999999997</v>
      </c>
      <c r="I221" s="234">
        <f t="shared" si="5"/>
        <v>732.54629999999997</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244" t="s">
        <v>388</v>
      </c>
      <c r="C222" s="174" t="s">
        <v>298</v>
      </c>
      <c r="D222" s="243" t="s">
        <v>280</v>
      </c>
      <c r="E222" s="242">
        <v>1</v>
      </c>
      <c r="F222" s="151" t="s">
        <v>1015</v>
      </c>
      <c r="G222" s="241"/>
      <c r="H222" s="241">
        <v>732.54629999999997</v>
      </c>
      <c r="I222" s="234">
        <f t="shared" si="5"/>
        <v>732.54629999999997</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404</v>
      </c>
      <c r="B223" s="244" t="s">
        <v>387</v>
      </c>
      <c r="C223" s="174" t="s">
        <v>298</v>
      </c>
      <c r="D223" s="243" t="s">
        <v>280</v>
      </c>
      <c r="E223" s="242">
        <v>1</v>
      </c>
      <c r="F223" s="151" t="s">
        <v>971</v>
      </c>
      <c r="G223" s="241"/>
      <c r="H223" s="241">
        <v>436.04270000000002</v>
      </c>
      <c r="I223" s="234">
        <f t="shared" si="5"/>
        <v>436.04270000000002</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386</v>
      </c>
      <c r="B224" s="244" t="s">
        <v>102</v>
      </c>
      <c r="C224" s="174" t="s">
        <v>298</v>
      </c>
      <c r="D224" s="243" t="s">
        <v>280</v>
      </c>
      <c r="E224" s="242">
        <v>1</v>
      </c>
      <c r="F224" s="151" t="s">
        <v>475</v>
      </c>
      <c r="G224" s="241"/>
      <c r="H224" s="241">
        <v>401.1617</v>
      </c>
      <c r="I224" s="234">
        <f t="shared" si="5"/>
        <v>401.1617</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248" t="s">
        <v>387</v>
      </c>
      <c r="C225" s="174" t="s">
        <v>299</v>
      </c>
      <c r="D225" s="247" t="s">
        <v>280</v>
      </c>
      <c r="E225" s="242">
        <v>1</v>
      </c>
      <c r="F225" s="158" t="s">
        <v>479</v>
      </c>
      <c r="G225" s="241"/>
      <c r="H225" s="241">
        <v>436.04270000000002</v>
      </c>
      <c r="I225" s="234">
        <f t="shared" si="5"/>
        <v>436.04270000000002</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476</v>
      </c>
      <c r="B226" s="248" t="s">
        <v>94</v>
      </c>
      <c r="C226" s="174" t="s">
        <v>299</v>
      </c>
      <c r="D226" s="247" t="s">
        <v>280</v>
      </c>
      <c r="E226" s="242">
        <v>1</v>
      </c>
      <c r="F226" s="151" t="s">
        <v>938</v>
      </c>
      <c r="G226" s="241"/>
      <c r="H226" s="241">
        <v>1200.6885</v>
      </c>
      <c r="I226" s="234">
        <f t="shared" si="5"/>
        <v>1200.6885</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383</v>
      </c>
      <c r="B227" s="248" t="s">
        <v>388</v>
      </c>
      <c r="C227" s="174" t="s">
        <v>299</v>
      </c>
      <c r="D227" s="247" t="s">
        <v>280</v>
      </c>
      <c r="E227" s="242">
        <v>1</v>
      </c>
      <c r="F227" s="151" t="s">
        <v>481</v>
      </c>
      <c r="G227" s="241"/>
      <c r="H227" s="241">
        <v>732.54629999999997</v>
      </c>
      <c r="I227" s="234">
        <f t="shared" si="5"/>
        <v>732.54629999999997</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248" t="s">
        <v>388</v>
      </c>
      <c r="C228" s="174" t="s">
        <v>299</v>
      </c>
      <c r="D228" s="247" t="s">
        <v>280</v>
      </c>
      <c r="E228" s="242">
        <v>1</v>
      </c>
      <c r="F228" s="158" t="s">
        <v>482</v>
      </c>
      <c r="G228" s="241"/>
      <c r="H228" s="241">
        <v>732.54629999999997</v>
      </c>
      <c r="I228" s="234">
        <f t="shared" si="5"/>
        <v>732.54629999999997</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383</v>
      </c>
      <c r="B229" s="248" t="s">
        <v>388</v>
      </c>
      <c r="C229" s="174" t="s">
        <v>299</v>
      </c>
      <c r="D229" s="247" t="s">
        <v>280</v>
      </c>
      <c r="E229" s="242">
        <v>1</v>
      </c>
      <c r="F229" s="158" t="s">
        <v>489</v>
      </c>
      <c r="G229" s="241"/>
      <c r="H229" s="241">
        <v>732.54629999999997</v>
      </c>
      <c r="I229" s="234">
        <f t="shared" si="5"/>
        <v>732.54629999999997</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404</v>
      </c>
      <c r="B230" s="248" t="s">
        <v>387</v>
      </c>
      <c r="C230" s="174" t="s">
        <v>299</v>
      </c>
      <c r="D230" s="247" t="s">
        <v>184</v>
      </c>
      <c r="E230" s="242">
        <v>1</v>
      </c>
      <c r="F230" s="151" t="s">
        <v>484</v>
      </c>
      <c r="G230" s="241"/>
      <c r="H230" s="241">
        <v>436.04270000000002</v>
      </c>
      <c r="I230" s="234">
        <f t="shared" si="5"/>
        <v>436.04270000000002</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404</v>
      </c>
      <c r="B231" s="248" t="s">
        <v>387</v>
      </c>
      <c r="C231" s="174" t="s">
        <v>299</v>
      </c>
      <c r="D231" s="247" t="s">
        <v>184</v>
      </c>
      <c r="E231" s="242">
        <v>1</v>
      </c>
      <c r="F231" s="151" t="s">
        <v>485</v>
      </c>
      <c r="G231" s="241"/>
      <c r="H231" s="241">
        <v>436.04270000000002</v>
      </c>
      <c r="I231" s="234">
        <f t="shared" si="5"/>
        <v>436.04270000000002</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477</v>
      </c>
      <c r="B232" s="248" t="s">
        <v>94</v>
      </c>
      <c r="C232" s="174" t="s">
        <v>299</v>
      </c>
      <c r="D232" s="247" t="s">
        <v>280</v>
      </c>
      <c r="E232" s="242">
        <v>1</v>
      </c>
      <c r="F232" s="158" t="s">
        <v>486</v>
      </c>
      <c r="G232" s="241"/>
      <c r="H232" s="241">
        <v>1200.6885</v>
      </c>
      <c r="I232" s="234">
        <f t="shared" si="5"/>
        <v>1200.6885</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383</v>
      </c>
      <c r="B233" s="248" t="s">
        <v>388</v>
      </c>
      <c r="C233" s="174" t="s">
        <v>299</v>
      </c>
      <c r="D233" s="247" t="s">
        <v>280</v>
      </c>
      <c r="E233" s="242">
        <v>1</v>
      </c>
      <c r="F233" s="160" t="s">
        <v>487</v>
      </c>
      <c r="G233" s="241"/>
      <c r="H233" s="241">
        <v>732.54629999999997</v>
      </c>
      <c r="I233" s="234">
        <f t="shared" si="5"/>
        <v>732.54629999999997</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383</v>
      </c>
      <c r="B234" s="248" t="s">
        <v>388</v>
      </c>
      <c r="C234" s="174" t="s">
        <v>299</v>
      </c>
      <c r="D234" s="247" t="s">
        <v>280</v>
      </c>
      <c r="E234" s="242">
        <v>1</v>
      </c>
      <c r="F234" s="151" t="s">
        <v>488</v>
      </c>
      <c r="G234" s="241"/>
      <c r="H234" s="241">
        <v>732.54629999999997</v>
      </c>
      <c r="I234" s="234">
        <f t="shared" si="5"/>
        <v>732.54629999999997</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404</v>
      </c>
      <c r="B235" s="248" t="s">
        <v>387</v>
      </c>
      <c r="C235" s="174" t="s">
        <v>299</v>
      </c>
      <c r="D235" s="247" t="s">
        <v>280</v>
      </c>
      <c r="E235" s="242">
        <v>1</v>
      </c>
      <c r="F235" s="151" t="s">
        <v>483</v>
      </c>
      <c r="G235" s="241"/>
      <c r="H235" s="241">
        <v>436.04270000000002</v>
      </c>
      <c r="I235" s="234">
        <f t="shared" si="5"/>
        <v>436.04270000000002</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478</v>
      </c>
      <c r="B236" s="248" t="s">
        <v>94</v>
      </c>
      <c r="C236" s="174" t="s">
        <v>299</v>
      </c>
      <c r="D236" s="247" t="s">
        <v>184</v>
      </c>
      <c r="E236" s="242">
        <v>1</v>
      </c>
      <c r="F236" s="151" t="s">
        <v>490</v>
      </c>
      <c r="G236" s="241"/>
      <c r="H236" s="241">
        <v>1200.6885</v>
      </c>
      <c r="I236" s="234">
        <f t="shared" si="5"/>
        <v>1200.6885</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383</v>
      </c>
      <c r="B237" s="248" t="s">
        <v>388</v>
      </c>
      <c r="C237" s="174" t="s">
        <v>299</v>
      </c>
      <c r="D237" s="247" t="s">
        <v>280</v>
      </c>
      <c r="E237" s="242">
        <v>1</v>
      </c>
      <c r="F237" s="151" t="s">
        <v>491</v>
      </c>
      <c r="G237" s="241"/>
      <c r="H237" s="241">
        <v>732.54629999999997</v>
      </c>
      <c r="I237" s="234">
        <f t="shared" si="5"/>
        <v>732.54629999999997</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404</v>
      </c>
      <c r="B238" s="248" t="s">
        <v>387</v>
      </c>
      <c r="C238" s="174" t="s">
        <v>299</v>
      </c>
      <c r="D238" s="247" t="s">
        <v>280</v>
      </c>
      <c r="E238" s="242">
        <v>1</v>
      </c>
      <c r="F238" s="158" t="s">
        <v>997</v>
      </c>
      <c r="G238" s="241"/>
      <c r="H238" s="241">
        <v>436.04270000000002</v>
      </c>
      <c r="I238" s="234">
        <f t="shared" si="5"/>
        <v>436.04270000000002</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404</v>
      </c>
      <c r="B239" s="244" t="s">
        <v>387</v>
      </c>
      <c r="C239" s="246" t="s">
        <v>291</v>
      </c>
      <c r="D239" s="243" t="s">
        <v>280</v>
      </c>
      <c r="E239" s="242">
        <v>1</v>
      </c>
      <c r="F239" s="175" t="s">
        <v>492</v>
      </c>
      <c r="G239" s="241"/>
      <c r="H239" s="241">
        <v>436.04270000000002</v>
      </c>
      <c r="I239" s="234">
        <f t="shared" si="5"/>
        <v>436.04270000000002</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386</v>
      </c>
      <c r="B240" s="244" t="s">
        <v>102</v>
      </c>
      <c r="C240" s="243" t="s">
        <v>291</v>
      </c>
      <c r="D240" s="243" t="s">
        <v>280</v>
      </c>
      <c r="E240" s="242">
        <v>1</v>
      </c>
      <c r="F240" s="158" t="s">
        <v>493</v>
      </c>
      <c r="G240" s="241"/>
      <c r="H240" s="241">
        <v>401.1617</v>
      </c>
      <c r="I240" s="234">
        <f t="shared" si="5"/>
        <v>401.1617</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383</v>
      </c>
      <c r="B241" s="244" t="s">
        <v>388</v>
      </c>
      <c r="C241" s="243" t="s">
        <v>292</v>
      </c>
      <c r="D241" s="243" t="s">
        <v>280</v>
      </c>
      <c r="E241" s="242">
        <v>1</v>
      </c>
      <c r="F241" s="164" t="s">
        <v>494</v>
      </c>
      <c r="G241" s="241"/>
      <c r="H241" s="241">
        <v>732.54629999999997</v>
      </c>
      <c r="I241" s="234">
        <f t="shared" si="5"/>
        <v>732.54629999999997</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384</v>
      </c>
      <c r="B242" s="244" t="s">
        <v>98</v>
      </c>
      <c r="C242" s="243" t="s">
        <v>292</v>
      </c>
      <c r="D242" s="243" t="s">
        <v>280</v>
      </c>
      <c r="E242" s="242">
        <v>1</v>
      </c>
      <c r="F242" s="169" t="s">
        <v>495</v>
      </c>
      <c r="G242" s="241"/>
      <c r="H242" s="241">
        <v>488.36419999999998</v>
      </c>
      <c r="I242" s="234">
        <f t="shared" si="5"/>
        <v>488.36419999999998</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404</v>
      </c>
      <c r="B243" s="244" t="s">
        <v>387</v>
      </c>
      <c r="C243" s="243" t="s">
        <v>292</v>
      </c>
      <c r="D243" s="243" t="s">
        <v>280</v>
      </c>
      <c r="E243" s="242">
        <v>1</v>
      </c>
      <c r="F243" s="164" t="s">
        <v>496</v>
      </c>
      <c r="G243" s="241"/>
      <c r="H243" s="241">
        <v>436.04270000000002</v>
      </c>
      <c r="I243" s="234">
        <f t="shared" si="5"/>
        <v>436.04270000000002</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386</v>
      </c>
      <c r="B244" s="244" t="s">
        <v>102</v>
      </c>
      <c r="C244" s="243" t="s">
        <v>292</v>
      </c>
      <c r="D244" s="243" t="s">
        <v>280</v>
      </c>
      <c r="E244" s="242">
        <v>1</v>
      </c>
      <c r="F244" s="158" t="s">
        <v>953</v>
      </c>
      <c r="G244" s="241"/>
      <c r="H244" s="241">
        <v>401.1617</v>
      </c>
      <c r="I244" s="234">
        <f t="shared" si="5"/>
        <v>401.1617</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55" t="s">
        <v>497</v>
      </c>
      <c r="B245" s="244" t="s">
        <v>94</v>
      </c>
      <c r="C245" s="243" t="s">
        <v>285</v>
      </c>
      <c r="D245" s="243" t="s">
        <v>280</v>
      </c>
      <c r="E245" s="242">
        <v>1</v>
      </c>
      <c r="F245" s="151" t="s">
        <v>498</v>
      </c>
      <c r="G245" s="241"/>
      <c r="H245" s="241">
        <v>1200.6885</v>
      </c>
      <c r="I245" s="234">
        <f t="shared" si="5"/>
        <v>1200.6885</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383</v>
      </c>
      <c r="B246" s="244" t="s">
        <v>388</v>
      </c>
      <c r="C246" s="243" t="s">
        <v>285</v>
      </c>
      <c r="D246" s="243" t="s">
        <v>280</v>
      </c>
      <c r="E246" s="242">
        <v>1</v>
      </c>
      <c r="F246" s="178" t="s">
        <v>499</v>
      </c>
      <c r="G246" s="241"/>
      <c r="H246" s="241">
        <v>732.54629999999997</v>
      </c>
      <c r="I246" s="234">
        <f t="shared" si="5"/>
        <v>732.54629999999997</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500</v>
      </c>
      <c r="B247" s="244" t="s">
        <v>94</v>
      </c>
      <c r="C247" s="243" t="s">
        <v>501</v>
      </c>
      <c r="D247" s="243" t="s">
        <v>280</v>
      </c>
      <c r="E247" s="242">
        <v>1</v>
      </c>
      <c r="F247" s="158" t="s">
        <v>502</v>
      </c>
      <c r="G247" s="241"/>
      <c r="H247" s="241">
        <v>1200.6885</v>
      </c>
      <c r="I247" s="234">
        <f t="shared" si="5"/>
        <v>1200.6885</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383</v>
      </c>
      <c r="B248" s="244" t="s">
        <v>388</v>
      </c>
      <c r="C248" s="243" t="s">
        <v>501</v>
      </c>
      <c r="D248" s="243" t="s">
        <v>280</v>
      </c>
      <c r="E248" s="242">
        <v>1</v>
      </c>
      <c r="F248" s="158" t="s">
        <v>942</v>
      </c>
      <c r="G248" s="241"/>
      <c r="H248" s="241">
        <v>732.54629999999997</v>
      </c>
      <c r="I248" s="234">
        <f t="shared" si="5"/>
        <v>732.54629999999997</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503</v>
      </c>
      <c r="B249" s="244" t="s">
        <v>94</v>
      </c>
      <c r="C249" s="243" t="s">
        <v>296</v>
      </c>
      <c r="D249" s="243" t="s">
        <v>280</v>
      </c>
      <c r="E249" s="242">
        <v>1</v>
      </c>
      <c r="F249" s="158" t="s">
        <v>504</v>
      </c>
      <c r="G249" s="241"/>
      <c r="H249" s="241">
        <v>1200.6885</v>
      </c>
      <c r="I249" s="234">
        <f t="shared" si="5"/>
        <v>1200.6885</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65" t="s">
        <v>383</v>
      </c>
      <c r="B250" s="244" t="s">
        <v>388</v>
      </c>
      <c r="C250" s="243" t="s">
        <v>296</v>
      </c>
      <c r="D250" s="243" t="s">
        <v>280</v>
      </c>
      <c r="E250" s="242">
        <v>1</v>
      </c>
      <c r="F250" s="177" t="s">
        <v>505</v>
      </c>
      <c r="G250" s="241"/>
      <c r="H250" s="241">
        <v>732.54629999999997</v>
      </c>
      <c r="I250" s="234">
        <f t="shared" si="5"/>
        <v>732.54629999999997</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384</v>
      </c>
      <c r="B251" s="244" t="s">
        <v>98</v>
      </c>
      <c r="C251" s="243" t="s">
        <v>296</v>
      </c>
      <c r="D251" s="243" t="s">
        <v>280</v>
      </c>
      <c r="E251" s="242">
        <v>1</v>
      </c>
      <c r="F251" s="157" t="s">
        <v>506</v>
      </c>
      <c r="G251" s="241"/>
      <c r="H251" s="241">
        <v>488.36419999999998</v>
      </c>
      <c r="I251" s="234">
        <f t="shared" si="5"/>
        <v>488.36419999999998</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404</v>
      </c>
      <c r="B252" s="244" t="s">
        <v>387</v>
      </c>
      <c r="C252" s="243" t="s">
        <v>296</v>
      </c>
      <c r="D252" s="243" t="s">
        <v>280</v>
      </c>
      <c r="E252" s="242">
        <v>1</v>
      </c>
      <c r="F252" s="158" t="s">
        <v>507</v>
      </c>
      <c r="G252" s="241"/>
      <c r="H252" s="241">
        <v>436.04270000000002</v>
      </c>
      <c r="I252" s="234">
        <f t="shared" si="5"/>
        <v>436.04270000000002</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55" t="s">
        <v>386</v>
      </c>
      <c r="B253" s="244" t="s">
        <v>102</v>
      </c>
      <c r="C253" s="243" t="s">
        <v>296</v>
      </c>
      <c r="D253" s="243" t="s">
        <v>280</v>
      </c>
      <c r="E253" s="242">
        <v>1</v>
      </c>
      <c r="F253" s="158" t="s">
        <v>508</v>
      </c>
      <c r="G253" s="241"/>
      <c r="H253" s="241">
        <v>401.1617</v>
      </c>
      <c r="I253" s="234">
        <f t="shared" si="5"/>
        <v>401.1617</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386</v>
      </c>
      <c r="B254" s="244" t="s">
        <v>102</v>
      </c>
      <c r="C254" s="243" t="s">
        <v>296</v>
      </c>
      <c r="D254" s="243" t="s">
        <v>280</v>
      </c>
      <c r="E254" s="242">
        <v>1</v>
      </c>
      <c r="F254" s="158" t="s">
        <v>509</v>
      </c>
      <c r="G254" s="241"/>
      <c r="H254" s="241">
        <v>401.1617</v>
      </c>
      <c r="I254" s="234">
        <f t="shared" si="5"/>
        <v>401.1617</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65" t="s">
        <v>383</v>
      </c>
      <c r="B255" s="244" t="s">
        <v>388</v>
      </c>
      <c r="C255" s="243" t="s">
        <v>289</v>
      </c>
      <c r="D255" s="243" t="s">
        <v>280</v>
      </c>
      <c r="E255" s="242">
        <v>1</v>
      </c>
      <c r="F255" s="151" t="s">
        <v>511</v>
      </c>
      <c r="G255" s="241"/>
      <c r="H255" s="241">
        <v>732.54629999999997</v>
      </c>
      <c r="I255" s="234">
        <f t="shared" si="5"/>
        <v>732.54629999999997</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55" t="s">
        <v>383</v>
      </c>
      <c r="B256" s="244" t="s">
        <v>388</v>
      </c>
      <c r="C256" s="243" t="s">
        <v>289</v>
      </c>
      <c r="D256" s="243" t="s">
        <v>280</v>
      </c>
      <c r="E256" s="242">
        <v>1</v>
      </c>
      <c r="F256" s="157" t="s">
        <v>512</v>
      </c>
      <c r="G256" s="241"/>
      <c r="H256" s="241">
        <v>732.54629999999997</v>
      </c>
      <c r="I256" s="234">
        <f t="shared" si="5"/>
        <v>732.54629999999997</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55" t="s">
        <v>404</v>
      </c>
      <c r="B257" s="244" t="s">
        <v>387</v>
      </c>
      <c r="C257" s="243" t="s">
        <v>289</v>
      </c>
      <c r="D257" s="243" t="s">
        <v>280</v>
      </c>
      <c r="E257" s="242">
        <v>1</v>
      </c>
      <c r="F257" s="157" t="s">
        <v>513</v>
      </c>
      <c r="G257" s="241"/>
      <c r="H257" s="241">
        <v>436.04270000000002</v>
      </c>
      <c r="I257" s="234">
        <f t="shared" si="5"/>
        <v>436.04270000000002</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65" t="s">
        <v>510</v>
      </c>
      <c r="B258" s="244" t="s">
        <v>94</v>
      </c>
      <c r="C258" s="243" t="s">
        <v>289</v>
      </c>
      <c r="D258" s="243" t="s">
        <v>280</v>
      </c>
      <c r="E258" s="242">
        <v>1</v>
      </c>
      <c r="F258" s="158" t="s">
        <v>514</v>
      </c>
      <c r="G258" s="241"/>
      <c r="H258" s="241">
        <v>1200.6885</v>
      </c>
      <c r="I258" s="234">
        <f t="shared" si="5"/>
        <v>1200.6885</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383</v>
      </c>
      <c r="B259" s="244" t="s">
        <v>388</v>
      </c>
      <c r="C259" s="243" t="s">
        <v>289</v>
      </c>
      <c r="D259" s="243" t="s">
        <v>280</v>
      </c>
      <c r="E259" s="242">
        <v>1</v>
      </c>
      <c r="F259" s="158" t="s">
        <v>515</v>
      </c>
      <c r="G259" s="241"/>
      <c r="H259" s="241">
        <v>732.54629999999997</v>
      </c>
      <c r="I259" s="234">
        <f t="shared" si="5"/>
        <v>732.54629999999997</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244" t="s">
        <v>388</v>
      </c>
      <c r="C260" s="243" t="s">
        <v>289</v>
      </c>
      <c r="D260" s="243" t="s">
        <v>280</v>
      </c>
      <c r="E260" s="242">
        <v>1</v>
      </c>
      <c r="F260" s="158" t="s">
        <v>516</v>
      </c>
      <c r="G260" s="241"/>
      <c r="H260" s="241">
        <v>732.54629999999997</v>
      </c>
      <c r="I260" s="234">
        <f t="shared" si="5"/>
        <v>732.54629999999997</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65" t="s">
        <v>404</v>
      </c>
      <c r="B261" s="244" t="s">
        <v>387</v>
      </c>
      <c r="C261" s="243" t="s">
        <v>289</v>
      </c>
      <c r="D261" s="243" t="s">
        <v>280</v>
      </c>
      <c r="E261" s="242">
        <v>1</v>
      </c>
      <c r="F261" s="151" t="s">
        <v>517</v>
      </c>
      <c r="G261" s="241"/>
      <c r="H261" s="241">
        <v>436.04270000000002</v>
      </c>
      <c r="I261" s="234">
        <f t="shared" si="5"/>
        <v>436.04270000000002</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65" t="s">
        <v>404</v>
      </c>
      <c r="B262" s="244" t="s">
        <v>387</v>
      </c>
      <c r="C262" s="243" t="s">
        <v>289</v>
      </c>
      <c r="D262" s="243" t="s">
        <v>280</v>
      </c>
      <c r="E262" s="242">
        <v>1</v>
      </c>
      <c r="F262" s="151" t="s">
        <v>965</v>
      </c>
      <c r="G262" s="241"/>
      <c r="H262" s="241">
        <v>436.04270000000002</v>
      </c>
      <c r="I262" s="234">
        <f t="shared" si="5"/>
        <v>436.04270000000002</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404</v>
      </c>
      <c r="B263" s="244" t="s">
        <v>387</v>
      </c>
      <c r="C263" s="243" t="s">
        <v>290</v>
      </c>
      <c r="D263" s="243" t="s">
        <v>280</v>
      </c>
      <c r="E263" s="242">
        <v>1</v>
      </c>
      <c r="F263" s="158" t="s">
        <v>996</v>
      </c>
      <c r="G263" s="241"/>
      <c r="H263" s="241">
        <v>436.04270000000002</v>
      </c>
      <c r="I263" s="234">
        <f t="shared" si="5"/>
        <v>436.04270000000002</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518</v>
      </c>
      <c r="B264" s="244" t="s">
        <v>94</v>
      </c>
      <c r="C264" s="243" t="s">
        <v>290</v>
      </c>
      <c r="D264" s="243" t="s">
        <v>280</v>
      </c>
      <c r="E264" s="242">
        <v>1</v>
      </c>
      <c r="F264" s="158" t="s">
        <v>1014</v>
      </c>
      <c r="G264" s="241"/>
      <c r="H264" s="241">
        <v>1200.6885</v>
      </c>
      <c r="I264" s="234">
        <f t="shared" ref="I264:I327" si="6">SUM(G264:H264)</f>
        <v>1200.6885</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383</v>
      </c>
      <c r="B265" s="244" t="s">
        <v>388</v>
      </c>
      <c r="C265" s="243" t="s">
        <v>290</v>
      </c>
      <c r="D265" s="243" t="s">
        <v>280</v>
      </c>
      <c r="E265" s="242">
        <v>1</v>
      </c>
      <c r="F265" s="158" t="s">
        <v>520</v>
      </c>
      <c r="G265" s="241"/>
      <c r="H265" s="241">
        <v>732.54629999999997</v>
      </c>
      <c r="I265" s="234">
        <f t="shared" si="6"/>
        <v>732.54629999999997</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65" t="s">
        <v>384</v>
      </c>
      <c r="B266" s="244" t="s">
        <v>98</v>
      </c>
      <c r="C266" s="243" t="s">
        <v>290</v>
      </c>
      <c r="D266" s="243" t="s">
        <v>280</v>
      </c>
      <c r="E266" s="242">
        <v>1</v>
      </c>
      <c r="F266" s="151" t="s">
        <v>521</v>
      </c>
      <c r="G266" s="241"/>
      <c r="H266" s="241">
        <v>488.36419999999998</v>
      </c>
      <c r="I266" s="234">
        <f t="shared" si="6"/>
        <v>488.36419999999998</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404</v>
      </c>
      <c r="B267" s="244" t="s">
        <v>387</v>
      </c>
      <c r="C267" s="243" t="s">
        <v>290</v>
      </c>
      <c r="D267" s="243" t="s">
        <v>280</v>
      </c>
      <c r="E267" s="242">
        <v>1</v>
      </c>
      <c r="F267" s="158" t="s">
        <v>522</v>
      </c>
      <c r="G267" s="241"/>
      <c r="H267" s="241">
        <v>436.04270000000002</v>
      </c>
      <c r="I267" s="234">
        <f t="shared" si="6"/>
        <v>436.04270000000002</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386</v>
      </c>
      <c r="B268" s="244" t="s">
        <v>102</v>
      </c>
      <c r="C268" s="243" t="s">
        <v>290</v>
      </c>
      <c r="D268" s="243" t="s">
        <v>280</v>
      </c>
      <c r="E268" s="242">
        <v>1</v>
      </c>
      <c r="F268" s="158" t="s">
        <v>930</v>
      </c>
      <c r="G268" s="241"/>
      <c r="H268" s="241">
        <v>401.1617</v>
      </c>
      <c r="I268" s="234">
        <f t="shared" si="6"/>
        <v>401.1617</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244" t="s">
        <v>387</v>
      </c>
      <c r="C269" s="243" t="s">
        <v>301</v>
      </c>
      <c r="D269" s="243" t="s">
        <v>280</v>
      </c>
      <c r="E269" s="242">
        <v>1</v>
      </c>
      <c r="F269" s="158" t="s">
        <v>525</v>
      </c>
      <c r="G269" s="241"/>
      <c r="H269" s="241">
        <v>436.04270000000002</v>
      </c>
      <c r="I269" s="234">
        <f t="shared" si="6"/>
        <v>436.04270000000002</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523</v>
      </c>
      <c r="B270" s="244" t="s">
        <v>94</v>
      </c>
      <c r="C270" s="243" t="s">
        <v>301</v>
      </c>
      <c r="D270" s="243" t="s">
        <v>368</v>
      </c>
      <c r="E270" s="242">
        <v>1</v>
      </c>
      <c r="F270" s="158" t="s">
        <v>357</v>
      </c>
      <c r="G270" s="241"/>
      <c r="H270" s="241">
        <v>1200.6885</v>
      </c>
      <c r="I270" s="234">
        <f t="shared" si="6"/>
        <v>1200.6885</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383</v>
      </c>
      <c r="B271" s="244" t="s">
        <v>388</v>
      </c>
      <c r="C271" s="243" t="s">
        <v>301</v>
      </c>
      <c r="D271" s="243" t="s">
        <v>280</v>
      </c>
      <c r="E271" s="242">
        <v>1</v>
      </c>
      <c r="F271" s="158" t="s">
        <v>526</v>
      </c>
      <c r="G271" s="241"/>
      <c r="H271" s="241">
        <v>732.54629999999997</v>
      </c>
      <c r="I271" s="234">
        <f t="shared" si="6"/>
        <v>732.54629999999997</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524</v>
      </c>
      <c r="B272" s="244" t="s">
        <v>94</v>
      </c>
      <c r="C272" s="243" t="s">
        <v>301</v>
      </c>
      <c r="D272" s="243" t="s">
        <v>280</v>
      </c>
      <c r="E272" s="242">
        <v>1</v>
      </c>
      <c r="F272" s="158" t="s">
        <v>527</v>
      </c>
      <c r="G272" s="241"/>
      <c r="H272" s="241">
        <v>1200.6885</v>
      </c>
      <c r="I272" s="234">
        <f t="shared" si="6"/>
        <v>1200.6885</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383</v>
      </c>
      <c r="B273" s="244" t="s">
        <v>388</v>
      </c>
      <c r="C273" s="243" t="s">
        <v>301</v>
      </c>
      <c r="D273" s="243" t="s">
        <v>280</v>
      </c>
      <c r="E273" s="242">
        <v>1</v>
      </c>
      <c r="F273" s="157" t="s">
        <v>528</v>
      </c>
      <c r="G273" s="241"/>
      <c r="H273" s="241">
        <v>732.54629999999997</v>
      </c>
      <c r="I273" s="234">
        <f t="shared" si="6"/>
        <v>732.54629999999997</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55" t="s">
        <v>404</v>
      </c>
      <c r="B274" s="244" t="s">
        <v>387</v>
      </c>
      <c r="C274" s="243" t="s">
        <v>301</v>
      </c>
      <c r="D274" s="243" t="s">
        <v>280</v>
      </c>
      <c r="E274" s="242">
        <v>1</v>
      </c>
      <c r="F274" s="161" t="s">
        <v>529</v>
      </c>
      <c r="G274" s="241"/>
      <c r="H274" s="241">
        <v>436.04270000000002</v>
      </c>
      <c r="I274" s="234">
        <f t="shared" si="6"/>
        <v>436.04270000000002</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404</v>
      </c>
      <c r="B275" s="244" t="s">
        <v>387</v>
      </c>
      <c r="C275" s="243" t="s">
        <v>301</v>
      </c>
      <c r="D275" s="243" t="s">
        <v>280</v>
      </c>
      <c r="E275" s="242">
        <v>1</v>
      </c>
      <c r="F275" s="158" t="s">
        <v>530</v>
      </c>
      <c r="G275" s="241"/>
      <c r="H275" s="241">
        <v>436.04270000000002</v>
      </c>
      <c r="I275" s="234">
        <f t="shared" si="6"/>
        <v>436.04270000000002</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531</v>
      </c>
      <c r="B276" s="244" t="s">
        <v>94</v>
      </c>
      <c r="C276" s="243" t="s">
        <v>539</v>
      </c>
      <c r="D276" s="243" t="s">
        <v>280</v>
      </c>
      <c r="E276" s="242">
        <v>1</v>
      </c>
      <c r="F276" s="157" t="s">
        <v>534</v>
      </c>
      <c r="G276" s="241"/>
      <c r="H276" s="241">
        <v>1200.6885</v>
      </c>
      <c r="I276" s="234">
        <f t="shared" si="6"/>
        <v>1200.6885</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55" t="s">
        <v>383</v>
      </c>
      <c r="B277" s="244" t="s">
        <v>388</v>
      </c>
      <c r="C277" s="243" t="s">
        <v>539</v>
      </c>
      <c r="D277" s="243" t="s">
        <v>280</v>
      </c>
      <c r="E277" s="242">
        <v>1</v>
      </c>
      <c r="F277" s="158" t="s">
        <v>535</v>
      </c>
      <c r="G277" s="241"/>
      <c r="H277" s="241">
        <v>732.54629999999997</v>
      </c>
      <c r="I277" s="234">
        <f t="shared" si="6"/>
        <v>732.54629999999997</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532</v>
      </c>
      <c r="B278" s="244" t="s">
        <v>94</v>
      </c>
      <c r="C278" s="243" t="s">
        <v>539</v>
      </c>
      <c r="D278" s="243" t="s">
        <v>280</v>
      </c>
      <c r="E278" s="242">
        <v>1</v>
      </c>
      <c r="F278" s="157" t="s">
        <v>536</v>
      </c>
      <c r="G278" s="241"/>
      <c r="H278" s="241">
        <v>1200.6885</v>
      </c>
      <c r="I278" s="234">
        <f t="shared" si="6"/>
        <v>1200.6885</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65" t="s">
        <v>533</v>
      </c>
      <c r="B279" s="244" t="s">
        <v>94</v>
      </c>
      <c r="C279" s="243" t="s">
        <v>539</v>
      </c>
      <c r="D279" s="243" t="s">
        <v>280</v>
      </c>
      <c r="E279" s="242">
        <v>1</v>
      </c>
      <c r="F279" s="158" t="s">
        <v>537</v>
      </c>
      <c r="G279" s="241"/>
      <c r="H279" s="241">
        <v>1200.6885</v>
      </c>
      <c r="I279" s="234">
        <f t="shared" si="6"/>
        <v>1200.6885</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383</v>
      </c>
      <c r="B280" s="244" t="s">
        <v>388</v>
      </c>
      <c r="C280" s="243" t="s">
        <v>539</v>
      </c>
      <c r="D280" s="243" t="s">
        <v>280</v>
      </c>
      <c r="E280" s="242">
        <v>1</v>
      </c>
      <c r="F280" s="158" t="s">
        <v>538</v>
      </c>
      <c r="G280" s="241"/>
      <c r="H280" s="241">
        <v>732.54629999999997</v>
      </c>
      <c r="I280" s="234">
        <f t="shared" si="6"/>
        <v>732.54629999999997</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531</v>
      </c>
      <c r="B281" s="244" t="s">
        <v>94</v>
      </c>
      <c r="C281" s="243" t="s">
        <v>542</v>
      </c>
      <c r="D281" s="243" t="s">
        <v>280</v>
      </c>
      <c r="E281" s="242">
        <v>1</v>
      </c>
      <c r="F281" s="157" t="s">
        <v>543</v>
      </c>
      <c r="G281" s="241"/>
      <c r="H281" s="241">
        <v>1200.6885</v>
      </c>
      <c r="I281" s="234">
        <f t="shared" si="6"/>
        <v>1200.6885</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65" t="s">
        <v>383</v>
      </c>
      <c r="B282" s="244" t="s">
        <v>388</v>
      </c>
      <c r="C282" s="243" t="s">
        <v>542</v>
      </c>
      <c r="D282" s="243" t="s">
        <v>280</v>
      </c>
      <c r="E282" s="242">
        <v>1</v>
      </c>
      <c r="F282" s="158" t="s">
        <v>544</v>
      </c>
      <c r="G282" s="241"/>
      <c r="H282" s="241">
        <v>732.54629999999997</v>
      </c>
      <c r="I282" s="234">
        <f t="shared" si="6"/>
        <v>732.54629999999997</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540</v>
      </c>
      <c r="B283" s="244" t="s">
        <v>94</v>
      </c>
      <c r="C283" s="243" t="s">
        <v>542</v>
      </c>
      <c r="D283" s="243" t="s">
        <v>280</v>
      </c>
      <c r="E283" s="242">
        <v>1</v>
      </c>
      <c r="F283" s="157" t="s">
        <v>545</v>
      </c>
      <c r="G283" s="241"/>
      <c r="H283" s="241">
        <v>1200.6885</v>
      </c>
      <c r="I283" s="234">
        <f t="shared" si="6"/>
        <v>1200.6885</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383</v>
      </c>
      <c r="B284" s="244" t="s">
        <v>388</v>
      </c>
      <c r="C284" s="243" t="s">
        <v>542</v>
      </c>
      <c r="D284" s="243" t="s">
        <v>280</v>
      </c>
      <c r="E284" s="242">
        <v>1</v>
      </c>
      <c r="F284" s="157" t="s">
        <v>546</v>
      </c>
      <c r="G284" s="241"/>
      <c r="H284" s="241">
        <v>732.54629999999997</v>
      </c>
      <c r="I284" s="234">
        <f t="shared" si="6"/>
        <v>732.54629999999997</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541</v>
      </c>
      <c r="B285" s="244" t="s">
        <v>94</v>
      </c>
      <c r="C285" s="243" t="s">
        <v>542</v>
      </c>
      <c r="D285" s="243" t="s">
        <v>368</v>
      </c>
      <c r="E285" s="242">
        <v>1</v>
      </c>
      <c r="F285" s="158" t="s">
        <v>357</v>
      </c>
      <c r="G285" s="241"/>
      <c r="H285" s="241">
        <v>1200.6885</v>
      </c>
      <c r="I285" s="234">
        <f t="shared" si="6"/>
        <v>1200.6885</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383</v>
      </c>
      <c r="B286" s="244" t="s">
        <v>388</v>
      </c>
      <c r="C286" s="243" t="s">
        <v>542</v>
      </c>
      <c r="D286" s="243" t="s">
        <v>280</v>
      </c>
      <c r="E286" s="242">
        <v>1</v>
      </c>
      <c r="F286" s="157" t="s">
        <v>547</v>
      </c>
      <c r="G286" s="241"/>
      <c r="H286" s="241">
        <v>732.54629999999997</v>
      </c>
      <c r="I286" s="234">
        <f t="shared" si="6"/>
        <v>732.54629999999997</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548</v>
      </c>
      <c r="B287" s="244" t="s">
        <v>94</v>
      </c>
      <c r="C287" s="243" t="s">
        <v>380</v>
      </c>
      <c r="D287" s="243" t="s">
        <v>280</v>
      </c>
      <c r="E287" s="242">
        <v>1</v>
      </c>
      <c r="F287" s="151" t="s">
        <v>551</v>
      </c>
      <c r="G287" s="241"/>
      <c r="H287" s="241">
        <v>1200.6885</v>
      </c>
      <c r="I287" s="234">
        <f t="shared" si="6"/>
        <v>1200.6885</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383</v>
      </c>
      <c r="B288" s="244" t="s">
        <v>388</v>
      </c>
      <c r="C288" s="243" t="s">
        <v>380</v>
      </c>
      <c r="D288" s="243" t="s">
        <v>280</v>
      </c>
      <c r="E288" s="242">
        <v>1</v>
      </c>
      <c r="F288" s="157" t="s">
        <v>552</v>
      </c>
      <c r="G288" s="241"/>
      <c r="H288" s="241">
        <v>732.54629999999997</v>
      </c>
      <c r="I288" s="234">
        <f t="shared" si="6"/>
        <v>732.54629999999997</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549</v>
      </c>
      <c r="B289" s="244" t="s">
        <v>94</v>
      </c>
      <c r="C289" s="243" t="s">
        <v>380</v>
      </c>
      <c r="D289" s="243" t="s">
        <v>280</v>
      </c>
      <c r="E289" s="242">
        <v>1</v>
      </c>
      <c r="F289" s="157" t="s">
        <v>553</v>
      </c>
      <c r="G289" s="241"/>
      <c r="H289" s="241">
        <v>1200.6885</v>
      </c>
      <c r="I289" s="234">
        <f t="shared" si="6"/>
        <v>1200.6885</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383</v>
      </c>
      <c r="B290" s="244" t="s">
        <v>388</v>
      </c>
      <c r="C290" s="243" t="s">
        <v>380</v>
      </c>
      <c r="D290" s="243" t="s">
        <v>280</v>
      </c>
      <c r="E290" s="242">
        <v>1</v>
      </c>
      <c r="F290" s="151" t="s">
        <v>1013</v>
      </c>
      <c r="G290" s="241"/>
      <c r="H290" s="241">
        <v>732.54629999999997</v>
      </c>
      <c r="I290" s="234">
        <f t="shared" si="6"/>
        <v>732.54629999999997</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550</v>
      </c>
      <c r="B291" s="244" t="s">
        <v>94</v>
      </c>
      <c r="C291" s="243" t="s">
        <v>380</v>
      </c>
      <c r="D291" s="243" t="s">
        <v>280</v>
      </c>
      <c r="E291" s="242">
        <v>1</v>
      </c>
      <c r="F291" s="157" t="s">
        <v>555</v>
      </c>
      <c r="G291" s="241"/>
      <c r="H291" s="241">
        <v>1200.6885</v>
      </c>
      <c r="I291" s="234">
        <f t="shared" si="6"/>
        <v>1200.6885</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383</v>
      </c>
      <c r="B292" s="244" t="s">
        <v>388</v>
      </c>
      <c r="C292" s="243" t="s">
        <v>380</v>
      </c>
      <c r="D292" s="243" t="s">
        <v>280</v>
      </c>
      <c r="E292" s="242">
        <v>1</v>
      </c>
      <c r="F292" s="151" t="s">
        <v>556</v>
      </c>
      <c r="G292" s="241"/>
      <c r="H292" s="241">
        <v>732.54629999999997</v>
      </c>
      <c r="I292" s="234">
        <f t="shared" si="6"/>
        <v>732.54629999999997</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548</v>
      </c>
      <c r="B293" s="244" t="s">
        <v>94</v>
      </c>
      <c r="C293" s="174" t="s">
        <v>581</v>
      </c>
      <c r="D293" s="243" t="s">
        <v>280</v>
      </c>
      <c r="E293" s="242">
        <v>1</v>
      </c>
      <c r="F293" s="168" t="s">
        <v>928</v>
      </c>
      <c r="G293" s="241"/>
      <c r="H293" s="241">
        <v>1200.6885</v>
      </c>
      <c r="I293" s="234">
        <f t="shared" si="6"/>
        <v>1200.6885</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383</v>
      </c>
      <c r="B294" s="244" t="s">
        <v>388</v>
      </c>
      <c r="C294" s="174" t="s">
        <v>581</v>
      </c>
      <c r="D294" s="243" t="s">
        <v>368</v>
      </c>
      <c r="E294" s="242">
        <v>1</v>
      </c>
      <c r="F294" s="156" t="s">
        <v>357</v>
      </c>
      <c r="G294" s="241"/>
      <c r="H294" s="241">
        <v>732.54629999999997</v>
      </c>
      <c r="I294" s="234">
        <f t="shared" si="6"/>
        <v>732.54629999999997</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549</v>
      </c>
      <c r="B295" s="244" t="s">
        <v>94</v>
      </c>
      <c r="C295" s="174" t="s">
        <v>581</v>
      </c>
      <c r="D295" s="243" t="s">
        <v>280</v>
      </c>
      <c r="E295" s="242">
        <v>1</v>
      </c>
      <c r="F295" s="157" t="s">
        <v>559</v>
      </c>
      <c r="G295" s="241"/>
      <c r="H295" s="241">
        <v>1200.6885</v>
      </c>
      <c r="I295" s="234">
        <f t="shared" si="6"/>
        <v>1200.6885</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383</v>
      </c>
      <c r="B296" s="244" t="s">
        <v>388</v>
      </c>
      <c r="C296" s="174" t="s">
        <v>581</v>
      </c>
      <c r="D296" s="243" t="s">
        <v>280</v>
      </c>
      <c r="E296" s="242">
        <v>1</v>
      </c>
      <c r="F296" s="168" t="s">
        <v>560</v>
      </c>
      <c r="G296" s="241"/>
      <c r="H296" s="241">
        <v>732.54629999999997</v>
      </c>
      <c r="I296" s="234">
        <f t="shared" si="6"/>
        <v>732.54629999999997</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550</v>
      </c>
      <c r="B297" s="244" t="s">
        <v>94</v>
      </c>
      <c r="C297" s="174" t="s">
        <v>581</v>
      </c>
      <c r="D297" s="243" t="s">
        <v>280</v>
      </c>
      <c r="E297" s="242">
        <v>1</v>
      </c>
      <c r="F297" s="157" t="s">
        <v>561</v>
      </c>
      <c r="G297" s="241"/>
      <c r="H297" s="241">
        <v>1200.6885</v>
      </c>
      <c r="I297" s="234">
        <f t="shared" si="6"/>
        <v>1200.6885</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383</v>
      </c>
      <c r="B298" s="244" t="s">
        <v>388</v>
      </c>
      <c r="C298" s="174" t="s">
        <v>581</v>
      </c>
      <c r="D298" s="243" t="s">
        <v>280</v>
      </c>
      <c r="E298" s="242">
        <v>1</v>
      </c>
      <c r="F298" s="176" t="s">
        <v>562</v>
      </c>
      <c r="G298" s="241"/>
      <c r="H298" s="241">
        <v>732.54629999999997</v>
      </c>
      <c r="I298" s="234">
        <f t="shared" si="6"/>
        <v>732.54629999999997</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548</v>
      </c>
      <c r="B299" s="244" t="s">
        <v>94</v>
      </c>
      <c r="C299" s="174" t="s">
        <v>582</v>
      </c>
      <c r="D299" s="243" t="s">
        <v>280</v>
      </c>
      <c r="E299" s="242">
        <v>1</v>
      </c>
      <c r="F299" s="157" t="s">
        <v>563</v>
      </c>
      <c r="G299" s="241"/>
      <c r="H299" s="241">
        <v>1200.6885</v>
      </c>
      <c r="I299" s="234">
        <f t="shared" si="6"/>
        <v>1200.6885</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383</v>
      </c>
      <c r="B300" s="244" t="s">
        <v>388</v>
      </c>
      <c r="C300" s="174" t="s">
        <v>582</v>
      </c>
      <c r="D300" s="243" t="s">
        <v>280</v>
      </c>
      <c r="E300" s="242">
        <v>1</v>
      </c>
      <c r="F300" s="156" t="s">
        <v>564</v>
      </c>
      <c r="G300" s="241"/>
      <c r="H300" s="241">
        <v>732.54629999999997</v>
      </c>
      <c r="I300" s="234">
        <f t="shared" si="6"/>
        <v>732.54629999999997</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549</v>
      </c>
      <c r="B301" s="244" t="s">
        <v>94</v>
      </c>
      <c r="C301" s="174" t="s">
        <v>582</v>
      </c>
      <c r="D301" s="243" t="s">
        <v>280</v>
      </c>
      <c r="E301" s="242">
        <v>1</v>
      </c>
      <c r="F301" s="156" t="s">
        <v>566</v>
      </c>
      <c r="G301" s="241"/>
      <c r="H301" s="241">
        <v>1200.6885</v>
      </c>
      <c r="I301" s="234">
        <f t="shared" si="6"/>
        <v>1200.6885</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383</v>
      </c>
      <c r="B302" s="244" t="s">
        <v>388</v>
      </c>
      <c r="C302" s="174" t="s">
        <v>582</v>
      </c>
      <c r="D302" s="243" t="s">
        <v>280</v>
      </c>
      <c r="E302" s="242">
        <v>1</v>
      </c>
      <c r="F302" s="156" t="s">
        <v>1026</v>
      </c>
      <c r="G302" s="241"/>
      <c r="H302" s="241">
        <v>732.54629999999997</v>
      </c>
      <c r="I302" s="234">
        <f t="shared" si="6"/>
        <v>732.54629999999997</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550</v>
      </c>
      <c r="B303" s="244" t="s">
        <v>94</v>
      </c>
      <c r="C303" s="174" t="s">
        <v>582</v>
      </c>
      <c r="D303" s="243" t="s">
        <v>280</v>
      </c>
      <c r="E303" s="242">
        <v>1</v>
      </c>
      <c r="F303" s="157" t="s">
        <v>567</v>
      </c>
      <c r="G303" s="241"/>
      <c r="H303" s="241">
        <v>1200.6885</v>
      </c>
      <c r="I303" s="234">
        <f t="shared" si="6"/>
        <v>1200.6885</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383</v>
      </c>
      <c r="B304" s="244" t="s">
        <v>388</v>
      </c>
      <c r="C304" s="174" t="s">
        <v>582</v>
      </c>
      <c r="D304" s="243" t="s">
        <v>280</v>
      </c>
      <c r="E304" s="242">
        <v>1</v>
      </c>
      <c r="F304" s="156" t="s">
        <v>568</v>
      </c>
      <c r="G304" s="241"/>
      <c r="H304" s="241">
        <v>732.54629999999997</v>
      </c>
      <c r="I304" s="234">
        <f t="shared" si="6"/>
        <v>732.54629999999997</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548</v>
      </c>
      <c r="B305" s="244" t="s">
        <v>94</v>
      </c>
      <c r="C305" s="174" t="s">
        <v>583</v>
      </c>
      <c r="D305" s="243" t="s">
        <v>280</v>
      </c>
      <c r="E305" s="242">
        <v>1</v>
      </c>
      <c r="F305" s="157" t="s">
        <v>994</v>
      </c>
      <c r="G305" s="241"/>
      <c r="H305" s="241">
        <v>1200.6885</v>
      </c>
      <c r="I305" s="234">
        <f t="shared" si="6"/>
        <v>1200.6885</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383</v>
      </c>
      <c r="B306" s="244" t="s">
        <v>388</v>
      </c>
      <c r="C306" s="174" t="s">
        <v>583</v>
      </c>
      <c r="D306" s="243" t="s">
        <v>280</v>
      </c>
      <c r="E306" s="242">
        <v>1</v>
      </c>
      <c r="F306" s="157" t="s">
        <v>570</v>
      </c>
      <c r="G306" s="241"/>
      <c r="H306" s="241">
        <v>732.54629999999997</v>
      </c>
      <c r="I306" s="234">
        <f t="shared" si="6"/>
        <v>732.54629999999997</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549</v>
      </c>
      <c r="B307" s="244" t="s">
        <v>94</v>
      </c>
      <c r="C307" s="174" t="s">
        <v>583</v>
      </c>
      <c r="D307" s="243" t="s">
        <v>280</v>
      </c>
      <c r="E307" s="242">
        <v>1</v>
      </c>
      <c r="F307" s="157" t="s">
        <v>571</v>
      </c>
      <c r="G307" s="241"/>
      <c r="H307" s="241">
        <v>1200.6885</v>
      </c>
      <c r="I307" s="234">
        <f t="shared" si="6"/>
        <v>1200.6885</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244" t="s">
        <v>388</v>
      </c>
      <c r="C308" s="174" t="s">
        <v>583</v>
      </c>
      <c r="D308" s="243" t="s">
        <v>280</v>
      </c>
      <c r="E308" s="242">
        <v>1</v>
      </c>
      <c r="F308" s="157" t="s">
        <v>572</v>
      </c>
      <c r="G308" s="241"/>
      <c r="H308" s="241">
        <v>732.54629999999997</v>
      </c>
      <c r="I308" s="234">
        <f t="shared" si="6"/>
        <v>732.54629999999997</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550</v>
      </c>
      <c r="B309" s="244" t="s">
        <v>94</v>
      </c>
      <c r="C309" s="174" t="s">
        <v>583</v>
      </c>
      <c r="D309" s="243" t="s">
        <v>280</v>
      </c>
      <c r="E309" s="242">
        <v>1</v>
      </c>
      <c r="F309" s="157" t="s">
        <v>573</v>
      </c>
      <c r="G309" s="241"/>
      <c r="H309" s="241">
        <v>1200.6885</v>
      </c>
      <c r="I309" s="234">
        <f t="shared" si="6"/>
        <v>1200.6885</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383</v>
      </c>
      <c r="B310" s="244" t="s">
        <v>388</v>
      </c>
      <c r="C310" s="174" t="s">
        <v>583</v>
      </c>
      <c r="D310" s="243" t="s">
        <v>280</v>
      </c>
      <c r="E310" s="242">
        <v>1</v>
      </c>
      <c r="F310" s="158" t="s">
        <v>1047</v>
      </c>
      <c r="G310" s="241"/>
      <c r="H310" s="241">
        <v>732.54629999999997</v>
      </c>
      <c r="I310" s="234">
        <f t="shared" si="6"/>
        <v>732.54629999999997</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557</v>
      </c>
      <c r="B311" s="244" t="s">
        <v>94</v>
      </c>
      <c r="C311" s="174" t="s">
        <v>369</v>
      </c>
      <c r="D311" s="243" t="s">
        <v>280</v>
      </c>
      <c r="E311" s="242">
        <v>1</v>
      </c>
      <c r="F311" s="157" t="s">
        <v>576</v>
      </c>
      <c r="G311" s="241"/>
      <c r="H311" s="241">
        <v>1200.6885</v>
      </c>
      <c r="I311" s="234">
        <f t="shared" si="6"/>
        <v>1200.6885</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383</v>
      </c>
      <c r="B312" s="244" t="s">
        <v>388</v>
      </c>
      <c r="C312" s="174" t="s">
        <v>369</v>
      </c>
      <c r="D312" s="243" t="s">
        <v>280</v>
      </c>
      <c r="E312" s="242">
        <v>1</v>
      </c>
      <c r="F312" s="157" t="s">
        <v>574</v>
      </c>
      <c r="G312" s="241"/>
      <c r="H312" s="241">
        <v>732.54629999999997</v>
      </c>
      <c r="I312" s="234">
        <f t="shared" si="6"/>
        <v>732.54629999999997</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383</v>
      </c>
      <c r="B313" s="244" t="s">
        <v>388</v>
      </c>
      <c r="C313" s="174" t="s">
        <v>369</v>
      </c>
      <c r="D313" s="243" t="s">
        <v>280</v>
      </c>
      <c r="E313" s="242">
        <v>1</v>
      </c>
      <c r="F313" s="157" t="s">
        <v>575</v>
      </c>
      <c r="G313" s="241"/>
      <c r="H313" s="241">
        <v>732.54629999999997</v>
      </c>
      <c r="I313" s="234">
        <f t="shared" si="6"/>
        <v>732.54629999999997</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244" t="s">
        <v>388</v>
      </c>
      <c r="C314" s="174" t="s">
        <v>369</v>
      </c>
      <c r="D314" s="243" t="s">
        <v>280</v>
      </c>
      <c r="E314" s="242">
        <v>1</v>
      </c>
      <c r="F314" s="182" t="s">
        <v>1046</v>
      </c>
      <c r="G314" s="241"/>
      <c r="H314" s="241">
        <v>732.54629999999997</v>
      </c>
      <c r="I314" s="234">
        <f t="shared" si="6"/>
        <v>732.54629999999997</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384</v>
      </c>
      <c r="B315" s="244" t="s">
        <v>98</v>
      </c>
      <c r="C315" s="174" t="s">
        <v>369</v>
      </c>
      <c r="D315" s="243" t="s">
        <v>280</v>
      </c>
      <c r="E315" s="242">
        <v>1</v>
      </c>
      <c r="F315" s="164" t="s">
        <v>577</v>
      </c>
      <c r="G315" s="241"/>
      <c r="H315" s="241">
        <v>488.36419999999998</v>
      </c>
      <c r="I315" s="234">
        <f t="shared" si="6"/>
        <v>488.36419999999998</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404</v>
      </c>
      <c r="B316" s="244" t="s">
        <v>387</v>
      </c>
      <c r="C316" s="174" t="s">
        <v>369</v>
      </c>
      <c r="D316" s="243" t="s">
        <v>280</v>
      </c>
      <c r="E316" s="242">
        <v>1</v>
      </c>
      <c r="F316" s="157" t="s">
        <v>1012</v>
      </c>
      <c r="G316" s="241"/>
      <c r="H316" s="241">
        <v>436.04270000000002</v>
      </c>
      <c r="I316" s="234">
        <f t="shared" si="6"/>
        <v>436.04270000000002</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386</v>
      </c>
      <c r="B317" s="244" t="s">
        <v>102</v>
      </c>
      <c r="C317" s="174" t="s">
        <v>369</v>
      </c>
      <c r="D317" s="243" t="s">
        <v>280</v>
      </c>
      <c r="E317" s="242">
        <v>1</v>
      </c>
      <c r="F317" s="157" t="s">
        <v>579</v>
      </c>
      <c r="G317" s="241"/>
      <c r="H317" s="241">
        <v>401.1617</v>
      </c>
      <c r="I317" s="234">
        <f t="shared" si="6"/>
        <v>401.1617</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386</v>
      </c>
      <c r="B318" s="244" t="s">
        <v>102</v>
      </c>
      <c r="C318" s="174" t="s">
        <v>369</v>
      </c>
      <c r="D318" s="243" t="s">
        <v>280</v>
      </c>
      <c r="E318" s="242">
        <v>1</v>
      </c>
      <c r="F318" s="157" t="s">
        <v>580</v>
      </c>
      <c r="G318" s="241"/>
      <c r="H318" s="241">
        <v>401.1617</v>
      </c>
      <c r="I318" s="234">
        <f t="shared" si="6"/>
        <v>401.1617</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383</v>
      </c>
      <c r="B319" s="244" t="s">
        <v>388</v>
      </c>
      <c r="C319" s="243" t="s">
        <v>376</v>
      </c>
      <c r="D319" s="243" t="s">
        <v>280</v>
      </c>
      <c r="E319" s="242">
        <v>1</v>
      </c>
      <c r="F319" s="157" t="s">
        <v>586</v>
      </c>
      <c r="G319" s="241"/>
      <c r="H319" s="241">
        <v>732.54629999999997</v>
      </c>
      <c r="I319" s="234">
        <f t="shared" si="6"/>
        <v>732.54629999999997</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383</v>
      </c>
      <c r="B320" s="244" t="s">
        <v>388</v>
      </c>
      <c r="C320" s="243" t="s">
        <v>376</v>
      </c>
      <c r="D320" s="243" t="s">
        <v>280</v>
      </c>
      <c r="E320" s="242">
        <v>1</v>
      </c>
      <c r="F320" s="157" t="s">
        <v>587</v>
      </c>
      <c r="G320" s="241"/>
      <c r="H320" s="241">
        <v>732.54629999999997</v>
      </c>
      <c r="I320" s="234">
        <f t="shared" si="6"/>
        <v>732.54629999999997</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383</v>
      </c>
      <c r="B321" s="244" t="s">
        <v>388</v>
      </c>
      <c r="C321" s="243" t="s">
        <v>376</v>
      </c>
      <c r="D321" s="243" t="s">
        <v>280</v>
      </c>
      <c r="E321" s="242">
        <v>1</v>
      </c>
      <c r="F321" s="157" t="s">
        <v>1011</v>
      </c>
      <c r="G321" s="241"/>
      <c r="H321" s="241">
        <v>732.54629999999997</v>
      </c>
      <c r="I321" s="234">
        <f t="shared" si="6"/>
        <v>732.54629999999997</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384</v>
      </c>
      <c r="B322" s="244" t="s">
        <v>98</v>
      </c>
      <c r="C322" s="243" t="s">
        <v>376</v>
      </c>
      <c r="D322" s="243" t="s">
        <v>280</v>
      </c>
      <c r="E322" s="242">
        <v>1</v>
      </c>
      <c r="F322" s="157" t="s">
        <v>589</v>
      </c>
      <c r="G322" s="241"/>
      <c r="H322" s="241">
        <v>488.36419999999998</v>
      </c>
      <c r="I322" s="234">
        <f t="shared" si="6"/>
        <v>488.36419999999998</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384</v>
      </c>
      <c r="B323" s="244" t="s">
        <v>98</v>
      </c>
      <c r="C323" s="243" t="s">
        <v>376</v>
      </c>
      <c r="D323" s="243" t="s">
        <v>280</v>
      </c>
      <c r="E323" s="242">
        <v>1</v>
      </c>
      <c r="F323" s="157" t="s">
        <v>590</v>
      </c>
      <c r="G323" s="241"/>
      <c r="H323" s="241">
        <v>488.36419999999998</v>
      </c>
      <c r="I323" s="234">
        <f t="shared" si="6"/>
        <v>488.36419999999998</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384</v>
      </c>
      <c r="B324" s="244" t="s">
        <v>98</v>
      </c>
      <c r="C324" s="243" t="s">
        <v>376</v>
      </c>
      <c r="D324" s="243" t="s">
        <v>280</v>
      </c>
      <c r="E324" s="242">
        <v>1</v>
      </c>
      <c r="F324" s="157" t="s">
        <v>1045</v>
      </c>
      <c r="G324" s="241"/>
      <c r="H324" s="241">
        <v>488.36419999999998</v>
      </c>
      <c r="I324" s="234">
        <f t="shared" si="6"/>
        <v>488.36419999999998</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384</v>
      </c>
      <c r="B325" s="244" t="s">
        <v>98</v>
      </c>
      <c r="C325" s="243" t="s">
        <v>376</v>
      </c>
      <c r="D325" s="243" t="s">
        <v>280</v>
      </c>
      <c r="E325" s="242">
        <v>1</v>
      </c>
      <c r="F325" s="157" t="s">
        <v>966</v>
      </c>
      <c r="G325" s="241"/>
      <c r="H325" s="241">
        <v>488.36419999999998</v>
      </c>
      <c r="I325" s="234">
        <f t="shared" si="6"/>
        <v>488.36419999999998</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384</v>
      </c>
      <c r="B326" s="244" t="s">
        <v>98</v>
      </c>
      <c r="C326" s="243" t="s">
        <v>376</v>
      </c>
      <c r="D326" s="243" t="s">
        <v>280</v>
      </c>
      <c r="E326" s="242">
        <v>1</v>
      </c>
      <c r="F326" s="157" t="s">
        <v>592</v>
      </c>
      <c r="G326" s="241"/>
      <c r="H326" s="241">
        <v>488.36419999999998</v>
      </c>
      <c r="I326" s="234">
        <f t="shared" si="6"/>
        <v>488.36419999999998</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404</v>
      </c>
      <c r="B327" s="244" t="s">
        <v>387</v>
      </c>
      <c r="C327" s="243" t="s">
        <v>376</v>
      </c>
      <c r="D327" s="243" t="s">
        <v>280</v>
      </c>
      <c r="E327" s="242">
        <v>1</v>
      </c>
      <c r="F327" s="157" t="s">
        <v>593</v>
      </c>
      <c r="G327" s="241"/>
      <c r="H327" s="241">
        <v>436.04270000000002</v>
      </c>
      <c r="I327" s="234">
        <f t="shared" si="6"/>
        <v>436.04270000000002</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404</v>
      </c>
      <c r="B328" s="244" t="s">
        <v>387</v>
      </c>
      <c r="C328" s="243" t="s">
        <v>376</v>
      </c>
      <c r="D328" s="243" t="s">
        <v>280</v>
      </c>
      <c r="E328" s="242">
        <v>1</v>
      </c>
      <c r="F328" s="157" t="s">
        <v>594</v>
      </c>
      <c r="G328" s="241"/>
      <c r="H328" s="241">
        <v>436.04270000000002</v>
      </c>
      <c r="I328" s="234">
        <f t="shared" ref="I328:I391" si="7">SUM(G328:H328)</f>
        <v>436.04270000000002</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404</v>
      </c>
      <c r="B329" s="244" t="s">
        <v>387</v>
      </c>
      <c r="C329" s="243" t="s">
        <v>376</v>
      </c>
      <c r="D329" s="243" t="s">
        <v>280</v>
      </c>
      <c r="E329" s="242">
        <v>1</v>
      </c>
      <c r="F329" s="157" t="s">
        <v>595</v>
      </c>
      <c r="G329" s="241"/>
      <c r="H329" s="241">
        <v>436.04270000000002</v>
      </c>
      <c r="I329" s="234">
        <f t="shared" si="7"/>
        <v>436.04270000000002</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404</v>
      </c>
      <c r="B330" s="244" t="s">
        <v>387</v>
      </c>
      <c r="C330" s="243" t="s">
        <v>376</v>
      </c>
      <c r="D330" s="243" t="s">
        <v>280</v>
      </c>
      <c r="E330" s="242">
        <v>1</v>
      </c>
      <c r="F330" s="157" t="s">
        <v>961</v>
      </c>
      <c r="G330" s="241"/>
      <c r="H330" s="241">
        <v>436.04270000000002</v>
      </c>
      <c r="I330" s="234">
        <f t="shared" si="7"/>
        <v>436.04270000000002</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404</v>
      </c>
      <c r="B331" s="244" t="s">
        <v>387</v>
      </c>
      <c r="C331" s="243" t="s">
        <v>376</v>
      </c>
      <c r="D331" s="243" t="s">
        <v>280</v>
      </c>
      <c r="E331" s="242">
        <v>1</v>
      </c>
      <c r="F331" s="157" t="s">
        <v>596</v>
      </c>
      <c r="G331" s="241"/>
      <c r="H331" s="241">
        <v>436.04270000000002</v>
      </c>
      <c r="I331" s="234">
        <f t="shared" si="7"/>
        <v>436.04270000000002</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244" t="s">
        <v>102</v>
      </c>
      <c r="C332" s="243" t="s">
        <v>376</v>
      </c>
      <c r="D332" s="243" t="s">
        <v>280</v>
      </c>
      <c r="E332" s="242">
        <v>1</v>
      </c>
      <c r="F332" s="157" t="s">
        <v>597</v>
      </c>
      <c r="G332" s="241"/>
      <c r="H332" s="241">
        <v>401.1617</v>
      </c>
      <c r="I332" s="234">
        <f t="shared" si="7"/>
        <v>401.1617</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244" t="s">
        <v>102</v>
      </c>
      <c r="C333" s="243" t="s">
        <v>376</v>
      </c>
      <c r="D333" s="243" t="s">
        <v>280</v>
      </c>
      <c r="E333" s="242">
        <v>1</v>
      </c>
      <c r="F333" s="157" t="s">
        <v>1025</v>
      </c>
      <c r="G333" s="241"/>
      <c r="H333" s="241">
        <v>401.1617</v>
      </c>
      <c r="I333" s="234">
        <f t="shared" si="7"/>
        <v>401.1617</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386</v>
      </c>
      <c r="B334" s="244" t="s">
        <v>102</v>
      </c>
      <c r="C334" s="243" t="s">
        <v>376</v>
      </c>
      <c r="D334" s="243" t="s">
        <v>280</v>
      </c>
      <c r="E334" s="242">
        <v>1</v>
      </c>
      <c r="F334" s="157" t="s">
        <v>599</v>
      </c>
      <c r="G334" s="241"/>
      <c r="H334" s="241">
        <v>401.1617</v>
      </c>
      <c r="I334" s="234">
        <f t="shared" si="7"/>
        <v>401.1617</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386</v>
      </c>
      <c r="B335" s="244" t="s">
        <v>102</v>
      </c>
      <c r="C335" s="243" t="s">
        <v>376</v>
      </c>
      <c r="D335" s="243" t="s">
        <v>280</v>
      </c>
      <c r="E335" s="242">
        <v>1</v>
      </c>
      <c r="F335" s="156" t="s">
        <v>1010</v>
      </c>
      <c r="G335" s="241"/>
      <c r="H335" s="241">
        <v>401.1617</v>
      </c>
      <c r="I335" s="234">
        <f t="shared" si="7"/>
        <v>401.1617</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386</v>
      </c>
      <c r="B336" s="244" t="s">
        <v>102</v>
      </c>
      <c r="C336" s="243" t="s">
        <v>376</v>
      </c>
      <c r="D336" s="243" t="s">
        <v>280</v>
      </c>
      <c r="E336" s="242">
        <v>1</v>
      </c>
      <c r="F336" s="157" t="s">
        <v>1009</v>
      </c>
      <c r="G336" s="241"/>
      <c r="H336" s="241">
        <v>401.1617</v>
      </c>
      <c r="I336" s="234">
        <f t="shared" si="7"/>
        <v>401.1617</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386</v>
      </c>
      <c r="B337" s="244" t="s">
        <v>102</v>
      </c>
      <c r="C337" s="243" t="s">
        <v>376</v>
      </c>
      <c r="D337" s="243" t="s">
        <v>280</v>
      </c>
      <c r="E337" s="242">
        <v>1</v>
      </c>
      <c r="F337" s="157" t="s">
        <v>602</v>
      </c>
      <c r="G337" s="241"/>
      <c r="H337" s="241">
        <v>401.1617</v>
      </c>
      <c r="I337" s="234">
        <f t="shared" si="7"/>
        <v>401.1617</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386</v>
      </c>
      <c r="B338" s="244" t="s">
        <v>102</v>
      </c>
      <c r="C338" s="243" t="s">
        <v>376</v>
      </c>
      <c r="D338" s="243" t="s">
        <v>280</v>
      </c>
      <c r="E338" s="242">
        <v>1</v>
      </c>
      <c r="F338" s="157" t="s">
        <v>603</v>
      </c>
      <c r="G338" s="241"/>
      <c r="H338" s="241">
        <v>401.1617</v>
      </c>
      <c r="I338" s="234">
        <f t="shared" si="7"/>
        <v>401.1617</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385</v>
      </c>
      <c r="B339" s="244" t="s">
        <v>104</v>
      </c>
      <c r="C339" s="243" t="s">
        <v>376</v>
      </c>
      <c r="D339" s="243" t="s">
        <v>280</v>
      </c>
      <c r="E339" s="242">
        <v>1</v>
      </c>
      <c r="F339" s="157" t="s">
        <v>604</v>
      </c>
      <c r="G339" s="241"/>
      <c r="H339" s="241">
        <v>313.94409999999999</v>
      </c>
      <c r="I339" s="234">
        <f t="shared" si="7"/>
        <v>313.94409999999999</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385</v>
      </c>
      <c r="B340" s="244" t="s">
        <v>104</v>
      </c>
      <c r="C340" s="243" t="s">
        <v>376</v>
      </c>
      <c r="D340" s="243" t="s">
        <v>280</v>
      </c>
      <c r="E340" s="242">
        <v>1</v>
      </c>
      <c r="F340" s="157" t="s">
        <v>605</v>
      </c>
      <c r="G340" s="241"/>
      <c r="H340" s="241">
        <v>313.94409999999999</v>
      </c>
      <c r="I340" s="234">
        <f t="shared" si="7"/>
        <v>313.94409999999999</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385</v>
      </c>
      <c r="B341" s="244" t="s">
        <v>104</v>
      </c>
      <c r="C341" s="243" t="s">
        <v>376</v>
      </c>
      <c r="D341" s="243" t="s">
        <v>280</v>
      </c>
      <c r="E341" s="242">
        <v>1</v>
      </c>
      <c r="F341" s="157" t="s">
        <v>1008</v>
      </c>
      <c r="G341" s="241"/>
      <c r="H341" s="241">
        <v>313.94409999999999</v>
      </c>
      <c r="I341" s="234">
        <f t="shared" si="7"/>
        <v>313.94409999999999</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385</v>
      </c>
      <c r="B342" s="244" t="s">
        <v>104</v>
      </c>
      <c r="C342" s="243" t="s">
        <v>376</v>
      </c>
      <c r="D342" s="243" t="s">
        <v>280</v>
      </c>
      <c r="E342" s="242">
        <v>1</v>
      </c>
      <c r="F342" s="157" t="s">
        <v>607</v>
      </c>
      <c r="G342" s="241"/>
      <c r="H342" s="241">
        <v>313.94409999999999</v>
      </c>
      <c r="I342" s="234">
        <f t="shared" si="7"/>
        <v>313.94409999999999</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385</v>
      </c>
      <c r="B343" s="244" t="s">
        <v>104</v>
      </c>
      <c r="C343" s="243" t="s">
        <v>376</v>
      </c>
      <c r="D343" s="243" t="s">
        <v>280</v>
      </c>
      <c r="E343" s="242">
        <v>1</v>
      </c>
      <c r="F343" s="157" t="s">
        <v>608</v>
      </c>
      <c r="G343" s="241"/>
      <c r="H343" s="241">
        <v>313.94409999999999</v>
      </c>
      <c r="I343" s="234">
        <f t="shared" si="7"/>
        <v>313.94409999999999</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584</v>
      </c>
      <c r="B344" s="244" t="s">
        <v>94</v>
      </c>
      <c r="C344" s="243" t="s">
        <v>376</v>
      </c>
      <c r="D344" s="243" t="s">
        <v>280</v>
      </c>
      <c r="E344" s="242">
        <v>1</v>
      </c>
      <c r="F344" s="157" t="s">
        <v>609</v>
      </c>
      <c r="G344" s="241"/>
      <c r="H344" s="241">
        <v>1200.6885</v>
      </c>
      <c r="I344" s="234">
        <f t="shared" si="7"/>
        <v>1200.6885</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384</v>
      </c>
      <c r="B345" s="244" t="s">
        <v>98</v>
      </c>
      <c r="C345" s="243" t="s">
        <v>376</v>
      </c>
      <c r="D345" s="243" t="s">
        <v>280</v>
      </c>
      <c r="E345" s="242">
        <v>1</v>
      </c>
      <c r="F345" s="157" t="s">
        <v>610</v>
      </c>
      <c r="G345" s="241"/>
      <c r="H345" s="241">
        <v>488.36419999999998</v>
      </c>
      <c r="I345" s="234">
        <f t="shared" si="7"/>
        <v>488.36419999999998</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384</v>
      </c>
      <c r="B346" s="244" t="s">
        <v>98</v>
      </c>
      <c r="C346" s="243" t="s">
        <v>376</v>
      </c>
      <c r="D346" s="243" t="s">
        <v>280</v>
      </c>
      <c r="E346" s="242">
        <v>1</v>
      </c>
      <c r="F346" s="157" t="s">
        <v>611</v>
      </c>
      <c r="G346" s="241"/>
      <c r="H346" s="241">
        <v>488.36419999999998</v>
      </c>
      <c r="I346" s="234">
        <f t="shared" si="7"/>
        <v>488.36419999999998</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404</v>
      </c>
      <c r="B347" s="244" t="s">
        <v>387</v>
      </c>
      <c r="C347" s="243" t="s">
        <v>376</v>
      </c>
      <c r="D347" s="243" t="s">
        <v>280</v>
      </c>
      <c r="E347" s="242">
        <v>1</v>
      </c>
      <c r="F347" s="157" t="s">
        <v>612</v>
      </c>
      <c r="G347" s="241"/>
      <c r="H347" s="241">
        <v>436.04270000000002</v>
      </c>
      <c r="I347" s="234">
        <f t="shared" si="7"/>
        <v>436.04270000000002</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404</v>
      </c>
      <c r="B348" s="244" t="s">
        <v>387</v>
      </c>
      <c r="C348" s="243" t="s">
        <v>376</v>
      </c>
      <c r="D348" s="243" t="s">
        <v>280</v>
      </c>
      <c r="E348" s="242">
        <v>1</v>
      </c>
      <c r="F348" s="157" t="s">
        <v>578</v>
      </c>
      <c r="G348" s="241"/>
      <c r="H348" s="241">
        <v>436.04270000000002</v>
      </c>
      <c r="I348" s="234">
        <f t="shared" si="7"/>
        <v>436.04270000000002</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404</v>
      </c>
      <c r="B349" s="244" t="s">
        <v>387</v>
      </c>
      <c r="C349" s="243" t="s">
        <v>376</v>
      </c>
      <c r="D349" s="243" t="s">
        <v>280</v>
      </c>
      <c r="E349" s="242">
        <v>1</v>
      </c>
      <c r="F349" s="157" t="s">
        <v>614</v>
      </c>
      <c r="G349" s="241"/>
      <c r="H349" s="241">
        <v>436.04270000000002</v>
      </c>
      <c r="I349" s="234">
        <f t="shared" si="7"/>
        <v>436.04270000000002</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404</v>
      </c>
      <c r="B350" s="244" t="s">
        <v>387</v>
      </c>
      <c r="C350" s="243" t="s">
        <v>376</v>
      </c>
      <c r="D350" s="243" t="s">
        <v>280</v>
      </c>
      <c r="E350" s="242">
        <v>1</v>
      </c>
      <c r="F350" s="157" t="s">
        <v>615</v>
      </c>
      <c r="G350" s="241"/>
      <c r="H350" s="241">
        <v>436.04270000000002</v>
      </c>
      <c r="I350" s="234">
        <f t="shared" si="7"/>
        <v>436.04270000000002</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386</v>
      </c>
      <c r="B351" s="244" t="s">
        <v>102</v>
      </c>
      <c r="C351" s="243" t="s">
        <v>376</v>
      </c>
      <c r="D351" s="243" t="s">
        <v>280</v>
      </c>
      <c r="E351" s="242">
        <v>1</v>
      </c>
      <c r="F351" s="157" t="s">
        <v>1006</v>
      </c>
      <c r="G351" s="241"/>
      <c r="H351" s="241">
        <v>401.1617</v>
      </c>
      <c r="I351" s="234">
        <f t="shared" si="7"/>
        <v>401.1617</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385</v>
      </c>
      <c r="B352" s="244" t="s">
        <v>104</v>
      </c>
      <c r="C352" s="243" t="s">
        <v>376</v>
      </c>
      <c r="D352" s="243" t="s">
        <v>280</v>
      </c>
      <c r="E352" s="242">
        <v>1</v>
      </c>
      <c r="F352" s="156" t="s">
        <v>617</v>
      </c>
      <c r="G352" s="241"/>
      <c r="H352" s="241">
        <v>313.94409999999999</v>
      </c>
      <c r="I352" s="234">
        <f t="shared" si="7"/>
        <v>313.94409999999999</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585</v>
      </c>
      <c r="B353" s="244" t="s">
        <v>94</v>
      </c>
      <c r="C353" s="243" t="s">
        <v>376</v>
      </c>
      <c r="D353" s="243" t="s">
        <v>280</v>
      </c>
      <c r="E353" s="242">
        <v>1</v>
      </c>
      <c r="F353" s="157" t="s">
        <v>618</v>
      </c>
      <c r="G353" s="241"/>
      <c r="H353" s="241">
        <v>1200.6885</v>
      </c>
      <c r="I353" s="234">
        <f t="shared" si="7"/>
        <v>1200.6885</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383</v>
      </c>
      <c r="B354" s="244" t="s">
        <v>388</v>
      </c>
      <c r="C354" s="243" t="s">
        <v>376</v>
      </c>
      <c r="D354" s="243" t="s">
        <v>280</v>
      </c>
      <c r="E354" s="242">
        <v>1</v>
      </c>
      <c r="F354" s="151" t="s">
        <v>629</v>
      </c>
      <c r="G354" s="241"/>
      <c r="H354" s="241">
        <v>732.54629999999997</v>
      </c>
      <c r="I354" s="234">
        <f t="shared" si="7"/>
        <v>732.54629999999997</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244" t="s">
        <v>98</v>
      </c>
      <c r="C355" s="243" t="s">
        <v>376</v>
      </c>
      <c r="D355" s="243" t="s">
        <v>280</v>
      </c>
      <c r="E355" s="242">
        <v>1</v>
      </c>
      <c r="F355" s="156" t="s">
        <v>631</v>
      </c>
      <c r="G355" s="241"/>
      <c r="H355" s="241">
        <v>488.36419999999998</v>
      </c>
      <c r="I355" s="234">
        <f t="shared" si="7"/>
        <v>488.36419999999998</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244" t="s">
        <v>98</v>
      </c>
      <c r="C356" s="243" t="s">
        <v>376</v>
      </c>
      <c r="D356" s="243" t="s">
        <v>280</v>
      </c>
      <c r="E356" s="242">
        <v>1</v>
      </c>
      <c r="F356" s="157" t="s">
        <v>620</v>
      </c>
      <c r="G356" s="241"/>
      <c r="H356" s="241">
        <v>488.36419999999998</v>
      </c>
      <c r="I356" s="234">
        <f t="shared" si="7"/>
        <v>488.36419999999998</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244" t="s">
        <v>98</v>
      </c>
      <c r="C357" s="243" t="s">
        <v>376</v>
      </c>
      <c r="D357" s="243" t="s">
        <v>280</v>
      </c>
      <c r="E357" s="242">
        <v>1</v>
      </c>
      <c r="F357" s="157" t="s">
        <v>621</v>
      </c>
      <c r="G357" s="241"/>
      <c r="H357" s="241">
        <v>488.36419999999998</v>
      </c>
      <c r="I357" s="234">
        <f t="shared" si="7"/>
        <v>488.36419999999998</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384</v>
      </c>
      <c r="B358" s="244" t="s">
        <v>98</v>
      </c>
      <c r="C358" s="243" t="s">
        <v>376</v>
      </c>
      <c r="D358" s="243" t="s">
        <v>280</v>
      </c>
      <c r="E358" s="242">
        <v>1</v>
      </c>
      <c r="F358" s="156" t="s">
        <v>627</v>
      </c>
      <c r="G358" s="241"/>
      <c r="H358" s="241">
        <v>488.36419999999998</v>
      </c>
      <c r="I358" s="234">
        <f t="shared" si="7"/>
        <v>488.36419999999998</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384</v>
      </c>
      <c r="B359" s="244" t="s">
        <v>98</v>
      </c>
      <c r="C359" s="243" t="s">
        <v>376</v>
      </c>
      <c r="D359" s="243" t="s">
        <v>280</v>
      </c>
      <c r="E359" s="242">
        <v>1</v>
      </c>
      <c r="F359" s="157" t="s">
        <v>623</v>
      </c>
      <c r="G359" s="241"/>
      <c r="H359" s="241">
        <v>488.36419999999998</v>
      </c>
      <c r="I359" s="234">
        <f t="shared" si="7"/>
        <v>488.36419999999998</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384</v>
      </c>
      <c r="B360" s="244" t="s">
        <v>98</v>
      </c>
      <c r="C360" s="243" t="s">
        <v>376</v>
      </c>
      <c r="D360" s="243" t="s">
        <v>280</v>
      </c>
      <c r="E360" s="242">
        <v>1</v>
      </c>
      <c r="F360" s="157" t="s">
        <v>624</v>
      </c>
      <c r="G360" s="241"/>
      <c r="H360" s="241">
        <v>488.36419999999998</v>
      </c>
      <c r="I360" s="234">
        <f t="shared" si="7"/>
        <v>488.36419999999998</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384</v>
      </c>
      <c r="B361" s="244" t="s">
        <v>98</v>
      </c>
      <c r="C361" s="243" t="s">
        <v>376</v>
      </c>
      <c r="D361" s="243" t="s">
        <v>280</v>
      </c>
      <c r="E361" s="242">
        <v>1</v>
      </c>
      <c r="F361" s="157" t="s">
        <v>625</v>
      </c>
      <c r="G361" s="241"/>
      <c r="H361" s="241">
        <v>488.36419999999998</v>
      </c>
      <c r="I361" s="234">
        <f t="shared" si="7"/>
        <v>488.36419999999998</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384</v>
      </c>
      <c r="B362" s="244" t="s">
        <v>98</v>
      </c>
      <c r="C362" s="243" t="s">
        <v>376</v>
      </c>
      <c r="D362" s="243" t="s">
        <v>280</v>
      </c>
      <c r="E362" s="242">
        <v>1</v>
      </c>
      <c r="F362" s="157" t="s">
        <v>626</v>
      </c>
      <c r="G362" s="241"/>
      <c r="H362" s="241">
        <v>488.36419999999998</v>
      </c>
      <c r="I362" s="234">
        <f t="shared" si="7"/>
        <v>488.36419999999998</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244" t="s">
        <v>387</v>
      </c>
      <c r="C363" s="243" t="s">
        <v>376</v>
      </c>
      <c r="D363" s="243" t="s">
        <v>280</v>
      </c>
      <c r="E363" s="242">
        <v>1</v>
      </c>
      <c r="F363" s="157" t="s">
        <v>1005</v>
      </c>
      <c r="G363" s="241"/>
      <c r="H363" s="241">
        <v>436.04270000000002</v>
      </c>
      <c r="I363" s="234">
        <f t="shared" si="7"/>
        <v>436.04270000000002</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244" t="s">
        <v>387</v>
      </c>
      <c r="C364" s="243" t="s">
        <v>376</v>
      </c>
      <c r="D364" s="243" t="s">
        <v>280</v>
      </c>
      <c r="E364" s="242">
        <v>1</v>
      </c>
      <c r="F364" s="156" t="s">
        <v>628</v>
      </c>
      <c r="G364" s="241"/>
      <c r="H364" s="241">
        <v>436.04270000000002</v>
      </c>
      <c r="I364" s="234">
        <f t="shared" si="7"/>
        <v>436.04270000000002</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244" t="s">
        <v>387</v>
      </c>
      <c r="C365" s="243" t="s">
        <v>376</v>
      </c>
      <c r="D365" s="243" t="s">
        <v>280</v>
      </c>
      <c r="E365" s="242">
        <v>1</v>
      </c>
      <c r="F365" s="157" t="s">
        <v>960</v>
      </c>
      <c r="G365" s="241"/>
      <c r="H365" s="241">
        <v>436.04270000000002</v>
      </c>
      <c r="I365" s="234">
        <f t="shared" si="7"/>
        <v>436.04270000000002</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404</v>
      </c>
      <c r="B366" s="244" t="s">
        <v>387</v>
      </c>
      <c r="C366" s="243" t="s">
        <v>376</v>
      </c>
      <c r="D366" s="243" t="s">
        <v>280</v>
      </c>
      <c r="E366" s="242">
        <v>1</v>
      </c>
      <c r="F366" s="157" t="s">
        <v>630</v>
      </c>
      <c r="G366" s="241"/>
      <c r="H366" s="241">
        <v>436.04270000000002</v>
      </c>
      <c r="I366" s="234">
        <f t="shared" si="7"/>
        <v>436.04270000000002</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404</v>
      </c>
      <c r="B367" s="244" t="s">
        <v>387</v>
      </c>
      <c r="C367" s="243" t="s">
        <v>376</v>
      </c>
      <c r="D367" s="243" t="s">
        <v>280</v>
      </c>
      <c r="E367" s="242">
        <v>1</v>
      </c>
      <c r="F367" s="157" t="s">
        <v>1004</v>
      </c>
      <c r="G367" s="241"/>
      <c r="H367" s="241">
        <v>436.04270000000002</v>
      </c>
      <c r="I367" s="234">
        <f t="shared" si="7"/>
        <v>436.04270000000002</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404</v>
      </c>
      <c r="B368" s="244" t="s">
        <v>387</v>
      </c>
      <c r="C368" s="243" t="s">
        <v>376</v>
      </c>
      <c r="D368" s="243" t="s">
        <v>280</v>
      </c>
      <c r="E368" s="242">
        <v>1</v>
      </c>
      <c r="F368" s="156" t="s">
        <v>632</v>
      </c>
      <c r="G368" s="241"/>
      <c r="H368" s="241">
        <v>436.04270000000002</v>
      </c>
      <c r="I368" s="234">
        <f t="shared" si="7"/>
        <v>436.04270000000002</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404</v>
      </c>
      <c r="B369" s="244" t="s">
        <v>387</v>
      </c>
      <c r="C369" s="243" t="s">
        <v>376</v>
      </c>
      <c r="D369" s="243" t="s">
        <v>280</v>
      </c>
      <c r="E369" s="242">
        <v>1</v>
      </c>
      <c r="F369" s="157" t="s">
        <v>1003</v>
      </c>
      <c r="G369" s="241"/>
      <c r="H369" s="241">
        <v>436.04270000000002</v>
      </c>
      <c r="I369" s="234">
        <f t="shared" si="7"/>
        <v>436.04270000000002</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404</v>
      </c>
      <c r="B370" s="244" t="s">
        <v>387</v>
      </c>
      <c r="C370" s="243" t="s">
        <v>376</v>
      </c>
      <c r="D370" s="243" t="s">
        <v>280</v>
      </c>
      <c r="E370" s="242">
        <v>1</v>
      </c>
      <c r="F370" s="157" t="s">
        <v>634</v>
      </c>
      <c r="G370" s="241"/>
      <c r="H370" s="241">
        <v>436.04270000000002</v>
      </c>
      <c r="I370" s="234">
        <f t="shared" si="7"/>
        <v>436.04270000000002</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244" t="s">
        <v>102</v>
      </c>
      <c r="C371" s="243" t="s">
        <v>376</v>
      </c>
      <c r="D371" s="243" t="s">
        <v>280</v>
      </c>
      <c r="E371" s="242">
        <v>1</v>
      </c>
      <c r="F371" s="157" t="s">
        <v>635</v>
      </c>
      <c r="G371" s="241"/>
      <c r="H371" s="241">
        <v>401.1617</v>
      </c>
      <c r="I371" s="234">
        <f t="shared" si="7"/>
        <v>401.1617</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244" t="s">
        <v>102</v>
      </c>
      <c r="C372" s="243" t="s">
        <v>376</v>
      </c>
      <c r="D372" s="243" t="s">
        <v>280</v>
      </c>
      <c r="E372" s="242">
        <v>1</v>
      </c>
      <c r="F372" s="157" t="s">
        <v>636</v>
      </c>
      <c r="G372" s="241"/>
      <c r="H372" s="241">
        <v>401.1617</v>
      </c>
      <c r="I372" s="234">
        <f t="shared" si="7"/>
        <v>401.1617</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386</v>
      </c>
      <c r="B373" s="244" t="s">
        <v>102</v>
      </c>
      <c r="C373" s="243" t="s">
        <v>376</v>
      </c>
      <c r="D373" s="243" t="s">
        <v>280</v>
      </c>
      <c r="E373" s="242">
        <v>1</v>
      </c>
      <c r="F373" s="157" t="s">
        <v>637</v>
      </c>
      <c r="G373" s="241"/>
      <c r="H373" s="241">
        <v>401.1617</v>
      </c>
      <c r="I373" s="234">
        <f t="shared" si="7"/>
        <v>401.1617</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386</v>
      </c>
      <c r="B374" s="244" t="s">
        <v>102</v>
      </c>
      <c r="C374" s="243" t="s">
        <v>376</v>
      </c>
      <c r="D374" s="243" t="s">
        <v>280</v>
      </c>
      <c r="E374" s="242">
        <v>1</v>
      </c>
      <c r="F374" s="157" t="s">
        <v>638</v>
      </c>
      <c r="G374" s="241"/>
      <c r="H374" s="241">
        <v>401.1617</v>
      </c>
      <c r="I374" s="234">
        <f t="shared" si="7"/>
        <v>401.1617</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386</v>
      </c>
      <c r="B375" s="244" t="s">
        <v>102</v>
      </c>
      <c r="C375" s="243" t="s">
        <v>376</v>
      </c>
      <c r="D375" s="243" t="s">
        <v>280</v>
      </c>
      <c r="E375" s="242">
        <v>1</v>
      </c>
      <c r="F375" s="157" t="s">
        <v>639</v>
      </c>
      <c r="G375" s="241"/>
      <c r="H375" s="241">
        <v>401.1617</v>
      </c>
      <c r="I375" s="234">
        <f t="shared" si="7"/>
        <v>401.1617</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386</v>
      </c>
      <c r="B376" s="244" t="s">
        <v>102</v>
      </c>
      <c r="C376" s="243" t="s">
        <v>376</v>
      </c>
      <c r="D376" s="243" t="s">
        <v>280</v>
      </c>
      <c r="E376" s="242">
        <v>1</v>
      </c>
      <c r="F376" s="151" t="s">
        <v>640</v>
      </c>
      <c r="G376" s="241"/>
      <c r="H376" s="241">
        <v>401.1617</v>
      </c>
      <c r="I376" s="234">
        <f t="shared" si="7"/>
        <v>401.1617</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386</v>
      </c>
      <c r="B377" s="244" t="s">
        <v>102</v>
      </c>
      <c r="C377" s="243" t="s">
        <v>376</v>
      </c>
      <c r="D377" s="243" t="s">
        <v>280</v>
      </c>
      <c r="E377" s="242">
        <v>1</v>
      </c>
      <c r="F377" s="157" t="s">
        <v>641</v>
      </c>
      <c r="G377" s="241"/>
      <c r="H377" s="241">
        <v>401.1617</v>
      </c>
      <c r="I377" s="234">
        <f t="shared" si="7"/>
        <v>401.1617</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385</v>
      </c>
      <c r="B378" s="244" t="s">
        <v>104</v>
      </c>
      <c r="C378" s="243" t="s">
        <v>376</v>
      </c>
      <c r="D378" s="243" t="s">
        <v>280</v>
      </c>
      <c r="E378" s="242">
        <v>1</v>
      </c>
      <c r="F378" s="157" t="s">
        <v>642</v>
      </c>
      <c r="G378" s="241"/>
      <c r="H378" s="241">
        <v>313.94409999999999</v>
      </c>
      <c r="I378" s="234">
        <f t="shared" si="7"/>
        <v>313.94409999999999</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383</v>
      </c>
      <c r="B379" s="244" t="s">
        <v>388</v>
      </c>
      <c r="C379" s="243" t="s">
        <v>645</v>
      </c>
      <c r="D379" s="243" t="s">
        <v>280</v>
      </c>
      <c r="E379" s="242">
        <v>1</v>
      </c>
      <c r="F379" s="157" t="s">
        <v>929</v>
      </c>
      <c r="G379" s="241"/>
      <c r="H379" s="241">
        <v>732.54629999999997</v>
      </c>
      <c r="I379" s="234">
        <f t="shared" si="7"/>
        <v>732.54629999999997</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383</v>
      </c>
      <c r="B380" s="244" t="s">
        <v>388</v>
      </c>
      <c r="C380" s="243" t="s">
        <v>645</v>
      </c>
      <c r="D380" s="243" t="s">
        <v>280</v>
      </c>
      <c r="E380" s="242">
        <v>1</v>
      </c>
      <c r="F380" s="157" t="s">
        <v>646</v>
      </c>
      <c r="G380" s="241"/>
      <c r="H380" s="241">
        <v>732.54629999999997</v>
      </c>
      <c r="I380" s="234">
        <f t="shared" si="7"/>
        <v>732.54629999999997</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383</v>
      </c>
      <c r="B381" s="244" t="s">
        <v>388</v>
      </c>
      <c r="C381" s="243" t="s">
        <v>645</v>
      </c>
      <c r="D381" s="243" t="s">
        <v>280</v>
      </c>
      <c r="E381" s="242">
        <v>1</v>
      </c>
      <c r="F381" s="157" t="s">
        <v>647</v>
      </c>
      <c r="G381" s="241"/>
      <c r="H381" s="241">
        <v>732.54629999999997</v>
      </c>
      <c r="I381" s="234">
        <f t="shared" si="7"/>
        <v>732.54629999999997</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383</v>
      </c>
      <c r="B382" s="244" t="s">
        <v>388</v>
      </c>
      <c r="C382" s="243" t="s">
        <v>645</v>
      </c>
      <c r="D382" s="243" t="s">
        <v>280</v>
      </c>
      <c r="E382" s="242">
        <v>1</v>
      </c>
      <c r="F382" s="157" t="s">
        <v>648</v>
      </c>
      <c r="G382" s="241"/>
      <c r="H382" s="241">
        <v>732.54629999999997</v>
      </c>
      <c r="I382" s="234">
        <f t="shared" si="7"/>
        <v>732.54629999999997</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244" t="s">
        <v>98</v>
      </c>
      <c r="C383" s="243" t="s">
        <v>645</v>
      </c>
      <c r="D383" s="243" t="s">
        <v>280</v>
      </c>
      <c r="E383" s="242">
        <v>1</v>
      </c>
      <c r="F383" s="157" t="s">
        <v>649</v>
      </c>
      <c r="G383" s="241"/>
      <c r="H383" s="241">
        <v>488.36419999999998</v>
      </c>
      <c r="I383" s="234">
        <f t="shared" si="7"/>
        <v>488.36419999999998</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244" t="s">
        <v>98</v>
      </c>
      <c r="C384" s="243" t="s">
        <v>645</v>
      </c>
      <c r="D384" s="243" t="s">
        <v>280</v>
      </c>
      <c r="E384" s="242">
        <v>1</v>
      </c>
      <c r="F384" s="157" t="s">
        <v>650</v>
      </c>
      <c r="G384" s="241"/>
      <c r="H384" s="241">
        <v>488.36419999999998</v>
      </c>
      <c r="I384" s="234">
        <f t="shared" si="7"/>
        <v>488.36419999999998</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384</v>
      </c>
      <c r="B385" s="244" t="s">
        <v>98</v>
      </c>
      <c r="C385" s="243" t="s">
        <v>645</v>
      </c>
      <c r="D385" s="243" t="s">
        <v>280</v>
      </c>
      <c r="E385" s="242">
        <v>1</v>
      </c>
      <c r="F385" s="157" t="s">
        <v>651</v>
      </c>
      <c r="G385" s="241"/>
      <c r="H385" s="241">
        <v>488.36419999999998</v>
      </c>
      <c r="I385" s="234">
        <f t="shared" si="7"/>
        <v>488.36419999999998</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384</v>
      </c>
      <c r="B386" s="244" t="s">
        <v>98</v>
      </c>
      <c r="C386" s="243" t="s">
        <v>645</v>
      </c>
      <c r="D386" s="243" t="s">
        <v>280</v>
      </c>
      <c r="E386" s="242">
        <v>1</v>
      </c>
      <c r="F386" s="157" t="s">
        <v>652</v>
      </c>
      <c r="G386" s="241"/>
      <c r="H386" s="241">
        <v>488.36419999999998</v>
      </c>
      <c r="I386" s="234">
        <f t="shared" si="7"/>
        <v>488.36419999999998</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384</v>
      </c>
      <c r="B387" s="244" t="s">
        <v>98</v>
      </c>
      <c r="C387" s="243" t="s">
        <v>645</v>
      </c>
      <c r="D387" s="243" t="s">
        <v>280</v>
      </c>
      <c r="E387" s="242">
        <v>1</v>
      </c>
      <c r="F387" s="157" t="s">
        <v>653</v>
      </c>
      <c r="G387" s="241"/>
      <c r="H387" s="241">
        <v>488.36419999999998</v>
      </c>
      <c r="I387" s="234">
        <f t="shared" si="7"/>
        <v>488.36419999999998</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384</v>
      </c>
      <c r="B388" s="244" t="s">
        <v>98</v>
      </c>
      <c r="C388" s="243" t="s">
        <v>645</v>
      </c>
      <c r="D388" s="243" t="s">
        <v>280</v>
      </c>
      <c r="E388" s="242">
        <v>1</v>
      </c>
      <c r="F388" s="157" t="s">
        <v>661</v>
      </c>
      <c r="G388" s="241"/>
      <c r="H388" s="241">
        <v>488.36419999999998</v>
      </c>
      <c r="I388" s="234">
        <f t="shared" si="7"/>
        <v>488.36419999999998</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384</v>
      </c>
      <c r="B389" s="244" t="s">
        <v>98</v>
      </c>
      <c r="C389" s="243" t="s">
        <v>645</v>
      </c>
      <c r="D389" s="243" t="s">
        <v>280</v>
      </c>
      <c r="E389" s="242">
        <v>1</v>
      </c>
      <c r="F389" s="157" t="s">
        <v>654</v>
      </c>
      <c r="G389" s="241"/>
      <c r="H389" s="241">
        <v>488.36419999999998</v>
      </c>
      <c r="I389" s="234">
        <f t="shared" si="7"/>
        <v>488.36419999999998</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404</v>
      </c>
      <c r="B390" s="244" t="s">
        <v>387</v>
      </c>
      <c r="C390" s="243" t="s">
        <v>645</v>
      </c>
      <c r="D390" s="243" t="s">
        <v>280</v>
      </c>
      <c r="E390" s="242">
        <v>1</v>
      </c>
      <c r="F390" s="157" t="s">
        <v>655</v>
      </c>
      <c r="G390" s="241"/>
      <c r="H390" s="241">
        <v>436.04270000000002</v>
      </c>
      <c r="I390" s="234">
        <f t="shared" si="7"/>
        <v>436.04270000000002</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404</v>
      </c>
      <c r="B391" s="244" t="s">
        <v>387</v>
      </c>
      <c r="C391" s="243" t="s">
        <v>645</v>
      </c>
      <c r="D391" s="243" t="s">
        <v>280</v>
      </c>
      <c r="E391" s="242">
        <v>1</v>
      </c>
      <c r="F391" s="157" t="s">
        <v>656</v>
      </c>
      <c r="G391" s="241"/>
      <c r="H391" s="241">
        <v>436.04270000000002</v>
      </c>
      <c r="I391" s="234">
        <f t="shared" si="7"/>
        <v>436.04270000000002</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404</v>
      </c>
      <c r="B392" s="244" t="s">
        <v>387</v>
      </c>
      <c r="C392" s="243" t="s">
        <v>645</v>
      </c>
      <c r="D392" s="243" t="s">
        <v>280</v>
      </c>
      <c r="E392" s="242">
        <v>1</v>
      </c>
      <c r="F392" s="157" t="s">
        <v>657</v>
      </c>
      <c r="G392" s="241"/>
      <c r="H392" s="241">
        <v>436.04270000000002</v>
      </c>
      <c r="I392" s="234">
        <f t="shared" ref="I392:I455" si="8">SUM(G392:H392)</f>
        <v>436.04270000000002</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404</v>
      </c>
      <c r="B393" s="244" t="s">
        <v>387</v>
      </c>
      <c r="C393" s="243" t="s">
        <v>645</v>
      </c>
      <c r="D393" s="243" t="s">
        <v>280</v>
      </c>
      <c r="E393" s="242">
        <v>1</v>
      </c>
      <c r="F393" s="157" t="s">
        <v>658</v>
      </c>
      <c r="G393" s="241"/>
      <c r="H393" s="241">
        <v>436.04270000000002</v>
      </c>
      <c r="I393" s="234">
        <f t="shared" si="8"/>
        <v>436.04270000000002</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404</v>
      </c>
      <c r="B394" s="244" t="s">
        <v>387</v>
      </c>
      <c r="C394" s="243" t="s">
        <v>645</v>
      </c>
      <c r="D394" s="243" t="s">
        <v>280</v>
      </c>
      <c r="E394" s="242">
        <v>1</v>
      </c>
      <c r="F394" s="156" t="s">
        <v>659</v>
      </c>
      <c r="G394" s="241"/>
      <c r="H394" s="241">
        <v>436.04270000000002</v>
      </c>
      <c r="I394" s="234">
        <f t="shared" si="8"/>
        <v>436.04270000000002</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386</v>
      </c>
      <c r="B395" s="244" t="s">
        <v>102</v>
      </c>
      <c r="C395" s="243" t="s">
        <v>645</v>
      </c>
      <c r="D395" s="243" t="s">
        <v>280</v>
      </c>
      <c r="E395" s="242">
        <v>1</v>
      </c>
      <c r="F395" s="157" t="s">
        <v>660</v>
      </c>
      <c r="G395" s="241"/>
      <c r="H395" s="241">
        <v>401.1617</v>
      </c>
      <c r="I395" s="234">
        <f t="shared" si="8"/>
        <v>401.1617</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643</v>
      </c>
      <c r="B396" s="244" t="s">
        <v>94</v>
      </c>
      <c r="C396" s="243" t="s">
        <v>645</v>
      </c>
      <c r="D396" s="243" t="s">
        <v>280</v>
      </c>
      <c r="E396" s="242">
        <v>1</v>
      </c>
      <c r="F396" s="157" t="s">
        <v>975</v>
      </c>
      <c r="G396" s="241"/>
      <c r="H396" s="241">
        <v>1200.6885</v>
      </c>
      <c r="I396" s="234">
        <f t="shared" si="8"/>
        <v>1200.6885</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383</v>
      </c>
      <c r="B397" s="244" t="s">
        <v>388</v>
      </c>
      <c r="C397" s="243" t="s">
        <v>645</v>
      </c>
      <c r="D397" s="243" t="s">
        <v>280</v>
      </c>
      <c r="E397" s="242">
        <v>1</v>
      </c>
      <c r="F397" s="157" t="s">
        <v>662</v>
      </c>
      <c r="G397" s="241"/>
      <c r="H397" s="241">
        <v>732.54629999999997</v>
      </c>
      <c r="I397" s="234">
        <f t="shared" si="8"/>
        <v>732.54629999999997</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244" t="s">
        <v>388</v>
      </c>
      <c r="C398" s="243" t="s">
        <v>645</v>
      </c>
      <c r="D398" s="243" t="s">
        <v>280</v>
      </c>
      <c r="E398" s="242">
        <v>1</v>
      </c>
      <c r="F398" s="157" t="s">
        <v>663</v>
      </c>
      <c r="G398" s="241"/>
      <c r="H398" s="241">
        <v>732.54629999999997</v>
      </c>
      <c r="I398" s="234">
        <f t="shared" si="8"/>
        <v>732.54629999999997</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384</v>
      </c>
      <c r="B399" s="244" t="s">
        <v>98</v>
      </c>
      <c r="C399" s="243" t="s">
        <v>645</v>
      </c>
      <c r="D399" s="243" t="s">
        <v>280</v>
      </c>
      <c r="E399" s="242">
        <v>1</v>
      </c>
      <c r="F399" s="157" t="s">
        <v>664</v>
      </c>
      <c r="G399" s="241"/>
      <c r="H399" s="241">
        <v>488.36419999999998</v>
      </c>
      <c r="I399" s="234">
        <f t="shared" si="8"/>
        <v>488.36419999999998</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244" t="s">
        <v>98</v>
      </c>
      <c r="C400" s="243" t="s">
        <v>645</v>
      </c>
      <c r="D400" s="243" t="s">
        <v>280</v>
      </c>
      <c r="E400" s="242">
        <v>1</v>
      </c>
      <c r="F400" s="157" t="s">
        <v>665</v>
      </c>
      <c r="G400" s="241"/>
      <c r="H400" s="241">
        <v>488.36419999999998</v>
      </c>
      <c r="I400" s="234">
        <f t="shared" si="8"/>
        <v>488.36419999999998</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244" t="s">
        <v>98</v>
      </c>
      <c r="C401" s="243" t="s">
        <v>645</v>
      </c>
      <c r="D401" s="243" t="s">
        <v>280</v>
      </c>
      <c r="E401" s="242">
        <v>1</v>
      </c>
      <c r="F401" s="157" t="s">
        <v>666</v>
      </c>
      <c r="G401" s="241"/>
      <c r="H401" s="241">
        <v>488.36419999999998</v>
      </c>
      <c r="I401" s="234">
        <f t="shared" si="8"/>
        <v>488.36419999999998</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644</v>
      </c>
      <c r="B402" s="244" t="s">
        <v>94</v>
      </c>
      <c r="C402" s="243" t="s">
        <v>645</v>
      </c>
      <c r="D402" s="243" t="s">
        <v>280</v>
      </c>
      <c r="E402" s="242">
        <v>1</v>
      </c>
      <c r="F402" s="157" t="s">
        <v>667</v>
      </c>
      <c r="G402" s="241"/>
      <c r="H402" s="241">
        <v>1200.6885</v>
      </c>
      <c r="I402" s="234">
        <f t="shared" si="8"/>
        <v>1200.6885</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383</v>
      </c>
      <c r="B403" s="244" t="s">
        <v>388</v>
      </c>
      <c r="C403" s="243" t="s">
        <v>645</v>
      </c>
      <c r="D403" s="243" t="s">
        <v>280</v>
      </c>
      <c r="E403" s="242">
        <v>1</v>
      </c>
      <c r="F403" s="157" t="s">
        <v>668</v>
      </c>
      <c r="G403" s="241"/>
      <c r="H403" s="241">
        <v>732.54629999999997</v>
      </c>
      <c r="I403" s="234">
        <f t="shared" si="8"/>
        <v>732.54629999999997</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244" t="s">
        <v>388</v>
      </c>
      <c r="C404" s="243" t="s">
        <v>645</v>
      </c>
      <c r="D404" s="243" t="s">
        <v>280</v>
      </c>
      <c r="E404" s="242">
        <v>1</v>
      </c>
      <c r="F404" s="157" t="s">
        <v>669</v>
      </c>
      <c r="G404" s="241"/>
      <c r="H404" s="241">
        <v>732.54629999999997</v>
      </c>
      <c r="I404" s="234">
        <f t="shared" si="8"/>
        <v>732.54629999999997</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384</v>
      </c>
      <c r="B405" s="244" t="s">
        <v>98</v>
      </c>
      <c r="C405" s="243" t="s">
        <v>645</v>
      </c>
      <c r="D405" s="243" t="s">
        <v>280</v>
      </c>
      <c r="E405" s="242">
        <v>1</v>
      </c>
      <c r="F405" s="156" t="s">
        <v>670</v>
      </c>
      <c r="G405" s="241"/>
      <c r="H405" s="241">
        <v>488.36419999999998</v>
      </c>
      <c r="I405" s="234">
        <f t="shared" si="8"/>
        <v>488.36419999999998</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384</v>
      </c>
      <c r="B406" s="244" t="s">
        <v>98</v>
      </c>
      <c r="C406" s="243" t="s">
        <v>645</v>
      </c>
      <c r="D406" s="243" t="s">
        <v>280</v>
      </c>
      <c r="E406" s="242">
        <v>1</v>
      </c>
      <c r="F406" s="156" t="s">
        <v>671</v>
      </c>
      <c r="G406" s="241"/>
      <c r="H406" s="241">
        <v>488.36419999999998</v>
      </c>
      <c r="I406" s="234">
        <f t="shared" si="8"/>
        <v>488.36419999999998</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244" t="s">
        <v>98</v>
      </c>
      <c r="C407" s="243" t="s">
        <v>645</v>
      </c>
      <c r="D407" s="243" t="s">
        <v>280</v>
      </c>
      <c r="E407" s="242">
        <v>1</v>
      </c>
      <c r="F407" s="157" t="s">
        <v>672</v>
      </c>
      <c r="G407" s="241"/>
      <c r="H407" s="241">
        <v>488.36419999999998</v>
      </c>
      <c r="I407" s="234">
        <f t="shared" si="8"/>
        <v>488.36419999999998</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244" t="s">
        <v>98</v>
      </c>
      <c r="C408" s="243" t="s">
        <v>645</v>
      </c>
      <c r="D408" s="243" t="s">
        <v>280</v>
      </c>
      <c r="E408" s="242">
        <v>1</v>
      </c>
      <c r="F408" s="157" t="s">
        <v>962</v>
      </c>
      <c r="G408" s="241"/>
      <c r="H408" s="241">
        <v>488.36419999999998</v>
      </c>
      <c r="I408" s="234">
        <f t="shared" si="8"/>
        <v>488.36419999999998</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383</v>
      </c>
      <c r="B409" s="244" t="s">
        <v>388</v>
      </c>
      <c r="C409" s="243" t="s">
        <v>377</v>
      </c>
      <c r="D409" s="243" t="s">
        <v>280</v>
      </c>
      <c r="E409" s="242">
        <v>1</v>
      </c>
      <c r="F409" s="157" t="s">
        <v>1002</v>
      </c>
      <c r="G409" s="241"/>
      <c r="H409" s="241">
        <v>732.54629999999997</v>
      </c>
      <c r="I409" s="234">
        <f t="shared" si="8"/>
        <v>732.54629999999997</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383</v>
      </c>
      <c r="B410" s="244" t="s">
        <v>388</v>
      </c>
      <c r="C410" s="243" t="s">
        <v>377</v>
      </c>
      <c r="D410" s="243" t="s">
        <v>280</v>
      </c>
      <c r="E410" s="242">
        <v>1</v>
      </c>
      <c r="F410" s="157" t="s">
        <v>676</v>
      </c>
      <c r="G410" s="241"/>
      <c r="H410" s="241">
        <v>732.54629999999997</v>
      </c>
      <c r="I410" s="234">
        <f t="shared" si="8"/>
        <v>732.54629999999997</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383</v>
      </c>
      <c r="B411" s="244" t="s">
        <v>388</v>
      </c>
      <c r="C411" s="243" t="s">
        <v>377</v>
      </c>
      <c r="D411" s="243" t="s">
        <v>280</v>
      </c>
      <c r="E411" s="242">
        <v>1</v>
      </c>
      <c r="F411" s="157" t="s">
        <v>677</v>
      </c>
      <c r="G411" s="241"/>
      <c r="H411" s="241">
        <v>732.54629999999997</v>
      </c>
      <c r="I411" s="234">
        <f t="shared" si="8"/>
        <v>732.54629999999997</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384</v>
      </c>
      <c r="B412" s="244" t="s">
        <v>98</v>
      </c>
      <c r="C412" s="243" t="s">
        <v>377</v>
      </c>
      <c r="D412" s="243" t="s">
        <v>280</v>
      </c>
      <c r="E412" s="242">
        <v>1</v>
      </c>
      <c r="F412" s="157" t="s">
        <v>678</v>
      </c>
      <c r="G412" s="241"/>
      <c r="H412" s="241">
        <v>488.36419999999998</v>
      </c>
      <c r="I412" s="234">
        <f t="shared" si="8"/>
        <v>488.36419999999998</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384</v>
      </c>
      <c r="B413" s="244" t="s">
        <v>98</v>
      </c>
      <c r="C413" s="243" t="s">
        <v>377</v>
      </c>
      <c r="D413" s="243" t="s">
        <v>280</v>
      </c>
      <c r="E413" s="242">
        <v>1</v>
      </c>
      <c r="F413" s="157" t="s">
        <v>679</v>
      </c>
      <c r="G413" s="241"/>
      <c r="H413" s="241">
        <v>488.36419999999998</v>
      </c>
      <c r="I413" s="234">
        <f t="shared" si="8"/>
        <v>488.36419999999998</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384</v>
      </c>
      <c r="B414" s="244" t="s">
        <v>98</v>
      </c>
      <c r="C414" s="243" t="s">
        <v>377</v>
      </c>
      <c r="D414" s="243" t="s">
        <v>280</v>
      </c>
      <c r="E414" s="242">
        <v>1</v>
      </c>
      <c r="F414" s="157" t="s">
        <v>931</v>
      </c>
      <c r="G414" s="241"/>
      <c r="H414" s="241">
        <v>488.36419999999998</v>
      </c>
      <c r="I414" s="234">
        <f t="shared" si="8"/>
        <v>488.36419999999998</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384</v>
      </c>
      <c r="B415" s="244" t="s">
        <v>98</v>
      </c>
      <c r="C415" s="243" t="s">
        <v>377</v>
      </c>
      <c r="D415" s="243" t="s">
        <v>280</v>
      </c>
      <c r="E415" s="242">
        <v>1</v>
      </c>
      <c r="F415" s="157" t="s">
        <v>680</v>
      </c>
      <c r="G415" s="241"/>
      <c r="H415" s="241">
        <v>488.36419999999998</v>
      </c>
      <c r="I415" s="234">
        <f t="shared" si="8"/>
        <v>488.36419999999998</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384</v>
      </c>
      <c r="B416" s="244" t="s">
        <v>98</v>
      </c>
      <c r="C416" s="243" t="s">
        <v>377</v>
      </c>
      <c r="D416" s="243" t="s">
        <v>280</v>
      </c>
      <c r="E416" s="242">
        <v>1</v>
      </c>
      <c r="F416" s="157" t="s">
        <v>681</v>
      </c>
      <c r="G416" s="241"/>
      <c r="H416" s="241">
        <v>488.36419999999998</v>
      </c>
      <c r="I416" s="234">
        <f t="shared" si="8"/>
        <v>488.36419999999998</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384</v>
      </c>
      <c r="B417" s="244" t="s">
        <v>98</v>
      </c>
      <c r="C417" s="243" t="s">
        <v>377</v>
      </c>
      <c r="D417" s="243" t="s">
        <v>280</v>
      </c>
      <c r="E417" s="242">
        <v>1</v>
      </c>
      <c r="F417" s="157" t="s">
        <v>682</v>
      </c>
      <c r="G417" s="241"/>
      <c r="H417" s="241">
        <v>488.36419999999998</v>
      </c>
      <c r="I417" s="234">
        <f t="shared" si="8"/>
        <v>488.36419999999998</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404</v>
      </c>
      <c r="B418" s="244" t="s">
        <v>387</v>
      </c>
      <c r="C418" s="243" t="s">
        <v>377</v>
      </c>
      <c r="D418" s="243" t="s">
        <v>280</v>
      </c>
      <c r="E418" s="242">
        <v>1</v>
      </c>
      <c r="F418" s="157" t="s">
        <v>683</v>
      </c>
      <c r="G418" s="241"/>
      <c r="H418" s="241">
        <v>436.04270000000002</v>
      </c>
      <c r="I418" s="234">
        <f t="shared" si="8"/>
        <v>436.04270000000002</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404</v>
      </c>
      <c r="B419" s="244" t="s">
        <v>387</v>
      </c>
      <c r="C419" s="243" t="s">
        <v>377</v>
      </c>
      <c r="D419" s="243" t="s">
        <v>280</v>
      </c>
      <c r="E419" s="242">
        <v>1</v>
      </c>
      <c r="F419" s="156" t="s">
        <v>684</v>
      </c>
      <c r="G419" s="241"/>
      <c r="H419" s="241">
        <v>436.04270000000002</v>
      </c>
      <c r="I419" s="234">
        <f t="shared" si="8"/>
        <v>436.04270000000002</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404</v>
      </c>
      <c r="B420" s="244" t="s">
        <v>387</v>
      </c>
      <c r="C420" s="243" t="s">
        <v>377</v>
      </c>
      <c r="D420" s="243" t="s">
        <v>280</v>
      </c>
      <c r="E420" s="242">
        <v>1</v>
      </c>
      <c r="F420" s="156" t="s">
        <v>685</v>
      </c>
      <c r="G420" s="241"/>
      <c r="H420" s="241">
        <v>436.04270000000002</v>
      </c>
      <c r="I420" s="234">
        <f t="shared" si="8"/>
        <v>436.04270000000002</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404</v>
      </c>
      <c r="B421" s="244" t="s">
        <v>387</v>
      </c>
      <c r="C421" s="243" t="s">
        <v>377</v>
      </c>
      <c r="D421" s="243" t="s">
        <v>280</v>
      </c>
      <c r="E421" s="242">
        <v>1</v>
      </c>
      <c r="F421" s="157" t="s">
        <v>686</v>
      </c>
      <c r="G421" s="241"/>
      <c r="H421" s="241">
        <v>436.04270000000002</v>
      </c>
      <c r="I421" s="234">
        <f t="shared" si="8"/>
        <v>436.04270000000002</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404</v>
      </c>
      <c r="B422" s="244" t="s">
        <v>387</v>
      </c>
      <c r="C422" s="243" t="s">
        <v>377</v>
      </c>
      <c r="D422" s="243" t="s">
        <v>280</v>
      </c>
      <c r="E422" s="242">
        <v>1</v>
      </c>
      <c r="F422" s="157" t="s">
        <v>687</v>
      </c>
      <c r="G422" s="241"/>
      <c r="H422" s="241">
        <v>436.04270000000002</v>
      </c>
      <c r="I422" s="234">
        <f t="shared" si="8"/>
        <v>436.04270000000002</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404</v>
      </c>
      <c r="B423" s="244" t="s">
        <v>387</v>
      </c>
      <c r="C423" s="243" t="s">
        <v>377</v>
      </c>
      <c r="D423" s="243" t="s">
        <v>280</v>
      </c>
      <c r="E423" s="242">
        <v>1</v>
      </c>
      <c r="F423" s="158" t="s">
        <v>688</v>
      </c>
      <c r="G423" s="241"/>
      <c r="H423" s="241">
        <v>436.04270000000002</v>
      </c>
      <c r="I423" s="234">
        <f t="shared" si="8"/>
        <v>436.04270000000002</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386</v>
      </c>
      <c r="B424" s="244" t="s">
        <v>102</v>
      </c>
      <c r="C424" s="243" t="s">
        <v>377</v>
      </c>
      <c r="D424" s="243" t="s">
        <v>280</v>
      </c>
      <c r="E424" s="242">
        <v>1</v>
      </c>
      <c r="F424" s="157" t="s">
        <v>689</v>
      </c>
      <c r="G424" s="241"/>
      <c r="H424" s="241">
        <v>401.1617</v>
      </c>
      <c r="I424" s="234">
        <f t="shared" si="8"/>
        <v>401.1617</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386</v>
      </c>
      <c r="B425" s="244" t="s">
        <v>102</v>
      </c>
      <c r="C425" s="243" t="s">
        <v>377</v>
      </c>
      <c r="D425" s="243" t="s">
        <v>280</v>
      </c>
      <c r="E425" s="242">
        <v>1</v>
      </c>
      <c r="F425" s="156" t="s">
        <v>357</v>
      </c>
      <c r="G425" s="241"/>
      <c r="H425" s="241">
        <v>401.1617</v>
      </c>
      <c r="I425" s="234">
        <f t="shared" si="8"/>
        <v>401.1617</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386</v>
      </c>
      <c r="B426" s="244" t="s">
        <v>102</v>
      </c>
      <c r="C426" s="243" t="s">
        <v>377</v>
      </c>
      <c r="D426" s="243" t="s">
        <v>280</v>
      </c>
      <c r="E426" s="242">
        <v>1</v>
      </c>
      <c r="F426" s="158" t="s">
        <v>691</v>
      </c>
      <c r="G426" s="241"/>
      <c r="H426" s="241">
        <v>401.1617</v>
      </c>
      <c r="I426" s="234">
        <f t="shared" si="8"/>
        <v>401.1617</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386</v>
      </c>
      <c r="B427" s="244" t="s">
        <v>102</v>
      </c>
      <c r="C427" s="243" t="s">
        <v>377</v>
      </c>
      <c r="D427" s="243" t="s">
        <v>280</v>
      </c>
      <c r="E427" s="242">
        <v>1</v>
      </c>
      <c r="F427" s="157" t="s">
        <v>692</v>
      </c>
      <c r="G427" s="241"/>
      <c r="H427" s="241">
        <v>401.1617</v>
      </c>
      <c r="I427" s="234">
        <f t="shared" si="8"/>
        <v>401.1617</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673</v>
      </c>
      <c r="B428" s="244" t="s">
        <v>94</v>
      </c>
      <c r="C428" s="243" t="s">
        <v>377</v>
      </c>
      <c r="D428" s="243" t="s">
        <v>280</v>
      </c>
      <c r="E428" s="242">
        <v>1</v>
      </c>
      <c r="F428" s="157" t="s">
        <v>984</v>
      </c>
      <c r="G428" s="241"/>
      <c r="H428" s="241">
        <v>1200.6885</v>
      </c>
      <c r="I428" s="234">
        <f t="shared" si="8"/>
        <v>1200.6885</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383</v>
      </c>
      <c r="B429" s="244" t="s">
        <v>388</v>
      </c>
      <c r="C429" s="243" t="s">
        <v>377</v>
      </c>
      <c r="D429" s="243" t="s">
        <v>280</v>
      </c>
      <c r="E429" s="242">
        <v>1</v>
      </c>
      <c r="F429" s="157" t="s">
        <v>693</v>
      </c>
      <c r="G429" s="241"/>
      <c r="H429" s="241">
        <v>732.54629999999997</v>
      </c>
      <c r="I429" s="234">
        <f t="shared" si="8"/>
        <v>732.54629999999997</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384</v>
      </c>
      <c r="B430" s="244" t="s">
        <v>98</v>
      </c>
      <c r="C430" s="243" t="s">
        <v>377</v>
      </c>
      <c r="D430" s="243" t="s">
        <v>280</v>
      </c>
      <c r="E430" s="242">
        <v>1</v>
      </c>
      <c r="F430" s="151" t="s">
        <v>694</v>
      </c>
      <c r="G430" s="241"/>
      <c r="H430" s="241">
        <v>488.36419999999998</v>
      </c>
      <c r="I430" s="234">
        <f t="shared" si="8"/>
        <v>488.36419999999998</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384</v>
      </c>
      <c r="B431" s="244" t="s">
        <v>98</v>
      </c>
      <c r="C431" s="243" t="s">
        <v>377</v>
      </c>
      <c r="D431" s="243" t="s">
        <v>280</v>
      </c>
      <c r="E431" s="242">
        <v>1</v>
      </c>
      <c r="F431" s="157" t="s">
        <v>695</v>
      </c>
      <c r="G431" s="241"/>
      <c r="H431" s="241">
        <v>488.36419999999998</v>
      </c>
      <c r="I431" s="234">
        <f t="shared" si="8"/>
        <v>488.36419999999998</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384</v>
      </c>
      <c r="B432" s="244" t="s">
        <v>98</v>
      </c>
      <c r="C432" s="243" t="s">
        <v>377</v>
      </c>
      <c r="D432" s="243" t="s">
        <v>280</v>
      </c>
      <c r="E432" s="242">
        <v>1</v>
      </c>
      <c r="F432" s="157" t="s">
        <v>714</v>
      </c>
      <c r="G432" s="241"/>
      <c r="H432" s="241">
        <v>488.36419999999998</v>
      </c>
      <c r="I432" s="234">
        <f t="shared" si="8"/>
        <v>488.36419999999998</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384</v>
      </c>
      <c r="B433" s="244" t="s">
        <v>98</v>
      </c>
      <c r="C433" s="243" t="s">
        <v>377</v>
      </c>
      <c r="D433" s="243" t="s">
        <v>280</v>
      </c>
      <c r="E433" s="242">
        <v>1</v>
      </c>
      <c r="F433" s="157" t="s">
        <v>697</v>
      </c>
      <c r="G433" s="241"/>
      <c r="H433" s="241">
        <v>488.36419999999998</v>
      </c>
      <c r="I433" s="234">
        <f t="shared" si="8"/>
        <v>488.36419999999998</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244" t="s">
        <v>387</v>
      </c>
      <c r="C434" s="243" t="s">
        <v>377</v>
      </c>
      <c r="D434" s="243" t="s">
        <v>280</v>
      </c>
      <c r="E434" s="242">
        <v>1</v>
      </c>
      <c r="F434" s="157" t="s">
        <v>698</v>
      </c>
      <c r="G434" s="241"/>
      <c r="H434" s="241">
        <v>436.04270000000002</v>
      </c>
      <c r="I434" s="234">
        <f t="shared" si="8"/>
        <v>436.04270000000002</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244" t="s">
        <v>387</v>
      </c>
      <c r="C435" s="243" t="s">
        <v>377</v>
      </c>
      <c r="D435" s="243" t="s">
        <v>280</v>
      </c>
      <c r="E435" s="242">
        <v>1</v>
      </c>
      <c r="F435" s="160" t="s">
        <v>699</v>
      </c>
      <c r="G435" s="241"/>
      <c r="H435" s="241">
        <v>436.04270000000002</v>
      </c>
      <c r="I435" s="234">
        <f t="shared" si="8"/>
        <v>436.04270000000002</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244" t="s">
        <v>387</v>
      </c>
      <c r="C436" s="243" t="s">
        <v>377</v>
      </c>
      <c r="D436" s="243" t="s">
        <v>280</v>
      </c>
      <c r="E436" s="242">
        <v>1</v>
      </c>
      <c r="F436" s="156" t="s">
        <v>720</v>
      </c>
      <c r="G436" s="241"/>
      <c r="H436" s="241">
        <v>436.04270000000002</v>
      </c>
      <c r="I436" s="234">
        <f t="shared" si="8"/>
        <v>436.04270000000002</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244" t="s">
        <v>387</v>
      </c>
      <c r="C437" s="243" t="s">
        <v>377</v>
      </c>
      <c r="D437" s="243" t="s">
        <v>280</v>
      </c>
      <c r="E437" s="242">
        <v>1</v>
      </c>
      <c r="F437" s="157" t="s">
        <v>701</v>
      </c>
      <c r="G437" s="241"/>
      <c r="H437" s="241">
        <v>436.04270000000002</v>
      </c>
      <c r="I437" s="234">
        <f t="shared" si="8"/>
        <v>436.04270000000002</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244" t="s">
        <v>387</v>
      </c>
      <c r="C438" s="243" t="s">
        <v>377</v>
      </c>
      <c r="D438" s="243" t="s">
        <v>280</v>
      </c>
      <c r="E438" s="242">
        <v>1</v>
      </c>
      <c r="F438" s="157" t="s">
        <v>702</v>
      </c>
      <c r="G438" s="241"/>
      <c r="H438" s="241">
        <v>436.04270000000002</v>
      </c>
      <c r="I438" s="234">
        <f t="shared" si="8"/>
        <v>436.04270000000002</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244" t="s">
        <v>387</v>
      </c>
      <c r="C439" s="243" t="s">
        <v>377</v>
      </c>
      <c r="D439" s="243" t="s">
        <v>280</v>
      </c>
      <c r="E439" s="242">
        <v>1</v>
      </c>
      <c r="F439" s="157" t="s">
        <v>703</v>
      </c>
      <c r="G439" s="241"/>
      <c r="H439" s="241">
        <v>436.04270000000002</v>
      </c>
      <c r="I439" s="234">
        <f t="shared" si="8"/>
        <v>436.04270000000002</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244" t="s">
        <v>387</v>
      </c>
      <c r="C440" s="243" t="s">
        <v>377</v>
      </c>
      <c r="D440" s="243" t="s">
        <v>280</v>
      </c>
      <c r="E440" s="242">
        <v>1</v>
      </c>
      <c r="F440" s="157" t="s">
        <v>704</v>
      </c>
      <c r="G440" s="241"/>
      <c r="H440" s="241">
        <v>436.04270000000002</v>
      </c>
      <c r="I440" s="234">
        <f t="shared" si="8"/>
        <v>436.04270000000002</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244" t="s">
        <v>387</v>
      </c>
      <c r="C441" s="243" t="s">
        <v>377</v>
      </c>
      <c r="D441" s="243" t="s">
        <v>280</v>
      </c>
      <c r="E441" s="242">
        <v>1</v>
      </c>
      <c r="F441" s="156" t="s">
        <v>705</v>
      </c>
      <c r="G441" s="241"/>
      <c r="H441" s="241">
        <v>436.04270000000002</v>
      </c>
      <c r="I441" s="234">
        <f t="shared" si="8"/>
        <v>436.04270000000002</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244" t="s">
        <v>387</v>
      </c>
      <c r="C442" s="243" t="s">
        <v>377</v>
      </c>
      <c r="D442" s="243" t="s">
        <v>280</v>
      </c>
      <c r="E442" s="242">
        <v>1</v>
      </c>
      <c r="F442" s="157" t="s">
        <v>706</v>
      </c>
      <c r="G442" s="241"/>
      <c r="H442" s="241">
        <v>436.04270000000002</v>
      </c>
      <c r="I442" s="234">
        <f t="shared" si="8"/>
        <v>436.04270000000002</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404</v>
      </c>
      <c r="B443" s="244" t="s">
        <v>387</v>
      </c>
      <c r="C443" s="243" t="s">
        <v>377</v>
      </c>
      <c r="D443" s="243" t="s">
        <v>280</v>
      </c>
      <c r="E443" s="242">
        <v>1</v>
      </c>
      <c r="F443" s="156" t="s">
        <v>707</v>
      </c>
      <c r="G443" s="241"/>
      <c r="H443" s="241">
        <v>436.04270000000002</v>
      </c>
      <c r="I443" s="234">
        <f t="shared" si="8"/>
        <v>436.04270000000002</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404</v>
      </c>
      <c r="B444" s="244" t="s">
        <v>387</v>
      </c>
      <c r="C444" s="243" t="s">
        <v>377</v>
      </c>
      <c r="D444" s="243" t="s">
        <v>280</v>
      </c>
      <c r="E444" s="242">
        <v>1</v>
      </c>
      <c r="F444" s="157" t="s">
        <v>708</v>
      </c>
      <c r="G444" s="241"/>
      <c r="H444" s="241">
        <v>436.04270000000002</v>
      </c>
      <c r="I444" s="234">
        <f t="shared" si="8"/>
        <v>436.04270000000002</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404</v>
      </c>
      <c r="B445" s="244" t="s">
        <v>387</v>
      </c>
      <c r="C445" s="243" t="s">
        <v>377</v>
      </c>
      <c r="D445" s="243" t="s">
        <v>280</v>
      </c>
      <c r="E445" s="242">
        <v>1</v>
      </c>
      <c r="F445" s="156" t="s">
        <v>709</v>
      </c>
      <c r="G445" s="241"/>
      <c r="H445" s="241">
        <v>436.04270000000002</v>
      </c>
      <c r="I445" s="234">
        <f t="shared" si="8"/>
        <v>436.04270000000002</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404</v>
      </c>
      <c r="B446" s="244" t="s">
        <v>387</v>
      </c>
      <c r="C446" s="243" t="s">
        <v>377</v>
      </c>
      <c r="D446" s="243" t="s">
        <v>280</v>
      </c>
      <c r="E446" s="242">
        <v>1</v>
      </c>
      <c r="F446" s="157" t="s">
        <v>690</v>
      </c>
      <c r="G446" s="241"/>
      <c r="H446" s="241">
        <v>436.04270000000002</v>
      </c>
      <c r="I446" s="234">
        <f t="shared" si="8"/>
        <v>436.04270000000002</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404</v>
      </c>
      <c r="B447" s="244" t="s">
        <v>387</v>
      </c>
      <c r="C447" s="243" t="s">
        <v>377</v>
      </c>
      <c r="D447" s="243" t="s">
        <v>280</v>
      </c>
      <c r="E447" s="242">
        <v>1</v>
      </c>
      <c r="F447" s="157" t="s">
        <v>711</v>
      </c>
      <c r="G447" s="241"/>
      <c r="H447" s="241">
        <v>436.04270000000002</v>
      </c>
      <c r="I447" s="234">
        <f t="shared" si="8"/>
        <v>436.04270000000002</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386</v>
      </c>
      <c r="B448" s="244" t="s">
        <v>102</v>
      </c>
      <c r="C448" s="243" t="s">
        <v>377</v>
      </c>
      <c r="D448" s="243" t="s">
        <v>280</v>
      </c>
      <c r="E448" s="242">
        <v>1</v>
      </c>
      <c r="F448" s="157" t="s">
        <v>712</v>
      </c>
      <c r="G448" s="241"/>
      <c r="H448" s="241">
        <v>401.1617</v>
      </c>
      <c r="I448" s="234">
        <f t="shared" si="8"/>
        <v>401.1617</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386</v>
      </c>
      <c r="B449" s="244" t="s">
        <v>102</v>
      </c>
      <c r="C449" s="243" t="s">
        <v>377</v>
      </c>
      <c r="D449" s="243" t="s">
        <v>280</v>
      </c>
      <c r="E449" s="242">
        <v>1</v>
      </c>
      <c r="F449" s="157" t="s">
        <v>713</v>
      </c>
      <c r="G449" s="241"/>
      <c r="H449" s="241">
        <v>401.1617</v>
      </c>
      <c r="I449" s="234">
        <f t="shared" si="8"/>
        <v>401.1617</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386</v>
      </c>
      <c r="B450" s="244" t="s">
        <v>102</v>
      </c>
      <c r="C450" s="243" t="s">
        <v>377</v>
      </c>
      <c r="D450" s="243" t="s">
        <v>280</v>
      </c>
      <c r="E450" s="242">
        <v>1</v>
      </c>
      <c r="F450" s="157" t="s">
        <v>696</v>
      </c>
      <c r="G450" s="241"/>
      <c r="H450" s="241">
        <v>401.1617</v>
      </c>
      <c r="I450" s="234">
        <f t="shared" si="8"/>
        <v>401.1617</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386</v>
      </c>
      <c r="B451" s="244" t="s">
        <v>102</v>
      </c>
      <c r="C451" s="243" t="s">
        <v>377</v>
      </c>
      <c r="D451" s="243" t="s">
        <v>280</v>
      </c>
      <c r="E451" s="242">
        <v>1</v>
      </c>
      <c r="F451" s="157" t="s">
        <v>715</v>
      </c>
      <c r="G451" s="241"/>
      <c r="H451" s="241">
        <v>401.1617</v>
      </c>
      <c r="I451" s="234">
        <f t="shared" si="8"/>
        <v>401.1617</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386</v>
      </c>
      <c r="B452" s="244" t="s">
        <v>102</v>
      </c>
      <c r="C452" s="243" t="s">
        <v>377</v>
      </c>
      <c r="D452" s="243" t="s">
        <v>280</v>
      </c>
      <c r="E452" s="242">
        <v>1</v>
      </c>
      <c r="F452" s="157" t="s">
        <v>716</v>
      </c>
      <c r="G452" s="241"/>
      <c r="H452" s="241">
        <v>401.1617</v>
      </c>
      <c r="I452" s="234">
        <f t="shared" si="8"/>
        <v>401.1617</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386</v>
      </c>
      <c r="B453" s="244" t="s">
        <v>102</v>
      </c>
      <c r="C453" s="243" t="s">
        <v>377</v>
      </c>
      <c r="D453" s="243" t="s">
        <v>280</v>
      </c>
      <c r="E453" s="242">
        <v>1</v>
      </c>
      <c r="F453" s="157" t="s">
        <v>1024</v>
      </c>
      <c r="G453" s="241"/>
      <c r="H453" s="241">
        <v>401.1617</v>
      </c>
      <c r="I453" s="234">
        <f t="shared" si="8"/>
        <v>401.1617</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244" t="s">
        <v>104</v>
      </c>
      <c r="C454" s="243" t="s">
        <v>377</v>
      </c>
      <c r="D454" s="243" t="s">
        <v>280</v>
      </c>
      <c r="E454" s="242">
        <v>1</v>
      </c>
      <c r="F454" s="157" t="s">
        <v>718</v>
      </c>
      <c r="G454" s="241"/>
      <c r="H454" s="241">
        <v>313.94409999999999</v>
      </c>
      <c r="I454" s="234">
        <f t="shared" si="8"/>
        <v>313.94409999999999</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244" t="s">
        <v>104</v>
      </c>
      <c r="C455" s="243" t="s">
        <v>377</v>
      </c>
      <c r="D455" s="243" t="s">
        <v>280</v>
      </c>
      <c r="E455" s="242">
        <v>1</v>
      </c>
      <c r="F455" s="151" t="s">
        <v>719</v>
      </c>
      <c r="G455" s="241"/>
      <c r="H455" s="241">
        <v>313.94409999999999</v>
      </c>
      <c r="I455" s="234">
        <f t="shared" si="8"/>
        <v>313.94409999999999</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385</v>
      </c>
      <c r="B456" s="244" t="s">
        <v>104</v>
      </c>
      <c r="C456" s="243" t="s">
        <v>377</v>
      </c>
      <c r="D456" s="243" t="s">
        <v>280</v>
      </c>
      <c r="E456" s="242">
        <v>1</v>
      </c>
      <c r="F456" s="156" t="s">
        <v>700</v>
      </c>
      <c r="G456" s="241"/>
      <c r="H456" s="241">
        <v>313.94409999999999</v>
      </c>
      <c r="I456" s="234">
        <f t="shared" ref="I456:I519" si="9">SUM(G456:H456)</f>
        <v>313.94409999999999</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385</v>
      </c>
      <c r="B457" s="244" t="s">
        <v>104</v>
      </c>
      <c r="C457" s="243" t="s">
        <v>377</v>
      </c>
      <c r="D457" s="243" t="s">
        <v>280</v>
      </c>
      <c r="E457" s="242">
        <v>1</v>
      </c>
      <c r="F457" s="157" t="s">
        <v>721</v>
      </c>
      <c r="G457" s="241"/>
      <c r="H457" s="241">
        <v>313.94409999999999</v>
      </c>
      <c r="I457" s="234">
        <f t="shared" si="9"/>
        <v>313.94409999999999</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385</v>
      </c>
      <c r="B458" s="244" t="s">
        <v>104</v>
      </c>
      <c r="C458" s="243" t="s">
        <v>377</v>
      </c>
      <c r="D458" s="243" t="s">
        <v>280</v>
      </c>
      <c r="E458" s="242">
        <v>1</v>
      </c>
      <c r="F458" s="157" t="s">
        <v>722</v>
      </c>
      <c r="G458" s="241"/>
      <c r="H458" s="241">
        <v>313.94409999999999</v>
      </c>
      <c r="I458" s="234">
        <f t="shared" si="9"/>
        <v>313.94409999999999</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385</v>
      </c>
      <c r="B459" s="244" t="s">
        <v>104</v>
      </c>
      <c r="C459" s="243" t="s">
        <v>377</v>
      </c>
      <c r="D459" s="243" t="s">
        <v>280</v>
      </c>
      <c r="E459" s="242">
        <v>1</v>
      </c>
      <c r="F459" s="157" t="s">
        <v>723</v>
      </c>
      <c r="G459" s="241"/>
      <c r="H459" s="241">
        <v>313.94409999999999</v>
      </c>
      <c r="I459" s="234">
        <f t="shared" si="9"/>
        <v>313.94409999999999</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385</v>
      </c>
      <c r="B460" s="244" t="s">
        <v>104</v>
      </c>
      <c r="C460" s="243" t="s">
        <v>377</v>
      </c>
      <c r="D460" s="243" t="s">
        <v>280</v>
      </c>
      <c r="E460" s="242">
        <v>1</v>
      </c>
      <c r="F460" s="173" t="s">
        <v>941</v>
      </c>
      <c r="G460" s="241"/>
      <c r="H460" s="241">
        <v>313.94409999999999</v>
      </c>
      <c r="I460" s="234">
        <f t="shared" si="9"/>
        <v>313.94409999999999</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674</v>
      </c>
      <c r="B461" s="244" t="s">
        <v>94</v>
      </c>
      <c r="C461" s="243" t="s">
        <v>377</v>
      </c>
      <c r="D461" s="243" t="s">
        <v>280</v>
      </c>
      <c r="E461" s="242">
        <v>1</v>
      </c>
      <c r="F461" s="157" t="s">
        <v>724</v>
      </c>
      <c r="G461" s="241"/>
      <c r="H461" s="241">
        <v>1200.6885</v>
      </c>
      <c r="I461" s="234">
        <f t="shared" si="9"/>
        <v>1200.6885</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383</v>
      </c>
      <c r="B462" s="244" t="s">
        <v>388</v>
      </c>
      <c r="C462" s="243" t="s">
        <v>377</v>
      </c>
      <c r="D462" s="243" t="s">
        <v>280</v>
      </c>
      <c r="E462" s="242">
        <v>1</v>
      </c>
      <c r="F462" s="157" t="s">
        <v>725</v>
      </c>
      <c r="G462" s="241"/>
      <c r="H462" s="241">
        <v>732.54629999999997</v>
      </c>
      <c r="I462" s="234">
        <f t="shared" si="9"/>
        <v>732.54629999999997</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383</v>
      </c>
      <c r="B463" s="244" t="s">
        <v>388</v>
      </c>
      <c r="C463" s="243" t="s">
        <v>377</v>
      </c>
      <c r="D463" s="243" t="s">
        <v>280</v>
      </c>
      <c r="E463" s="242">
        <v>1</v>
      </c>
      <c r="F463" s="157" t="s">
        <v>726</v>
      </c>
      <c r="G463" s="241"/>
      <c r="H463" s="241">
        <v>732.54629999999997</v>
      </c>
      <c r="I463" s="234">
        <f t="shared" si="9"/>
        <v>732.54629999999997</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384</v>
      </c>
      <c r="B464" s="244" t="s">
        <v>98</v>
      </c>
      <c r="C464" s="243" t="s">
        <v>377</v>
      </c>
      <c r="D464" s="243" t="s">
        <v>280</v>
      </c>
      <c r="E464" s="242">
        <v>1</v>
      </c>
      <c r="F464" s="157" t="s">
        <v>727</v>
      </c>
      <c r="G464" s="241"/>
      <c r="H464" s="241">
        <v>488.36419999999998</v>
      </c>
      <c r="I464" s="234">
        <f t="shared" si="9"/>
        <v>488.36419999999998</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384</v>
      </c>
      <c r="B465" s="244" t="s">
        <v>98</v>
      </c>
      <c r="C465" s="243" t="s">
        <v>377</v>
      </c>
      <c r="D465" s="243" t="s">
        <v>280</v>
      </c>
      <c r="E465" s="242">
        <v>1</v>
      </c>
      <c r="F465" s="157" t="s">
        <v>932</v>
      </c>
      <c r="G465" s="241"/>
      <c r="H465" s="241">
        <v>488.36419999999998</v>
      </c>
      <c r="I465" s="234">
        <f t="shared" si="9"/>
        <v>488.36419999999998</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384</v>
      </c>
      <c r="B466" s="244" t="s">
        <v>98</v>
      </c>
      <c r="C466" s="243" t="s">
        <v>377</v>
      </c>
      <c r="D466" s="243" t="s">
        <v>280</v>
      </c>
      <c r="E466" s="242">
        <v>1</v>
      </c>
      <c r="F466" s="157" t="s">
        <v>728</v>
      </c>
      <c r="G466" s="241"/>
      <c r="H466" s="241">
        <v>488.36419999999998</v>
      </c>
      <c r="I466" s="234">
        <f t="shared" si="9"/>
        <v>488.36419999999998</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244" t="s">
        <v>387</v>
      </c>
      <c r="C467" s="243" t="s">
        <v>377</v>
      </c>
      <c r="D467" s="243" t="s">
        <v>280</v>
      </c>
      <c r="E467" s="242">
        <v>1</v>
      </c>
      <c r="F467" s="158" t="s">
        <v>983</v>
      </c>
      <c r="G467" s="241"/>
      <c r="H467" s="241">
        <v>436.04270000000002</v>
      </c>
      <c r="I467" s="234">
        <f t="shared" si="9"/>
        <v>436.04270000000002</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244" t="s">
        <v>387</v>
      </c>
      <c r="C468" s="243" t="s">
        <v>377</v>
      </c>
      <c r="D468" s="243" t="s">
        <v>280</v>
      </c>
      <c r="E468" s="242">
        <v>1</v>
      </c>
      <c r="F468" s="157" t="s">
        <v>729</v>
      </c>
      <c r="G468" s="241"/>
      <c r="H468" s="241">
        <v>436.04270000000002</v>
      </c>
      <c r="I468" s="234">
        <f t="shared" si="9"/>
        <v>436.04270000000002</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404</v>
      </c>
      <c r="B469" s="244" t="s">
        <v>387</v>
      </c>
      <c r="C469" s="243" t="s">
        <v>377</v>
      </c>
      <c r="D469" s="243" t="s">
        <v>280</v>
      </c>
      <c r="E469" s="242">
        <v>1</v>
      </c>
      <c r="F469" s="156" t="s">
        <v>730</v>
      </c>
      <c r="G469" s="241"/>
      <c r="H469" s="241">
        <v>436.04270000000002</v>
      </c>
      <c r="I469" s="234">
        <f t="shared" si="9"/>
        <v>436.04270000000002</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404</v>
      </c>
      <c r="B470" s="244" t="s">
        <v>387</v>
      </c>
      <c r="C470" s="243" t="s">
        <v>377</v>
      </c>
      <c r="D470" s="243" t="s">
        <v>280</v>
      </c>
      <c r="E470" s="242">
        <v>1</v>
      </c>
      <c r="F470" s="157" t="s">
        <v>731</v>
      </c>
      <c r="G470" s="241"/>
      <c r="H470" s="241">
        <v>436.04270000000002</v>
      </c>
      <c r="I470" s="234">
        <f t="shared" si="9"/>
        <v>436.04270000000002</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404</v>
      </c>
      <c r="B471" s="244" t="s">
        <v>387</v>
      </c>
      <c r="C471" s="243" t="s">
        <v>377</v>
      </c>
      <c r="D471" s="243" t="s">
        <v>280</v>
      </c>
      <c r="E471" s="242">
        <v>1</v>
      </c>
      <c r="F471" s="157" t="s">
        <v>732</v>
      </c>
      <c r="G471" s="241"/>
      <c r="H471" s="241">
        <v>436.04270000000002</v>
      </c>
      <c r="I471" s="234">
        <f t="shared" si="9"/>
        <v>436.04270000000002</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404</v>
      </c>
      <c r="B472" s="244" t="s">
        <v>387</v>
      </c>
      <c r="C472" s="243" t="s">
        <v>377</v>
      </c>
      <c r="D472" s="243" t="s">
        <v>280</v>
      </c>
      <c r="E472" s="242">
        <v>1</v>
      </c>
      <c r="F472" s="157" t="s">
        <v>733</v>
      </c>
      <c r="G472" s="241"/>
      <c r="H472" s="241">
        <v>436.04270000000002</v>
      </c>
      <c r="I472" s="234">
        <f t="shared" si="9"/>
        <v>436.04270000000002</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404</v>
      </c>
      <c r="B473" s="244" t="s">
        <v>387</v>
      </c>
      <c r="C473" s="243" t="s">
        <v>377</v>
      </c>
      <c r="D473" s="243" t="s">
        <v>280</v>
      </c>
      <c r="E473" s="242">
        <v>1</v>
      </c>
      <c r="F473" s="157" t="s">
        <v>734</v>
      </c>
      <c r="G473" s="241"/>
      <c r="H473" s="241">
        <v>436.04270000000002</v>
      </c>
      <c r="I473" s="234">
        <f t="shared" si="9"/>
        <v>436.04270000000002</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386</v>
      </c>
      <c r="B474" s="244" t="s">
        <v>102</v>
      </c>
      <c r="C474" s="243" t="s">
        <v>377</v>
      </c>
      <c r="D474" s="243" t="s">
        <v>280</v>
      </c>
      <c r="E474" s="242">
        <v>1</v>
      </c>
      <c r="F474" s="157" t="s">
        <v>735</v>
      </c>
      <c r="G474" s="241"/>
      <c r="H474" s="241">
        <v>401.1617</v>
      </c>
      <c r="I474" s="234">
        <f t="shared" si="9"/>
        <v>401.1617</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386</v>
      </c>
      <c r="B475" s="244" t="s">
        <v>102</v>
      </c>
      <c r="C475" s="243" t="s">
        <v>377</v>
      </c>
      <c r="D475" s="243" t="s">
        <v>280</v>
      </c>
      <c r="E475" s="242">
        <v>1</v>
      </c>
      <c r="F475" s="157" t="s">
        <v>736</v>
      </c>
      <c r="G475" s="241"/>
      <c r="H475" s="241">
        <v>401.1617</v>
      </c>
      <c r="I475" s="234">
        <f t="shared" si="9"/>
        <v>401.1617</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386</v>
      </c>
      <c r="B476" s="244" t="s">
        <v>102</v>
      </c>
      <c r="C476" s="243" t="s">
        <v>377</v>
      </c>
      <c r="D476" s="243" t="s">
        <v>280</v>
      </c>
      <c r="E476" s="242">
        <v>1</v>
      </c>
      <c r="F476" s="157" t="s">
        <v>737</v>
      </c>
      <c r="G476" s="241"/>
      <c r="H476" s="241">
        <v>401.1617</v>
      </c>
      <c r="I476" s="234">
        <f t="shared" si="9"/>
        <v>401.1617</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386</v>
      </c>
      <c r="B477" s="244" t="s">
        <v>102</v>
      </c>
      <c r="C477" s="243" t="s">
        <v>377</v>
      </c>
      <c r="D477" s="243" t="s">
        <v>280</v>
      </c>
      <c r="E477" s="242">
        <v>1</v>
      </c>
      <c r="F477" s="157" t="s">
        <v>738</v>
      </c>
      <c r="G477" s="241"/>
      <c r="H477" s="241">
        <v>401.1617</v>
      </c>
      <c r="I477" s="234">
        <f t="shared" si="9"/>
        <v>401.1617</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386</v>
      </c>
      <c r="B478" s="244" t="s">
        <v>102</v>
      </c>
      <c r="C478" s="243" t="s">
        <v>377</v>
      </c>
      <c r="D478" s="243" t="s">
        <v>280</v>
      </c>
      <c r="E478" s="242">
        <v>1</v>
      </c>
      <c r="F478" s="157" t="s">
        <v>739</v>
      </c>
      <c r="G478" s="241"/>
      <c r="H478" s="241">
        <v>401.1617</v>
      </c>
      <c r="I478" s="234">
        <f t="shared" si="9"/>
        <v>401.1617</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386</v>
      </c>
      <c r="B479" s="244" t="s">
        <v>102</v>
      </c>
      <c r="C479" s="243" t="s">
        <v>377</v>
      </c>
      <c r="D479" s="243" t="s">
        <v>280</v>
      </c>
      <c r="E479" s="242">
        <v>1</v>
      </c>
      <c r="F479" s="158" t="s">
        <v>982</v>
      </c>
      <c r="G479" s="241"/>
      <c r="H479" s="241">
        <v>401.1617</v>
      </c>
      <c r="I479" s="234">
        <f t="shared" si="9"/>
        <v>401.1617</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385</v>
      </c>
      <c r="B480" s="244" t="s">
        <v>104</v>
      </c>
      <c r="C480" s="243" t="s">
        <v>377</v>
      </c>
      <c r="D480" s="243" t="s">
        <v>280</v>
      </c>
      <c r="E480" s="242">
        <v>1</v>
      </c>
      <c r="F480" s="157" t="s">
        <v>740</v>
      </c>
      <c r="G480" s="241"/>
      <c r="H480" s="241">
        <v>313.94409999999999</v>
      </c>
      <c r="I480" s="234">
        <f t="shared" si="9"/>
        <v>313.94409999999999</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385</v>
      </c>
      <c r="B481" s="244" t="s">
        <v>104</v>
      </c>
      <c r="C481" s="243" t="s">
        <v>377</v>
      </c>
      <c r="D481" s="243" t="s">
        <v>280</v>
      </c>
      <c r="E481" s="242">
        <v>1</v>
      </c>
      <c r="F481" s="157" t="s">
        <v>741</v>
      </c>
      <c r="G481" s="241"/>
      <c r="H481" s="241">
        <v>313.94409999999999</v>
      </c>
      <c r="I481" s="234">
        <f t="shared" si="9"/>
        <v>313.94409999999999</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385</v>
      </c>
      <c r="B482" s="244" t="s">
        <v>104</v>
      </c>
      <c r="C482" s="243" t="s">
        <v>377</v>
      </c>
      <c r="D482" s="243" t="s">
        <v>280</v>
      </c>
      <c r="E482" s="242">
        <v>1</v>
      </c>
      <c r="F482" s="157" t="s">
        <v>742</v>
      </c>
      <c r="G482" s="241"/>
      <c r="H482" s="241">
        <v>313.94409999999999</v>
      </c>
      <c r="I482" s="234">
        <f t="shared" si="9"/>
        <v>313.94409999999999</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383</v>
      </c>
      <c r="B483" s="244" t="s">
        <v>388</v>
      </c>
      <c r="C483" s="243" t="s">
        <v>284</v>
      </c>
      <c r="D483" s="243" t="s">
        <v>280</v>
      </c>
      <c r="E483" s="242">
        <v>1</v>
      </c>
      <c r="F483" s="157" t="s">
        <v>751</v>
      </c>
      <c r="G483" s="241"/>
      <c r="H483" s="241">
        <v>732.54629999999997</v>
      </c>
      <c r="I483" s="234">
        <f t="shared" si="9"/>
        <v>732.54629999999997</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743</v>
      </c>
      <c r="B484" s="244" t="s">
        <v>94</v>
      </c>
      <c r="C484" s="243" t="s">
        <v>284</v>
      </c>
      <c r="D484" s="243" t="s">
        <v>280</v>
      </c>
      <c r="E484" s="242">
        <v>1</v>
      </c>
      <c r="F484" s="158" t="s">
        <v>752</v>
      </c>
      <c r="G484" s="241"/>
      <c r="H484" s="241">
        <v>1200.6885</v>
      </c>
      <c r="I484" s="234">
        <f t="shared" si="9"/>
        <v>1200.6885</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383</v>
      </c>
      <c r="B485" s="244" t="s">
        <v>388</v>
      </c>
      <c r="C485" s="243" t="s">
        <v>284</v>
      </c>
      <c r="D485" s="243" t="s">
        <v>280</v>
      </c>
      <c r="E485" s="242">
        <v>1</v>
      </c>
      <c r="F485" s="157" t="s">
        <v>753</v>
      </c>
      <c r="G485" s="241"/>
      <c r="H485" s="241">
        <v>732.54629999999997</v>
      </c>
      <c r="I485" s="234">
        <f t="shared" si="9"/>
        <v>732.54629999999997</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744</v>
      </c>
      <c r="B486" s="244" t="s">
        <v>94</v>
      </c>
      <c r="C486" s="243" t="s">
        <v>284</v>
      </c>
      <c r="D486" s="243" t="s">
        <v>280</v>
      </c>
      <c r="E486" s="242">
        <v>1</v>
      </c>
      <c r="F486" s="151" t="s">
        <v>755</v>
      </c>
      <c r="G486" s="241"/>
      <c r="H486" s="241">
        <v>1200.6885</v>
      </c>
      <c r="I486" s="234">
        <f t="shared" si="9"/>
        <v>1200.6885</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383</v>
      </c>
      <c r="B487" s="244" t="s">
        <v>388</v>
      </c>
      <c r="C487" s="243" t="s">
        <v>284</v>
      </c>
      <c r="D487" s="243" t="s">
        <v>280</v>
      </c>
      <c r="E487" s="242">
        <v>1</v>
      </c>
      <c r="F487" s="157" t="s">
        <v>940</v>
      </c>
      <c r="G487" s="241"/>
      <c r="H487" s="241">
        <v>732.54629999999997</v>
      </c>
      <c r="I487" s="234">
        <f t="shared" si="9"/>
        <v>732.54629999999997</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244" t="s">
        <v>98</v>
      </c>
      <c r="C488" s="243" t="s">
        <v>284</v>
      </c>
      <c r="D488" s="243" t="s">
        <v>280</v>
      </c>
      <c r="E488" s="242">
        <v>1</v>
      </c>
      <c r="F488" s="182" t="s">
        <v>1001</v>
      </c>
      <c r="G488" s="241"/>
      <c r="H488" s="241">
        <v>488.36419999999998</v>
      </c>
      <c r="I488" s="234">
        <f t="shared" si="9"/>
        <v>488.36419999999998</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244" t="s">
        <v>98</v>
      </c>
      <c r="C489" s="243" t="s">
        <v>284</v>
      </c>
      <c r="D489" s="243" t="s">
        <v>280</v>
      </c>
      <c r="E489" s="242">
        <v>1</v>
      </c>
      <c r="F489" s="156" t="s">
        <v>756</v>
      </c>
      <c r="G489" s="241"/>
      <c r="H489" s="241">
        <v>488.36419999999998</v>
      </c>
      <c r="I489" s="234">
        <f t="shared" si="9"/>
        <v>488.36419999999998</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384</v>
      </c>
      <c r="B490" s="244" t="s">
        <v>98</v>
      </c>
      <c r="C490" s="243" t="s">
        <v>284</v>
      </c>
      <c r="D490" s="243" t="s">
        <v>280</v>
      </c>
      <c r="E490" s="242">
        <v>1</v>
      </c>
      <c r="F490" s="157" t="s">
        <v>757</v>
      </c>
      <c r="G490" s="241"/>
      <c r="H490" s="241">
        <v>488.36419999999998</v>
      </c>
      <c r="I490" s="234">
        <f t="shared" si="9"/>
        <v>488.36419999999998</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384</v>
      </c>
      <c r="B491" s="244" t="s">
        <v>98</v>
      </c>
      <c r="C491" s="243" t="s">
        <v>284</v>
      </c>
      <c r="D491" s="243" t="s">
        <v>280</v>
      </c>
      <c r="E491" s="242">
        <v>1</v>
      </c>
      <c r="F491" s="157" t="s">
        <v>758</v>
      </c>
      <c r="G491" s="241"/>
      <c r="H491" s="241">
        <v>488.36419999999998</v>
      </c>
      <c r="I491" s="234">
        <f t="shared" si="9"/>
        <v>488.36419999999998</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244" t="s">
        <v>98</v>
      </c>
      <c r="C492" s="243" t="s">
        <v>284</v>
      </c>
      <c r="D492" s="243" t="s">
        <v>280</v>
      </c>
      <c r="E492" s="242">
        <v>1</v>
      </c>
      <c r="F492" s="157" t="s">
        <v>1023</v>
      </c>
      <c r="G492" s="241"/>
      <c r="H492" s="241">
        <v>488.36419999999998</v>
      </c>
      <c r="I492" s="234">
        <f t="shared" si="9"/>
        <v>488.36419999999998</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244" t="s">
        <v>98</v>
      </c>
      <c r="C493" s="243" t="s">
        <v>284</v>
      </c>
      <c r="D493" s="243" t="s">
        <v>280</v>
      </c>
      <c r="E493" s="242">
        <v>1</v>
      </c>
      <c r="F493" s="157" t="s">
        <v>759</v>
      </c>
      <c r="G493" s="241"/>
      <c r="H493" s="241">
        <v>488.36419999999998</v>
      </c>
      <c r="I493" s="234">
        <f t="shared" si="9"/>
        <v>488.36419999999998</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384</v>
      </c>
      <c r="B494" s="244" t="s">
        <v>98</v>
      </c>
      <c r="C494" s="243" t="s">
        <v>284</v>
      </c>
      <c r="D494" s="243" t="s">
        <v>280</v>
      </c>
      <c r="E494" s="242">
        <v>1</v>
      </c>
      <c r="F494" s="156" t="s">
        <v>760</v>
      </c>
      <c r="G494" s="241"/>
      <c r="H494" s="241">
        <v>488.36419999999998</v>
      </c>
      <c r="I494" s="234">
        <f t="shared" si="9"/>
        <v>488.36419999999998</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745</v>
      </c>
      <c r="B495" s="244" t="s">
        <v>94</v>
      </c>
      <c r="C495" s="243" t="s">
        <v>284</v>
      </c>
      <c r="D495" s="243" t="s">
        <v>280</v>
      </c>
      <c r="E495" s="242">
        <v>1</v>
      </c>
      <c r="F495" s="158" t="s">
        <v>981</v>
      </c>
      <c r="G495" s="241"/>
      <c r="H495" s="241">
        <v>1200.6885</v>
      </c>
      <c r="I495" s="234">
        <f t="shared" si="9"/>
        <v>1200.6885</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383</v>
      </c>
      <c r="B496" s="244" t="s">
        <v>388</v>
      </c>
      <c r="C496" s="243" t="s">
        <v>284</v>
      </c>
      <c r="D496" s="243" t="s">
        <v>280</v>
      </c>
      <c r="E496" s="242">
        <v>1</v>
      </c>
      <c r="F496" s="151" t="s">
        <v>935</v>
      </c>
      <c r="G496" s="241"/>
      <c r="H496" s="241">
        <v>732.54629999999997</v>
      </c>
      <c r="I496" s="234">
        <f t="shared" si="9"/>
        <v>732.54629999999997</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384</v>
      </c>
      <c r="B497" s="244" t="s">
        <v>98</v>
      </c>
      <c r="C497" s="243" t="s">
        <v>284</v>
      </c>
      <c r="D497" s="243" t="s">
        <v>280</v>
      </c>
      <c r="E497" s="242">
        <v>1</v>
      </c>
      <c r="F497" s="158" t="s">
        <v>969</v>
      </c>
      <c r="G497" s="241"/>
      <c r="H497" s="241">
        <v>488.36419999999998</v>
      </c>
      <c r="I497" s="234">
        <f t="shared" si="9"/>
        <v>488.36419999999998</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384</v>
      </c>
      <c r="B498" s="244" t="s">
        <v>98</v>
      </c>
      <c r="C498" s="243" t="s">
        <v>284</v>
      </c>
      <c r="D498" s="243" t="s">
        <v>280</v>
      </c>
      <c r="E498" s="242">
        <v>1</v>
      </c>
      <c r="F498" s="158" t="s">
        <v>762</v>
      </c>
      <c r="G498" s="241"/>
      <c r="H498" s="241">
        <v>488.36419999999998</v>
      </c>
      <c r="I498" s="234">
        <f t="shared" si="9"/>
        <v>488.36419999999998</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746</v>
      </c>
      <c r="B499" s="244" t="s">
        <v>94</v>
      </c>
      <c r="C499" s="243" t="s">
        <v>284</v>
      </c>
      <c r="D499" s="243" t="s">
        <v>280</v>
      </c>
      <c r="E499" s="242">
        <v>1</v>
      </c>
      <c r="F499" s="157" t="s">
        <v>763</v>
      </c>
      <c r="G499" s="241"/>
      <c r="H499" s="241">
        <v>1200.6885</v>
      </c>
      <c r="I499" s="234">
        <f t="shared" si="9"/>
        <v>1200.6885</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383</v>
      </c>
      <c r="B500" s="244" t="s">
        <v>388</v>
      </c>
      <c r="C500" s="243" t="s">
        <v>284</v>
      </c>
      <c r="D500" s="243" t="s">
        <v>280</v>
      </c>
      <c r="E500" s="242">
        <v>1</v>
      </c>
      <c r="F500" s="157" t="s">
        <v>764</v>
      </c>
      <c r="G500" s="241"/>
      <c r="H500" s="241">
        <v>732.54629999999997</v>
      </c>
      <c r="I500" s="234">
        <f t="shared" si="9"/>
        <v>732.54629999999997</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384</v>
      </c>
      <c r="B501" s="244" t="s">
        <v>98</v>
      </c>
      <c r="C501" s="243" t="s">
        <v>284</v>
      </c>
      <c r="D501" s="243" t="s">
        <v>280</v>
      </c>
      <c r="E501" s="242">
        <v>1</v>
      </c>
      <c r="F501" s="156" t="s">
        <v>765</v>
      </c>
      <c r="G501" s="241"/>
      <c r="H501" s="241">
        <v>488.36419999999998</v>
      </c>
      <c r="I501" s="234">
        <f t="shared" si="9"/>
        <v>488.36419999999998</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384</v>
      </c>
      <c r="B502" s="244" t="s">
        <v>98</v>
      </c>
      <c r="C502" s="243" t="s">
        <v>284</v>
      </c>
      <c r="D502" s="243" t="s">
        <v>280</v>
      </c>
      <c r="E502" s="242">
        <v>1</v>
      </c>
      <c r="F502" s="157" t="s">
        <v>766</v>
      </c>
      <c r="G502" s="241"/>
      <c r="H502" s="241">
        <v>488.36419999999998</v>
      </c>
      <c r="I502" s="234">
        <f t="shared" si="9"/>
        <v>488.36419999999998</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747</v>
      </c>
      <c r="B503" s="244" t="s">
        <v>94</v>
      </c>
      <c r="C503" s="243" t="s">
        <v>284</v>
      </c>
      <c r="D503" s="243" t="s">
        <v>280</v>
      </c>
      <c r="E503" s="242">
        <v>1</v>
      </c>
      <c r="F503" s="157" t="s">
        <v>980</v>
      </c>
      <c r="G503" s="241"/>
      <c r="H503" s="241">
        <v>1200.6885</v>
      </c>
      <c r="I503" s="234">
        <f t="shared" si="9"/>
        <v>1200.6885</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55" t="s">
        <v>383</v>
      </c>
      <c r="B504" s="244" t="s">
        <v>388</v>
      </c>
      <c r="C504" s="243" t="s">
        <v>284</v>
      </c>
      <c r="D504" s="243" t="s">
        <v>280</v>
      </c>
      <c r="E504" s="242">
        <v>1</v>
      </c>
      <c r="F504" s="168" t="s">
        <v>979</v>
      </c>
      <c r="G504" s="241"/>
      <c r="H504" s="241">
        <v>732.54629999999997</v>
      </c>
      <c r="I504" s="234">
        <f t="shared" si="9"/>
        <v>732.54629999999997</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384</v>
      </c>
      <c r="B505" s="244" t="s">
        <v>98</v>
      </c>
      <c r="C505" s="243" t="s">
        <v>284</v>
      </c>
      <c r="D505" s="243" t="s">
        <v>280</v>
      </c>
      <c r="E505" s="242">
        <v>1</v>
      </c>
      <c r="F505" s="171" t="s">
        <v>769</v>
      </c>
      <c r="G505" s="241"/>
      <c r="H505" s="241">
        <v>488.36419999999998</v>
      </c>
      <c r="I505" s="234">
        <f t="shared" si="9"/>
        <v>488.36419999999998</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384</v>
      </c>
      <c r="B506" s="244" t="s">
        <v>98</v>
      </c>
      <c r="C506" s="243" t="s">
        <v>284</v>
      </c>
      <c r="D506" s="243" t="s">
        <v>280</v>
      </c>
      <c r="E506" s="242">
        <v>1</v>
      </c>
      <c r="F506" s="171" t="s">
        <v>978</v>
      </c>
      <c r="G506" s="241"/>
      <c r="H506" s="241">
        <v>488.36419999999998</v>
      </c>
      <c r="I506" s="234">
        <f t="shared" si="9"/>
        <v>488.36419999999998</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383</v>
      </c>
      <c r="B507" s="244" t="s">
        <v>388</v>
      </c>
      <c r="C507" s="243" t="s">
        <v>295</v>
      </c>
      <c r="D507" s="243" t="s">
        <v>280</v>
      </c>
      <c r="E507" s="242">
        <v>1</v>
      </c>
      <c r="F507" s="157" t="s">
        <v>771</v>
      </c>
      <c r="G507" s="241"/>
      <c r="H507" s="241">
        <v>732.54629999999997</v>
      </c>
      <c r="I507" s="234">
        <f t="shared" si="9"/>
        <v>732.54629999999997</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383</v>
      </c>
      <c r="B508" s="244" t="s">
        <v>388</v>
      </c>
      <c r="C508" s="243" t="s">
        <v>295</v>
      </c>
      <c r="D508" s="243" t="s">
        <v>280</v>
      </c>
      <c r="E508" s="242">
        <v>1</v>
      </c>
      <c r="F508" s="157" t="s">
        <v>772</v>
      </c>
      <c r="G508" s="241"/>
      <c r="H508" s="241">
        <v>732.54629999999997</v>
      </c>
      <c r="I508" s="234">
        <f t="shared" si="9"/>
        <v>732.54629999999997</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65" t="s">
        <v>383</v>
      </c>
      <c r="B509" s="244" t="s">
        <v>388</v>
      </c>
      <c r="C509" s="243" t="s">
        <v>295</v>
      </c>
      <c r="D509" s="243" t="s">
        <v>280</v>
      </c>
      <c r="E509" s="242">
        <v>1</v>
      </c>
      <c r="F509" s="151" t="s">
        <v>773</v>
      </c>
      <c r="G509" s="241"/>
      <c r="H509" s="241">
        <v>732.54629999999997</v>
      </c>
      <c r="I509" s="234">
        <f t="shared" si="9"/>
        <v>732.54629999999997</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748</v>
      </c>
      <c r="B510" s="244" t="s">
        <v>94</v>
      </c>
      <c r="C510" s="243" t="s">
        <v>295</v>
      </c>
      <c r="D510" s="243" t="s">
        <v>280</v>
      </c>
      <c r="E510" s="242">
        <v>1</v>
      </c>
      <c r="F510" s="158" t="s">
        <v>774</v>
      </c>
      <c r="G510" s="241"/>
      <c r="H510" s="241">
        <v>1200.6885</v>
      </c>
      <c r="I510" s="234">
        <f t="shared" si="9"/>
        <v>1200.6885</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749</v>
      </c>
      <c r="B511" s="244" t="s">
        <v>94</v>
      </c>
      <c r="C511" s="243" t="s">
        <v>295</v>
      </c>
      <c r="D511" s="243" t="s">
        <v>280</v>
      </c>
      <c r="E511" s="242">
        <v>1</v>
      </c>
      <c r="F511" s="157" t="s">
        <v>775</v>
      </c>
      <c r="G511" s="241"/>
      <c r="H511" s="241">
        <v>1200.6885</v>
      </c>
      <c r="I511" s="234">
        <f t="shared" si="9"/>
        <v>1200.6885</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750</v>
      </c>
      <c r="B512" s="244" t="s">
        <v>94</v>
      </c>
      <c r="C512" s="243" t="s">
        <v>295</v>
      </c>
      <c r="D512" s="243" t="s">
        <v>280</v>
      </c>
      <c r="E512" s="242">
        <v>1</v>
      </c>
      <c r="F512" s="157" t="s">
        <v>991</v>
      </c>
      <c r="G512" s="241"/>
      <c r="H512" s="241">
        <v>1200.6885</v>
      </c>
      <c r="I512" s="234">
        <f t="shared" si="9"/>
        <v>1200.6885</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749</v>
      </c>
      <c r="B513" s="244" t="s">
        <v>94</v>
      </c>
      <c r="C513" s="243" t="s">
        <v>287</v>
      </c>
      <c r="D513" s="243" t="s">
        <v>280</v>
      </c>
      <c r="E513" s="242">
        <v>1</v>
      </c>
      <c r="F513" s="157" t="s">
        <v>778</v>
      </c>
      <c r="G513" s="241"/>
      <c r="H513" s="241">
        <v>1200.6885</v>
      </c>
      <c r="I513" s="234">
        <f t="shared" si="9"/>
        <v>1200.6885</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244" t="s">
        <v>387</v>
      </c>
      <c r="C514" s="243" t="s">
        <v>287</v>
      </c>
      <c r="D514" s="243" t="s">
        <v>280</v>
      </c>
      <c r="E514" s="242">
        <v>1</v>
      </c>
      <c r="F514" s="158" t="s">
        <v>779</v>
      </c>
      <c r="G514" s="241"/>
      <c r="H514" s="241">
        <v>436.04270000000002</v>
      </c>
      <c r="I514" s="234">
        <f t="shared" si="9"/>
        <v>436.04270000000002</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244" t="s">
        <v>387</v>
      </c>
      <c r="C515" s="243" t="s">
        <v>287</v>
      </c>
      <c r="D515" s="243" t="s">
        <v>280</v>
      </c>
      <c r="E515" s="242">
        <v>1</v>
      </c>
      <c r="F515" s="158" t="s">
        <v>780</v>
      </c>
      <c r="G515" s="241"/>
      <c r="H515" s="241">
        <v>436.04270000000002</v>
      </c>
      <c r="I515" s="234">
        <f t="shared" si="9"/>
        <v>436.04270000000002</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777</v>
      </c>
      <c r="B516" s="244" t="s">
        <v>94</v>
      </c>
      <c r="C516" s="243" t="s">
        <v>287</v>
      </c>
      <c r="D516" s="243" t="s">
        <v>280</v>
      </c>
      <c r="E516" s="242">
        <v>1</v>
      </c>
      <c r="F516" s="157" t="s">
        <v>782</v>
      </c>
      <c r="G516" s="241"/>
      <c r="H516" s="241">
        <v>1200.6885</v>
      </c>
      <c r="I516" s="234">
        <f t="shared" si="9"/>
        <v>1200.6885</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404</v>
      </c>
      <c r="B517" s="244" t="s">
        <v>387</v>
      </c>
      <c r="C517" s="243" t="s">
        <v>287</v>
      </c>
      <c r="D517" s="243" t="s">
        <v>280</v>
      </c>
      <c r="E517" s="242">
        <v>1</v>
      </c>
      <c r="F517" s="157" t="s">
        <v>781</v>
      </c>
      <c r="G517" s="245"/>
      <c r="H517" s="241">
        <v>436.04270000000002</v>
      </c>
      <c r="I517" s="234">
        <f t="shared" si="9"/>
        <v>436.04270000000002</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404</v>
      </c>
      <c r="B518" s="244" t="s">
        <v>387</v>
      </c>
      <c r="C518" s="243" t="s">
        <v>371</v>
      </c>
      <c r="D518" s="243" t="s">
        <v>280</v>
      </c>
      <c r="E518" s="242">
        <v>1</v>
      </c>
      <c r="F518" s="158" t="s">
        <v>784</v>
      </c>
      <c r="G518" s="241"/>
      <c r="H518" s="241">
        <v>436.04270000000002</v>
      </c>
      <c r="I518" s="234">
        <f t="shared" si="9"/>
        <v>436.04270000000002</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404</v>
      </c>
      <c r="B519" s="244" t="s">
        <v>387</v>
      </c>
      <c r="C519" s="243" t="s">
        <v>371</v>
      </c>
      <c r="D519" s="243" t="s">
        <v>280</v>
      </c>
      <c r="E519" s="242">
        <v>1</v>
      </c>
      <c r="F519" s="157" t="s">
        <v>785</v>
      </c>
      <c r="G519" s="241"/>
      <c r="H519" s="241">
        <v>436.04270000000002</v>
      </c>
      <c r="I519" s="234">
        <f t="shared" si="9"/>
        <v>436.04270000000002</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404</v>
      </c>
      <c r="B520" s="244" t="s">
        <v>387</v>
      </c>
      <c r="C520" s="243" t="s">
        <v>371</v>
      </c>
      <c r="D520" s="243" t="s">
        <v>280</v>
      </c>
      <c r="E520" s="242">
        <v>1</v>
      </c>
      <c r="F520" s="158" t="s">
        <v>786</v>
      </c>
      <c r="G520" s="241"/>
      <c r="H520" s="241">
        <v>436.04270000000002</v>
      </c>
      <c r="I520" s="234">
        <f t="shared" ref="I520:I583" si="10">SUM(G520:H520)</f>
        <v>436.04270000000002</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383</v>
      </c>
      <c r="B521" s="244" t="s">
        <v>388</v>
      </c>
      <c r="C521" s="243" t="s">
        <v>371</v>
      </c>
      <c r="D521" s="243" t="s">
        <v>280</v>
      </c>
      <c r="E521" s="242">
        <v>1</v>
      </c>
      <c r="F521" s="157" t="s">
        <v>787</v>
      </c>
      <c r="G521" s="241"/>
      <c r="H521" s="241">
        <v>732.54629999999997</v>
      </c>
      <c r="I521" s="234">
        <f t="shared" si="10"/>
        <v>732.54629999999997</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383</v>
      </c>
      <c r="B522" s="244" t="s">
        <v>388</v>
      </c>
      <c r="C522" s="243" t="s">
        <v>371</v>
      </c>
      <c r="D522" s="243" t="s">
        <v>280</v>
      </c>
      <c r="E522" s="242">
        <v>1</v>
      </c>
      <c r="F522" s="157" t="s">
        <v>788</v>
      </c>
      <c r="G522" s="241"/>
      <c r="H522" s="241">
        <v>732.54629999999997</v>
      </c>
      <c r="I522" s="234">
        <f t="shared" si="10"/>
        <v>732.54629999999997</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383</v>
      </c>
      <c r="B523" s="244" t="s">
        <v>388</v>
      </c>
      <c r="C523" s="243" t="s">
        <v>371</v>
      </c>
      <c r="D523" s="243" t="s">
        <v>280</v>
      </c>
      <c r="E523" s="242">
        <v>1</v>
      </c>
      <c r="F523" s="157" t="s">
        <v>789</v>
      </c>
      <c r="G523" s="241"/>
      <c r="H523" s="241">
        <v>732.54629999999997</v>
      </c>
      <c r="I523" s="234">
        <f t="shared" si="10"/>
        <v>732.54629999999997</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244" t="s">
        <v>388</v>
      </c>
      <c r="C524" s="243" t="s">
        <v>371</v>
      </c>
      <c r="D524" s="243" t="s">
        <v>280</v>
      </c>
      <c r="E524" s="242">
        <v>1</v>
      </c>
      <c r="F524" s="157" t="s">
        <v>790</v>
      </c>
      <c r="G524" s="241"/>
      <c r="H524" s="241">
        <v>732.54629999999997</v>
      </c>
      <c r="I524" s="234">
        <f t="shared" si="10"/>
        <v>732.54629999999997</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244" t="s">
        <v>388</v>
      </c>
      <c r="C525" s="243" t="s">
        <v>371</v>
      </c>
      <c r="D525" s="243" t="s">
        <v>280</v>
      </c>
      <c r="E525" s="242">
        <v>1</v>
      </c>
      <c r="F525" s="158" t="s">
        <v>791</v>
      </c>
      <c r="G525" s="241"/>
      <c r="H525" s="241">
        <v>732.54629999999997</v>
      </c>
      <c r="I525" s="234">
        <f t="shared" si="10"/>
        <v>732.54629999999997</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386</v>
      </c>
      <c r="B526" s="244" t="s">
        <v>102</v>
      </c>
      <c r="C526" s="243" t="s">
        <v>371</v>
      </c>
      <c r="D526" s="243" t="s">
        <v>280</v>
      </c>
      <c r="E526" s="242">
        <v>1</v>
      </c>
      <c r="F526" s="157" t="s">
        <v>792</v>
      </c>
      <c r="G526" s="241"/>
      <c r="H526" s="241">
        <v>401.1617</v>
      </c>
      <c r="I526" s="234">
        <f t="shared" si="10"/>
        <v>401.1617</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386</v>
      </c>
      <c r="B527" s="244" t="s">
        <v>102</v>
      </c>
      <c r="C527" s="243" t="s">
        <v>371</v>
      </c>
      <c r="D527" s="243" t="s">
        <v>280</v>
      </c>
      <c r="E527" s="242">
        <v>1</v>
      </c>
      <c r="F527" s="157" t="s">
        <v>793</v>
      </c>
      <c r="G527" s="241"/>
      <c r="H527" s="241">
        <v>401.1617</v>
      </c>
      <c r="I527" s="234">
        <f t="shared" si="10"/>
        <v>401.1617</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783</v>
      </c>
      <c r="B528" s="244" t="s">
        <v>94</v>
      </c>
      <c r="C528" s="243" t="s">
        <v>371</v>
      </c>
      <c r="D528" s="243" t="s">
        <v>280</v>
      </c>
      <c r="E528" s="242">
        <v>1</v>
      </c>
      <c r="F528" s="158" t="s">
        <v>794</v>
      </c>
      <c r="G528" s="241"/>
      <c r="H528" s="241">
        <v>1200.6885</v>
      </c>
      <c r="I528" s="234">
        <f t="shared" si="10"/>
        <v>1200.6885</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383</v>
      </c>
      <c r="B529" s="244" t="s">
        <v>388</v>
      </c>
      <c r="C529" s="243" t="s">
        <v>371</v>
      </c>
      <c r="D529" s="243" t="s">
        <v>280</v>
      </c>
      <c r="E529" s="242">
        <v>1</v>
      </c>
      <c r="F529" s="168" t="s">
        <v>1044</v>
      </c>
      <c r="G529" s="241"/>
      <c r="H529" s="241">
        <v>732.54629999999997</v>
      </c>
      <c r="I529" s="234">
        <f t="shared" si="10"/>
        <v>732.54629999999997</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383</v>
      </c>
      <c r="B530" s="244" t="s">
        <v>388</v>
      </c>
      <c r="C530" s="243" t="s">
        <v>371</v>
      </c>
      <c r="D530" s="243" t="s">
        <v>280</v>
      </c>
      <c r="E530" s="242">
        <v>1</v>
      </c>
      <c r="F530" s="157" t="s">
        <v>796</v>
      </c>
      <c r="G530" s="241"/>
      <c r="H530" s="241">
        <v>732.54629999999997</v>
      </c>
      <c r="I530" s="234">
        <f t="shared" si="10"/>
        <v>732.54629999999997</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383</v>
      </c>
      <c r="B531" s="244" t="s">
        <v>388</v>
      </c>
      <c r="C531" s="243" t="s">
        <v>371</v>
      </c>
      <c r="D531" s="243" t="s">
        <v>280</v>
      </c>
      <c r="E531" s="242">
        <v>1</v>
      </c>
      <c r="F531" s="190" t="s">
        <v>797</v>
      </c>
      <c r="G531" s="241"/>
      <c r="H531" s="241">
        <v>732.54629999999997</v>
      </c>
      <c r="I531" s="234">
        <f t="shared" si="10"/>
        <v>732.54629999999997</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383</v>
      </c>
      <c r="B532" s="244" t="s">
        <v>388</v>
      </c>
      <c r="C532" s="243" t="s">
        <v>371</v>
      </c>
      <c r="D532" s="243" t="s">
        <v>280</v>
      </c>
      <c r="E532" s="242">
        <v>1</v>
      </c>
      <c r="F532" s="157" t="s">
        <v>798</v>
      </c>
      <c r="G532" s="241"/>
      <c r="H532" s="241">
        <v>732.54629999999997</v>
      </c>
      <c r="I532" s="234">
        <f t="shared" si="10"/>
        <v>732.54629999999997</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383</v>
      </c>
      <c r="B533" s="244" t="s">
        <v>388</v>
      </c>
      <c r="C533" s="243" t="s">
        <v>371</v>
      </c>
      <c r="D533" s="243" t="s">
        <v>280</v>
      </c>
      <c r="E533" s="242">
        <v>1</v>
      </c>
      <c r="F533" s="157" t="s">
        <v>799</v>
      </c>
      <c r="G533" s="241"/>
      <c r="H533" s="241">
        <v>732.54629999999997</v>
      </c>
      <c r="I533" s="234">
        <f t="shared" si="10"/>
        <v>732.54629999999997</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244" t="s">
        <v>388</v>
      </c>
      <c r="C534" s="243" t="s">
        <v>371</v>
      </c>
      <c r="D534" s="243" t="s">
        <v>280</v>
      </c>
      <c r="E534" s="242">
        <v>1</v>
      </c>
      <c r="F534" s="157" t="s">
        <v>800</v>
      </c>
      <c r="G534" s="241"/>
      <c r="H534" s="241">
        <v>732.54629999999997</v>
      </c>
      <c r="I534" s="234">
        <f t="shared" si="10"/>
        <v>732.54629999999997</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404</v>
      </c>
      <c r="B535" s="244" t="s">
        <v>387</v>
      </c>
      <c r="C535" s="243" t="s">
        <v>371</v>
      </c>
      <c r="D535" s="243" t="s">
        <v>280</v>
      </c>
      <c r="E535" s="242">
        <v>1</v>
      </c>
      <c r="F535" s="158" t="s">
        <v>801</v>
      </c>
      <c r="G535" s="241"/>
      <c r="H535" s="241">
        <v>436.04270000000002</v>
      </c>
      <c r="I535" s="234">
        <f t="shared" si="10"/>
        <v>436.04270000000002</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404</v>
      </c>
      <c r="B536" s="244" t="s">
        <v>387</v>
      </c>
      <c r="C536" s="243" t="s">
        <v>371</v>
      </c>
      <c r="D536" s="243" t="s">
        <v>280</v>
      </c>
      <c r="E536" s="242">
        <v>1</v>
      </c>
      <c r="F536" s="157" t="s">
        <v>802</v>
      </c>
      <c r="G536" s="241"/>
      <c r="H536" s="241">
        <v>436.04270000000002</v>
      </c>
      <c r="I536" s="234">
        <f t="shared" si="10"/>
        <v>436.04270000000002</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386</v>
      </c>
      <c r="B537" s="244" t="s">
        <v>102</v>
      </c>
      <c r="C537" s="243" t="s">
        <v>371</v>
      </c>
      <c r="D537" s="243" t="s">
        <v>280</v>
      </c>
      <c r="E537" s="242">
        <v>1</v>
      </c>
      <c r="F537" s="157" t="s">
        <v>803</v>
      </c>
      <c r="G537" s="241"/>
      <c r="H537" s="241">
        <v>401.1617</v>
      </c>
      <c r="I537" s="234">
        <f t="shared" si="10"/>
        <v>401.1617</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804</v>
      </c>
      <c r="B538" s="244" t="s">
        <v>94</v>
      </c>
      <c r="C538" s="243" t="s">
        <v>293</v>
      </c>
      <c r="D538" s="243" t="s">
        <v>280</v>
      </c>
      <c r="E538" s="242">
        <v>1</v>
      </c>
      <c r="F538" s="157" t="s">
        <v>806</v>
      </c>
      <c r="G538" s="241"/>
      <c r="H538" s="241">
        <v>1200.6885</v>
      </c>
      <c r="I538" s="234">
        <f t="shared" si="10"/>
        <v>1200.6885</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383</v>
      </c>
      <c r="B539" s="244" t="s">
        <v>388</v>
      </c>
      <c r="C539" s="243" t="s">
        <v>293</v>
      </c>
      <c r="D539" s="243" t="s">
        <v>280</v>
      </c>
      <c r="E539" s="242">
        <v>1</v>
      </c>
      <c r="F539" s="151" t="s">
        <v>807</v>
      </c>
      <c r="G539" s="241"/>
      <c r="H539" s="241">
        <v>732.54629999999997</v>
      </c>
      <c r="I539" s="234">
        <f t="shared" si="10"/>
        <v>732.54629999999997</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383</v>
      </c>
      <c r="B540" s="244" t="s">
        <v>388</v>
      </c>
      <c r="C540" s="243" t="s">
        <v>293</v>
      </c>
      <c r="D540" s="243" t="s">
        <v>280</v>
      </c>
      <c r="E540" s="242">
        <v>1</v>
      </c>
      <c r="F540" s="157" t="s">
        <v>808</v>
      </c>
      <c r="G540" s="241"/>
      <c r="H540" s="241">
        <v>732.54629999999997</v>
      </c>
      <c r="I540" s="234">
        <f t="shared" si="10"/>
        <v>732.54629999999997</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805</v>
      </c>
      <c r="B541" s="244" t="s">
        <v>94</v>
      </c>
      <c r="C541" s="243" t="s">
        <v>293</v>
      </c>
      <c r="D541" s="243" t="s">
        <v>280</v>
      </c>
      <c r="E541" s="242">
        <v>1</v>
      </c>
      <c r="F541" s="151" t="s">
        <v>809</v>
      </c>
      <c r="G541" s="241"/>
      <c r="H541" s="241">
        <v>1200.6885</v>
      </c>
      <c r="I541" s="234">
        <f t="shared" si="10"/>
        <v>1200.6885</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384</v>
      </c>
      <c r="B542" s="244" t="s">
        <v>98</v>
      </c>
      <c r="C542" s="243" t="s">
        <v>293</v>
      </c>
      <c r="D542" s="243" t="s">
        <v>280</v>
      </c>
      <c r="E542" s="242">
        <v>1</v>
      </c>
      <c r="F542" s="158" t="s">
        <v>810</v>
      </c>
      <c r="G542" s="241"/>
      <c r="H542" s="241">
        <v>488.36419999999998</v>
      </c>
      <c r="I542" s="234">
        <f t="shared" si="10"/>
        <v>488.36419999999998</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384</v>
      </c>
      <c r="B543" s="244" t="s">
        <v>98</v>
      </c>
      <c r="C543" s="243" t="s">
        <v>293</v>
      </c>
      <c r="D543" s="243" t="s">
        <v>280</v>
      </c>
      <c r="E543" s="242">
        <v>1</v>
      </c>
      <c r="F543" s="157" t="s">
        <v>811</v>
      </c>
      <c r="G543" s="241"/>
      <c r="H543" s="241">
        <v>488.36419999999998</v>
      </c>
      <c r="I543" s="234">
        <f t="shared" si="10"/>
        <v>488.36419999999998</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433</v>
      </c>
      <c r="B544" s="244" t="s">
        <v>94</v>
      </c>
      <c r="C544" s="243" t="s">
        <v>293</v>
      </c>
      <c r="D544" s="243" t="s">
        <v>280</v>
      </c>
      <c r="E544" s="242">
        <v>1</v>
      </c>
      <c r="F544" s="157" t="s">
        <v>812</v>
      </c>
      <c r="G544" s="241"/>
      <c r="H544" s="241">
        <v>1200.6885</v>
      </c>
      <c r="I544" s="234">
        <f t="shared" si="10"/>
        <v>1200.6885</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404</v>
      </c>
      <c r="B545" s="244" t="s">
        <v>387</v>
      </c>
      <c r="C545" s="243" t="s">
        <v>293</v>
      </c>
      <c r="D545" s="243" t="s">
        <v>280</v>
      </c>
      <c r="E545" s="242">
        <v>1</v>
      </c>
      <c r="F545" s="158" t="s">
        <v>813</v>
      </c>
      <c r="G545" s="241"/>
      <c r="H545" s="241">
        <v>436.04270000000002</v>
      </c>
      <c r="I545" s="234">
        <f t="shared" si="10"/>
        <v>436.04270000000002</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386</v>
      </c>
      <c r="B546" s="244" t="s">
        <v>102</v>
      </c>
      <c r="C546" s="243" t="s">
        <v>293</v>
      </c>
      <c r="D546" s="243" t="s">
        <v>368</v>
      </c>
      <c r="E546" s="242">
        <v>1</v>
      </c>
      <c r="F546" s="157" t="s">
        <v>357</v>
      </c>
      <c r="G546" s="241"/>
      <c r="H546" s="241">
        <v>401.1617</v>
      </c>
      <c r="I546" s="234">
        <f t="shared" si="10"/>
        <v>401.1617</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383</v>
      </c>
      <c r="B547" s="244" t="s">
        <v>388</v>
      </c>
      <c r="C547" s="243" t="s">
        <v>374</v>
      </c>
      <c r="D547" s="243" t="s">
        <v>280</v>
      </c>
      <c r="E547" s="242">
        <v>1</v>
      </c>
      <c r="F547" s="157" t="s">
        <v>814</v>
      </c>
      <c r="G547" s="241"/>
      <c r="H547" s="241">
        <v>732.54629999999997</v>
      </c>
      <c r="I547" s="234">
        <f t="shared" si="10"/>
        <v>732.54629999999997</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404</v>
      </c>
      <c r="B548" s="244" t="s">
        <v>387</v>
      </c>
      <c r="C548" s="243" t="s">
        <v>374</v>
      </c>
      <c r="D548" s="243" t="s">
        <v>280</v>
      </c>
      <c r="E548" s="242">
        <v>1</v>
      </c>
      <c r="F548" s="157" t="s">
        <v>815</v>
      </c>
      <c r="G548" s="241"/>
      <c r="H548" s="241">
        <v>436.04270000000002</v>
      </c>
      <c r="I548" s="234">
        <f t="shared" si="10"/>
        <v>436.04270000000002</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404</v>
      </c>
      <c r="B549" s="244" t="s">
        <v>387</v>
      </c>
      <c r="C549" s="243" t="s">
        <v>374</v>
      </c>
      <c r="D549" s="243" t="s">
        <v>280</v>
      </c>
      <c r="E549" s="242">
        <v>1</v>
      </c>
      <c r="F549" s="156" t="s">
        <v>816</v>
      </c>
      <c r="G549" s="241"/>
      <c r="H549" s="241">
        <v>436.04270000000002</v>
      </c>
      <c r="I549" s="234">
        <f t="shared" si="10"/>
        <v>436.04270000000002</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386</v>
      </c>
      <c r="B550" s="244" t="s">
        <v>102</v>
      </c>
      <c r="C550" s="243" t="s">
        <v>374</v>
      </c>
      <c r="D550" s="243" t="s">
        <v>368</v>
      </c>
      <c r="E550" s="242">
        <v>1</v>
      </c>
      <c r="F550" s="158" t="s">
        <v>357</v>
      </c>
      <c r="G550" s="241"/>
      <c r="H550" s="241">
        <v>401.1617</v>
      </c>
      <c r="I550" s="234">
        <f t="shared" si="10"/>
        <v>401.1617</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55" t="s">
        <v>383</v>
      </c>
      <c r="B551" s="244" t="s">
        <v>388</v>
      </c>
      <c r="C551" s="243" t="s">
        <v>373</v>
      </c>
      <c r="D551" s="243" t="s">
        <v>280</v>
      </c>
      <c r="E551" s="242">
        <v>1</v>
      </c>
      <c r="F551" s="158" t="s">
        <v>1022</v>
      </c>
      <c r="G551" s="241"/>
      <c r="H551" s="241">
        <v>732.54629999999997</v>
      </c>
      <c r="I551" s="234">
        <f t="shared" si="10"/>
        <v>732.54629999999997</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384</v>
      </c>
      <c r="B552" s="244" t="s">
        <v>98</v>
      </c>
      <c r="C552" s="243" t="s">
        <v>373</v>
      </c>
      <c r="D552" s="243" t="s">
        <v>280</v>
      </c>
      <c r="E552" s="242">
        <v>1</v>
      </c>
      <c r="F552" s="157" t="s">
        <v>946</v>
      </c>
      <c r="G552" s="241"/>
      <c r="H552" s="241">
        <v>488.36419999999998</v>
      </c>
      <c r="I552" s="234">
        <f t="shared" si="10"/>
        <v>488.36419999999998</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384</v>
      </c>
      <c r="B553" s="244" t="s">
        <v>98</v>
      </c>
      <c r="C553" s="243" t="s">
        <v>373</v>
      </c>
      <c r="D553" s="243" t="s">
        <v>184</v>
      </c>
      <c r="E553" s="242">
        <v>1</v>
      </c>
      <c r="F553" s="157" t="s">
        <v>818</v>
      </c>
      <c r="G553" s="241"/>
      <c r="H553" s="241">
        <v>488.36419999999998</v>
      </c>
      <c r="I553" s="234">
        <f t="shared" si="10"/>
        <v>488.36419999999998</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819</v>
      </c>
      <c r="B554" s="244" t="s">
        <v>94</v>
      </c>
      <c r="C554" s="243" t="s">
        <v>288</v>
      </c>
      <c r="D554" s="243" t="s">
        <v>184</v>
      </c>
      <c r="E554" s="242">
        <v>1</v>
      </c>
      <c r="F554" s="157" t="s">
        <v>822</v>
      </c>
      <c r="G554" s="241"/>
      <c r="H554" s="241">
        <v>1200.6885</v>
      </c>
      <c r="I554" s="234">
        <f t="shared" si="10"/>
        <v>1200.6885</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404</v>
      </c>
      <c r="B555" s="244" t="s">
        <v>387</v>
      </c>
      <c r="C555" s="243" t="s">
        <v>288</v>
      </c>
      <c r="D555" s="243" t="s">
        <v>280</v>
      </c>
      <c r="E555" s="242">
        <v>1</v>
      </c>
      <c r="F555" s="158" t="s">
        <v>357</v>
      </c>
      <c r="G555" s="241"/>
      <c r="H555" s="241">
        <v>436.04270000000002</v>
      </c>
      <c r="I555" s="234">
        <f t="shared" si="10"/>
        <v>436.04270000000002</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65" t="s">
        <v>386</v>
      </c>
      <c r="B556" s="244" t="s">
        <v>102</v>
      </c>
      <c r="C556" s="243" t="s">
        <v>288</v>
      </c>
      <c r="D556" s="243" t="s">
        <v>280</v>
      </c>
      <c r="E556" s="242">
        <v>1</v>
      </c>
      <c r="F556" s="158" t="s">
        <v>973</v>
      </c>
      <c r="G556" s="241"/>
      <c r="H556" s="241">
        <v>401.1617</v>
      </c>
      <c r="I556" s="234">
        <f t="shared" si="10"/>
        <v>401.1617</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820</v>
      </c>
      <c r="B557" s="244" t="s">
        <v>94</v>
      </c>
      <c r="C557" s="243" t="s">
        <v>288</v>
      </c>
      <c r="D557" s="243" t="s">
        <v>280</v>
      </c>
      <c r="E557" s="242">
        <v>1</v>
      </c>
      <c r="F557" s="157" t="s">
        <v>824</v>
      </c>
      <c r="G557" s="241"/>
      <c r="H557" s="241">
        <v>1200.6885</v>
      </c>
      <c r="I557" s="234">
        <f t="shared" si="10"/>
        <v>1200.6885</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244" t="s">
        <v>388</v>
      </c>
      <c r="C558" s="243" t="s">
        <v>288</v>
      </c>
      <c r="D558" s="243" t="s">
        <v>280</v>
      </c>
      <c r="E558" s="242">
        <v>1</v>
      </c>
      <c r="F558" s="157" t="s">
        <v>823</v>
      </c>
      <c r="G558" s="241"/>
      <c r="H558" s="241">
        <v>732.54629999999997</v>
      </c>
      <c r="I558" s="234">
        <f t="shared" si="10"/>
        <v>732.54629999999997</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821</v>
      </c>
      <c r="B559" s="244" t="s">
        <v>94</v>
      </c>
      <c r="C559" s="243" t="s">
        <v>288</v>
      </c>
      <c r="D559" s="243" t="s">
        <v>280</v>
      </c>
      <c r="E559" s="242">
        <v>1</v>
      </c>
      <c r="F559" s="164" t="s">
        <v>826</v>
      </c>
      <c r="G559" s="241"/>
      <c r="H559" s="241">
        <v>1200.6885</v>
      </c>
      <c r="I559" s="234">
        <f t="shared" si="10"/>
        <v>1200.6885</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244" t="s">
        <v>388</v>
      </c>
      <c r="C560" s="243" t="s">
        <v>288</v>
      </c>
      <c r="D560" s="243" t="s">
        <v>280</v>
      </c>
      <c r="E560" s="242">
        <v>1</v>
      </c>
      <c r="F560" s="157" t="s">
        <v>827</v>
      </c>
      <c r="G560" s="241"/>
      <c r="H560" s="241">
        <v>732.54629999999997</v>
      </c>
      <c r="I560" s="234">
        <f t="shared" si="10"/>
        <v>732.54629999999997</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404</v>
      </c>
      <c r="B561" s="244" t="s">
        <v>387</v>
      </c>
      <c r="C561" s="243" t="s">
        <v>288</v>
      </c>
      <c r="D561" s="243" t="s">
        <v>280</v>
      </c>
      <c r="E561" s="242">
        <v>1</v>
      </c>
      <c r="F561" s="157" t="s">
        <v>1043</v>
      </c>
      <c r="G561" s="241"/>
      <c r="H561" s="241">
        <v>436.04270000000002</v>
      </c>
      <c r="I561" s="234">
        <f t="shared" si="10"/>
        <v>436.04270000000002</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829</v>
      </c>
      <c r="B562" s="244" t="s">
        <v>94</v>
      </c>
      <c r="C562" s="243" t="s">
        <v>924</v>
      </c>
      <c r="D562" s="243" t="s">
        <v>280</v>
      </c>
      <c r="E562" s="242">
        <v>1</v>
      </c>
      <c r="F562" s="157" t="s">
        <v>849</v>
      </c>
      <c r="G562" s="241"/>
      <c r="H562" s="241">
        <v>1200.6885</v>
      </c>
      <c r="I562" s="234">
        <f t="shared" si="10"/>
        <v>1200.6885</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244" t="s">
        <v>388</v>
      </c>
      <c r="C563" s="243" t="s">
        <v>924</v>
      </c>
      <c r="D563" s="243" t="s">
        <v>280</v>
      </c>
      <c r="E563" s="242">
        <v>1</v>
      </c>
      <c r="F563" s="158" t="s">
        <v>850</v>
      </c>
      <c r="G563" s="241"/>
      <c r="H563" s="241">
        <v>732.54629999999997</v>
      </c>
      <c r="I563" s="234">
        <f t="shared" si="10"/>
        <v>732.54629999999997</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244" t="s">
        <v>388</v>
      </c>
      <c r="C564" s="243" t="s">
        <v>924</v>
      </c>
      <c r="D564" s="243" t="s">
        <v>280</v>
      </c>
      <c r="E564" s="242">
        <v>1</v>
      </c>
      <c r="F564" s="158" t="s">
        <v>943</v>
      </c>
      <c r="G564" s="241"/>
      <c r="H564" s="241">
        <v>732.54629999999997</v>
      </c>
      <c r="I564" s="234">
        <f t="shared" si="10"/>
        <v>732.54629999999997</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244" t="s">
        <v>388</v>
      </c>
      <c r="C565" s="243" t="s">
        <v>924</v>
      </c>
      <c r="D565" s="243" t="s">
        <v>280</v>
      </c>
      <c r="E565" s="242">
        <v>1</v>
      </c>
      <c r="F565" s="158" t="s">
        <v>948</v>
      </c>
      <c r="G565" s="241"/>
      <c r="H565" s="241">
        <v>732.54629999999997</v>
      </c>
      <c r="I565" s="234">
        <f t="shared" si="10"/>
        <v>732.54629999999997</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244" t="s">
        <v>388</v>
      </c>
      <c r="C566" s="243" t="s">
        <v>924</v>
      </c>
      <c r="D566" s="243" t="s">
        <v>280</v>
      </c>
      <c r="E566" s="242">
        <v>1</v>
      </c>
      <c r="F566" s="158" t="s">
        <v>851</v>
      </c>
      <c r="G566" s="241"/>
      <c r="H566" s="241">
        <v>732.54629999999997</v>
      </c>
      <c r="I566" s="234">
        <f t="shared" si="10"/>
        <v>732.54629999999997</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830</v>
      </c>
      <c r="B567" s="244" t="s">
        <v>94</v>
      </c>
      <c r="C567" s="243" t="s">
        <v>924</v>
      </c>
      <c r="D567" s="243" t="s">
        <v>280</v>
      </c>
      <c r="E567" s="242">
        <v>1</v>
      </c>
      <c r="F567" s="157" t="s">
        <v>852</v>
      </c>
      <c r="G567" s="241"/>
      <c r="H567" s="241">
        <v>1200.6885</v>
      </c>
      <c r="I567" s="234">
        <f t="shared" si="10"/>
        <v>1200.6885</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244" t="s">
        <v>388</v>
      </c>
      <c r="C568" s="243" t="s">
        <v>924</v>
      </c>
      <c r="D568" s="243" t="s">
        <v>280</v>
      </c>
      <c r="E568" s="242">
        <v>1</v>
      </c>
      <c r="F568" s="158" t="s">
        <v>853</v>
      </c>
      <c r="G568" s="241"/>
      <c r="H568" s="241">
        <v>732.54629999999997</v>
      </c>
      <c r="I568" s="234">
        <f t="shared" si="10"/>
        <v>732.54629999999997</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244" t="s">
        <v>388</v>
      </c>
      <c r="C569" s="243" t="s">
        <v>924</v>
      </c>
      <c r="D569" s="243" t="s">
        <v>280</v>
      </c>
      <c r="E569" s="242">
        <v>1</v>
      </c>
      <c r="F569" s="158" t="s">
        <v>854</v>
      </c>
      <c r="G569" s="241"/>
      <c r="H569" s="241">
        <v>732.54629999999997</v>
      </c>
      <c r="I569" s="234">
        <f t="shared" si="10"/>
        <v>732.54629999999997</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244" t="s">
        <v>388</v>
      </c>
      <c r="C570" s="243" t="s">
        <v>924</v>
      </c>
      <c r="D570" s="243" t="s">
        <v>280</v>
      </c>
      <c r="E570" s="242">
        <v>1</v>
      </c>
      <c r="F570" s="158" t="s">
        <v>949</v>
      </c>
      <c r="G570" s="241"/>
      <c r="H570" s="241">
        <v>732.54629999999997</v>
      </c>
      <c r="I570" s="234">
        <f t="shared" si="10"/>
        <v>732.54629999999997</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383</v>
      </c>
      <c r="B571" s="244" t="s">
        <v>388</v>
      </c>
      <c r="C571" s="243" t="s">
        <v>924</v>
      </c>
      <c r="D571" s="243" t="s">
        <v>280</v>
      </c>
      <c r="E571" s="242">
        <v>1</v>
      </c>
      <c r="F571" s="157" t="s">
        <v>855</v>
      </c>
      <c r="G571" s="241"/>
      <c r="H571" s="241">
        <v>732.54629999999997</v>
      </c>
      <c r="I571" s="234">
        <f t="shared" si="10"/>
        <v>732.54629999999997</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831</v>
      </c>
      <c r="B572" s="244" t="s">
        <v>94</v>
      </c>
      <c r="C572" s="243" t="s">
        <v>924</v>
      </c>
      <c r="D572" s="243" t="s">
        <v>280</v>
      </c>
      <c r="E572" s="242">
        <v>1</v>
      </c>
      <c r="F572" s="160" t="s">
        <v>856</v>
      </c>
      <c r="G572" s="241"/>
      <c r="H572" s="241">
        <v>1200.6885</v>
      </c>
      <c r="I572" s="234">
        <f t="shared" si="10"/>
        <v>1200.6885</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244" t="s">
        <v>388</v>
      </c>
      <c r="C573" s="243" t="s">
        <v>924</v>
      </c>
      <c r="D573" s="243" t="s">
        <v>280</v>
      </c>
      <c r="E573" s="242">
        <v>1</v>
      </c>
      <c r="F573" s="160" t="s">
        <v>857</v>
      </c>
      <c r="G573" s="241"/>
      <c r="H573" s="241">
        <v>732.54629999999997</v>
      </c>
      <c r="I573" s="234">
        <f t="shared" si="10"/>
        <v>732.54629999999997</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244" t="s">
        <v>388</v>
      </c>
      <c r="C574" s="243" t="s">
        <v>924</v>
      </c>
      <c r="D574" s="243" t="s">
        <v>280</v>
      </c>
      <c r="E574" s="242">
        <v>1</v>
      </c>
      <c r="F574" s="158" t="s">
        <v>858</v>
      </c>
      <c r="G574" s="241"/>
      <c r="H574" s="241">
        <v>732.54629999999997</v>
      </c>
      <c r="I574" s="234">
        <f t="shared" si="10"/>
        <v>732.54629999999997</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383</v>
      </c>
      <c r="B575" s="244" t="s">
        <v>388</v>
      </c>
      <c r="C575" s="243" t="s">
        <v>924</v>
      </c>
      <c r="D575" s="243" t="s">
        <v>280</v>
      </c>
      <c r="E575" s="242">
        <v>1</v>
      </c>
      <c r="F575" s="160" t="s">
        <v>859</v>
      </c>
      <c r="G575" s="241"/>
      <c r="H575" s="241">
        <v>732.54629999999997</v>
      </c>
      <c r="I575" s="234">
        <f t="shared" si="10"/>
        <v>732.54629999999997</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832</v>
      </c>
      <c r="B576" s="244" t="s">
        <v>94</v>
      </c>
      <c r="C576" s="243" t="s">
        <v>924</v>
      </c>
      <c r="D576" s="243" t="s">
        <v>280</v>
      </c>
      <c r="E576" s="242">
        <v>1</v>
      </c>
      <c r="F576" s="157" t="s">
        <v>860</v>
      </c>
      <c r="G576" s="241"/>
      <c r="H576" s="241">
        <v>1200.6885</v>
      </c>
      <c r="I576" s="234">
        <f t="shared" si="10"/>
        <v>1200.6885</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244" t="s">
        <v>388</v>
      </c>
      <c r="C577" s="243" t="s">
        <v>924</v>
      </c>
      <c r="D577" s="243" t="s">
        <v>280</v>
      </c>
      <c r="E577" s="242">
        <v>1</v>
      </c>
      <c r="F577" s="158" t="s">
        <v>861</v>
      </c>
      <c r="G577" s="241"/>
      <c r="H577" s="241">
        <v>732.54629999999997</v>
      </c>
      <c r="I577" s="234">
        <f t="shared" si="10"/>
        <v>732.54629999999997</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244" t="s">
        <v>388</v>
      </c>
      <c r="C578" s="243" t="s">
        <v>924</v>
      </c>
      <c r="D578" s="243" t="s">
        <v>280</v>
      </c>
      <c r="E578" s="242">
        <v>1</v>
      </c>
      <c r="F578" s="163" t="s">
        <v>862</v>
      </c>
      <c r="G578" s="241"/>
      <c r="H578" s="241">
        <v>732.54629999999997</v>
      </c>
      <c r="I578" s="234">
        <f t="shared" si="10"/>
        <v>732.54629999999997</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383</v>
      </c>
      <c r="B579" s="244" t="s">
        <v>388</v>
      </c>
      <c r="C579" s="243" t="s">
        <v>924</v>
      </c>
      <c r="D579" s="243" t="s">
        <v>280</v>
      </c>
      <c r="E579" s="242">
        <v>1</v>
      </c>
      <c r="F579" s="157" t="s">
        <v>863</v>
      </c>
      <c r="G579" s="241"/>
      <c r="H579" s="241">
        <v>732.54629999999997</v>
      </c>
      <c r="I579" s="234">
        <f t="shared" si="10"/>
        <v>732.54629999999997</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833</v>
      </c>
      <c r="B580" s="244" t="s">
        <v>94</v>
      </c>
      <c r="C580" s="243" t="s">
        <v>924</v>
      </c>
      <c r="D580" s="243" t="s">
        <v>280</v>
      </c>
      <c r="E580" s="242">
        <v>1</v>
      </c>
      <c r="F580" s="157" t="s">
        <v>864</v>
      </c>
      <c r="G580" s="241"/>
      <c r="H580" s="241">
        <v>1200.6885</v>
      </c>
      <c r="I580" s="234">
        <f t="shared" si="10"/>
        <v>1200.6885</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244" t="s">
        <v>388</v>
      </c>
      <c r="C581" s="243" t="s">
        <v>924</v>
      </c>
      <c r="D581" s="243" t="s">
        <v>280</v>
      </c>
      <c r="E581" s="242">
        <v>1</v>
      </c>
      <c r="F581" s="157" t="s">
        <v>865</v>
      </c>
      <c r="G581" s="241"/>
      <c r="H581" s="241">
        <v>732.54629999999997</v>
      </c>
      <c r="I581" s="234">
        <f t="shared" si="10"/>
        <v>732.54629999999997</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244" t="s">
        <v>388</v>
      </c>
      <c r="C582" s="243" t="s">
        <v>924</v>
      </c>
      <c r="D582" s="243" t="s">
        <v>280</v>
      </c>
      <c r="E582" s="242">
        <v>1</v>
      </c>
      <c r="F582" s="151" t="s">
        <v>866</v>
      </c>
      <c r="G582" s="241"/>
      <c r="H582" s="241">
        <v>732.54629999999997</v>
      </c>
      <c r="I582" s="234">
        <f t="shared" si="10"/>
        <v>732.54629999999997</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383</v>
      </c>
      <c r="B583" s="244" t="s">
        <v>388</v>
      </c>
      <c r="C583" s="243" t="s">
        <v>924</v>
      </c>
      <c r="D583" s="243" t="s">
        <v>280</v>
      </c>
      <c r="E583" s="242">
        <v>1</v>
      </c>
      <c r="F583" s="158" t="s">
        <v>867</v>
      </c>
      <c r="G583" s="241"/>
      <c r="H583" s="241">
        <v>732.54629999999997</v>
      </c>
      <c r="I583" s="234">
        <f t="shared" si="10"/>
        <v>732.54629999999997</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834</v>
      </c>
      <c r="B584" s="244" t="s">
        <v>94</v>
      </c>
      <c r="C584" s="243" t="s">
        <v>924</v>
      </c>
      <c r="D584" s="243" t="s">
        <v>280</v>
      </c>
      <c r="E584" s="242">
        <v>1</v>
      </c>
      <c r="F584" s="157" t="s">
        <v>868</v>
      </c>
      <c r="G584" s="241"/>
      <c r="H584" s="241">
        <v>1200.6885</v>
      </c>
      <c r="I584" s="234">
        <f t="shared" ref="I584:I643" si="11">SUM(G584:H584)</f>
        <v>1200.6885</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244" t="s">
        <v>388</v>
      </c>
      <c r="C585" s="243" t="s">
        <v>924</v>
      </c>
      <c r="D585" s="243" t="s">
        <v>280</v>
      </c>
      <c r="E585" s="242">
        <v>1</v>
      </c>
      <c r="F585" s="156" t="s">
        <v>869</v>
      </c>
      <c r="G585" s="241"/>
      <c r="H585" s="241">
        <v>732.54629999999997</v>
      </c>
      <c r="I585" s="234">
        <f t="shared" si="11"/>
        <v>732.54629999999997</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244" t="s">
        <v>388</v>
      </c>
      <c r="C586" s="243" t="s">
        <v>924</v>
      </c>
      <c r="D586" s="243" t="s">
        <v>280</v>
      </c>
      <c r="E586" s="242">
        <v>1</v>
      </c>
      <c r="F586" s="157" t="s">
        <v>870</v>
      </c>
      <c r="G586" s="241"/>
      <c r="H586" s="241">
        <v>732.54629999999997</v>
      </c>
      <c r="I586" s="234">
        <f t="shared" si="11"/>
        <v>732.54629999999997</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383</v>
      </c>
      <c r="B587" s="244" t="s">
        <v>388</v>
      </c>
      <c r="C587" s="243" t="s">
        <v>924</v>
      </c>
      <c r="D587" s="243" t="s">
        <v>280</v>
      </c>
      <c r="E587" s="242">
        <v>1</v>
      </c>
      <c r="F587" s="158" t="s">
        <v>871</v>
      </c>
      <c r="G587" s="241"/>
      <c r="H587" s="241">
        <v>732.54629999999997</v>
      </c>
      <c r="I587" s="234">
        <f t="shared" si="11"/>
        <v>732.54629999999997</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835</v>
      </c>
      <c r="B588" s="244" t="s">
        <v>94</v>
      </c>
      <c r="C588" s="243" t="s">
        <v>924</v>
      </c>
      <c r="D588" s="243" t="s">
        <v>280</v>
      </c>
      <c r="E588" s="242">
        <v>1</v>
      </c>
      <c r="F588" s="157" t="s">
        <v>947</v>
      </c>
      <c r="G588" s="241"/>
      <c r="H588" s="241">
        <v>1200.6885</v>
      </c>
      <c r="I588" s="234">
        <f t="shared" si="11"/>
        <v>1200.6885</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244" t="s">
        <v>388</v>
      </c>
      <c r="C589" s="243" t="s">
        <v>924</v>
      </c>
      <c r="D589" s="243" t="s">
        <v>280</v>
      </c>
      <c r="E589" s="242">
        <v>1</v>
      </c>
      <c r="F589" s="157" t="s">
        <v>872</v>
      </c>
      <c r="G589" s="241"/>
      <c r="H589" s="241">
        <v>732.54629999999997</v>
      </c>
      <c r="I589" s="234">
        <f t="shared" si="11"/>
        <v>732.54629999999997</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244" t="s">
        <v>388</v>
      </c>
      <c r="C590" s="243" t="s">
        <v>924</v>
      </c>
      <c r="D590" s="243" t="s">
        <v>280</v>
      </c>
      <c r="E590" s="242">
        <v>1</v>
      </c>
      <c r="F590" s="157" t="s">
        <v>873</v>
      </c>
      <c r="G590" s="241"/>
      <c r="H590" s="241">
        <v>732.54629999999997</v>
      </c>
      <c r="I590" s="234">
        <f t="shared" si="11"/>
        <v>732.54629999999997</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383</v>
      </c>
      <c r="B591" s="244" t="s">
        <v>388</v>
      </c>
      <c r="C591" s="243" t="s">
        <v>924</v>
      </c>
      <c r="D591" s="243" t="s">
        <v>280</v>
      </c>
      <c r="E591" s="242">
        <v>1</v>
      </c>
      <c r="F591" s="157" t="s">
        <v>874</v>
      </c>
      <c r="G591" s="241"/>
      <c r="H591" s="241">
        <v>732.54629999999997</v>
      </c>
      <c r="I591" s="234">
        <f t="shared" si="11"/>
        <v>732.54629999999997</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836</v>
      </c>
      <c r="B592" s="244" t="s">
        <v>94</v>
      </c>
      <c r="C592" s="243" t="s">
        <v>924</v>
      </c>
      <c r="D592" s="243" t="s">
        <v>280</v>
      </c>
      <c r="E592" s="242">
        <v>1</v>
      </c>
      <c r="F592" s="157" t="s">
        <v>875</v>
      </c>
      <c r="G592" s="241"/>
      <c r="H592" s="241">
        <v>1200.6885</v>
      </c>
      <c r="I592" s="234">
        <f t="shared" si="11"/>
        <v>1200.6885</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383</v>
      </c>
      <c r="B593" s="244" t="s">
        <v>388</v>
      </c>
      <c r="C593" s="243" t="s">
        <v>924</v>
      </c>
      <c r="D593" s="243" t="s">
        <v>280</v>
      </c>
      <c r="E593" s="242">
        <v>1</v>
      </c>
      <c r="F593" s="157" t="s">
        <v>876</v>
      </c>
      <c r="G593" s="241"/>
      <c r="H593" s="241">
        <v>732.54629999999997</v>
      </c>
      <c r="I593" s="234">
        <f t="shared" si="11"/>
        <v>732.54629999999997</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55" t="s">
        <v>383</v>
      </c>
      <c r="B594" s="244" t="s">
        <v>388</v>
      </c>
      <c r="C594" s="243" t="s">
        <v>924</v>
      </c>
      <c r="D594" s="243" t="s">
        <v>280</v>
      </c>
      <c r="E594" s="242">
        <v>1</v>
      </c>
      <c r="F594" s="158" t="s">
        <v>877</v>
      </c>
      <c r="G594" s="241"/>
      <c r="H594" s="241">
        <v>732.54629999999997</v>
      </c>
      <c r="I594" s="234">
        <f t="shared" si="11"/>
        <v>732.54629999999997</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383</v>
      </c>
      <c r="B595" s="244" t="s">
        <v>388</v>
      </c>
      <c r="C595" s="243" t="s">
        <v>924</v>
      </c>
      <c r="D595" s="243" t="s">
        <v>280</v>
      </c>
      <c r="E595" s="242">
        <v>1</v>
      </c>
      <c r="F595" s="157" t="s">
        <v>878</v>
      </c>
      <c r="G595" s="241"/>
      <c r="H595" s="241">
        <v>732.54629999999997</v>
      </c>
      <c r="I595" s="234">
        <f t="shared" si="11"/>
        <v>732.54629999999997</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837</v>
      </c>
      <c r="B596" s="244" t="s">
        <v>94</v>
      </c>
      <c r="C596" s="243" t="s">
        <v>924</v>
      </c>
      <c r="D596" s="243" t="s">
        <v>280</v>
      </c>
      <c r="E596" s="242">
        <v>1</v>
      </c>
      <c r="F596" s="157" t="s">
        <v>879</v>
      </c>
      <c r="G596" s="241"/>
      <c r="H596" s="241">
        <v>1200.6885</v>
      </c>
      <c r="I596" s="234">
        <f t="shared" si="11"/>
        <v>1200.6885</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244" t="s">
        <v>388</v>
      </c>
      <c r="C597" s="243" t="s">
        <v>924</v>
      </c>
      <c r="D597" s="243" t="s">
        <v>280</v>
      </c>
      <c r="E597" s="242">
        <v>1</v>
      </c>
      <c r="F597" s="161" t="s">
        <v>990</v>
      </c>
      <c r="G597" s="241"/>
      <c r="H597" s="241">
        <v>732.54629999999997</v>
      </c>
      <c r="I597" s="234">
        <f t="shared" si="11"/>
        <v>732.54629999999997</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244" t="s">
        <v>388</v>
      </c>
      <c r="C598" s="243" t="s">
        <v>924</v>
      </c>
      <c r="D598" s="243" t="s">
        <v>280</v>
      </c>
      <c r="E598" s="242">
        <v>1</v>
      </c>
      <c r="F598" s="158" t="s">
        <v>881</v>
      </c>
      <c r="G598" s="241"/>
      <c r="H598" s="241">
        <v>732.54629999999997</v>
      </c>
      <c r="I598" s="234">
        <f t="shared" si="11"/>
        <v>732.54629999999997</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62" t="s">
        <v>383</v>
      </c>
      <c r="B599" s="244" t="s">
        <v>388</v>
      </c>
      <c r="C599" s="243" t="s">
        <v>924</v>
      </c>
      <c r="D599" s="243" t="s">
        <v>280</v>
      </c>
      <c r="E599" s="242">
        <v>1</v>
      </c>
      <c r="F599" s="161" t="s">
        <v>882</v>
      </c>
      <c r="G599" s="241"/>
      <c r="H599" s="241">
        <v>732.54629999999997</v>
      </c>
      <c r="I599" s="234">
        <f t="shared" si="11"/>
        <v>732.54629999999997</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838</v>
      </c>
      <c r="B600" s="244" t="s">
        <v>94</v>
      </c>
      <c r="C600" s="243" t="s">
        <v>924</v>
      </c>
      <c r="D600" s="243" t="s">
        <v>280</v>
      </c>
      <c r="E600" s="242">
        <v>1</v>
      </c>
      <c r="F600" s="157" t="s">
        <v>883</v>
      </c>
      <c r="G600" s="241"/>
      <c r="H600" s="241">
        <v>1200.6885</v>
      </c>
      <c r="I600" s="234">
        <f t="shared" si="11"/>
        <v>1200.6885</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244" t="s">
        <v>388</v>
      </c>
      <c r="C601" s="243" t="s">
        <v>924</v>
      </c>
      <c r="D601" s="243" t="s">
        <v>280</v>
      </c>
      <c r="E601" s="242">
        <v>1</v>
      </c>
      <c r="F601" s="158" t="s">
        <v>884</v>
      </c>
      <c r="G601" s="241"/>
      <c r="H601" s="241">
        <v>732.54629999999997</v>
      </c>
      <c r="I601" s="234">
        <f t="shared" si="11"/>
        <v>732.54629999999997</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244" t="s">
        <v>388</v>
      </c>
      <c r="C602" s="243" t="s">
        <v>924</v>
      </c>
      <c r="D602" s="243" t="s">
        <v>280</v>
      </c>
      <c r="E602" s="242">
        <v>1</v>
      </c>
      <c r="F602" s="157" t="s">
        <v>885</v>
      </c>
      <c r="G602" s="241"/>
      <c r="H602" s="241">
        <v>732.54629999999997</v>
      </c>
      <c r="I602" s="234">
        <f t="shared" si="11"/>
        <v>732.54629999999997</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383</v>
      </c>
      <c r="B603" s="244" t="s">
        <v>388</v>
      </c>
      <c r="C603" s="243" t="s">
        <v>924</v>
      </c>
      <c r="D603" s="243" t="s">
        <v>280</v>
      </c>
      <c r="E603" s="242">
        <v>1</v>
      </c>
      <c r="F603" s="157" t="s">
        <v>886</v>
      </c>
      <c r="G603" s="241"/>
      <c r="H603" s="241">
        <v>732.54629999999997</v>
      </c>
      <c r="I603" s="234">
        <f t="shared" si="11"/>
        <v>732.54629999999997</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839</v>
      </c>
      <c r="B604" s="244" t="s">
        <v>94</v>
      </c>
      <c r="C604" s="243" t="s">
        <v>924</v>
      </c>
      <c r="D604" s="243" t="s">
        <v>280</v>
      </c>
      <c r="E604" s="242">
        <v>1</v>
      </c>
      <c r="F604" s="151" t="s">
        <v>887</v>
      </c>
      <c r="G604" s="241"/>
      <c r="H604" s="241">
        <v>1200.6885</v>
      </c>
      <c r="I604" s="234">
        <f t="shared" si="11"/>
        <v>1200.6885</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244" t="s">
        <v>388</v>
      </c>
      <c r="C605" s="243" t="s">
        <v>924</v>
      </c>
      <c r="D605" s="243" t="s">
        <v>280</v>
      </c>
      <c r="E605" s="242">
        <v>1</v>
      </c>
      <c r="F605" s="156" t="s">
        <v>888</v>
      </c>
      <c r="G605" s="241"/>
      <c r="H605" s="241">
        <v>732.54629999999997</v>
      </c>
      <c r="I605" s="234">
        <f t="shared" si="11"/>
        <v>732.54629999999997</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244" t="s">
        <v>388</v>
      </c>
      <c r="C606" s="243" t="s">
        <v>924</v>
      </c>
      <c r="D606" s="243" t="s">
        <v>280</v>
      </c>
      <c r="E606" s="242">
        <v>1</v>
      </c>
      <c r="F606" s="151" t="s">
        <v>889</v>
      </c>
      <c r="G606" s="241"/>
      <c r="H606" s="241">
        <v>732.54629999999997</v>
      </c>
      <c r="I606" s="234">
        <f t="shared" si="11"/>
        <v>732.54629999999997</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383</v>
      </c>
      <c r="B607" s="244" t="s">
        <v>388</v>
      </c>
      <c r="C607" s="243" t="s">
        <v>924</v>
      </c>
      <c r="D607" s="243" t="s">
        <v>280</v>
      </c>
      <c r="E607" s="242">
        <v>1</v>
      </c>
      <c r="F607" s="157" t="s">
        <v>890</v>
      </c>
      <c r="G607" s="241"/>
      <c r="H607" s="241">
        <v>732.54629999999997</v>
      </c>
      <c r="I607" s="234">
        <f t="shared" si="11"/>
        <v>732.54629999999997</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840</v>
      </c>
      <c r="B608" s="244" t="s">
        <v>94</v>
      </c>
      <c r="C608" s="243" t="s">
        <v>924</v>
      </c>
      <c r="D608" s="243" t="s">
        <v>280</v>
      </c>
      <c r="E608" s="242">
        <v>1</v>
      </c>
      <c r="F608" s="151" t="s">
        <v>944</v>
      </c>
      <c r="G608" s="241"/>
      <c r="H608" s="241">
        <v>1200.6885</v>
      </c>
      <c r="I608" s="234">
        <f t="shared" si="11"/>
        <v>1200.6885</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244" t="s">
        <v>388</v>
      </c>
      <c r="C609" s="243" t="s">
        <v>924</v>
      </c>
      <c r="D609" s="243" t="s">
        <v>280</v>
      </c>
      <c r="E609" s="242">
        <v>1</v>
      </c>
      <c r="F609" s="158" t="s">
        <v>891</v>
      </c>
      <c r="G609" s="241"/>
      <c r="H609" s="241">
        <v>732.54629999999997</v>
      </c>
      <c r="I609" s="234">
        <f t="shared" si="11"/>
        <v>732.54629999999997</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244" t="s">
        <v>388</v>
      </c>
      <c r="C610" s="243" t="s">
        <v>924</v>
      </c>
      <c r="D610" s="243" t="s">
        <v>280</v>
      </c>
      <c r="E610" s="242">
        <v>1</v>
      </c>
      <c r="F610" s="158" t="s">
        <v>892</v>
      </c>
      <c r="G610" s="241"/>
      <c r="H610" s="241">
        <v>732.54629999999997</v>
      </c>
      <c r="I610" s="234">
        <f t="shared" si="11"/>
        <v>732.54629999999997</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383</v>
      </c>
      <c r="B611" s="244" t="s">
        <v>388</v>
      </c>
      <c r="C611" s="243" t="s">
        <v>924</v>
      </c>
      <c r="D611" s="243" t="s">
        <v>280</v>
      </c>
      <c r="E611" s="242">
        <v>1</v>
      </c>
      <c r="F611" s="157" t="s">
        <v>893</v>
      </c>
      <c r="G611" s="241"/>
      <c r="H611" s="241">
        <v>732.54629999999997</v>
      </c>
      <c r="I611" s="234">
        <f t="shared" si="11"/>
        <v>732.54629999999997</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841</v>
      </c>
      <c r="B612" s="244" t="s">
        <v>94</v>
      </c>
      <c r="C612" s="243" t="s">
        <v>924</v>
      </c>
      <c r="D612" s="243" t="s">
        <v>280</v>
      </c>
      <c r="E612" s="242">
        <v>1</v>
      </c>
      <c r="F612" s="157" t="s">
        <v>894</v>
      </c>
      <c r="G612" s="241"/>
      <c r="H612" s="241">
        <v>1200.6885</v>
      </c>
      <c r="I612" s="234">
        <f t="shared" si="11"/>
        <v>1200.6885</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244" t="s">
        <v>388</v>
      </c>
      <c r="C613" s="243" t="s">
        <v>924</v>
      </c>
      <c r="D613" s="243" t="s">
        <v>280</v>
      </c>
      <c r="E613" s="242">
        <v>1</v>
      </c>
      <c r="F613" s="157" t="s">
        <v>895</v>
      </c>
      <c r="G613" s="241"/>
      <c r="H613" s="241">
        <v>732.54629999999997</v>
      </c>
      <c r="I613" s="234">
        <f t="shared" si="11"/>
        <v>732.54629999999997</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244" t="s">
        <v>388</v>
      </c>
      <c r="C614" s="243" t="s">
        <v>924</v>
      </c>
      <c r="D614" s="243" t="s">
        <v>280</v>
      </c>
      <c r="E614" s="242">
        <v>1</v>
      </c>
      <c r="F614" s="160" t="s">
        <v>896</v>
      </c>
      <c r="G614" s="241"/>
      <c r="H614" s="241">
        <v>732.54629999999997</v>
      </c>
      <c r="I614" s="234">
        <f t="shared" si="11"/>
        <v>732.54629999999997</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383</v>
      </c>
      <c r="B615" s="244" t="s">
        <v>388</v>
      </c>
      <c r="C615" s="243" t="s">
        <v>924</v>
      </c>
      <c r="D615" s="243" t="s">
        <v>280</v>
      </c>
      <c r="E615" s="242">
        <v>1</v>
      </c>
      <c r="F615" s="157" t="s">
        <v>897</v>
      </c>
      <c r="G615" s="241"/>
      <c r="H615" s="241">
        <v>732.54629999999997</v>
      </c>
      <c r="I615" s="234">
        <f t="shared" si="11"/>
        <v>732.54629999999997</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842</v>
      </c>
      <c r="B616" s="244" t="s">
        <v>94</v>
      </c>
      <c r="C616" s="243" t="s">
        <v>924</v>
      </c>
      <c r="D616" s="243" t="s">
        <v>280</v>
      </c>
      <c r="E616" s="242">
        <v>1</v>
      </c>
      <c r="F616" s="158" t="s">
        <v>898</v>
      </c>
      <c r="G616" s="241"/>
      <c r="H616" s="241">
        <v>1200.6885</v>
      </c>
      <c r="I616" s="234">
        <f t="shared" si="11"/>
        <v>1200.6885</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244" t="s">
        <v>388</v>
      </c>
      <c r="C617" s="243" t="s">
        <v>924</v>
      </c>
      <c r="D617" s="243" t="s">
        <v>280</v>
      </c>
      <c r="E617" s="242">
        <v>1</v>
      </c>
      <c r="F617" s="158" t="s">
        <v>899</v>
      </c>
      <c r="G617" s="241"/>
      <c r="H617" s="241">
        <v>732.54629999999997</v>
      </c>
      <c r="I617" s="234">
        <f t="shared" si="11"/>
        <v>732.54629999999997</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244" t="s">
        <v>388</v>
      </c>
      <c r="C618" s="243" t="s">
        <v>924</v>
      </c>
      <c r="D618" s="243" t="s">
        <v>280</v>
      </c>
      <c r="E618" s="242">
        <v>1</v>
      </c>
      <c r="F618" s="156" t="s">
        <v>900</v>
      </c>
      <c r="G618" s="241"/>
      <c r="H618" s="241">
        <v>732.54629999999997</v>
      </c>
      <c r="I618" s="234">
        <f t="shared" si="11"/>
        <v>732.54629999999997</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383</v>
      </c>
      <c r="B619" s="244" t="s">
        <v>388</v>
      </c>
      <c r="C619" s="243" t="s">
        <v>924</v>
      </c>
      <c r="D619" s="243" t="s">
        <v>280</v>
      </c>
      <c r="E619" s="242">
        <v>1</v>
      </c>
      <c r="F619" s="157" t="s">
        <v>901</v>
      </c>
      <c r="G619" s="241"/>
      <c r="H619" s="241">
        <v>732.54629999999997</v>
      </c>
      <c r="I619" s="234">
        <f t="shared" si="11"/>
        <v>732.54629999999997</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843</v>
      </c>
      <c r="B620" s="244" t="s">
        <v>94</v>
      </c>
      <c r="C620" s="243" t="s">
        <v>924</v>
      </c>
      <c r="D620" s="243" t="s">
        <v>280</v>
      </c>
      <c r="E620" s="242">
        <v>1</v>
      </c>
      <c r="F620" s="157" t="s">
        <v>902</v>
      </c>
      <c r="G620" s="241"/>
      <c r="H620" s="241">
        <v>1200.6885</v>
      </c>
      <c r="I620" s="234">
        <f t="shared" si="11"/>
        <v>1200.6885</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244" t="s">
        <v>388</v>
      </c>
      <c r="C621" s="243" t="s">
        <v>924</v>
      </c>
      <c r="D621" s="243" t="s">
        <v>280</v>
      </c>
      <c r="E621" s="242">
        <v>1</v>
      </c>
      <c r="F621" s="157" t="s">
        <v>903</v>
      </c>
      <c r="G621" s="241"/>
      <c r="H621" s="241">
        <v>732.54629999999997</v>
      </c>
      <c r="I621" s="234">
        <f t="shared" si="11"/>
        <v>732.54629999999997</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244" t="s">
        <v>388</v>
      </c>
      <c r="C622" s="243" t="s">
        <v>924</v>
      </c>
      <c r="D622" s="243" t="s">
        <v>280</v>
      </c>
      <c r="E622" s="242">
        <v>1</v>
      </c>
      <c r="F622" s="157" t="s">
        <v>904</v>
      </c>
      <c r="G622" s="241"/>
      <c r="H622" s="241">
        <v>732.54629999999997</v>
      </c>
      <c r="I622" s="234">
        <f t="shared" si="11"/>
        <v>732.54629999999997</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383</v>
      </c>
      <c r="B623" s="244" t="s">
        <v>388</v>
      </c>
      <c r="C623" s="243" t="s">
        <v>924</v>
      </c>
      <c r="D623" s="243" t="s">
        <v>280</v>
      </c>
      <c r="E623" s="242">
        <v>1</v>
      </c>
      <c r="F623" s="157" t="s">
        <v>905</v>
      </c>
      <c r="G623" s="241"/>
      <c r="H623" s="241">
        <v>732.54629999999997</v>
      </c>
      <c r="I623" s="234">
        <f t="shared" si="11"/>
        <v>732.54629999999997</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844</v>
      </c>
      <c r="B624" s="244" t="s">
        <v>94</v>
      </c>
      <c r="C624" s="243" t="s">
        <v>924</v>
      </c>
      <c r="D624" s="243" t="s">
        <v>280</v>
      </c>
      <c r="E624" s="242">
        <v>1</v>
      </c>
      <c r="F624" s="156" t="s">
        <v>906</v>
      </c>
      <c r="G624" s="241"/>
      <c r="H624" s="241">
        <v>1200.6885</v>
      </c>
      <c r="I624" s="234">
        <f t="shared" si="11"/>
        <v>1200.6885</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244" t="s">
        <v>388</v>
      </c>
      <c r="C625" s="243" t="s">
        <v>924</v>
      </c>
      <c r="D625" s="243" t="s">
        <v>280</v>
      </c>
      <c r="E625" s="242">
        <v>1</v>
      </c>
      <c r="F625" s="157" t="s">
        <v>907</v>
      </c>
      <c r="G625" s="241"/>
      <c r="H625" s="241">
        <v>732.54629999999997</v>
      </c>
      <c r="I625" s="234">
        <f t="shared" si="11"/>
        <v>732.54629999999997</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244" t="s">
        <v>388</v>
      </c>
      <c r="C626" s="243" t="s">
        <v>924</v>
      </c>
      <c r="D626" s="243" t="s">
        <v>280</v>
      </c>
      <c r="E626" s="242">
        <v>1</v>
      </c>
      <c r="F626" s="158" t="s">
        <v>933</v>
      </c>
      <c r="G626" s="241"/>
      <c r="H626" s="241">
        <v>732.54629999999997</v>
      </c>
      <c r="I626" s="234">
        <f t="shared" si="11"/>
        <v>732.54629999999997</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383</v>
      </c>
      <c r="B627" s="244" t="s">
        <v>388</v>
      </c>
      <c r="C627" s="243" t="s">
        <v>924</v>
      </c>
      <c r="D627" s="243" t="s">
        <v>280</v>
      </c>
      <c r="E627" s="242">
        <v>1</v>
      </c>
      <c r="F627" s="157" t="s">
        <v>908</v>
      </c>
      <c r="G627" s="241"/>
      <c r="H627" s="241">
        <v>732.54629999999997</v>
      </c>
      <c r="I627" s="234">
        <f t="shared" si="11"/>
        <v>732.54629999999997</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845</v>
      </c>
      <c r="B628" s="244" t="s">
        <v>94</v>
      </c>
      <c r="C628" s="243" t="s">
        <v>924</v>
      </c>
      <c r="D628" s="243" t="s">
        <v>280</v>
      </c>
      <c r="E628" s="242">
        <v>1</v>
      </c>
      <c r="F628" s="151" t="s">
        <v>909</v>
      </c>
      <c r="G628" s="241"/>
      <c r="H628" s="241">
        <v>1200.6885</v>
      </c>
      <c r="I628" s="234">
        <f t="shared" si="11"/>
        <v>1200.6885</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244" t="s">
        <v>388</v>
      </c>
      <c r="C629" s="243" t="s">
        <v>924</v>
      </c>
      <c r="D629" s="243" t="s">
        <v>280</v>
      </c>
      <c r="E629" s="242">
        <v>1</v>
      </c>
      <c r="F629" s="157" t="s">
        <v>910</v>
      </c>
      <c r="G629" s="241"/>
      <c r="H629" s="241">
        <v>732.54629999999997</v>
      </c>
      <c r="I629" s="234">
        <f t="shared" si="11"/>
        <v>732.54629999999997</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244" t="s">
        <v>388</v>
      </c>
      <c r="C630" s="243" t="s">
        <v>924</v>
      </c>
      <c r="D630" s="243" t="s">
        <v>280</v>
      </c>
      <c r="E630" s="242">
        <v>1</v>
      </c>
      <c r="F630" s="158" t="s">
        <v>911</v>
      </c>
      <c r="G630" s="241"/>
      <c r="H630" s="241">
        <v>732.54629999999997</v>
      </c>
      <c r="I630" s="234">
        <f t="shared" si="11"/>
        <v>732.54629999999997</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383</v>
      </c>
      <c r="B631" s="244" t="s">
        <v>388</v>
      </c>
      <c r="C631" s="243" t="s">
        <v>924</v>
      </c>
      <c r="D631" s="243" t="s">
        <v>280</v>
      </c>
      <c r="E631" s="242">
        <v>1</v>
      </c>
      <c r="F631" s="151" t="s">
        <v>912</v>
      </c>
      <c r="G631" s="241"/>
      <c r="H631" s="241">
        <v>732.54629999999997</v>
      </c>
      <c r="I631" s="234">
        <f t="shared" si="11"/>
        <v>732.54629999999997</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846</v>
      </c>
      <c r="B632" s="244" t="s">
        <v>94</v>
      </c>
      <c r="C632" s="243" t="s">
        <v>924</v>
      </c>
      <c r="D632" s="243" t="s">
        <v>280</v>
      </c>
      <c r="E632" s="242">
        <v>1</v>
      </c>
      <c r="F632" s="156" t="s">
        <v>1042</v>
      </c>
      <c r="G632" s="241"/>
      <c r="H632" s="241">
        <v>1200.6885</v>
      </c>
      <c r="I632" s="234">
        <f t="shared" si="11"/>
        <v>1200.6885</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244" t="s">
        <v>388</v>
      </c>
      <c r="C633" s="243" t="s">
        <v>924</v>
      </c>
      <c r="D633" s="243" t="s">
        <v>280</v>
      </c>
      <c r="E633" s="242">
        <v>1</v>
      </c>
      <c r="F633" s="157" t="s">
        <v>914</v>
      </c>
      <c r="G633" s="241"/>
      <c r="H633" s="241">
        <v>732.54629999999997</v>
      </c>
      <c r="I633" s="234">
        <f t="shared" si="11"/>
        <v>732.54629999999997</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244" t="s">
        <v>388</v>
      </c>
      <c r="C634" s="243" t="s">
        <v>924</v>
      </c>
      <c r="D634" s="243" t="s">
        <v>280</v>
      </c>
      <c r="E634" s="242">
        <v>1</v>
      </c>
      <c r="F634" s="158" t="s">
        <v>1021</v>
      </c>
      <c r="G634" s="241"/>
      <c r="H634" s="241">
        <v>732.54629999999997</v>
      </c>
      <c r="I634" s="234">
        <f t="shared" si="11"/>
        <v>732.54629999999997</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383</v>
      </c>
      <c r="B635" s="244" t="s">
        <v>388</v>
      </c>
      <c r="C635" s="243" t="s">
        <v>924</v>
      </c>
      <c r="D635" s="243" t="s">
        <v>280</v>
      </c>
      <c r="E635" s="242">
        <v>1</v>
      </c>
      <c r="F635" s="157" t="s">
        <v>916</v>
      </c>
      <c r="G635" s="241"/>
      <c r="H635" s="241">
        <v>732.54629999999997</v>
      </c>
      <c r="I635" s="234">
        <f t="shared" si="11"/>
        <v>732.54629999999997</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847</v>
      </c>
      <c r="B636" s="244" t="s">
        <v>94</v>
      </c>
      <c r="C636" s="243" t="s">
        <v>924</v>
      </c>
      <c r="D636" s="243" t="s">
        <v>280</v>
      </c>
      <c r="E636" s="242">
        <v>1</v>
      </c>
      <c r="F636" s="158" t="s">
        <v>917</v>
      </c>
      <c r="G636" s="241"/>
      <c r="H636" s="241">
        <v>1200.6885</v>
      </c>
      <c r="I636" s="234">
        <f t="shared" si="11"/>
        <v>1200.6885</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244" t="s">
        <v>388</v>
      </c>
      <c r="C637" s="243" t="s">
        <v>924</v>
      </c>
      <c r="D637" s="243" t="s">
        <v>368</v>
      </c>
      <c r="E637" s="242">
        <v>1</v>
      </c>
      <c r="F637" s="157" t="s">
        <v>945</v>
      </c>
      <c r="G637" s="241"/>
      <c r="H637" s="241">
        <v>732.54629999999997</v>
      </c>
      <c r="I637" s="234">
        <f t="shared" si="11"/>
        <v>732.54629999999997</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244" t="s">
        <v>388</v>
      </c>
      <c r="C638" s="243" t="s">
        <v>924</v>
      </c>
      <c r="D638" s="243" t="s">
        <v>280</v>
      </c>
      <c r="E638" s="242">
        <v>1</v>
      </c>
      <c r="F638" s="157" t="s">
        <v>918</v>
      </c>
      <c r="G638" s="241"/>
      <c r="H638" s="241">
        <v>732.54629999999997</v>
      </c>
      <c r="I638" s="234">
        <f t="shared" si="11"/>
        <v>732.54629999999997</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x14ac:dyDescent="0.2">
      <c r="A639" s="155" t="s">
        <v>383</v>
      </c>
      <c r="B639" s="244" t="s">
        <v>388</v>
      </c>
      <c r="C639" s="243" t="s">
        <v>924</v>
      </c>
      <c r="D639" s="243" t="s">
        <v>280</v>
      </c>
      <c r="E639" s="242">
        <v>1</v>
      </c>
      <c r="F639" s="158" t="s">
        <v>919</v>
      </c>
      <c r="G639" s="241"/>
      <c r="H639" s="241">
        <v>732.54629999999997</v>
      </c>
      <c r="I639" s="234">
        <f t="shared" si="11"/>
        <v>732.54629999999997</v>
      </c>
      <c r="J639" s="131"/>
      <c r="K639" s="131"/>
      <c r="L639" s="131"/>
      <c r="M639" s="131"/>
      <c r="N639" s="131"/>
      <c r="O639" s="131"/>
      <c r="P639" s="131"/>
      <c r="Q639" s="131"/>
      <c r="R639" s="149"/>
      <c r="S639" s="149"/>
      <c r="T639" s="149"/>
      <c r="U639" s="149"/>
      <c r="V639" s="149"/>
      <c r="W639" s="149"/>
      <c r="X639" s="149"/>
      <c r="Y639" s="149"/>
      <c r="Z639" s="149"/>
      <c r="AA639" s="149"/>
      <c r="AB639" s="149"/>
      <c r="AC639" s="149"/>
      <c r="AD639" s="149"/>
    </row>
    <row r="640" spans="1:30" x14ac:dyDescent="0.2">
      <c r="A640" s="155" t="s">
        <v>848</v>
      </c>
      <c r="B640" s="244" t="s">
        <v>94</v>
      </c>
      <c r="C640" s="243" t="s">
        <v>924</v>
      </c>
      <c r="D640" s="243" t="s">
        <v>280</v>
      </c>
      <c r="E640" s="242">
        <v>1</v>
      </c>
      <c r="F640" s="157" t="s">
        <v>920</v>
      </c>
      <c r="G640" s="241"/>
      <c r="H640" s="241">
        <v>1200.6885</v>
      </c>
      <c r="I640" s="234">
        <f t="shared" si="11"/>
        <v>1200.6885</v>
      </c>
      <c r="J640" s="131"/>
      <c r="K640" s="131"/>
      <c r="L640" s="131"/>
      <c r="M640" s="131"/>
      <c r="N640" s="131"/>
      <c r="O640" s="131"/>
      <c r="P640" s="131"/>
      <c r="Q640" s="131"/>
      <c r="R640" s="149"/>
      <c r="S640" s="149"/>
      <c r="T640" s="149"/>
      <c r="U640" s="149"/>
      <c r="V640" s="149"/>
      <c r="W640" s="149"/>
      <c r="X640" s="149"/>
      <c r="Y640" s="149"/>
      <c r="Z640" s="149"/>
      <c r="AA640" s="149"/>
      <c r="AB640" s="149"/>
      <c r="AC640" s="149"/>
      <c r="AD640" s="149"/>
    </row>
    <row r="641" spans="1:30" x14ac:dyDescent="0.2">
      <c r="A641" s="155" t="s">
        <v>383</v>
      </c>
      <c r="B641" s="244" t="s">
        <v>388</v>
      </c>
      <c r="C641" s="243" t="s">
        <v>924</v>
      </c>
      <c r="D641" s="243" t="s">
        <v>280</v>
      </c>
      <c r="E641" s="242">
        <v>1</v>
      </c>
      <c r="F641" s="157" t="s">
        <v>921</v>
      </c>
      <c r="G641" s="241"/>
      <c r="H641" s="241">
        <v>732.54629999999997</v>
      </c>
      <c r="I641" s="234">
        <f t="shared" si="11"/>
        <v>732.54629999999997</v>
      </c>
      <c r="J641" s="131"/>
      <c r="K641" s="131"/>
      <c r="L641" s="131"/>
      <c r="M641" s="131"/>
      <c r="N641" s="131"/>
      <c r="O641" s="131"/>
      <c r="P641" s="131"/>
      <c r="Q641" s="131"/>
      <c r="R641" s="149"/>
      <c r="S641" s="149"/>
      <c r="T641" s="149"/>
      <c r="U641" s="149"/>
      <c r="V641" s="149"/>
      <c r="W641" s="149"/>
      <c r="X641" s="149"/>
      <c r="Y641" s="149"/>
      <c r="Z641" s="149"/>
      <c r="AA641" s="149"/>
      <c r="AB641" s="149"/>
      <c r="AC641" s="149"/>
      <c r="AD641" s="149"/>
    </row>
    <row r="642" spans="1:30" x14ac:dyDescent="0.2">
      <c r="A642" s="155" t="s">
        <v>383</v>
      </c>
      <c r="B642" s="244" t="s">
        <v>388</v>
      </c>
      <c r="C642" s="243" t="s">
        <v>924</v>
      </c>
      <c r="D642" s="243" t="s">
        <v>280</v>
      </c>
      <c r="E642" s="242">
        <v>1</v>
      </c>
      <c r="F642" s="156" t="s">
        <v>922</v>
      </c>
      <c r="G642" s="241"/>
      <c r="H642" s="241">
        <v>732.54629999999997</v>
      </c>
      <c r="I642" s="234">
        <f t="shared" si="11"/>
        <v>732.54629999999997</v>
      </c>
      <c r="J642" s="131"/>
      <c r="K642" s="131"/>
      <c r="L642" s="131"/>
      <c r="M642" s="131"/>
      <c r="N642" s="131"/>
      <c r="O642" s="131"/>
      <c r="P642" s="131"/>
      <c r="Q642" s="131"/>
      <c r="R642" s="149"/>
      <c r="S642" s="149"/>
      <c r="T642" s="149"/>
      <c r="U642" s="149"/>
      <c r="V642" s="149"/>
      <c r="W642" s="149"/>
      <c r="X642" s="149"/>
      <c r="Y642" s="149"/>
      <c r="Z642" s="149"/>
      <c r="AA642" s="149"/>
      <c r="AB642" s="149"/>
      <c r="AC642" s="149"/>
      <c r="AD642" s="149"/>
    </row>
    <row r="643" spans="1:30" x14ac:dyDescent="0.2">
      <c r="A643" s="155" t="s">
        <v>383</v>
      </c>
      <c r="B643" s="244" t="s">
        <v>388</v>
      </c>
      <c r="C643" s="243" t="s">
        <v>924</v>
      </c>
      <c r="D643" s="243" t="s">
        <v>280</v>
      </c>
      <c r="E643" s="242">
        <v>1</v>
      </c>
      <c r="F643" s="151" t="s">
        <v>923</v>
      </c>
      <c r="G643" s="241"/>
      <c r="H643" s="241">
        <v>732.54629999999997</v>
      </c>
      <c r="I643" s="234">
        <f t="shared" si="11"/>
        <v>732.54629999999997</v>
      </c>
      <c r="J643" s="131"/>
      <c r="K643" s="131"/>
      <c r="L643" s="131"/>
      <c r="M643" s="131"/>
      <c r="N643" s="131"/>
      <c r="O643" s="131"/>
      <c r="P643" s="131"/>
      <c r="Q643" s="131"/>
      <c r="R643" s="149"/>
      <c r="S643" s="149"/>
      <c r="T643" s="149"/>
      <c r="U643" s="149"/>
      <c r="V643" s="149"/>
      <c r="W643" s="149"/>
      <c r="X643" s="149"/>
      <c r="Y643" s="149"/>
      <c r="Z643" s="149"/>
      <c r="AA643" s="149"/>
      <c r="AB643" s="149"/>
      <c r="AC643" s="149"/>
      <c r="AD643" s="149"/>
    </row>
    <row r="644" spans="1:30" ht="38.25" x14ac:dyDescent="0.2">
      <c r="A644" s="233" t="s">
        <v>85</v>
      </c>
      <c r="B644" s="233" t="s">
        <v>86</v>
      </c>
      <c r="C644" s="232" t="s">
        <v>87</v>
      </c>
      <c r="D644" s="232" t="s">
        <v>88</v>
      </c>
      <c r="E644" s="232" t="s">
        <v>89</v>
      </c>
      <c r="F644" s="231"/>
      <c r="G644" s="232" t="s">
        <v>90</v>
      </c>
      <c r="H644" s="232" t="s">
        <v>91</v>
      </c>
      <c r="I644" s="232" t="s">
        <v>92</v>
      </c>
      <c r="J644" s="131"/>
      <c r="K644" s="131"/>
      <c r="L644" s="131"/>
      <c r="M644" s="131"/>
      <c r="N644" s="131"/>
      <c r="O644" s="131"/>
      <c r="P644" s="131"/>
      <c r="Q644" s="131"/>
      <c r="R644" s="138"/>
      <c r="S644" s="138"/>
      <c r="T644" s="138"/>
      <c r="U644" s="138"/>
      <c r="V644" s="138"/>
      <c r="W644" s="138"/>
      <c r="X644" s="138"/>
      <c r="Y644" s="138"/>
      <c r="Z644" s="138"/>
      <c r="AA644" s="138"/>
      <c r="AB644" s="138"/>
      <c r="AC644" s="138"/>
      <c r="AD644" s="138"/>
    </row>
    <row r="645" spans="1:30" x14ac:dyDescent="0.2">
      <c r="A645" s="235" t="s">
        <v>93</v>
      </c>
      <c r="B645" s="237" t="s">
        <v>94</v>
      </c>
      <c r="C645" s="236">
        <f>SUMIFS($E$136:$E$643,$B$136:$B$643,"FGS-1",$D$136:$D$643,"&lt;&gt;VAGO")</f>
        <v>86</v>
      </c>
      <c r="D645" s="236">
        <f>SUMIFS($E$136:$E$643,$B$136:$B$643,"FGS-1",$D$136:$D$643,"VAGO")</f>
        <v>2</v>
      </c>
      <c r="E645" s="236">
        <f t="shared" ref="E645:E650" si="12">C645+D645</f>
        <v>88</v>
      </c>
      <c r="F645" s="240"/>
      <c r="G645" s="234">
        <f>SUMIF($B$136:$B$643,"FGS-1",$G$136:$G$643)</f>
        <v>0</v>
      </c>
      <c r="H645" s="234">
        <f t="shared" ref="H645:H650" si="13">1200.69*C645</f>
        <v>103259.34000000001</v>
      </c>
      <c r="I645" s="234">
        <v>102058.65</v>
      </c>
      <c r="J645" s="131"/>
      <c r="K645" s="131"/>
      <c r="L645" s="131"/>
      <c r="M645" s="131"/>
      <c r="N645" s="131"/>
      <c r="O645" s="131"/>
      <c r="P645" s="131"/>
      <c r="Q645" s="131"/>
      <c r="R645" s="132"/>
      <c r="S645" s="132"/>
      <c r="T645" s="132"/>
      <c r="U645" s="132"/>
      <c r="V645" s="132"/>
      <c r="W645" s="132"/>
      <c r="X645" s="132"/>
      <c r="Y645" s="132"/>
      <c r="Z645" s="132"/>
      <c r="AA645" s="132"/>
      <c r="AB645" s="132"/>
      <c r="AC645" s="132"/>
      <c r="AD645" s="132"/>
    </row>
    <row r="646" spans="1:30" x14ac:dyDescent="0.2">
      <c r="A646" s="235" t="s">
        <v>95</v>
      </c>
      <c r="B646" s="237" t="s">
        <v>96</v>
      </c>
      <c r="C646" s="236">
        <f>SUMIFS($E$136:$E$643,$B$136:$B$643,"FGS-2",$D$136:$D$643,"&lt;&gt;VAGO")</f>
        <v>158</v>
      </c>
      <c r="D646" s="236">
        <f>SUMIFS($E$136:$E$643,$B$136:$B$643,"FGS-2",$D$136:$D$643,"VAGO")</f>
        <v>2</v>
      </c>
      <c r="E646" s="236">
        <f t="shared" si="12"/>
        <v>160</v>
      </c>
      <c r="F646" s="235"/>
      <c r="G646" s="234">
        <f>SUMIF($B$136:$B$643,"FGS-2",$G$136:$G$643)</f>
        <v>0</v>
      </c>
      <c r="H646" s="234">
        <f t="shared" si="13"/>
        <v>189709.02000000002</v>
      </c>
      <c r="I646" s="234">
        <v>184906.26</v>
      </c>
      <c r="J646" s="131"/>
      <c r="K646" s="131"/>
      <c r="L646" s="131"/>
      <c r="M646" s="131"/>
      <c r="N646" s="131"/>
      <c r="O646" s="131"/>
      <c r="P646" s="131"/>
      <c r="Q646" s="131"/>
      <c r="R646" s="132"/>
      <c r="S646" s="132"/>
      <c r="T646" s="132"/>
      <c r="U646" s="132"/>
      <c r="V646" s="132"/>
      <c r="W646" s="132"/>
      <c r="X646" s="132"/>
      <c r="Y646" s="132"/>
      <c r="Z646" s="132"/>
      <c r="AA646" s="132"/>
      <c r="AB646" s="132"/>
      <c r="AC646" s="132"/>
      <c r="AD646" s="132"/>
    </row>
    <row r="647" spans="1:30" x14ac:dyDescent="0.2">
      <c r="A647" s="235" t="s">
        <v>97</v>
      </c>
      <c r="B647" s="237" t="s">
        <v>98</v>
      </c>
      <c r="C647" s="236">
        <f>SUMIFS($E$136:$E$643,$B$136:$B$643,"FGS-3",$D$136:$D$643,"&lt;&gt;VAGO")</f>
        <v>70</v>
      </c>
      <c r="D647" s="236">
        <f>SUMIFS($E$136:$E$643,$B$136:$B$643,"FGS-3",$D$136:$D$643,"VAGO")</f>
        <v>2</v>
      </c>
      <c r="E647" s="236">
        <f t="shared" si="12"/>
        <v>72</v>
      </c>
      <c r="F647" s="235"/>
      <c r="G647" s="234">
        <f>SUMIF($B$136:$B$643,"FGS-3",$G$136:$G$643)</f>
        <v>0</v>
      </c>
      <c r="H647" s="234">
        <f t="shared" si="13"/>
        <v>84048.3</v>
      </c>
      <c r="I647" s="234">
        <v>85248.99</v>
      </c>
      <c r="J647" s="131"/>
      <c r="K647" s="131"/>
      <c r="L647" s="131"/>
      <c r="M647" s="131"/>
      <c r="N647" s="131"/>
      <c r="O647" s="131"/>
      <c r="P647" s="131"/>
      <c r="Q647" s="131"/>
      <c r="R647" s="132"/>
      <c r="S647" s="132"/>
      <c r="T647" s="132"/>
      <c r="U647" s="132"/>
      <c r="V647" s="132"/>
      <c r="W647" s="132"/>
      <c r="X647" s="132"/>
      <c r="Y647" s="132"/>
      <c r="Z647" s="132"/>
      <c r="AA647" s="132"/>
      <c r="AB647" s="132"/>
      <c r="AC647" s="132"/>
      <c r="AD647" s="132"/>
    </row>
    <row r="648" spans="1:30" x14ac:dyDescent="0.2">
      <c r="A648" s="238" t="s">
        <v>99</v>
      </c>
      <c r="B648" s="239" t="s">
        <v>100</v>
      </c>
      <c r="C648" s="236">
        <f>SUMIFS($E$136:$E$643,$B$136:$B$643,"FGA-1",$D$136:$D$643,"&lt;&gt;VAGO")</f>
        <v>92</v>
      </c>
      <c r="D648" s="236">
        <f>SUMIFS($E$136:$E$643,$B$136:$B$643,"FGA-1",$D$136:$D$643,"VAGO")</f>
        <v>0</v>
      </c>
      <c r="E648" s="236">
        <f t="shared" si="12"/>
        <v>92</v>
      </c>
      <c r="F648" s="238"/>
      <c r="G648" s="234">
        <f>SUMIF($B$136:$B$643,"FGA-1",$G$136:$G$643)</f>
        <v>0</v>
      </c>
      <c r="H648" s="234">
        <f t="shared" si="13"/>
        <v>110463.48000000001</v>
      </c>
      <c r="I648" s="234" t="s">
        <v>926</v>
      </c>
      <c r="J648" s="131"/>
      <c r="K648" s="131"/>
      <c r="L648" s="131"/>
      <c r="M648" s="131"/>
      <c r="N648" s="131"/>
      <c r="O648" s="131"/>
      <c r="P648" s="131"/>
      <c r="Q648" s="131"/>
      <c r="R648" s="132"/>
      <c r="S648" s="132"/>
      <c r="T648" s="132"/>
      <c r="U648" s="132"/>
      <c r="V648" s="132"/>
      <c r="W648" s="132"/>
      <c r="X648" s="132"/>
      <c r="Y648" s="132"/>
      <c r="Z648" s="132"/>
      <c r="AA648" s="132"/>
      <c r="AB648" s="132"/>
      <c r="AC648" s="132"/>
      <c r="AD648" s="132"/>
    </row>
    <row r="649" spans="1:30" x14ac:dyDescent="0.2">
      <c r="A649" s="235" t="s">
        <v>101</v>
      </c>
      <c r="B649" s="237" t="s">
        <v>102</v>
      </c>
      <c r="C649" s="236">
        <f>SUMIFS($E$136:$E$643,$B$136:$B$643,"FGA-2",$D$136:$D$643,"&lt;&gt;VAGO")</f>
        <v>70</v>
      </c>
      <c r="D649" s="236">
        <f>SUMIFS($E$136:$E$643,$B$136:$B$643,"FGA-2",$D$136:$D$643,"VAGO")</f>
        <v>3</v>
      </c>
      <c r="E649" s="236">
        <f t="shared" si="12"/>
        <v>73</v>
      </c>
      <c r="F649" s="238"/>
      <c r="G649" s="234">
        <f>SUMIF($B$136:$B$643,"FGA-2",$G$136:$G$643)</f>
        <v>0</v>
      </c>
      <c r="H649" s="234">
        <f t="shared" si="13"/>
        <v>84048.3</v>
      </c>
      <c r="I649" s="234">
        <v>81646.92</v>
      </c>
      <c r="J649" s="131"/>
      <c r="K649" s="131"/>
      <c r="L649" s="131"/>
      <c r="M649" s="131"/>
      <c r="N649" s="131"/>
      <c r="O649" s="131"/>
      <c r="P649" s="131"/>
      <c r="Q649" s="131"/>
      <c r="R649" s="132"/>
      <c r="S649" s="132"/>
      <c r="T649" s="132"/>
      <c r="U649" s="132"/>
      <c r="V649" s="132"/>
      <c r="W649" s="132"/>
      <c r="X649" s="132"/>
      <c r="Y649" s="132"/>
      <c r="Z649" s="132"/>
      <c r="AA649" s="132"/>
      <c r="AB649" s="132"/>
      <c r="AC649" s="132"/>
      <c r="AD649" s="132"/>
    </row>
    <row r="650" spans="1:30" x14ac:dyDescent="0.2">
      <c r="A650" s="235" t="s">
        <v>103</v>
      </c>
      <c r="B650" s="237" t="s">
        <v>104</v>
      </c>
      <c r="C650" s="236">
        <f>SUMIFS($E$136:$E$643,$B$136:$B$643,"FGA-3",$D$136:$D$643,"&lt;&gt;VAGO")</f>
        <v>23</v>
      </c>
      <c r="D650" s="236">
        <f>SUMIFS($E$136:$E$643,$B$136:$B$643,"FGA-3",$D$136:$D$643,"VAGO")</f>
        <v>0</v>
      </c>
      <c r="E650" s="236">
        <f t="shared" si="12"/>
        <v>23</v>
      </c>
      <c r="F650" s="235"/>
      <c r="G650" s="234">
        <f>SUMIF($B$136:$B$643,"FGA-3",$G$136:$G$643)</f>
        <v>0</v>
      </c>
      <c r="H650" s="234">
        <f t="shared" si="13"/>
        <v>27615.870000000003</v>
      </c>
      <c r="I650" s="234">
        <v>27615.87</v>
      </c>
      <c r="J650" s="131"/>
      <c r="K650" s="131"/>
      <c r="L650" s="131"/>
      <c r="M650" s="131"/>
      <c r="N650" s="131"/>
      <c r="O650" s="131"/>
      <c r="P650" s="131"/>
      <c r="Q650" s="131"/>
      <c r="R650" s="138"/>
      <c r="S650" s="138"/>
      <c r="T650" s="138"/>
      <c r="U650" s="138"/>
      <c r="V650" s="138"/>
      <c r="W650" s="138"/>
      <c r="X650" s="138"/>
      <c r="Y650" s="138"/>
      <c r="Z650" s="138"/>
      <c r="AA650" s="138"/>
      <c r="AB650" s="138"/>
      <c r="AC650" s="138"/>
      <c r="AD650" s="138"/>
    </row>
    <row r="651" spans="1:30" ht="25.5" x14ac:dyDescent="0.2">
      <c r="A651" s="233" t="s">
        <v>105</v>
      </c>
      <c r="B651" s="231"/>
      <c r="C651" s="232">
        <f>SUM(C645:C650)</f>
        <v>499</v>
      </c>
      <c r="D651" s="232">
        <f>SUM(D645:D650)</f>
        <v>9</v>
      </c>
      <c r="E651" s="232">
        <f>SUM(E645:E650)</f>
        <v>508</v>
      </c>
      <c r="F651" s="231"/>
      <c r="G651" s="230">
        <f>SUM(G645:G650)</f>
        <v>0</v>
      </c>
      <c r="H651" s="230">
        <f>SUM(H645:H650)</f>
        <v>599144.31000000006</v>
      </c>
      <c r="I651" s="230">
        <f>SUM(I645:I650)</f>
        <v>481476.69</v>
      </c>
      <c r="J651" s="131"/>
      <c r="K651" s="131"/>
      <c r="L651" s="131"/>
      <c r="M651" s="131"/>
      <c r="N651" s="131"/>
      <c r="O651" s="131"/>
      <c r="P651" s="131"/>
      <c r="Q651" s="131"/>
      <c r="R651" s="138"/>
      <c r="S651" s="138"/>
      <c r="T651" s="138"/>
      <c r="U651" s="138"/>
      <c r="V651" s="138"/>
      <c r="W651" s="138"/>
      <c r="X651" s="138"/>
      <c r="Y651" s="138"/>
      <c r="Z651" s="138"/>
      <c r="AA651" s="138"/>
      <c r="AB651" s="138"/>
      <c r="AC651" s="138"/>
      <c r="AD651" s="138"/>
    </row>
    <row r="652" spans="1:30" ht="33" customHeight="1" x14ac:dyDescent="0.2">
      <c r="A652" s="130"/>
      <c r="B652" s="130"/>
      <c r="C652" s="130"/>
      <c r="D652" s="130"/>
      <c r="E652" s="130"/>
      <c r="F652" s="130"/>
      <c r="G652" s="130"/>
      <c r="H652" s="130"/>
      <c r="I652" s="129"/>
      <c r="J652" s="129"/>
      <c r="K652" s="133"/>
      <c r="L652" s="129"/>
      <c r="M652" s="129"/>
      <c r="N652" s="129"/>
      <c r="O652" s="129"/>
      <c r="P652" s="129"/>
      <c r="Q652" s="129"/>
      <c r="R652" s="132"/>
      <c r="S652" s="132"/>
      <c r="T652" s="132"/>
      <c r="U652" s="132"/>
      <c r="V652" s="132"/>
      <c r="W652" s="132"/>
      <c r="X652" s="132"/>
      <c r="Y652" s="132"/>
      <c r="Z652" s="132"/>
      <c r="AA652" s="132"/>
      <c r="AB652" s="132"/>
      <c r="AC652" s="132"/>
      <c r="AD652" s="132"/>
    </row>
    <row r="653" spans="1:30" ht="45" x14ac:dyDescent="0.2">
      <c r="A653" s="137"/>
      <c r="B653" s="137"/>
      <c r="C653" s="136" t="s">
        <v>106</v>
      </c>
      <c r="D653" s="136" t="s">
        <v>107</v>
      </c>
      <c r="E653" s="136" t="s">
        <v>108</v>
      </c>
      <c r="F653" s="135"/>
      <c r="G653" s="136" t="s">
        <v>109</v>
      </c>
      <c r="H653" s="136" t="s">
        <v>110</v>
      </c>
      <c r="I653" s="136" t="s">
        <v>111</v>
      </c>
      <c r="J653" s="129"/>
      <c r="K653" s="133"/>
      <c r="L653" s="129"/>
      <c r="M653" s="129"/>
      <c r="N653" s="129"/>
      <c r="O653" s="129"/>
      <c r="P653" s="129"/>
      <c r="Q653" s="129"/>
      <c r="R653" s="132"/>
      <c r="S653" s="132"/>
      <c r="T653" s="132"/>
      <c r="U653" s="132"/>
      <c r="V653" s="132"/>
      <c r="W653" s="132"/>
      <c r="X653" s="132"/>
      <c r="Y653" s="132"/>
      <c r="Z653" s="132"/>
      <c r="AA653" s="132"/>
      <c r="AB653" s="132"/>
      <c r="AC653" s="132"/>
      <c r="AD653" s="132"/>
    </row>
    <row r="654" spans="1:30" ht="30" x14ac:dyDescent="0.2">
      <c r="A654" s="137" t="s">
        <v>112</v>
      </c>
      <c r="B654" s="135"/>
      <c r="C654" s="136">
        <f>SUM(C81+C132+C651)</f>
        <v>596</v>
      </c>
      <c r="D654" s="136">
        <f>SUM(D81+D132+D651)</f>
        <v>11</v>
      </c>
      <c r="E654" s="136">
        <f>SUM(E81+E132+E651)</f>
        <v>606</v>
      </c>
      <c r="F654" s="135"/>
      <c r="G654" s="134">
        <f>SUM(H81+G132+G651)</f>
        <v>61163.877592000004</v>
      </c>
      <c r="H654" s="134">
        <f>SUM(I81+H132+H651)</f>
        <v>956068.83980800002</v>
      </c>
      <c r="I654" s="134">
        <f>SUM(J81+I132+I651)</f>
        <v>899565.09740000009</v>
      </c>
      <c r="J654" s="129"/>
      <c r="K654" s="133"/>
      <c r="L654" s="129"/>
      <c r="M654" s="129"/>
      <c r="N654" s="129"/>
      <c r="O654" s="129"/>
      <c r="P654" s="129"/>
      <c r="Q654" s="129"/>
      <c r="R654" s="132"/>
      <c r="S654" s="132"/>
      <c r="T654" s="132"/>
      <c r="U654" s="132"/>
      <c r="V654" s="132"/>
      <c r="W654" s="132"/>
      <c r="X654" s="132"/>
      <c r="Y654" s="132"/>
      <c r="Z654" s="132"/>
      <c r="AA654" s="132"/>
      <c r="AB654" s="132"/>
      <c r="AC654" s="132"/>
      <c r="AD654" s="132"/>
    </row>
    <row r="655" spans="1:30" ht="30" customHeight="1" x14ac:dyDescent="0.2">
      <c r="A655" s="130"/>
      <c r="B655" s="130"/>
      <c r="C655" s="130"/>
      <c r="D655" s="130"/>
      <c r="E655" s="130"/>
      <c r="F655" s="130"/>
      <c r="G655" s="130"/>
      <c r="H655" s="130"/>
      <c r="I655" s="129"/>
      <c r="J655" s="129"/>
      <c r="K655" s="133"/>
      <c r="L655" s="129"/>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87" t="s">
        <v>113</v>
      </c>
      <c r="B656" s="282"/>
      <c r="C656" s="282"/>
      <c r="D656" s="282"/>
      <c r="E656" s="282"/>
      <c r="F656" s="283"/>
      <c r="G656" s="131"/>
      <c r="H656" s="130"/>
      <c r="I656" s="130"/>
      <c r="J656" s="130"/>
      <c r="K656" s="131"/>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88" t="s">
        <v>114</v>
      </c>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88" t="s">
        <v>115</v>
      </c>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4" t="s">
        <v>116</v>
      </c>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4" t="s">
        <v>117</v>
      </c>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4" t="s">
        <v>118</v>
      </c>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4"/>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x14ac:dyDescent="0.2">
      <c r="A663" s="294"/>
      <c r="B663" s="282"/>
      <c r="C663" s="282"/>
      <c r="D663" s="282"/>
      <c r="E663" s="282"/>
      <c r="F663" s="283"/>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x14ac:dyDescent="0.2">
      <c r="A664" s="293"/>
      <c r="B664" s="282"/>
      <c r="C664" s="282"/>
      <c r="D664" s="282"/>
      <c r="E664" s="282"/>
      <c r="F664" s="283"/>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93"/>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93"/>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93"/>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93"/>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ht="32.25" customHeight="1" x14ac:dyDescent="0.2">
      <c r="A669" s="295"/>
      <c r="B669" s="290"/>
      <c r="C669" s="290"/>
      <c r="D669" s="290"/>
      <c r="E669" s="290"/>
      <c r="F669" s="290"/>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7" t="s">
        <v>119</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96" t="s">
        <v>120</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121</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122</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123</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124</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125</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126</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127</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128</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129</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130</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131</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132</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133</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134</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135</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136</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137</v>
      </c>
      <c r="B688" s="282"/>
      <c r="C688" s="282"/>
      <c r="D688" s="282"/>
      <c r="E688" s="282"/>
      <c r="F688" s="283"/>
      <c r="G688" s="131"/>
      <c r="H688" s="130"/>
      <c r="I688" s="130"/>
      <c r="J688" s="130"/>
      <c r="K688" s="130"/>
      <c r="L688" s="130"/>
      <c r="M688" s="129"/>
      <c r="N688" s="129"/>
      <c r="O688" s="129"/>
      <c r="P688" s="129"/>
      <c r="Q688" s="129"/>
      <c r="R688" s="132"/>
      <c r="S688" s="132"/>
      <c r="T688" s="132"/>
      <c r="U688" s="132"/>
      <c r="V688" s="132"/>
      <c r="W688" s="132"/>
      <c r="X688" s="132"/>
      <c r="Y688" s="132"/>
      <c r="Z688" s="132"/>
      <c r="AA688" s="132"/>
      <c r="AB688" s="132"/>
      <c r="AC688" s="132"/>
      <c r="AD688" s="132"/>
    </row>
    <row r="689" spans="1:30" x14ac:dyDescent="0.2">
      <c r="A689" s="281" t="s">
        <v>138</v>
      </c>
      <c r="B689" s="282"/>
      <c r="C689" s="282"/>
      <c r="D689" s="282"/>
      <c r="E689" s="282"/>
      <c r="F689" s="283"/>
      <c r="G689" s="131"/>
      <c r="H689" s="130"/>
      <c r="I689" s="130"/>
      <c r="J689" s="130"/>
      <c r="K689" s="130"/>
      <c r="L689" s="130"/>
      <c r="M689" s="129"/>
      <c r="N689" s="129"/>
      <c r="O689" s="129"/>
      <c r="P689" s="129"/>
      <c r="Q689" s="129"/>
      <c r="R689" s="132"/>
      <c r="S689" s="132"/>
      <c r="T689" s="132"/>
      <c r="U689" s="132"/>
      <c r="V689" s="132"/>
      <c r="W689" s="132"/>
      <c r="X689" s="132"/>
      <c r="Y689" s="132"/>
      <c r="Z689" s="132"/>
      <c r="AA689" s="132"/>
      <c r="AB689" s="132"/>
      <c r="AC689" s="132"/>
      <c r="AD689" s="132"/>
    </row>
    <row r="690" spans="1:30" x14ac:dyDescent="0.2">
      <c r="A690" s="281" t="s">
        <v>139</v>
      </c>
      <c r="B690" s="282"/>
      <c r="C690" s="282"/>
      <c r="D690" s="282"/>
      <c r="E690" s="282"/>
      <c r="F690" s="283"/>
      <c r="G690" s="131"/>
      <c r="H690" s="130"/>
      <c r="I690" s="130"/>
      <c r="J690" s="130"/>
      <c r="K690" s="130"/>
      <c r="L690" s="130"/>
      <c r="M690" s="129"/>
      <c r="N690" s="129"/>
      <c r="O690" s="129"/>
      <c r="P690" s="129"/>
      <c r="Q690" s="129"/>
      <c r="R690" s="132"/>
      <c r="S690" s="132"/>
      <c r="T690" s="132"/>
      <c r="U690" s="132"/>
      <c r="V690" s="132"/>
      <c r="W690" s="132"/>
      <c r="X690" s="132"/>
      <c r="Y690" s="132"/>
      <c r="Z690" s="132"/>
      <c r="AA690" s="132"/>
      <c r="AB690" s="132"/>
      <c r="AC690" s="132"/>
      <c r="AD690" s="132"/>
    </row>
    <row r="691" spans="1:30" x14ac:dyDescent="0.2">
      <c r="A691" s="281" t="s">
        <v>140</v>
      </c>
      <c r="B691" s="282"/>
      <c r="C691" s="282"/>
      <c r="D691" s="282"/>
      <c r="E691" s="282"/>
      <c r="F691" s="283"/>
      <c r="G691" s="131"/>
      <c r="H691" s="130"/>
      <c r="I691" s="130"/>
      <c r="J691" s="130"/>
      <c r="K691" s="130"/>
      <c r="L691" s="130"/>
      <c r="M691" s="129"/>
      <c r="N691" s="129"/>
      <c r="O691" s="129"/>
      <c r="P691" s="129"/>
      <c r="Q691" s="129"/>
      <c r="R691" s="132"/>
      <c r="S691" s="132"/>
      <c r="T691" s="132"/>
      <c r="U691" s="132"/>
      <c r="V691" s="132"/>
      <c r="W691" s="132"/>
      <c r="X691" s="132"/>
      <c r="Y691" s="132"/>
      <c r="Z691" s="132"/>
      <c r="AA691" s="132"/>
      <c r="AB691" s="132"/>
      <c r="AC691" s="132"/>
      <c r="AD691" s="132"/>
    </row>
    <row r="692" spans="1:30" x14ac:dyDescent="0.2">
      <c r="A692" s="281" t="s">
        <v>141</v>
      </c>
      <c r="B692" s="282"/>
      <c r="C692" s="282"/>
      <c r="D692" s="282"/>
      <c r="E692" s="282"/>
      <c r="F692" s="283"/>
      <c r="G692" s="131"/>
      <c r="H692" s="130"/>
      <c r="I692" s="130"/>
      <c r="J692" s="130"/>
      <c r="K692" s="130"/>
      <c r="L692" s="130"/>
      <c r="M692" s="129"/>
      <c r="N692" s="129"/>
      <c r="O692" s="129"/>
      <c r="P692" s="129"/>
      <c r="Q692" s="129"/>
      <c r="R692" s="132"/>
      <c r="S692" s="132"/>
      <c r="T692" s="132"/>
      <c r="U692" s="132"/>
      <c r="V692" s="132"/>
      <c r="W692" s="132"/>
      <c r="X692" s="132"/>
      <c r="Y692" s="132"/>
      <c r="Z692" s="132"/>
      <c r="AA692" s="132"/>
      <c r="AB692" s="132"/>
      <c r="AC692" s="132"/>
      <c r="AD692" s="132"/>
    </row>
    <row r="693" spans="1:30" x14ac:dyDescent="0.2">
      <c r="A693" s="281" t="s">
        <v>142</v>
      </c>
      <c r="B693" s="282"/>
      <c r="C693" s="282"/>
      <c r="D693" s="282"/>
      <c r="E693" s="282"/>
      <c r="F693" s="283"/>
      <c r="G693" s="131"/>
      <c r="H693" s="130"/>
      <c r="I693" s="130"/>
      <c r="J693" s="130"/>
      <c r="K693" s="130"/>
      <c r="L693" s="130"/>
      <c r="M693" s="129"/>
      <c r="N693" s="129"/>
      <c r="O693" s="129"/>
      <c r="P693" s="129"/>
      <c r="Q693" s="129"/>
      <c r="R693" s="132"/>
      <c r="S693" s="132"/>
      <c r="T693" s="132"/>
      <c r="U693" s="132"/>
      <c r="V693" s="132"/>
      <c r="W693" s="132"/>
      <c r="X693" s="132"/>
      <c r="Y693" s="132"/>
      <c r="Z693" s="132"/>
      <c r="AA693" s="132"/>
      <c r="AB693" s="132"/>
      <c r="AC693" s="132"/>
      <c r="AD693" s="132"/>
    </row>
    <row r="694" spans="1:30" x14ac:dyDescent="0.2">
      <c r="A694" s="281" t="s">
        <v>143</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144</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145</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146</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147</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148</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149</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150</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151</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152</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153</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154</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x14ac:dyDescent="0.2">
      <c r="A706" s="281" t="s">
        <v>155</v>
      </c>
      <c r="B706" s="282"/>
      <c r="C706" s="282"/>
      <c r="D706" s="282"/>
      <c r="E706" s="282"/>
      <c r="F706" s="283"/>
      <c r="G706" s="131"/>
      <c r="H706" s="130"/>
      <c r="I706" s="130"/>
      <c r="J706" s="130"/>
      <c r="K706" s="130"/>
      <c r="L706" s="130"/>
      <c r="M706" s="129"/>
      <c r="N706" s="129"/>
      <c r="O706" s="129"/>
      <c r="P706" s="129"/>
      <c r="Q706" s="129"/>
      <c r="R706" s="127"/>
      <c r="S706" s="127"/>
      <c r="T706" s="127"/>
      <c r="U706" s="127"/>
      <c r="V706" s="127"/>
      <c r="W706" s="127"/>
      <c r="X706" s="127"/>
      <c r="Y706" s="127"/>
      <c r="Z706" s="127"/>
      <c r="AA706" s="127"/>
      <c r="AB706" s="127"/>
      <c r="AC706" s="127"/>
      <c r="AD706" s="127"/>
    </row>
    <row r="707" spans="1:30" x14ac:dyDescent="0.2">
      <c r="A707" s="281" t="s">
        <v>156</v>
      </c>
      <c r="B707" s="282"/>
      <c r="C707" s="282"/>
      <c r="D707" s="282"/>
      <c r="E707" s="282"/>
      <c r="F707" s="283"/>
      <c r="G707" s="131"/>
      <c r="H707" s="130"/>
      <c r="I707" s="130"/>
      <c r="J707" s="130"/>
      <c r="K707" s="130"/>
      <c r="L707" s="130"/>
      <c r="M707" s="129"/>
      <c r="N707" s="129"/>
      <c r="O707" s="129"/>
      <c r="P707" s="129"/>
      <c r="Q707" s="129"/>
      <c r="R707" s="127"/>
      <c r="S707" s="127"/>
      <c r="T707" s="127"/>
      <c r="U707" s="127"/>
      <c r="V707" s="127"/>
      <c r="W707" s="127"/>
      <c r="X707" s="127"/>
      <c r="Y707" s="127"/>
      <c r="Z707" s="127"/>
      <c r="AA707" s="127"/>
      <c r="AB707" s="127"/>
      <c r="AC707" s="127"/>
      <c r="AD707" s="127"/>
    </row>
    <row r="708" spans="1:30" x14ac:dyDescent="0.2">
      <c r="A708" s="281" t="s">
        <v>157</v>
      </c>
      <c r="B708" s="282"/>
      <c r="C708" s="282"/>
      <c r="D708" s="282"/>
      <c r="E708" s="282"/>
      <c r="F708" s="283"/>
      <c r="G708" s="131"/>
      <c r="H708" s="130"/>
      <c r="I708" s="130"/>
      <c r="J708" s="130"/>
      <c r="K708" s="130"/>
      <c r="L708" s="130"/>
      <c r="M708" s="129"/>
      <c r="N708" s="129"/>
      <c r="O708" s="129"/>
      <c r="P708" s="129"/>
      <c r="Q708" s="129"/>
      <c r="R708" s="127"/>
      <c r="S708" s="127"/>
      <c r="T708" s="127"/>
      <c r="U708" s="127"/>
      <c r="V708" s="127"/>
      <c r="W708" s="127"/>
      <c r="X708" s="127"/>
      <c r="Y708" s="127"/>
      <c r="Z708" s="127"/>
      <c r="AA708" s="127"/>
      <c r="AB708" s="127"/>
      <c r="AC708" s="127"/>
      <c r="AD708" s="127"/>
    </row>
    <row r="709" spans="1:30" x14ac:dyDescent="0.2">
      <c r="A709" s="281" t="s">
        <v>158</v>
      </c>
      <c r="B709" s="282"/>
      <c r="C709" s="282"/>
      <c r="D709" s="282"/>
      <c r="E709" s="282"/>
      <c r="F709" s="283"/>
      <c r="G709" s="131"/>
      <c r="H709" s="130"/>
      <c r="I709" s="130"/>
      <c r="J709" s="130"/>
      <c r="K709" s="130"/>
      <c r="L709" s="130"/>
      <c r="M709" s="129"/>
      <c r="N709" s="129"/>
      <c r="O709" s="129"/>
      <c r="P709" s="129"/>
      <c r="Q709" s="129"/>
      <c r="R709" s="127"/>
      <c r="S709" s="127"/>
      <c r="T709" s="127"/>
      <c r="U709" s="127"/>
      <c r="V709" s="127"/>
      <c r="W709" s="127"/>
      <c r="X709" s="127"/>
      <c r="Y709" s="127"/>
      <c r="Z709" s="127"/>
      <c r="AA709" s="127"/>
      <c r="AB709" s="127"/>
      <c r="AC709" s="127"/>
      <c r="AD709" s="127"/>
    </row>
    <row r="710" spans="1:30" x14ac:dyDescent="0.2">
      <c r="A710" s="281" t="s">
        <v>159</v>
      </c>
      <c r="B710" s="282"/>
      <c r="C710" s="282"/>
      <c r="D710" s="282"/>
      <c r="E710" s="282"/>
      <c r="F710" s="283"/>
      <c r="G710" s="131"/>
      <c r="H710" s="130"/>
      <c r="I710" s="130"/>
      <c r="J710" s="130"/>
      <c r="K710" s="130"/>
      <c r="L710" s="130"/>
      <c r="M710" s="129"/>
      <c r="N710" s="129"/>
      <c r="O710" s="129"/>
      <c r="P710" s="129"/>
      <c r="Q710" s="129"/>
      <c r="R710" s="127"/>
      <c r="S710" s="127"/>
      <c r="T710" s="127"/>
      <c r="U710" s="127"/>
      <c r="V710" s="127"/>
      <c r="W710" s="127"/>
      <c r="X710" s="127"/>
      <c r="Y710" s="127"/>
      <c r="Z710" s="127"/>
      <c r="AA710" s="127"/>
      <c r="AB710" s="127"/>
      <c r="AC710" s="127"/>
      <c r="AD710" s="127"/>
    </row>
    <row r="711" spans="1:30" x14ac:dyDescent="0.2">
      <c r="A711" s="281" t="s">
        <v>160</v>
      </c>
      <c r="B711" s="282"/>
      <c r="C711" s="282"/>
      <c r="D711" s="282"/>
      <c r="E711" s="282"/>
      <c r="F711" s="283"/>
      <c r="G711" s="131"/>
      <c r="H711" s="130"/>
      <c r="I711" s="130"/>
      <c r="J711" s="130"/>
      <c r="K711" s="130"/>
      <c r="L711" s="130"/>
      <c r="M711" s="129"/>
      <c r="N711" s="129"/>
      <c r="O711" s="129"/>
      <c r="P711" s="129"/>
      <c r="Q711" s="129"/>
      <c r="R711" s="127"/>
      <c r="S711" s="127"/>
      <c r="T711" s="127"/>
      <c r="U711" s="127"/>
      <c r="V711" s="127"/>
      <c r="W711" s="127"/>
      <c r="X711" s="127"/>
      <c r="Y711" s="127"/>
      <c r="Z711" s="127"/>
      <c r="AA711" s="127"/>
      <c r="AB711" s="127"/>
      <c r="AC711" s="127"/>
      <c r="AD711" s="127"/>
    </row>
    <row r="712" spans="1:30" ht="14.25" x14ac:dyDescent="0.2">
      <c r="A712" s="281" t="s">
        <v>161</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162</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163</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164</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165</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166</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167</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168</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169</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170</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171</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172</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173</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174</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281" t="s">
        <v>175</v>
      </c>
      <c r="B726" s="282"/>
      <c r="C726" s="282"/>
      <c r="D726" s="282"/>
      <c r="E726" s="282"/>
      <c r="F726" s="283"/>
      <c r="G726" s="128"/>
      <c r="H726" s="128"/>
      <c r="I726" s="128"/>
      <c r="J726" s="128"/>
      <c r="K726" s="128"/>
      <c r="L726" s="128"/>
      <c r="M726" s="128"/>
      <c r="N726" s="128"/>
      <c r="O726" s="128"/>
      <c r="P726" s="128"/>
      <c r="Q726" s="128"/>
      <c r="R726" s="127"/>
      <c r="S726" s="127"/>
      <c r="T726" s="127"/>
      <c r="U726" s="127"/>
      <c r="V726" s="127"/>
      <c r="W726" s="127"/>
      <c r="X726" s="127"/>
      <c r="Y726" s="127"/>
      <c r="Z726" s="127"/>
      <c r="AA726" s="127"/>
      <c r="AB726" s="127"/>
      <c r="AC726" s="127"/>
      <c r="AD726" s="127"/>
    </row>
    <row r="727" spans="1:30" ht="14.25" x14ac:dyDescent="0.2">
      <c r="A727" s="281" t="s">
        <v>176</v>
      </c>
      <c r="B727" s="282"/>
      <c r="C727" s="282"/>
      <c r="D727" s="282"/>
      <c r="E727" s="282"/>
      <c r="F727" s="283"/>
      <c r="G727" s="128"/>
      <c r="H727" s="128"/>
      <c r="I727" s="128"/>
      <c r="J727" s="128"/>
      <c r="K727" s="128"/>
      <c r="L727" s="128"/>
      <c r="M727" s="128"/>
      <c r="N727" s="128"/>
      <c r="O727" s="128"/>
      <c r="P727" s="128"/>
      <c r="Q727" s="128"/>
      <c r="R727" s="127"/>
      <c r="S727" s="127"/>
      <c r="T727" s="127"/>
      <c r="U727" s="127"/>
      <c r="V727" s="127"/>
      <c r="W727" s="127"/>
      <c r="X727" s="127"/>
      <c r="Y727" s="127"/>
      <c r="Z727" s="127"/>
      <c r="AA727" s="127"/>
      <c r="AB727" s="127"/>
      <c r="AC727" s="127"/>
      <c r="AD727" s="127"/>
    </row>
    <row r="728" spans="1:30" ht="14.25" x14ac:dyDescent="0.2">
      <c r="A728" s="281" t="s">
        <v>177</v>
      </c>
      <c r="B728" s="282"/>
      <c r="C728" s="282"/>
      <c r="D728" s="282"/>
      <c r="E728" s="282"/>
      <c r="F728" s="283"/>
      <c r="G728" s="128"/>
      <c r="H728" s="128"/>
      <c r="I728" s="128"/>
      <c r="J728" s="128"/>
      <c r="K728" s="128"/>
      <c r="L728" s="128"/>
      <c r="M728" s="128"/>
      <c r="N728" s="128"/>
      <c r="O728" s="128"/>
      <c r="P728" s="128"/>
      <c r="Q728" s="128"/>
      <c r="R728" s="127"/>
      <c r="S728" s="127"/>
      <c r="T728" s="127"/>
      <c r="U728" s="127"/>
      <c r="V728" s="127"/>
      <c r="W728" s="127"/>
      <c r="X728" s="127"/>
      <c r="Y728" s="127"/>
      <c r="Z728" s="127"/>
      <c r="AA728" s="127"/>
      <c r="AB728" s="127"/>
      <c r="AC728" s="127"/>
      <c r="AD728" s="127"/>
    </row>
    <row r="729" spans="1:30" ht="14.25" x14ac:dyDescent="0.2">
      <c r="A729" s="281" t="s">
        <v>178</v>
      </c>
      <c r="B729" s="282"/>
      <c r="C729" s="282"/>
      <c r="D729" s="282"/>
      <c r="E729" s="282"/>
      <c r="F729" s="283"/>
      <c r="G729" s="128"/>
      <c r="H729" s="128"/>
      <c r="I729" s="128"/>
      <c r="J729" s="128"/>
      <c r="K729" s="128"/>
      <c r="L729" s="128"/>
      <c r="M729" s="128"/>
      <c r="N729" s="128"/>
      <c r="O729" s="128"/>
      <c r="P729" s="128"/>
      <c r="Q729" s="128"/>
      <c r="R729" s="127"/>
      <c r="S729" s="127"/>
      <c r="T729" s="127"/>
      <c r="U729" s="127"/>
      <c r="V729" s="127"/>
      <c r="W729" s="127"/>
      <c r="X729" s="127"/>
      <c r="Y729" s="127"/>
      <c r="Z729" s="127"/>
      <c r="AA729" s="127"/>
      <c r="AB729" s="127"/>
      <c r="AC729" s="127"/>
      <c r="AD729" s="127"/>
    </row>
    <row r="730" spans="1:30" ht="14.25" x14ac:dyDescent="0.2">
      <c r="A730" s="281" t="s">
        <v>179</v>
      </c>
      <c r="B730" s="282"/>
      <c r="C730" s="282"/>
      <c r="D730" s="282"/>
      <c r="E730" s="282"/>
      <c r="F730" s="283"/>
      <c r="G730" s="128"/>
      <c r="H730" s="128"/>
      <c r="I730" s="128"/>
      <c r="J730" s="128"/>
      <c r="K730" s="128"/>
      <c r="L730" s="128"/>
      <c r="M730" s="128"/>
      <c r="N730" s="128"/>
      <c r="O730" s="128"/>
      <c r="P730" s="128"/>
      <c r="Q730" s="128"/>
      <c r="R730" s="127"/>
      <c r="S730" s="127"/>
      <c r="T730" s="127"/>
      <c r="U730" s="127"/>
      <c r="V730" s="127"/>
      <c r="W730" s="127"/>
      <c r="X730" s="127"/>
      <c r="Y730" s="127"/>
      <c r="Z730" s="127"/>
      <c r="AA730" s="127"/>
      <c r="AB730" s="127"/>
      <c r="AC730" s="127"/>
      <c r="AD730" s="127"/>
    </row>
    <row r="731" spans="1:30" ht="14.25" x14ac:dyDescent="0.2">
      <c r="A731" s="281" t="s">
        <v>180</v>
      </c>
      <c r="B731" s="282"/>
      <c r="C731" s="282"/>
      <c r="D731" s="282"/>
      <c r="E731" s="282"/>
      <c r="F731" s="283"/>
      <c r="G731" s="128"/>
      <c r="H731" s="128"/>
      <c r="I731" s="128"/>
      <c r="J731" s="128"/>
      <c r="K731" s="128"/>
      <c r="L731" s="128"/>
      <c r="M731" s="128"/>
      <c r="N731" s="128"/>
      <c r="O731" s="128"/>
      <c r="P731" s="128"/>
      <c r="Q731" s="128"/>
      <c r="R731" s="127"/>
      <c r="S731" s="127"/>
      <c r="T731" s="127"/>
      <c r="U731" s="127"/>
      <c r="V731" s="127"/>
      <c r="W731" s="127"/>
      <c r="X731" s="127"/>
      <c r="Y731" s="127"/>
      <c r="Z731" s="127"/>
      <c r="AA731" s="127"/>
      <c r="AB731" s="127"/>
      <c r="AC731" s="127"/>
      <c r="AD731" s="127"/>
    </row>
    <row r="732" spans="1:30" ht="14.25" x14ac:dyDescent="0.2">
      <c r="A732" s="126"/>
      <c r="B732" s="126"/>
      <c r="C732" s="126"/>
      <c r="D732" s="126"/>
      <c r="E732" s="126"/>
      <c r="F732" s="126"/>
      <c r="G732" s="126"/>
      <c r="H732" s="126"/>
      <c r="I732" s="126"/>
      <c r="J732" s="126"/>
      <c r="K732" s="126"/>
      <c r="L732" s="126"/>
      <c r="M732" s="126"/>
      <c r="N732" s="126"/>
      <c r="O732" s="126"/>
      <c r="P732" s="126"/>
      <c r="Q732" s="126"/>
    </row>
    <row r="733" spans="1:30" ht="14.25" x14ac:dyDescent="0.2">
      <c r="A733" s="126"/>
      <c r="B733" s="126"/>
      <c r="C733" s="126"/>
      <c r="D733" s="126"/>
      <c r="E733" s="126"/>
      <c r="F733" s="126"/>
      <c r="G733" s="126"/>
      <c r="H733" s="126"/>
      <c r="I733" s="126"/>
      <c r="J733" s="126"/>
      <c r="K733" s="126"/>
      <c r="L733" s="126"/>
      <c r="M733" s="126"/>
      <c r="N733" s="126"/>
      <c r="O733" s="126"/>
      <c r="P733" s="126"/>
      <c r="Q733" s="126"/>
    </row>
    <row r="734" spans="1:30" ht="14.25" x14ac:dyDescent="0.2">
      <c r="A734" s="126"/>
      <c r="B734" s="126"/>
      <c r="C734" s="126"/>
      <c r="D734" s="126"/>
      <c r="E734" s="126"/>
      <c r="F734" s="126"/>
      <c r="G734" s="126"/>
      <c r="H734" s="126"/>
      <c r="I734" s="126"/>
      <c r="J734" s="126"/>
      <c r="K734" s="126"/>
      <c r="L734" s="126"/>
      <c r="M734" s="126"/>
      <c r="N734" s="126"/>
      <c r="O734" s="126"/>
      <c r="P734" s="126"/>
      <c r="Q734" s="126"/>
    </row>
    <row r="735" spans="1:30" ht="14.25" x14ac:dyDescent="0.2">
      <c r="A735" s="126"/>
      <c r="B735" s="126"/>
      <c r="C735" s="126"/>
      <c r="D735" s="126"/>
      <c r="E735" s="126"/>
      <c r="F735" s="126"/>
      <c r="G735" s="126"/>
      <c r="H735" s="126"/>
      <c r="I735" s="126"/>
      <c r="J735" s="126"/>
      <c r="K735" s="126"/>
      <c r="L735" s="126"/>
      <c r="M735" s="126"/>
      <c r="N735" s="126"/>
      <c r="O735" s="126"/>
      <c r="P735" s="126"/>
      <c r="Q735" s="126"/>
    </row>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row r="1546" ht="14.25" x14ac:dyDescent="0.2"/>
    <row r="1547" ht="14.25" x14ac:dyDescent="0.2"/>
    <row r="1548" ht="14.25" x14ac:dyDescent="0.2"/>
    <row r="1549" ht="14.25" x14ac:dyDescent="0.2"/>
    <row r="1550" ht="14.25" x14ac:dyDescent="0.2"/>
    <row r="1551" ht="14.25" x14ac:dyDescent="0.2"/>
  </sheetData>
  <mergeCells count="83">
    <mergeCell ref="A696:F696"/>
    <mergeCell ref="A697:F697"/>
    <mergeCell ref="A689:F689"/>
    <mergeCell ref="A690:F690"/>
    <mergeCell ref="A691:F691"/>
    <mergeCell ref="A692:F692"/>
    <mergeCell ref="A693:F693"/>
    <mergeCell ref="A695:F695"/>
    <mergeCell ref="A685:F685"/>
    <mergeCell ref="A686:F686"/>
    <mergeCell ref="A687:F687"/>
    <mergeCell ref="A688:F688"/>
    <mergeCell ref="A694:F694"/>
    <mergeCell ref="A684:F684"/>
    <mergeCell ref="A673:F673"/>
    <mergeCell ref="A674:F674"/>
    <mergeCell ref="A675:F675"/>
    <mergeCell ref="A676:F676"/>
    <mergeCell ref="A677:F677"/>
    <mergeCell ref="A678:F678"/>
    <mergeCell ref="A679:F679"/>
    <mergeCell ref="A680:F680"/>
    <mergeCell ref="A681:F681"/>
    <mergeCell ref="A682:F682"/>
    <mergeCell ref="A683:F683"/>
    <mergeCell ref="A672:F672"/>
    <mergeCell ref="A661:F661"/>
    <mergeCell ref="A662:F662"/>
    <mergeCell ref="A663:F663"/>
    <mergeCell ref="A664:F664"/>
    <mergeCell ref="A665:F665"/>
    <mergeCell ref="A666:F666"/>
    <mergeCell ref="A667:F667"/>
    <mergeCell ref="A668:F668"/>
    <mergeCell ref="A669:F669"/>
    <mergeCell ref="A670:F670"/>
    <mergeCell ref="A671:F671"/>
    <mergeCell ref="A660:F660"/>
    <mergeCell ref="A1:J1"/>
    <mergeCell ref="A2:J2"/>
    <mergeCell ref="A3:J3"/>
    <mergeCell ref="B4:J4"/>
    <mergeCell ref="A5:J5"/>
    <mergeCell ref="A83:I83"/>
    <mergeCell ref="A134:I134"/>
    <mergeCell ref="A656:F656"/>
    <mergeCell ref="A657:F657"/>
    <mergeCell ref="A658:F658"/>
    <mergeCell ref="A659:F659"/>
    <mergeCell ref="A729:F729"/>
    <mergeCell ref="A730:F730"/>
    <mergeCell ref="A731:F731"/>
    <mergeCell ref="A719:F719"/>
    <mergeCell ref="A720:F720"/>
    <mergeCell ref="A721:F721"/>
    <mergeCell ref="A722:F722"/>
    <mergeCell ref="A723:F723"/>
    <mergeCell ref="A724:F724"/>
    <mergeCell ref="A725:F725"/>
    <mergeCell ref="A728:F728"/>
    <mergeCell ref="A716:F716"/>
    <mergeCell ref="A717:F717"/>
    <mergeCell ref="A718:F718"/>
    <mergeCell ref="A726:F726"/>
    <mergeCell ref="A727:F727"/>
    <mergeCell ref="A715:F715"/>
    <mergeCell ref="A704:F704"/>
    <mergeCell ref="A705:F705"/>
    <mergeCell ref="A706:F706"/>
    <mergeCell ref="A707:F707"/>
    <mergeCell ref="A708:F708"/>
    <mergeCell ref="A709:F709"/>
    <mergeCell ref="A710:F710"/>
    <mergeCell ref="A711:F711"/>
    <mergeCell ref="A712:F712"/>
    <mergeCell ref="A713:F713"/>
    <mergeCell ref="A714:F714"/>
    <mergeCell ref="A703:F703"/>
    <mergeCell ref="A698:F698"/>
    <mergeCell ref="A699:F699"/>
    <mergeCell ref="A700:F700"/>
    <mergeCell ref="A701:F701"/>
    <mergeCell ref="A702:F702"/>
  </mergeCells>
  <dataValidations count="4">
    <dataValidation type="list" allowBlank="1" sqref="B136:B643">
      <formula1>"FGS-1,FGS-2,FGS-3,FGA-1,FGA-2,FGA-3"</formula1>
    </dataValidation>
    <dataValidation type="list" allowBlank="1" sqref="D136:D643 D85:D125 D7:D68">
      <formula1>"AGP,CLH,CLT,COM,CTD,CTI,DES,DISP,ELE,ESG,EST,EXM,EXQ,EXR,FRQ,REV,VAGO"</formula1>
    </dataValidation>
    <dataValidation type="list" allowBlank="1" sqref="B85:B125">
      <formula1>"FDA,FDA-1,FDA-2,FDA-3,FDA-4"</formula1>
    </dataValidation>
    <dataValidation type="list" allowBlank="1" sqref="B7:B68">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51"/>
  <sheetViews>
    <sheetView zoomScale="110" zoomScaleNormal="110" workbookViewId="0">
      <selection activeCell="A4" sqref="A4"/>
    </sheetView>
  </sheetViews>
  <sheetFormatPr defaultColWidth="12.625" defaultRowHeight="15" customHeight="1" x14ac:dyDescent="0.2"/>
  <cols>
    <col min="1" max="1" width="71" style="254" customWidth="1"/>
    <col min="2" max="2" width="12" style="254" customWidth="1"/>
    <col min="3" max="3" width="17.375" style="254" customWidth="1"/>
    <col min="4" max="4" width="14.5" style="254" customWidth="1"/>
    <col min="5" max="5" width="9.875" style="254" customWidth="1"/>
    <col min="6" max="6" width="52.875" style="254" customWidth="1"/>
    <col min="7" max="7" width="19.875" style="254" customWidth="1"/>
    <col min="8" max="8" width="18.25" style="254" customWidth="1"/>
    <col min="9" max="9" width="17.875" style="254" customWidth="1"/>
    <col min="10" max="10" width="15" style="254" customWidth="1"/>
    <col min="11" max="16" width="8" style="254" customWidth="1"/>
    <col min="17" max="17" width="43.875" style="254" customWidth="1"/>
    <col min="18" max="30" width="8" style="254" customWidth="1"/>
    <col min="31" max="16384" width="12.625" style="254"/>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1057</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10570</v>
      </c>
      <c r="I7" s="150">
        <v>0</v>
      </c>
      <c r="J7" s="140">
        <f t="shared" ref="J7:J38" si="0">SUM(G7:I7)</f>
        <v>10570</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1993.3238200000001</v>
      </c>
      <c r="I8" s="208">
        <v>7973.2952800000003</v>
      </c>
      <c r="J8" s="140">
        <f t="shared" si="0"/>
        <v>9966.6190999999999</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1993.3238200000005</v>
      </c>
      <c r="I9" s="208">
        <v>7973.2952800000003</v>
      </c>
      <c r="J9" s="140">
        <f t="shared" si="0"/>
        <v>9966.6190999999999</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26</v>
      </c>
      <c r="C10" s="153" t="s">
        <v>283</v>
      </c>
      <c r="D10" s="153" t="s">
        <v>184</v>
      </c>
      <c r="E10" s="152">
        <v>1</v>
      </c>
      <c r="F10" s="158" t="s">
        <v>276</v>
      </c>
      <c r="G10" s="150"/>
      <c r="H10" s="119">
        <v>1461.7705999999998</v>
      </c>
      <c r="I10" s="119">
        <v>5847.0823999999993</v>
      </c>
      <c r="J10" s="140">
        <f t="shared" si="0"/>
        <v>7308.8529999999992</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211</v>
      </c>
      <c r="B11" s="153" t="s">
        <v>28</v>
      </c>
      <c r="C11" s="153" t="s">
        <v>283</v>
      </c>
      <c r="D11" s="153" t="s">
        <v>184</v>
      </c>
      <c r="E11" s="152">
        <v>1</v>
      </c>
      <c r="F11" s="151" t="s">
        <v>263</v>
      </c>
      <c r="G11" s="150"/>
      <c r="H11" s="119">
        <v>1461.7705999999998</v>
      </c>
      <c r="I11" s="119">
        <v>5847.0823999999993</v>
      </c>
      <c r="J11" s="140">
        <f t="shared" si="0"/>
        <v>7308.8529999999992</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223</v>
      </c>
      <c r="B12" s="153" t="s">
        <v>28</v>
      </c>
      <c r="C12" s="153" t="s">
        <v>284</v>
      </c>
      <c r="D12" s="153" t="s">
        <v>279</v>
      </c>
      <c r="E12" s="152">
        <v>1</v>
      </c>
      <c r="F12" s="151" t="s">
        <v>275</v>
      </c>
      <c r="G12" s="150"/>
      <c r="H12" s="119">
        <v>1461.7705999999998</v>
      </c>
      <c r="I12" s="119">
        <v>5847.0823999999993</v>
      </c>
      <c r="J12" s="140">
        <f t="shared" si="0"/>
        <v>7308.8529999999992</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222</v>
      </c>
      <c r="B13" s="153" t="s">
        <v>28</v>
      </c>
      <c r="C13" s="153" t="s">
        <v>285</v>
      </c>
      <c r="D13" s="153" t="s">
        <v>184</v>
      </c>
      <c r="E13" s="152">
        <v>1</v>
      </c>
      <c r="F13" s="151" t="s">
        <v>274</v>
      </c>
      <c r="G13" s="150"/>
      <c r="H13" s="119">
        <v>1461.7705999999998</v>
      </c>
      <c r="I13" s="119">
        <v>5847.0823999999993</v>
      </c>
      <c r="J13" s="140">
        <f t="shared" si="0"/>
        <v>7308.8529999999992</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221</v>
      </c>
      <c r="B14" s="153" t="s">
        <v>28</v>
      </c>
      <c r="C14" s="153" t="s">
        <v>437</v>
      </c>
      <c r="D14" s="153" t="s">
        <v>184</v>
      </c>
      <c r="E14" s="152">
        <v>1</v>
      </c>
      <c r="F14" s="151" t="s">
        <v>273</v>
      </c>
      <c r="G14" s="150"/>
      <c r="H14" s="119">
        <v>1461.7705999999998</v>
      </c>
      <c r="I14" s="119">
        <v>5847.0823999999993</v>
      </c>
      <c r="J14" s="140">
        <f t="shared" si="0"/>
        <v>7308.8529999999992</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192" t="s">
        <v>220</v>
      </c>
      <c r="B15" s="153" t="s">
        <v>28</v>
      </c>
      <c r="C15" s="153" t="s">
        <v>286</v>
      </c>
      <c r="D15" s="153" t="s">
        <v>279</v>
      </c>
      <c r="E15" s="152">
        <v>1</v>
      </c>
      <c r="F15" s="151" t="s">
        <v>272</v>
      </c>
      <c r="G15" s="150"/>
      <c r="H15" s="119">
        <v>1461.7705999999998</v>
      </c>
      <c r="I15" s="119">
        <v>5847.0823999999993</v>
      </c>
      <c r="J15" s="140">
        <f t="shared" si="0"/>
        <v>7308.8529999999992</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219</v>
      </c>
      <c r="B16" s="153" t="s">
        <v>30</v>
      </c>
      <c r="C16" s="153" t="s">
        <v>286</v>
      </c>
      <c r="D16" s="153" t="s">
        <v>184</v>
      </c>
      <c r="E16" s="152">
        <v>1</v>
      </c>
      <c r="F16" s="201" t="s">
        <v>271</v>
      </c>
      <c r="G16" s="150"/>
      <c r="H16" s="119">
        <v>1229.2155000000002</v>
      </c>
      <c r="I16" s="119">
        <v>4916.862000000001</v>
      </c>
      <c r="J16" s="140">
        <f t="shared" si="0"/>
        <v>6146.0775000000012</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218</v>
      </c>
      <c r="B17" s="153" t="s">
        <v>30</v>
      </c>
      <c r="C17" s="153" t="s">
        <v>286</v>
      </c>
      <c r="D17" s="153" t="s">
        <v>279</v>
      </c>
      <c r="E17" s="152">
        <v>1</v>
      </c>
      <c r="F17" s="201" t="s">
        <v>270</v>
      </c>
      <c r="G17" s="150"/>
      <c r="H17" s="119">
        <v>1229.2155000000002</v>
      </c>
      <c r="I17" s="119">
        <v>4916.862000000001</v>
      </c>
      <c r="J17" s="140">
        <f t="shared" si="0"/>
        <v>6146.0775000000012</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217</v>
      </c>
      <c r="B18" s="153" t="s">
        <v>30</v>
      </c>
      <c r="C18" s="153" t="s">
        <v>286</v>
      </c>
      <c r="D18" s="153" t="s">
        <v>279</v>
      </c>
      <c r="E18" s="152">
        <v>1</v>
      </c>
      <c r="F18" s="201" t="s">
        <v>269</v>
      </c>
      <c r="G18" s="150"/>
      <c r="H18" s="119">
        <v>1229.2155000000002</v>
      </c>
      <c r="I18" s="119">
        <v>4916.862000000001</v>
      </c>
      <c r="J18" s="140">
        <f t="shared" si="0"/>
        <v>6146.0775000000012</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1" t="s">
        <v>216</v>
      </c>
      <c r="B19" s="153" t="s">
        <v>30</v>
      </c>
      <c r="C19" s="153" t="s">
        <v>286</v>
      </c>
      <c r="D19" s="153" t="s">
        <v>279</v>
      </c>
      <c r="E19" s="152">
        <v>1</v>
      </c>
      <c r="F19" s="201" t="s">
        <v>1056</v>
      </c>
      <c r="G19" s="150"/>
      <c r="H19" s="119">
        <v>1229.2155000000002</v>
      </c>
      <c r="I19" s="119">
        <v>4916.862000000001</v>
      </c>
      <c r="J19" s="140">
        <f t="shared" si="0"/>
        <v>6146.0775000000012</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7" t="s">
        <v>215</v>
      </c>
      <c r="B20" s="153" t="s">
        <v>30</v>
      </c>
      <c r="C20" s="153" t="s">
        <v>287</v>
      </c>
      <c r="D20" s="153" t="s">
        <v>279</v>
      </c>
      <c r="E20" s="152">
        <v>1</v>
      </c>
      <c r="F20" s="206" t="s">
        <v>267</v>
      </c>
      <c r="G20" s="150"/>
      <c r="H20" s="119">
        <v>1229.2155000000002</v>
      </c>
      <c r="I20" s="119">
        <v>4916.862000000001</v>
      </c>
      <c r="J20" s="140">
        <f t="shared" si="0"/>
        <v>6146.0775000000012</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214</v>
      </c>
      <c r="B21" s="153" t="s">
        <v>30</v>
      </c>
      <c r="C21" s="153" t="s">
        <v>288</v>
      </c>
      <c r="D21" s="153" t="s">
        <v>279</v>
      </c>
      <c r="E21" s="152">
        <v>1</v>
      </c>
      <c r="F21" s="158" t="s">
        <v>266</v>
      </c>
      <c r="G21" s="150"/>
      <c r="H21" s="119">
        <v>1229.2155000000002</v>
      </c>
      <c r="I21" s="119">
        <v>4916.862000000001</v>
      </c>
      <c r="J21" s="140">
        <f t="shared" si="0"/>
        <v>6146.0775000000012</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201" t="s">
        <v>213</v>
      </c>
      <c r="B22" s="153" t="s">
        <v>30</v>
      </c>
      <c r="C22" s="153" t="s">
        <v>281</v>
      </c>
      <c r="D22" s="153" t="s">
        <v>280</v>
      </c>
      <c r="E22" s="152">
        <v>1</v>
      </c>
      <c r="F22" s="151" t="s">
        <v>265</v>
      </c>
      <c r="G22" s="150"/>
      <c r="H22" s="119">
        <v>1229.2155000000002</v>
      </c>
      <c r="I22" s="119">
        <v>4916.862000000001</v>
      </c>
      <c r="J22" s="140">
        <f t="shared" si="0"/>
        <v>6146.0775000000012</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58" t="s">
        <v>212</v>
      </c>
      <c r="B23" s="153" t="s">
        <v>30</v>
      </c>
      <c r="C23" s="153" t="s">
        <v>282</v>
      </c>
      <c r="D23" s="153" t="s">
        <v>279</v>
      </c>
      <c r="E23" s="152">
        <v>1</v>
      </c>
      <c r="F23" s="158" t="s">
        <v>264</v>
      </c>
      <c r="G23" s="150"/>
      <c r="H23" s="119">
        <v>1229.2155000000002</v>
      </c>
      <c r="I23" s="119">
        <v>4916.862000000001</v>
      </c>
      <c r="J23" s="140">
        <f t="shared" si="0"/>
        <v>6146.0775000000012</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1040</v>
      </c>
      <c r="B24" s="153" t="s">
        <v>32</v>
      </c>
      <c r="C24" s="153" t="s">
        <v>1036</v>
      </c>
      <c r="D24" s="153" t="s">
        <v>280</v>
      </c>
      <c r="E24" s="152">
        <v>1</v>
      </c>
      <c r="F24" s="252" t="s">
        <v>351</v>
      </c>
      <c r="G24" s="150"/>
      <c r="H24" s="119">
        <v>1129.5494600000002</v>
      </c>
      <c r="I24" s="119">
        <v>4518.1978400000007</v>
      </c>
      <c r="J24" s="140">
        <f t="shared" si="0"/>
        <v>5647.7473000000009</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92" t="s">
        <v>210</v>
      </c>
      <c r="B25" s="153" t="s">
        <v>32</v>
      </c>
      <c r="C25" s="153" t="s">
        <v>284</v>
      </c>
      <c r="D25" s="153" t="s">
        <v>280</v>
      </c>
      <c r="E25" s="152">
        <v>1</v>
      </c>
      <c r="F25" s="158" t="s">
        <v>262</v>
      </c>
      <c r="G25" s="150"/>
      <c r="H25" s="119">
        <v>1129.5494600000002</v>
      </c>
      <c r="I25" s="119">
        <v>4518.1978400000007</v>
      </c>
      <c r="J25" s="140">
        <f t="shared" si="0"/>
        <v>5647.7473000000009</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209</v>
      </c>
      <c r="B26" s="153" t="s">
        <v>32</v>
      </c>
      <c r="C26" s="153" t="s">
        <v>286</v>
      </c>
      <c r="D26" s="153" t="s">
        <v>279</v>
      </c>
      <c r="E26" s="152">
        <v>1</v>
      </c>
      <c r="F26" s="158" t="s">
        <v>261</v>
      </c>
      <c r="G26" s="150"/>
      <c r="H26" s="119">
        <v>1129.5494600000002</v>
      </c>
      <c r="I26" s="119">
        <v>4518.1978400000007</v>
      </c>
      <c r="J26" s="140">
        <f t="shared" si="0"/>
        <v>5647.7473000000009</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208</v>
      </c>
      <c r="B27" s="153" t="s">
        <v>32</v>
      </c>
      <c r="C27" s="153" t="s">
        <v>289</v>
      </c>
      <c r="D27" s="153" t="s">
        <v>279</v>
      </c>
      <c r="E27" s="152">
        <v>1</v>
      </c>
      <c r="F27" s="151" t="s">
        <v>260</v>
      </c>
      <c r="G27" s="150"/>
      <c r="H27" s="119">
        <v>1129.5494600000002</v>
      </c>
      <c r="I27" s="119">
        <v>4518.1978400000007</v>
      </c>
      <c r="J27" s="140">
        <f t="shared" si="0"/>
        <v>5647.7473000000009</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207</v>
      </c>
      <c r="B28" s="153" t="s">
        <v>34</v>
      </c>
      <c r="C28" s="153" t="s">
        <v>290</v>
      </c>
      <c r="D28" s="153" t="s">
        <v>279</v>
      </c>
      <c r="E28" s="152">
        <v>1</v>
      </c>
      <c r="F28" s="158" t="s">
        <v>259</v>
      </c>
      <c r="G28" s="150"/>
      <c r="H28" s="119">
        <v>930.21738000000005</v>
      </c>
      <c r="I28" s="119">
        <v>3720.8695200000002</v>
      </c>
      <c r="J28" s="140">
        <f t="shared" si="0"/>
        <v>4651.0869000000002</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206</v>
      </c>
      <c r="B29" s="153" t="s">
        <v>34</v>
      </c>
      <c r="C29" s="153" t="s">
        <v>291</v>
      </c>
      <c r="D29" s="153" t="s">
        <v>279</v>
      </c>
      <c r="E29" s="152">
        <v>1</v>
      </c>
      <c r="F29" s="158" t="s">
        <v>258</v>
      </c>
      <c r="G29" s="150"/>
      <c r="H29" s="119">
        <v>930.21738000000005</v>
      </c>
      <c r="I29" s="119">
        <v>3720.8695200000002</v>
      </c>
      <c r="J29" s="140">
        <f t="shared" si="0"/>
        <v>4651.0869000000002</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205</v>
      </c>
      <c r="B30" s="153" t="s">
        <v>34</v>
      </c>
      <c r="C30" s="153" t="s">
        <v>292</v>
      </c>
      <c r="D30" s="153" t="s">
        <v>279</v>
      </c>
      <c r="E30" s="152">
        <v>1</v>
      </c>
      <c r="F30" s="151" t="s">
        <v>257</v>
      </c>
      <c r="G30" s="150"/>
      <c r="H30" s="119">
        <v>930.21738000000005</v>
      </c>
      <c r="I30" s="119">
        <v>3720.8695200000002</v>
      </c>
      <c r="J30" s="140">
        <f t="shared" si="0"/>
        <v>4651.0869000000002</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158" t="s">
        <v>204</v>
      </c>
      <c r="B31" s="153" t="s">
        <v>34</v>
      </c>
      <c r="C31" s="153" t="s">
        <v>285</v>
      </c>
      <c r="D31" s="153" t="s">
        <v>279</v>
      </c>
      <c r="E31" s="152">
        <v>1</v>
      </c>
      <c r="F31" s="151" t="s">
        <v>256</v>
      </c>
      <c r="G31" s="150"/>
      <c r="H31" s="119">
        <v>930.21738000000005</v>
      </c>
      <c r="I31" s="119">
        <v>3720.8695200000002</v>
      </c>
      <c r="J31" s="140">
        <f t="shared" si="0"/>
        <v>4651.0869000000002</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201" t="s">
        <v>203</v>
      </c>
      <c r="B32" s="153" t="s">
        <v>34</v>
      </c>
      <c r="C32" s="153" t="s">
        <v>286</v>
      </c>
      <c r="D32" s="153" t="s">
        <v>279</v>
      </c>
      <c r="E32" s="152">
        <v>1</v>
      </c>
      <c r="F32" s="205" t="s">
        <v>255</v>
      </c>
      <c r="G32" s="150"/>
      <c r="H32" s="119">
        <v>930.21738000000005</v>
      </c>
      <c r="I32" s="119">
        <v>3720.8695200000002</v>
      </c>
      <c r="J32" s="140">
        <f t="shared" si="0"/>
        <v>4651.0869000000002</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202</v>
      </c>
      <c r="B33" s="153" t="s">
        <v>34</v>
      </c>
      <c r="C33" s="153" t="s">
        <v>282</v>
      </c>
      <c r="D33" s="153" t="s">
        <v>279</v>
      </c>
      <c r="E33" s="152">
        <v>1</v>
      </c>
      <c r="F33" s="151" t="s">
        <v>254</v>
      </c>
      <c r="G33" s="150"/>
      <c r="H33" s="119">
        <v>930.21738000000005</v>
      </c>
      <c r="I33" s="119">
        <v>3720.8695200000002</v>
      </c>
      <c r="J33" s="140">
        <f t="shared" si="0"/>
        <v>4651.0869000000002</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201</v>
      </c>
      <c r="B34" s="153" t="s">
        <v>34</v>
      </c>
      <c r="C34" s="153" t="s">
        <v>285</v>
      </c>
      <c r="D34" s="153" t="s">
        <v>279</v>
      </c>
      <c r="E34" s="152">
        <v>1</v>
      </c>
      <c r="F34" s="151" t="s">
        <v>253</v>
      </c>
      <c r="G34" s="150"/>
      <c r="H34" s="119">
        <v>930.21738000000005</v>
      </c>
      <c r="I34" s="119">
        <v>3720.8695200000002</v>
      </c>
      <c r="J34" s="140">
        <f t="shared" si="0"/>
        <v>4651.0869000000002</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200</v>
      </c>
      <c r="B35" s="153" t="s">
        <v>34</v>
      </c>
      <c r="C35" s="153" t="s">
        <v>293</v>
      </c>
      <c r="D35" s="153" t="s">
        <v>280</v>
      </c>
      <c r="E35" s="152">
        <v>1</v>
      </c>
      <c r="F35" s="151" t="s">
        <v>252</v>
      </c>
      <c r="G35" s="150"/>
      <c r="H35" s="119">
        <v>930.21738000000005</v>
      </c>
      <c r="I35" s="119">
        <v>3720.8695200000002</v>
      </c>
      <c r="J35" s="140">
        <f t="shared" si="0"/>
        <v>4651.0869000000002</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1039</v>
      </c>
      <c r="B36" s="153" t="s">
        <v>34</v>
      </c>
      <c r="C36" s="153" t="s">
        <v>295</v>
      </c>
      <c r="D36" s="153" t="s">
        <v>279</v>
      </c>
      <c r="E36" s="152">
        <v>1</v>
      </c>
      <c r="F36" s="151" t="s">
        <v>249</v>
      </c>
      <c r="G36" s="150"/>
      <c r="H36" s="119">
        <v>930.21738000000005</v>
      </c>
      <c r="I36" s="119">
        <v>3720.8695200000002</v>
      </c>
      <c r="J36" s="140">
        <f t="shared" si="0"/>
        <v>4651.0869000000002</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199</v>
      </c>
      <c r="B37" s="153" t="s">
        <v>36</v>
      </c>
      <c r="C37" s="153" t="s">
        <v>288</v>
      </c>
      <c r="D37" s="153" t="s">
        <v>280</v>
      </c>
      <c r="E37" s="152">
        <v>1</v>
      </c>
      <c r="F37" s="151" t="s">
        <v>251</v>
      </c>
      <c r="G37" s="150"/>
      <c r="H37" s="119">
        <v>807.29492399999992</v>
      </c>
      <c r="I37" s="119">
        <v>3229.1796959999997</v>
      </c>
      <c r="J37" s="140">
        <f t="shared" si="0"/>
        <v>4036.4746199999995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198</v>
      </c>
      <c r="B38" s="153" t="s">
        <v>36</v>
      </c>
      <c r="C38" s="153" t="s">
        <v>294</v>
      </c>
      <c r="D38" s="153" t="s">
        <v>279</v>
      </c>
      <c r="E38" s="152">
        <v>1</v>
      </c>
      <c r="F38" s="151" t="s">
        <v>250</v>
      </c>
      <c r="G38" s="150"/>
      <c r="H38" s="119">
        <v>807.29492399999992</v>
      </c>
      <c r="I38" s="119">
        <v>3229.1796959999997</v>
      </c>
      <c r="J38" s="140">
        <f t="shared" si="0"/>
        <v>4036.4746199999995</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196</v>
      </c>
      <c r="B39" s="153" t="s">
        <v>36</v>
      </c>
      <c r="C39" s="153" t="s">
        <v>295</v>
      </c>
      <c r="D39" s="153" t="s">
        <v>279</v>
      </c>
      <c r="E39" s="152">
        <v>1</v>
      </c>
      <c r="F39" s="151" t="s">
        <v>248</v>
      </c>
      <c r="G39" s="150"/>
      <c r="H39" s="119">
        <v>807.29492399999992</v>
      </c>
      <c r="I39" s="119">
        <v>3229.1796959999997</v>
      </c>
      <c r="J39" s="140">
        <f t="shared" ref="J39:J68" si="1">SUM(G39:I39)</f>
        <v>4036.4746199999995</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329</v>
      </c>
      <c r="B40" s="153" t="s">
        <v>38</v>
      </c>
      <c r="C40" s="153" t="s">
        <v>1038</v>
      </c>
      <c r="D40" s="153" t="s">
        <v>280</v>
      </c>
      <c r="E40" s="152">
        <v>1</v>
      </c>
      <c r="F40" s="151" t="s">
        <v>240</v>
      </c>
      <c r="G40" s="150"/>
      <c r="H40" s="119">
        <v>664.44228000000021</v>
      </c>
      <c r="I40" s="119">
        <v>2657.7691200000008</v>
      </c>
      <c r="J40" s="140">
        <f t="shared" si="1"/>
        <v>3322.211400000001</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329</v>
      </c>
      <c r="B41" s="153" t="s">
        <v>38</v>
      </c>
      <c r="C41" s="153" t="s">
        <v>285</v>
      </c>
      <c r="D41" s="153" t="s">
        <v>279</v>
      </c>
      <c r="E41" s="152">
        <v>1</v>
      </c>
      <c r="F41" s="151" t="s">
        <v>247</v>
      </c>
      <c r="G41" s="150"/>
      <c r="H41" s="119">
        <v>664.44228000000021</v>
      </c>
      <c r="I41" s="119">
        <v>2657.7691200000008</v>
      </c>
      <c r="J41" s="140">
        <f t="shared" si="1"/>
        <v>3322.211400000001</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329</v>
      </c>
      <c r="B42" s="153" t="s">
        <v>38</v>
      </c>
      <c r="C42" s="153" t="s">
        <v>285</v>
      </c>
      <c r="D42" s="153" t="s">
        <v>279</v>
      </c>
      <c r="E42" s="152">
        <v>1</v>
      </c>
      <c r="F42" s="151" t="s">
        <v>246</v>
      </c>
      <c r="G42" s="150"/>
      <c r="H42" s="119">
        <v>664.44228000000021</v>
      </c>
      <c r="I42" s="119">
        <v>2657.7691200000008</v>
      </c>
      <c r="J42" s="140">
        <f t="shared" si="1"/>
        <v>3322.211400000001</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329</v>
      </c>
      <c r="B43" s="153" t="s">
        <v>38</v>
      </c>
      <c r="C43" s="153" t="s">
        <v>285</v>
      </c>
      <c r="D43" s="153" t="s">
        <v>279</v>
      </c>
      <c r="E43" s="152">
        <v>1</v>
      </c>
      <c r="F43" s="151" t="s">
        <v>245</v>
      </c>
      <c r="G43" s="150"/>
      <c r="H43" s="119">
        <v>664.44228000000021</v>
      </c>
      <c r="I43" s="119">
        <v>2657.7691200000008</v>
      </c>
      <c r="J43" s="140">
        <f t="shared" si="1"/>
        <v>3322.211400000001</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194</v>
      </c>
      <c r="B44" s="153" t="s">
        <v>38</v>
      </c>
      <c r="C44" s="153" t="s">
        <v>282</v>
      </c>
      <c r="D44" s="153" t="s">
        <v>280</v>
      </c>
      <c r="E44" s="152">
        <v>1</v>
      </c>
      <c r="F44" s="151" t="s">
        <v>959</v>
      </c>
      <c r="G44" s="150"/>
      <c r="H44" s="119">
        <v>664.44228000000021</v>
      </c>
      <c r="I44" s="119">
        <v>2657.7691200000008</v>
      </c>
      <c r="J44" s="140">
        <f t="shared" si="1"/>
        <v>3322.211400000001</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193</v>
      </c>
      <c r="B45" s="153" t="s">
        <v>40</v>
      </c>
      <c r="C45" s="153" t="s">
        <v>288</v>
      </c>
      <c r="D45" s="153" t="s">
        <v>279</v>
      </c>
      <c r="E45" s="152">
        <v>1</v>
      </c>
      <c r="F45" s="151" t="s">
        <v>244</v>
      </c>
      <c r="G45" s="150"/>
      <c r="H45" s="119">
        <v>431.88718</v>
      </c>
      <c r="I45" s="119">
        <v>1727.54872</v>
      </c>
      <c r="J45" s="140">
        <f t="shared" si="1"/>
        <v>2159.4358999999999</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285</v>
      </c>
      <c r="D46" s="153" t="s">
        <v>279</v>
      </c>
      <c r="E46" s="152">
        <v>1</v>
      </c>
      <c r="F46" s="151" t="s">
        <v>243</v>
      </c>
      <c r="G46" s="150"/>
      <c r="H46" s="119">
        <v>431.88718</v>
      </c>
      <c r="I46" s="119">
        <v>1727.54872</v>
      </c>
      <c r="J46" s="140">
        <f t="shared" si="1"/>
        <v>2159.4358999999999</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296</v>
      </c>
      <c r="D47" s="153" t="s">
        <v>279</v>
      </c>
      <c r="E47" s="152">
        <v>1</v>
      </c>
      <c r="F47" s="151" t="s">
        <v>242</v>
      </c>
      <c r="G47" s="150"/>
      <c r="H47" s="119">
        <v>431.88718</v>
      </c>
      <c r="I47" s="119">
        <v>1727.54872</v>
      </c>
      <c r="J47" s="140">
        <f t="shared" si="1"/>
        <v>2159.4358999999999</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282</v>
      </c>
      <c r="D48" s="153" t="s">
        <v>279</v>
      </c>
      <c r="E48" s="152">
        <v>1</v>
      </c>
      <c r="F48" s="151" t="s">
        <v>241</v>
      </c>
      <c r="G48" s="150"/>
      <c r="H48" s="119">
        <v>431.88718</v>
      </c>
      <c r="I48" s="119">
        <v>1727.54872</v>
      </c>
      <c r="J48" s="140">
        <f t="shared" si="1"/>
        <v>2159.4358999999999</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c r="D49" s="153" t="s">
        <v>368</v>
      </c>
      <c r="E49" s="152">
        <v>1</v>
      </c>
      <c r="F49" s="182" t="s">
        <v>1037</v>
      </c>
      <c r="G49" s="150"/>
      <c r="H49" s="119">
        <v>431.88718</v>
      </c>
      <c r="I49" s="119">
        <v>1727.54872</v>
      </c>
      <c r="J49" s="140">
        <f t="shared" si="1"/>
        <v>2159.4358999999999</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279</v>
      </c>
      <c r="E50" s="152">
        <v>1</v>
      </c>
      <c r="F50" s="151" t="s">
        <v>239</v>
      </c>
      <c r="G50" s="150"/>
      <c r="H50" s="119">
        <v>431.88718</v>
      </c>
      <c r="I50" s="119">
        <v>1727.54872</v>
      </c>
      <c r="J50" s="140">
        <f t="shared" si="1"/>
        <v>2159.4358999999999</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1" t="s">
        <v>238</v>
      </c>
      <c r="G51" s="150"/>
      <c r="H51" s="119">
        <v>431.88718</v>
      </c>
      <c r="I51" s="119">
        <v>1727.54872</v>
      </c>
      <c r="J51" s="140">
        <f t="shared" si="1"/>
        <v>2159.4358999999999</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183</v>
      </c>
      <c r="D52" s="153" t="s">
        <v>280</v>
      </c>
      <c r="E52" s="152">
        <v>1</v>
      </c>
      <c r="F52" s="158" t="s">
        <v>237</v>
      </c>
      <c r="G52" s="150"/>
      <c r="H52" s="119">
        <v>431.88718</v>
      </c>
      <c r="I52" s="119">
        <v>1727.54872</v>
      </c>
      <c r="J52" s="140">
        <f t="shared" si="1"/>
        <v>2159.4358999999999</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192</v>
      </c>
      <c r="B53" s="153" t="s">
        <v>40</v>
      </c>
      <c r="C53" s="153" t="s">
        <v>183</v>
      </c>
      <c r="D53" s="153" t="s">
        <v>279</v>
      </c>
      <c r="E53" s="152">
        <v>1</v>
      </c>
      <c r="F53" s="158" t="s">
        <v>236</v>
      </c>
      <c r="G53" s="150"/>
      <c r="H53" s="119">
        <v>431.88718</v>
      </c>
      <c r="I53" s="119">
        <v>1727.54872</v>
      </c>
      <c r="J53" s="140">
        <f t="shared" si="1"/>
        <v>2159.4358999999999</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192</v>
      </c>
      <c r="B54" s="153" t="s">
        <v>40</v>
      </c>
      <c r="C54" s="153" t="s">
        <v>296</v>
      </c>
      <c r="D54" s="153" t="s">
        <v>279</v>
      </c>
      <c r="E54" s="152">
        <v>1</v>
      </c>
      <c r="F54" s="158" t="s">
        <v>1019</v>
      </c>
      <c r="G54" s="150"/>
      <c r="H54" s="119">
        <v>431.88718</v>
      </c>
      <c r="I54" s="119">
        <v>1727.54872</v>
      </c>
      <c r="J54" s="140">
        <f t="shared" si="1"/>
        <v>2159.4358999999999</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192</v>
      </c>
      <c r="B55" s="153" t="s">
        <v>40</v>
      </c>
      <c r="C55" s="153" t="s">
        <v>1036</v>
      </c>
      <c r="D55" s="153" t="s">
        <v>280</v>
      </c>
      <c r="E55" s="152">
        <v>1</v>
      </c>
      <c r="F55" s="205" t="s">
        <v>1035</v>
      </c>
      <c r="G55" s="150"/>
      <c r="H55" s="119">
        <v>431.88718</v>
      </c>
      <c r="I55" s="119">
        <v>1727.54872</v>
      </c>
      <c r="J55" s="140">
        <f t="shared" si="1"/>
        <v>2159.4358999999999</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298</v>
      </c>
      <c r="D56" s="153" t="s">
        <v>280</v>
      </c>
      <c r="E56" s="152">
        <v>1</v>
      </c>
      <c r="F56" s="151" t="s">
        <v>234</v>
      </c>
      <c r="G56" s="150"/>
      <c r="H56" s="119">
        <v>431.88718</v>
      </c>
      <c r="I56" s="119">
        <v>1727.54872</v>
      </c>
      <c r="J56" s="140">
        <f t="shared" si="1"/>
        <v>2159.4358999999999</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296</v>
      </c>
      <c r="D57" s="153" t="s">
        <v>279</v>
      </c>
      <c r="E57" s="152">
        <v>1</v>
      </c>
      <c r="F57" s="158" t="s">
        <v>233</v>
      </c>
      <c r="G57" s="150"/>
      <c r="H57" s="119">
        <v>431.88718</v>
      </c>
      <c r="I57" s="119">
        <v>1727.54872</v>
      </c>
      <c r="J57" s="140">
        <f t="shared" si="1"/>
        <v>2159.4358999999999</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282</v>
      </c>
      <c r="D58" s="153" t="s">
        <v>279</v>
      </c>
      <c r="E58" s="152">
        <v>1</v>
      </c>
      <c r="F58" s="151" t="s">
        <v>232</v>
      </c>
      <c r="G58" s="150"/>
      <c r="H58" s="119">
        <v>431.88718</v>
      </c>
      <c r="I58" s="119">
        <v>1727.54872</v>
      </c>
      <c r="J58" s="140">
        <f t="shared" si="1"/>
        <v>2159.4358999999999</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299</v>
      </c>
      <c r="D59" s="153" t="s">
        <v>279</v>
      </c>
      <c r="E59" s="152">
        <v>1</v>
      </c>
      <c r="F59" s="151" t="s">
        <v>951</v>
      </c>
      <c r="G59" s="150"/>
      <c r="H59" s="119">
        <v>431.88718</v>
      </c>
      <c r="I59" s="119">
        <v>1727.54872</v>
      </c>
      <c r="J59" s="140">
        <f t="shared" si="1"/>
        <v>2159.4358999999999</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190</v>
      </c>
      <c r="B60" s="153" t="s">
        <v>40</v>
      </c>
      <c r="C60" s="153" t="s">
        <v>291</v>
      </c>
      <c r="D60" s="153" t="s">
        <v>279</v>
      </c>
      <c r="E60" s="152">
        <v>1</v>
      </c>
      <c r="F60" s="151" t="s">
        <v>936</v>
      </c>
      <c r="G60" s="150"/>
      <c r="H60" s="119">
        <v>431.88718</v>
      </c>
      <c r="I60" s="119">
        <v>1727.54872</v>
      </c>
      <c r="J60" s="140">
        <f t="shared" si="1"/>
        <v>2159.4358999999999</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190</v>
      </c>
      <c r="B61" s="153" t="s">
        <v>40</v>
      </c>
      <c r="C61" s="153" t="s">
        <v>183</v>
      </c>
      <c r="D61" s="153" t="s">
        <v>280</v>
      </c>
      <c r="E61" s="152">
        <v>1</v>
      </c>
      <c r="F61" s="163" t="s">
        <v>976</v>
      </c>
      <c r="G61" s="150"/>
      <c r="H61" s="119">
        <v>431.88718</v>
      </c>
      <c r="I61" s="119">
        <v>1727.54872</v>
      </c>
      <c r="J61" s="140">
        <f t="shared" si="1"/>
        <v>2159.4358999999999</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189</v>
      </c>
      <c r="B62" s="153" t="s">
        <v>40</v>
      </c>
      <c r="C62" s="153" t="s">
        <v>300</v>
      </c>
      <c r="D62" s="153" t="s">
        <v>280</v>
      </c>
      <c r="E62" s="152">
        <v>1</v>
      </c>
      <c r="F62" s="151" t="s">
        <v>1055</v>
      </c>
      <c r="G62" s="150"/>
      <c r="H62" s="119">
        <v>431.88718</v>
      </c>
      <c r="I62" s="119">
        <v>1727.54872</v>
      </c>
      <c r="J62" s="140">
        <f t="shared" si="1"/>
        <v>2159.4358999999999</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188</v>
      </c>
      <c r="B63" s="153" t="s">
        <v>40</v>
      </c>
      <c r="C63" s="153" t="s">
        <v>301</v>
      </c>
      <c r="D63" s="153" t="s">
        <v>280</v>
      </c>
      <c r="E63" s="152">
        <v>1</v>
      </c>
      <c r="F63" s="151" t="s">
        <v>229</v>
      </c>
      <c r="G63" s="150"/>
      <c r="H63" s="119">
        <v>431.88718</v>
      </c>
      <c r="I63" s="119">
        <v>1727.54872</v>
      </c>
      <c r="J63" s="140">
        <f t="shared" si="1"/>
        <v>2159.4358999999999</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183</v>
      </c>
      <c r="D64" s="153" t="s">
        <v>279</v>
      </c>
      <c r="E64" s="152">
        <v>1</v>
      </c>
      <c r="F64" s="151" t="s">
        <v>228</v>
      </c>
      <c r="G64" s="150"/>
      <c r="H64" s="119">
        <v>232.55510000000001</v>
      </c>
      <c r="I64" s="119">
        <v>930.22040000000004</v>
      </c>
      <c r="J64" s="140">
        <f t="shared" si="1"/>
        <v>1162.7755</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288</v>
      </c>
      <c r="D65" s="153" t="s">
        <v>279</v>
      </c>
      <c r="E65" s="152">
        <v>1</v>
      </c>
      <c r="F65" s="151" t="s">
        <v>227</v>
      </c>
      <c r="G65" s="150"/>
      <c r="H65" s="119">
        <v>232.55510000000001</v>
      </c>
      <c r="I65" s="119">
        <v>930.22040000000004</v>
      </c>
      <c r="J65" s="140">
        <f t="shared" si="1"/>
        <v>1162.7755</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955</v>
      </c>
      <c r="G66" s="150"/>
      <c r="H66" s="119">
        <v>232.55510000000001</v>
      </c>
      <c r="I66" s="119">
        <v>930.22040000000004</v>
      </c>
      <c r="J66" s="140">
        <f t="shared" si="1"/>
        <v>1162.7755</v>
      </c>
      <c r="K66" s="131"/>
      <c r="L66" s="131"/>
      <c r="M66" s="131"/>
      <c r="N66" s="131"/>
      <c r="O66" s="131"/>
      <c r="P66" s="131"/>
      <c r="Q66" s="131"/>
      <c r="R66" s="149"/>
      <c r="S66" s="149"/>
      <c r="T66" s="149"/>
      <c r="U66" s="149"/>
      <c r="V66" s="149"/>
      <c r="W66" s="149"/>
      <c r="X66" s="149"/>
      <c r="Y66" s="149"/>
      <c r="Z66" s="149"/>
      <c r="AA66" s="149"/>
      <c r="AB66" s="149"/>
      <c r="AC66" s="149"/>
      <c r="AD66" s="149"/>
    </row>
    <row r="67" spans="1:30" x14ac:dyDescent="0.2">
      <c r="A67" s="192" t="s">
        <v>187</v>
      </c>
      <c r="B67" s="153" t="s">
        <v>44</v>
      </c>
      <c r="C67" s="153" t="s">
        <v>293</v>
      </c>
      <c r="D67" s="153" t="s">
        <v>279</v>
      </c>
      <c r="E67" s="152">
        <v>1</v>
      </c>
      <c r="F67" s="151" t="s">
        <v>226</v>
      </c>
      <c r="G67" s="150"/>
      <c r="H67" s="119">
        <v>232.55510000000001</v>
      </c>
      <c r="I67" s="119">
        <v>930.22040000000004</v>
      </c>
      <c r="J67" s="140">
        <f t="shared" si="1"/>
        <v>1162.7755</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92" t="s">
        <v>187</v>
      </c>
      <c r="B68" s="153" t="s">
        <v>44</v>
      </c>
      <c r="C68" s="153" t="s">
        <v>286</v>
      </c>
      <c r="D68" s="153" t="s">
        <v>279</v>
      </c>
      <c r="E68" s="152">
        <v>1</v>
      </c>
      <c r="F68" s="151" t="s">
        <v>972</v>
      </c>
      <c r="G68" s="150"/>
      <c r="H68" s="119">
        <v>232.55510000000001</v>
      </c>
      <c r="I68" s="119">
        <v>930.22040000000004</v>
      </c>
      <c r="J68" s="140">
        <f t="shared" si="1"/>
        <v>1162.7755</v>
      </c>
      <c r="K68" s="131"/>
      <c r="L68" s="131"/>
      <c r="M68" s="131"/>
      <c r="N68" s="131"/>
      <c r="O68" s="131"/>
      <c r="P68" s="131"/>
      <c r="Q68" s="131"/>
      <c r="R68" s="149"/>
      <c r="S68" s="149"/>
      <c r="T68" s="149"/>
      <c r="U68" s="149"/>
      <c r="V68" s="149"/>
      <c r="W68" s="149"/>
      <c r="X68" s="149"/>
      <c r="Y68" s="149"/>
      <c r="Z68" s="149"/>
      <c r="AA68" s="149"/>
      <c r="AB68" s="149"/>
      <c r="AC68" s="149"/>
      <c r="AD68" s="149"/>
    </row>
    <row r="69" spans="1:30" ht="45" x14ac:dyDescent="0.2">
      <c r="A69" s="137" t="s">
        <v>14</v>
      </c>
      <c r="B69" s="137" t="s">
        <v>15</v>
      </c>
      <c r="C69" s="136" t="s">
        <v>16</v>
      </c>
      <c r="D69" s="136" t="s">
        <v>17</v>
      </c>
      <c r="E69" s="136" t="s">
        <v>18</v>
      </c>
      <c r="F69" s="135"/>
      <c r="G69" s="136" t="s">
        <v>19</v>
      </c>
      <c r="H69" s="136" t="s">
        <v>20</v>
      </c>
      <c r="I69" s="136" t="s">
        <v>21</v>
      </c>
      <c r="J69" s="136" t="s">
        <v>22</v>
      </c>
      <c r="K69" s="131"/>
      <c r="L69" s="131"/>
      <c r="M69" s="131"/>
      <c r="N69" s="131"/>
      <c r="O69" s="131"/>
      <c r="P69" s="131"/>
      <c r="Q69" s="131"/>
      <c r="R69" s="149"/>
      <c r="S69" s="149"/>
      <c r="T69" s="149"/>
      <c r="U69" s="149"/>
      <c r="V69" s="149"/>
      <c r="W69" s="149"/>
      <c r="X69" s="149"/>
      <c r="Y69" s="149"/>
      <c r="Z69" s="149"/>
      <c r="AA69" s="149"/>
      <c r="AB69" s="149"/>
      <c r="AC69" s="149"/>
      <c r="AD69" s="149"/>
    </row>
    <row r="70" spans="1:30" x14ac:dyDescent="0.2">
      <c r="A70" s="144" t="s">
        <v>23</v>
      </c>
      <c r="B70" s="152" t="s">
        <v>24</v>
      </c>
      <c r="C70" s="142">
        <f>SUMIFS($E$7:$E$68,$B$7:$B$68,"DAS",$D$7:$D$68,"&lt;&gt;VAGO")</f>
        <v>1</v>
      </c>
      <c r="D70" s="142">
        <f>SUMIFS($E$7:$E$68,$B$7:$B$68,"DAS",$D$7:$D$68,"VAGO")</f>
        <v>0</v>
      </c>
      <c r="E70" s="142">
        <f t="shared" ref="E70:E80" si="2">C70+D70</f>
        <v>1</v>
      </c>
      <c r="F70" s="148"/>
      <c r="G70" s="204">
        <f>SUMIF($B$7:$B$68,"DAS",$G$7:$G$68)</f>
        <v>0</v>
      </c>
      <c r="H70" s="204">
        <f>SUMIF($B$7:$B$68,"DAS",$H$7:$H$68)</f>
        <v>10570</v>
      </c>
      <c r="I70" s="204">
        <f>SUMIF($B$7:$B$68,"DAS",$I$7:$I$68)</f>
        <v>0</v>
      </c>
      <c r="J70" s="204">
        <f>SUMIF($B$7:$B$68,"DAS",$J$7:$J$68)</f>
        <v>10570</v>
      </c>
      <c r="K70" s="130"/>
      <c r="L70" s="130"/>
      <c r="M70" s="130"/>
      <c r="N70" s="130"/>
      <c r="O70" s="130"/>
      <c r="P70" s="130"/>
      <c r="Q70" s="130"/>
    </row>
    <row r="71" spans="1:30" x14ac:dyDescent="0.2">
      <c r="A71" s="144" t="s">
        <v>25</v>
      </c>
      <c r="B71" s="152" t="s">
        <v>26</v>
      </c>
      <c r="C71" s="142">
        <f>SUMIFS($E$7:$E$68,$B$7:$B$68,"DAS-1",$D$7:$D$68,"&lt;&gt;VAGO")</f>
        <v>3</v>
      </c>
      <c r="D71" s="142">
        <f>SUMIFS($E$7:$E$68,$B$7:$B$68,"DAS-1",$D$7:$D$68,"VAGO")</f>
        <v>0</v>
      </c>
      <c r="E71" s="142">
        <f t="shared" si="2"/>
        <v>3</v>
      </c>
      <c r="F71" s="141"/>
      <c r="G71" s="204">
        <f>SUMIF($B$7:$B$68,"DAS-1",$G$7:$G$68)</f>
        <v>0</v>
      </c>
      <c r="H71" s="204">
        <f>SUMIF($B$7:$B$68,"DAS-1",$H$7:$H$68)</f>
        <v>5448.4182400000009</v>
      </c>
      <c r="I71" s="204">
        <f>SUMIF($B$7:$B$68,"DAS-1",$I$7:$I$68)</f>
        <v>21793.67296</v>
      </c>
      <c r="J71" s="204">
        <f>SUMIF($B$7:$B$68,"DAS-1",$J$7:$J$68)</f>
        <v>27242.091199999999</v>
      </c>
      <c r="K71" s="130"/>
      <c r="L71" s="130"/>
      <c r="M71" s="130"/>
      <c r="N71" s="130"/>
      <c r="O71" s="130"/>
      <c r="P71" s="130"/>
      <c r="Q71" s="130"/>
    </row>
    <row r="72" spans="1:30" x14ac:dyDescent="0.2">
      <c r="A72" s="144" t="s">
        <v>27</v>
      </c>
      <c r="B72" s="152" t="s">
        <v>28</v>
      </c>
      <c r="C72" s="142">
        <f>SUMIFS($E$7:$E$68,$B$7:$B$68,"DAS-2",$D$7:$D$68,"&lt;&gt;VAGO")</f>
        <v>5</v>
      </c>
      <c r="D72" s="142">
        <f>SUMIFS($E$7:$E$68,$B$7:$B$68,"DAS-2",$D$7:$D$68,"VAGO")</f>
        <v>0</v>
      </c>
      <c r="E72" s="142">
        <f t="shared" si="2"/>
        <v>5</v>
      </c>
      <c r="F72" s="141"/>
      <c r="G72" s="204">
        <f>SUMIF($B$7:$B$68,"DAS-2",$G$7:$G$68)</f>
        <v>0</v>
      </c>
      <c r="H72" s="204">
        <f>SUMIF($B$7:$B$68,"DAS-2",$H$7:$H$68)</f>
        <v>7308.8529999999992</v>
      </c>
      <c r="I72" s="204">
        <f>SUMIF($B$7:$B$68,"DAS-2",$I$7:$I$68)</f>
        <v>29235.411999999997</v>
      </c>
      <c r="J72" s="204">
        <f>SUMIF($B$7:$B$68,"DAS-2",$J$7:$J$68)</f>
        <v>36544.264999999999</v>
      </c>
      <c r="K72" s="130"/>
      <c r="L72" s="130"/>
      <c r="M72" s="130"/>
      <c r="N72" s="130"/>
      <c r="O72" s="130"/>
      <c r="P72" s="130"/>
      <c r="Q72" s="130"/>
    </row>
    <row r="73" spans="1:30" x14ac:dyDescent="0.2">
      <c r="A73" s="144" t="s">
        <v>29</v>
      </c>
      <c r="B73" s="152" t="s">
        <v>30</v>
      </c>
      <c r="C73" s="142">
        <f>SUMIFS($E$7:$E$68,$B$7:$B$68,"DAS-3",$D$7:$D$68,"&lt;&gt;VAGO")</f>
        <v>8</v>
      </c>
      <c r="D73" s="142">
        <f>SUMIFS($E$7:$E$68,$B$7:$B$68,"DAS-3",$D$7:$D$68,"VAGO")</f>
        <v>0</v>
      </c>
      <c r="E73" s="142">
        <f t="shared" si="2"/>
        <v>8</v>
      </c>
      <c r="F73" s="141"/>
      <c r="G73" s="204">
        <f>SUMIF($B$7:$B$68,"DAS-3",$G$7:$G$68)</f>
        <v>0</v>
      </c>
      <c r="H73" s="204">
        <f>SUMIF($B$7:$B$68,"DAS-3",$H$7:$H$68)</f>
        <v>9833.724000000002</v>
      </c>
      <c r="I73" s="204">
        <f>SUMIF($B$7:$B$68,"DAS-3",$I$7:$I$68)</f>
        <v>39334.896000000008</v>
      </c>
      <c r="J73" s="204">
        <f>SUMIF($B$7:$B$68,"DAS-3",$J$7:$J$68)</f>
        <v>49168.62</v>
      </c>
      <c r="K73" s="130"/>
      <c r="L73" s="130"/>
      <c r="M73" s="130"/>
      <c r="N73" s="130"/>
      <c r="O73" s="130"/>
      <c r="P73" s="130"/>
      <c r="Q73" s="130"/>
    </row>
    <row r="74" spans="1:30" x14ac:dyDescent="0.2">
      <c r="A74" s="147" t="s">
        <v>31</v>
      </c>
      <c r="B74" s="152" t="s">
        <v>32</v>
      </c>
      <c r="C74" s="142">
        <f>SUMIFS($E$7:$E$68,$B$7:$B$68,"DAS-4",$D$7:$D$68,"&lt;&gt;VAGO")</f>
        <v>4</v>
      </c>
      <c r="D74" s="142">
        <f>SUMIFS($E$7:$E$68,$B$7:$B$68,"DAS-4",$D$7:$D$68,"VAGO")</f>
        <v>0</v>
      </c>
      <c r="E74" s="142">
        <f t="shared" si="2"/>
        <v>4</v>
      </c>
      <c r="F74" s="145"/>
      <c r="G74" s="204">
        <f>SUMIF($B$7:$B$68,"DAS-4",$G$7:$G$68)</f>
        <v>0</v>
      </c>
      <c r="H74" s="204">
        <f>SUMIF($B$7:$B$68,"DAS-4",$H$7:$H$68)</f>
        <v>4518.1978400000007</v>
      </c>
      <c r="I74" s="204">
        <f>SUMIF($B$7:$B$68,"DAS-4",$I$7:$I$68)</f>
        <v>18072.791360000003</v>
      </c>
      <c r="J74" s="204">
        <f>SUMIF($B$7:$B$68,"DAS-4",$J$7:$J$68)</f>
        <v>22590.989200000004</v>
      </c>
      <c r="K74" s="130"/>
      <c r="L74" s="130"/>
      <c r="M74" s="130"/>
      <c r="N74" s="130"/>
      <c r="O74" s="130"/>
      <c r="P74" s="130"/>
      <c r="Q74" s="130"/>
    </row>
    <row r="75" spans="1:30" x14ac:dyDescent="0.2">
      <c r="A75" s="147" t="s">
        <v>33</v>
      </c>
      <c r="B75" s="152" t="s">
        <v>34</v>
      </c>
      <c r="C75" s="142">
        <f>SUMIFS($E$7:$E$68,$B$7:$B$68,"DAS-5",$D$7:$D$68,"&lt;&gt;VAGO")</f>
        <v>9</v>
      </c>
      <c r="D75" s="142">
        <f>SUMIFS($E$7:$E$68,$B$7:$B$68,"DAS-5",$D$7:$D$68,"VAGO")</f>
        <v>0</v>
      </c>
      <c r="E75" s="142">
        <f t="shared" si="2"/>
        <v>9</v>
      </c>
      <c r="F75" s="145"/>
      <c r="G75" s="204">
        <f>SUMIF($B$7:$B$68,"DAS-5",$G$7:$G$68)</f>
        <v>0</v>
      </c>
      <c r="H75" s="204">
        <f>SUMIF($B$7:$B$68,"DAS-5",$H$7:$H$68)</f>
        <v>8371.9564200000004</v>
      </c>
      <c r="I75" s="204">
        <f>SUMIF($B$7:$B$68,"DAS-5",$I$7:$I$68)</f>
        <v>33487.825680000002</v>
      </c>
      <c r="J75" s="204">
        <f>SUMIF($B$7:$B$68,"DAS-5",$J$7:$J$68)</f>
        <v>41859.782100000011</v>
      </c>
      <c r="K75" s="130"/>
      <c r="L75" s="130"/>
      <c r="M75" s="130"/>
      <c r="N75" s="130"/>
      <c r="O75" s="130"/>
      <c r="P75" s="130"/>
      <c r="Q75" s="130"/>
    </row>
    <row r="76" spans="1:30" x14ac:dyDescent="0.2">
      <c r="A76" s="147" t="s">
        <v>35</v>
      </c>
      <c r="B76" s="152" t="s">
        <v>36</v>
      </c>
      <c r="C76" s="142">
        <f>SUMIFS($E$7:$E$68,$B$7:$B$68,"CAA-1",$D$7:$D$68,"&lt;&gt;VAGO")</f>
        <v>3</v>
      </c>
      <c r="D76" s="142">
        <f>SUMIFS($E$7:$E$68,$B$7:$B$68,"CAA-1",$D$7:$D$68,"VAGO")</f>
        <v>0</v>
      </c>
      <c r="E76" s="142">
        <f t="shared" si="2"/>
        <v>3</v>
      </c>
      <c r="F76" s="145"/>
      <c r="G76" s="204">
        <f>SUMIF($B$7:$B$68,"CAA-1",$G$7:$G$68)</f>
        <v>0</v>
      </c>
      <c r="H76" s="204">
        <f>SUMIF($B$7:$B$68,"CAA-1",$H$7:$H$68)</f>
        <v>2421.8847719999999</v>
      </c>
      <c r="I76" s="204">
        <f>SUMIF($B$7:$B$68,"CAA-1",$I$7:$I$68)</f>
        <v>9687.5390879999995</v>
      </c>
      <c r="J76" s="204">
        <f>SUMIF($B$7:$B$68,"CAA-1",$J$7:$J$68)</f>
        <v>12109.423859999999</v>
      </c>
      <c r="K76" s="130"/>
      <c r="L76" s="130"/>
      <c r="M76" s="130"/>
      <c r="N76" s="130"/>
      <c r="O76" s="130"/>
      <c r="P76" s="130"/>
      <c r="Q76" s="130"/>
    </row>
    <row r="77" spans="1:30" x14ac:dyDescent="0.2">
      <c r="A77" s="147" t="s">
        <v>37</v>
      </c>
      <c r="B77" s="152" t="s">
        <v>38</v>
      </c>
      <c r="C77" s="142">
        <f>SUMIFS($E$7:$E$68,$B$7:$B$68,"CAA-2",$D$7:$D$68,"&lt;&gt;VAGO")</f>
        <v>5</v>
      </c>
      <c r="D77" s="142">
        <f>SUMIFS($E$7:$E$68,$B$7:$B$68,"CAA-2",$D$7:$D$68,"VAGO")</f>
        <v>0</v>
      </c>
      <c r="E77" s="142">
        <f t="shared" si="2"/>
        <v>5</v>
      </c>
      <c r="F77" s="145"/>
      <c r="G77" s="204">
        <f>SUMIF($B$7:$B$68,"CAA-2",$G$7:$G$68)</f>
        <v>0</v>
      </c>
      <c r="H77" s="204">
        <f>SUMIF($B$7:$B$68,"CAA-2",$H$7:$H$68)</f>
        <v>3322.211400000001</v>
      </c>
      <c r="I77" s="204">
        <f>SUMIF($B$7:$B$68,"CAA-2",$I$7:$I$68)</f>
        <v>13288.845600000004</v>
      </c>
      <c r="J77" s="204">
        <f>SUMIF($B$7:$B$68,"CAA-2",$J$7:$J$68)</f>
        <v>16611.057000000004</v>
      </c>
      <c r="K77" s="130"/>
      <c r="L77" s="130"/>
      <c r="M77" s="130"/>
      <c r="N77" s="130"/>
      <c r="O77" s="130"/>
      <c r="P77" s="130"/>
      <c r="Q77" s="130"/>
    </row>
    <row r="78" spans="1:30" x14ac:dyDescent="0.2">
      <c r="A78" s="147" t="s">
        <v>39</v>
      </c>
      <c r="B78" s="152" t="s">
        <v>40</v>
      </c>
      <c r="C78" s="142">
        <f>SUMIFS($E$7:$E$68,$B$7:$B$68,"CAA-3",$D$7:$D$68,"&lt;&gt;VAGO")</f>
        <v>18</v>
      </c>
      <c r="D78" s="142">
        <f>SUMIFS($E$7:$E$68,$B$7:$B$68,"CAA-3",$D$7:$D$68,"VAGO")</f>
        <v>1</v>
      </c>
      <c r="E78" s="142">
        <f t="shared" si="2"/>
        <v>19</v>
      </c>
      <c r="F78" s="141"/>
      <c r="G78" s="204">
        <f>SUMIF($B$7:$B$68,"CAA-3",$G$7:$G$68)</f>
        <v>0</v>
      </c>
      <c r="H78" s="204">
        <f>SUMIF($B$7:$B$68,"CAA-3",$H$7:$H$68)</f>
        <v>8205.8564199999983</v>
      </c>
      <c r="I78" s="204">
        <f>SUMIF($B$7:$B$68,"CAA-3",$I$7:$I$68)</f>
        <v>32823.425679999993</v>
      </c>
      <c r="J78" s="204">
        <f>SUMIF($B$7:$B$68,"CAA-3",$J$7:$J$68)</f>
        <v>41029.282099999989</v>
      </c>
      <c r="K78" s="130"/>
      <c r="L78" s="130"/>
      <c r="M78" s="130"/>
      <c r="N78" s="130"/>
      <c r="O78" s="130"/>
      <c r="P78" s="130"/>
      <c r="Q78" s="130"/>
    </row>
    <row r="79" spans="1:30" x14ac:dyDescent="0.2">
      <c r="A79" s="147" t="s">
        <v>41</v>
      </c>
      <c r="B79" s="152" t="s">
        <v>42</v>
      </c>
      <c r="C79" s="142">
        <f>SUMIFS($E$7:$E$68,$B$7:$B$68,"CAA-4",$D$7:$D$68,"&lt;&gt;VAGO")</f>
        <v>0</v>
      </c>
      <c r="D79" s="142">
        <f>SUMIFS($E$7:$E$68,$B$7:$B$68,"CAA-4",$D$7:$D$68,"VAGO")</f>
        <v>0</v>
      </c>
      <c r="E79" s="142">
        <f t="shared" si="2"/>
        <v>0</v>
      </c>
      <c r="F79" s="141"/>
      <c r="G79" s="204">
        <f>SUMIF($B$7:$B$68,"CAA-4",$G$7:$G$68)</f>
        <v>0</v>
      </c>
      <c r="H79" s="204">
        <f>SUMIF($B$7:$B$68,"CAA-4",$H$7:$H$68)</f>
        <v>0</v>
      </c>
      <c r="I79" s="204">
        <f>SUMIF($B$7:$B$68,"CAA-4",$I$7:$I$68)</f>
        <v>0</v>
      </c>
      <c r="J79" s="204">
        <f>SUMIF($B$7:$B$68,"CAA-4",$J$7:$J$68)</f>
        <v>0</v>
      </c>
      <c r="K79" s="130"/>
      <c r="L79" s="130"/>
      <c r="M79" s="130"/>
      <c r="N79" s="130"/>
      <c r="O79" s="130"/>
      <c r="P79" s="130"/>
      <c r="Q79" s="130"/>
    </row>
    <row r="80" spans="1:30" x14ac:dyDescent="0.2">
      <c r="A80" s="147" t="s">
        <v>43</v>
      </c>
      <c r="B80" s="152" t="s">
        <v>44</v>
      </c>
      <c r="C80" s="142">
        <f>SUMIFS($E$7:$E$68,$B$7:$B$68,"CAA-5",$D$7:$D$68,"&lt;&gt;VAGO")</f>
        <v>5</v>
      </c>
      <c r="D80" s="142">
        <f>SUMIFS($E$7:$E$68,$B$7:$B$68,"CAA-5",$D$7:$D$68,"VAGO")</f>
        <v>0</v>
      </c>
      <c r="E80" s="142">
        <f t="shared" si="2"/>
        <v>5</v>
      </c>
      <c r="F80" s="141"/>
      <c r="G80" s="204">
        <f>SUMIF($B$7:$B$68,"CAA-5",$G$7:$G$68)</f>
        <v>0</v>
      </c>
      <c r="H80" s="204">
        <f>SUMIF($B$7:$B$68,"CAA-5",$H$7:$H$68)</f>
        <v>1162.7755</v>
      </c>
      <c r="I80" s="204">
        <f>SUMIF($B$7:$B$68,"CAA-5",$I$7:$I$68)</f>
        <v>4651.1019999999999</v>
      </c>
      <c r="J80" s="204">
        <f>SUMIF($B$7:$B$68,"CAA-5",$J$7:$J$68)</f>
        <v>5813.8774999999996</v>
      </c>
      <c r="K80" s="130"/>
      <c r="L80" s="130"/>
      <c r="M80" s="130"/>
      <c r="N80" s="130"/>
      <c r="O80" s="130"/>
      <c r="P80" s="130"/>
      <c r="Q80" s="130"/>
    </row>
    <row r="81" spans="1:30" x14ac:dyDescent="0.2">
      <c r="A81" s="137" t="s">
        <v>45</v>
      </c>
      <c r="B81" s="135"/>
      <c r="C81" s="136">
        <f>SUM(C70:C78)</f>
        <v>56</v>
      </c>
      <c r="D81" s="136">
        <f>SUM(D70:D78)</f>
        <v>1</v>
      </c>
      <c r="E81" s="136">
        <f>SUM(E70:E78)</f>
        <v>57</v>
      </c>
      <c r="F81" s="135"/>
      <c r="G81" s="203">
        <f>SUM(G70:G80)</f>
        <v>0</v>
      </c>
      <c r="H81" s="203">
        <f>SUM(H70:H80)</f>
        <v>61163.877592000004</v>
      </c>
      <c r="I81" s="203">
        <f>SUM(I70:I80)</f>
        <v>202375.51036799999</v>
      </c>
      <c r="J81" s="203">
        <f>SUM(J70:J80)</f>
        <v>263539.38796000002</v>
      </c>
      <c r="K81" s="130"/>
      <c r="L81" s="130"/>
      <c r="M81" s="130"/>
      <c r="N81" s="130"/>
      <c r="O81" s="130"/>
      <c r="P81" s="130"/>
      <c r="Q81" s="130"/>
    </row>
    <row r="82" spans="1:30" ht="45.75" customHeight="1" x14ac:dyDescent="0.2">
      <c r="A82" s="130"/>
      <c r="B82" s="130"/>
      <c r="C82" s="130"/>
      <c r="D82" s="130"/>
      <c r="E82" s="130"/>
      <c r="F82" s="130"/>
      <c r="G82" s="130"/>
      <c r="H82" s="131"/>
      <c r="I82" s="131"/>
      <c r="J82" s="198"/>
      <c r="K82" s="130"/>
      <c r="L82" s="130"/>
      <c r="M82" s="130"/>
      <c r="N82" s="130"/>
      <c r="O82" s="130"/>
      <c r="P82" s="130"/>
      <c r="Q82" s="130"/>
    </row>
    <row r="83" spans="1:30" x14ac:dyDescent="0.2">
      <c r="A83" s="284" t="s">
        <v>46</v>
      </c>
      <c r="B83" s="285"/>
      <c r="C83" s="285"/>
      <c r="D83" s="285"/>
      <c r="E83" s="285"/>
      <c r="F83" s="285"/>
      <c r="G83" s="285"/>
      <c r="H83" s="285"/>
      <c r="I83" s="286"/>
      <c r="J83" s="130"/>
      <c r="K83" s="133"/>
      <c r="L83" s="130"/>
      <c r="M83" s="130"/>
      <c r="N83" s="130"/>
      <c r="O83" s="130"/>
      <c r="P83" s="130"/>
      <c r="Q83" s="130"/>
    </row>
    <row r="84" spans="1:30" ht="30" x14ac:dyDescent="0.2">
      <c r="A84" s="196" t="s">
        <v>47</v>
      </c>
      <c r="B84" s="196" t="s">
        <v>48</v>
      </c>
      <c r="C84" s="196" t="s">
        <v>49</v>
      </c>
      <c r="D84" s="196" t="s">
        <v>50</v>
      </c>
      <c r="E84" s="196" t="s">
        <v>51</v>
      </c>
      <c r="F84" s="196" t="s">
        <v>52</v>
      </c>
      <c r="G84" s="196" t="s">
        <v>53</v>
      </c>
      <c r="H84" s="196" t="s">
        <v>54</v>
      </c>
      <c r="I84" s="196" t="s">
        <v>55</v>
      </c>
      <c r="J84" s="129"/>
      <c r="K84" s="133"/>
      <c r="L84" s="129"/>
      <c r="M84" s="129"/>
      <c r="N84" s="129"/>
      <c r="O84" s="129"/>
      <c r="P84" s="129"/>
      <c r="Q84" s="129"/>
      <c r="R84" s="132"/>
      <c r="S84" s="132"/>
      <c r="T84" s="132"/>
      <c r="U84" s="132"/>
      <c r="V84" s="132"/>
      <c r="W84" s="132"/>
      <c r="X84" s="132"/>
      <c r="Y84" s="132"/>
      <c r="Z84" s="132"/>
      <c r="AA84" s="132"/>
      <c r="AB84" s="132"/>
      <c r="AC84" s="132"/>
      <c r="AD84" s="132"/>
    </row>
    <row r="85" spans="1:30" x14ac:dyDescent="0.2">
      <c r="A85" s="158" t="s">
        <v>302</v>
      </c>
      <c r="B85" s="199" t="s">
        <v>65</v>
      </c>
      <c r="C85" s="153" t="s">
        <v>296</v>
      </c>
      <c r="D85" s="153" t="s">
        <v>280</v>
      </c>
      <c r="E85" s="152">
        <v>1</v>
      </c>
      <c r="F85" s="151" t="s">
        <v>336</v>
      </c>
      <c r="G85" s="150"/>
      <c r="H85" s="118">
        <v>5847.0823999999993</v>
      </c>
      <c r="I85" s="140">
        <f t="shared" ref="I85:I125" si="3">SUM(G85:H85)</f>
        <v>5847.0823999999993</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303</v>
      </c>
      <c r="B86" s="199" t="s">
        <v>65</v>
      </c>
      <c r="C86" s="153" t="s">
        <v>369</v>
      </c>
      <c r="D86" s="153" t="s">
        <v>280</v>
      </c>
      <c r="E86" s="152">
        <v>1</v>
      </c>
      <c r="F86" s="151" t="s">
        <v>950</v>
      </c>
      <c r="G86" s="150"/>
      <c r="H86" s="118">
        <v>5847.0823999999993</v>
      </c>
      <c r="I86" s="140">
        <f t="shared" si="3"/>
        <v>5847.0823999999993</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304</v>
      </c>
      <c r="B87" s="199" t="s">
        <v>65</v>
      </c>
      <c r="C87" s="153" t="s">
        <v>183</v>
      </c>
      <c r="D87" s="153" t="s">
        <v>280</v>
      </c>
      <c r="E87" s="152">
        <v>1</v>
      </c>
      <c r="F87" s="151" t="s">
        <v>337</v>
      </c>
      <c r="G87" s="150"/>
      <c r="H87" s="118">
        <v>5847.0823999999993</v>
      </c>
      <c r="I87" s="140">
        <f t="shared" si="3"/>
        <v>5847.0823999999993</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305</v>
      </c>
      <c r="B88" s="199" t="s">
        <v>65</v>
      </c>
      <c r="C88" s="153" t="s">
        <v>295</v>
      </c>
      <c r="D88" s="153" t="s">
        <v>280</v>
      </c>
      <c r="E88" s="152">
        <v>1</v>
      </c>
      <c r="F88" s="151" t="s">
        <v>338</v>
      </c>
      <c r="G88" s="150"/>
      <c r="H88" s="118">
        <v>5847.0823999999993</v>
      </c>
      <c r="I88" s="140">
        <f t="shared" si="3"/>
        <v>5847.0823999999993</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92" t="s">
        <v>306</v>
      </c>
      <c r="B89" s="199" t="s">
        <v>65</v>
      </c>
      <c r="C89" s="153" t="s">
        <v>370</v>
      </c>
      <c r="D89" s="153" t="s">
        <v>280</v>
      </c>
      <c r="E89" s="152">
        <v>1</v>
      </c>
      <c r="F89" s="151" t="s">
        <v>339</v>
      </c>
      <c r="G89" s="150"/>
      <c r="H89" s="118">
        <v>5847.0823999999993</v>
      </c>
      <c r="I89" s="140">
        <f t="shared" si="3"/>
        <v>5847.0823999999993</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307</v>
      </c>
      <c r="B90" s="199" t="s">
        <v>67</v>
      </c>
      <c r="C90" s="153" t="s">
        <v>371</v>
      </c>
      <c r="D90" s="153" t="s">
        <v>184</v>
      </c>
      <c r="E90" s="152">
        <v>1</v>
      </c>
      <c r="F90" s="151" t="s">
        <v>1049</v>
      </c>
      <c r="G90" s="150"/>
      <c r="H90" s="150">
        <v>4916.8620000000001</v>
      </c>
      <c r="I90" s="140">
        <f t="shared" si="3"/>
        <v>4916.8620000000001</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58" t="s">
        <v>308</v>
      </c>
      <c r="B91" s="199" t="s">
        <v>67</v>
      </c>
      <c r="C91" s="153" t="s">
        <v>372</v>
      </c>
      <c r="D91" s="153" t="s">
        <v>280</v>
      </c>
      <c r="E91" s="152">
        <v>1</v>
      </c>
      <c r="F91" s="158" t="s">
        <v>341</v>
      </c>
      <c r="G91" s="150"/>
      <c r="H91" s="150">
        <v>4916.8620000000001</v>
      </c>
      <c r="I91" s="140">
        <f t="shared" si="3"/>
        <v>4916.8620000000001</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58" t="s">
        <v>1034</v>
      </c>
      <c r="B92" s="199" t="s">
        <v>67</v>
      </c>
      <c r="C92" s="153" t="s">
        <v>369</v>
      </c>
      <c r="D92" s="153" t="s">
        <v>280</v>
      </c>
      <c r="E92" s="152">
        <v>1</v>
      </c>
      <c r="F92" s="158" t="s">
        <v>954</v>
      </c>
      <c r="G92" s="150"/>
      <c r="H92" s="150">
        <v>4916.8620000000001</v>
      </c>
      <c r="I92" s="140">
        <f t="shared" si="3"/>
        <v>4916.8620000000001</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309</v>
      </c>
      <c r="B93" s="199" t="s">
        <v>69</v>
      </c>
      <c r="C93" s="153" t="s">
        <v>282</v>
      </c>
      <c r="D93" s="153" t="s">
        <v>280</v>
      </c>
      <c r="E93" s="152">
        <v>1</v>
      </c>
      <c r="F93" s="151" t="s">
        <v>342</v>
      </c>
      <c r="G93" s="150"/>
      <c r="H93" s="150">
        <v>4518.1978399999998</v>
      </c>
      <c r="I93" s="140">
        <f t="shared" si="3"/>
        <v>4518.1978399999998</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310</v>
      </c>
      <c r="B94" s="199" t="s">
        <v>69</v>
      </c>
      <c r="C94" s="153" t="s">
        <v>286</v>
      </c>
      <c r="D94" s="153" t="s">
        <v>280</v>
      </c>
      <c r="E94" s="152">
        <v>1</v>
      </c>
      <c r="F94" s="164" t="s">
        <v>343</v>
      </c>
      <c r="G94" s="150"/>
      <c r="H94" s="150">
        <v>4518.1978399999998</v>
      </c>
      <c r="I94" s="140">
        <f t="shared" si="3"/>
        <v>4518.1978399999998</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311</v>
      </c>
      <c r="B95" s="199" t="s">
        <v>69</v>
      </c>
      <c r="C95" s="153" t="s">
        <v>370</v>
      </c>
      <c r="D95" s="153" t="s">
        <v>280</v>
      </c>
      <c r="E95" s="152">
        <v>1</v>
      </c>
      <c r="F95" s="151" t="s">
        <v>344</v>
      </c>
      <c r="G95" s="150"/>
      <c r="H95" s="150">
        <v>4518.1978399999998</v>
      </c>
      <c r="I95" s="140">
        <f t="shared" si="3"/>
        <v>4518.1978399999998</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312</v>
      </c>
      <c r="B96" s="199" t="s">
        <v>69</v>
      </c>
      <c r="C96" s="153" t="s">
        <v>299</v>
      </c>
      <c r="D96" s="153" t="s">
        <v>280</v>
      </c>
      <c r="E96" s="152">
        <v>1</v>
      </c>
      <c r="F96" s="151" t="s">
        <v>345</v>
      </c>
      <c r="G96" s="150"/>
      <c r="H96" s="150">
        <v>4518.1978399999998</v>
      </c>
      <c r="I96" s="140">
        <f t="shared" si="3"/>
        <v>4518.1978399999998</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313</v>
      </c>
      <c r="B97" s="199" t="s">
        <v>69</v>
      </c>
      <c r="C97" s="153" t="s">
        <v>373</v>
      </c>
      <c r="D97" s="153" t="s">
        <v>184</v>
      </c>
      <c r="E97" s="152">
        <v>1</v>
      </c>
      <c r="F97" s="158" t="s">
        <v>346</v>
      </c>
      <c r="G97" s="150"/>
      <c r="H97" s="150">
        <v>4518.1978399999998</v>
      </c>
      <c r="I97" s="140">
        <f t="shared" si="3"/>
        <v>4518.1978399999998</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314</v>
      </c>
      <c r="B98" s="199" t="s">
        <v>69</v>
      </c>
      <c r="C98" s="153" t="s">
        <v>295</v>
      </c>
      <c r="D98" s="153" t="s">
        <v>280</v>
      </c>
      <c r="E98" s="152">
        <v>1</v>
      </c>
      <c r="F98" s="202" t="s">
        <v>347</v>
      </c>
      <c r="G98" s="150"/>
      <c r="H98" s="150">
        <v>4518.1978399999998</v>
      </c>
      <c r="I98" s="140">
        <f t="shared" si="3"/>
        <v>4518.1978399999998</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315</v>
      </c>
      <c r="B99" s="199" t="s">
        <v>69</v>
      </c>
      <c r="C99" s="153" t="s">
        <v>374</v>
      </c>
      <c r="D99" s="153" t="s">
        <v>280</v>
      </c>
      <c r="E99" s="152">
        <v>1</v>
      </c>
      <c r="F99" s="151" t="s">
        <v>348</v>
      </c>
      <c r="G99" s="150"/>
      <c r="H99" s="150">
        <v>4518.1978399999998</v>
      </c>
      <c r="I99" s="140">
        <f t="shared" si="3"/>
        <v>4518.1978399999998</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316</v>
      </c>
      <c r="B100" s="199" t="s">
        <v>69</v>
      </c>
      <c r="C100" s="153" t="s">
        <v>376</v>
      </c>
      <c r="D100" s="153" t="s">
        <v>280</v>
      </c>
      <c r="E100" s="152">
        <v>1</v>
      </c>
      <c r="F100" s="151" t="s">
        <v>956</v>
      </c>
      <c r="G100" s="150"/>
      <c r="H100" s="150">
        <v>4518.1978399999998</v>
      </c>
      <c r="I100" s="140">
        <f t="shared" si="3"/>
        <v>4518.1978399999998</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317</v>
      </c>
      <c r="B101" s="199" t="s">
        <v>69</v>
      </c>
      <c r="C101" s="153" t="s">
        <v>375</v>
      </c>
      <c r="D101" s="153" t="s">
        <v>280</v>
      </c>
      <c r="E101" s="152">
        <v>1</v>
      </c>
      <c r="F101" s="151" t="s">
        <v>925</v>
      </c>
      <c r="G101" s="150"/>
      <c r="H101" s="150">
        <v>4518.1978399999998</v>
      </c>
      <c r="I101" s="140">
        <f t="shared" si="3"/>
        <v>4518.1978399999998</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318</v>
      </c>
      <c r="B102" s="199" t="s">
        <v>69</v>
      </c>
      <c r="C102" s="153" t="s">
        <v>377</v>
      </c>
      <c r="D102" s="153" t="s">
        <v>280</v>
      </c>
      <c r="E102" s="152">
        <v>1</v>
      </c>
      <c r="F102" s="151" t="s">
        <v>349</v>
      </c>
      <c r="G102" s="150"/>
      <c r="H102" s="150">
        <v>4518.1978399999998</v>
      </c>
      <c r="I102" s="140">
        <f t="shared" si="3"/>
        <v>4518.1978399999998</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92" t="s">
        <v>967</v>
      </c>
      <c r="B103" s="199" t="s">
        <v>69</v>
      </c>
      <c r="C103" s="153" t="s">
        <v>295</v>
      </c>
      <c r="D103" s="153" t="s">
        <v>280</v>
      </c>
      <c r="E103" s="152">
        <v>1</v>
      </c>
      <c r="F103" s="151" t="s">
        <v>355</v>
      </c>
      <c r="G103" s="150"/>
      <c r="H103" s="150">
        <v>4518.1978399999998</v>
      </c>
      <c r="I103" s="140">
        <f t="shared" si="3"/>
        <v>4518.1978399999998</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192" t="s">
        <v>309</v>
      </c>
      <c r="B104" s="199" t="s">
        <v>69</v>
      </c>
      <c r="C104" s="153" t="s">
        <v>296</v>
      </c>
      <c r="D104" s="153" t="s">
        <v>280</v>
      </c>
      <c r="E104" s="152">
        <v>1</v>
      </c>
      <c r="F104" s="151" t="s">
        <v>350</v>
      </c>
      <c r="G104" s="150"/>
      <c r="H104" s="150">
        <v>4518.1978399999998</v>
      </c>
      <c r="I104" s="140">
        <f t="shared" si="3"/>
        <v>4518.1978399999998</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1033</v>
      </c>
      <c r="B105" s="199" t="s">
        <v>71</v>
      </c>
      <c r="C105" s="153" t="s">
        <v>297</v>
      </c>
      <c r="D105" s="153" t="s">
        <v>280</v>
      </c>
      <c r="E105" s="152">
        <v>1</v>
      </c>
      <c r="F105" s="151" t="s">
        <v>235</v>
      </c>
      <c r="G105" s="150"/>
      <c r="H105" s="150">
        <v>3720.8695200000002</v>
      </c>
      <c r="I105" s="140">
        <f t="shared" si="3"/>
        <v>3720.8695200000002</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58" t="s">
        <v>320</v>
      </c>
      <c r="B106" s="199" t="s">
        <v>71</v>
      </c>
      <c r="C106" s="153" t="s">
        <v>301</v>
      </c>
      <c r="D106" s="153" t="s">
        <v>280</v>
      </c>
      <c r="E106" s="152">
        <v>1</v>
      </c>
      <c r="F106" s="158" t="s">
        <v>352</v>
      </c>
      <c r="G106" s="150"/>
      <c r="H106" s="150">
        <v>3720.8695200000002</v>
      </c>
      <c r="I106" s="140">
        <f t="shared" si="3"/>
        <v>3720.8695200000002</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201" t="s">
        <v>321</v>
      </c>
      <c r="B107" s="199" t="s">
        <v>71</v>
      </c>
      <c r="C107" s="153" t="s">
        <v>371</v>
      </c>
      <c r="D107" s="153" t="s">
        <v>280</v>
      </c>
      <c r="E107" s="152">
        <v>1</v>
      </c>
      <c r="F107" s="158" t="s">
        <v>353</v>
      </c>
      <c r="G107" s="150"/>
      <c r="H107" s="150">
        <v>3720.8695200000002</v>
      </c>
      <c r="I107" s="140">
        <f t="shared" si="3"/>
        <v>3720.8695200000002</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322</v>
      </c>
      <c r="B108" s="199" t="s">
        <v>71</v>
      </c>
      <c r="C108" s="153" t="s">
        <v>378</v>
      </c>
      <c r="D108" s="153" t="s">
        <v>280</v>
      </c>
      <c r="E108" s="152">
        <v>1</v>
      </c>
      <c r="F108" s="151" t="s">
        <v>354</v>
      </c>
      <c r="G108" s="150"/>
      <c r="H108" s="150">
        <v>3720.8695200000002</v>
      </c>
      <c r="I108" s="140">
        <f t="shared" si="3"/>
        <v>3720.8695200000002</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323</v>
      </c>
      <c r="B109" s="199" t="s">
        <v>71</v>
      </c>
      <c r="C109" s="153" t="s">
        <v>295</v>
      </c>
      <c r="D109" s="153" t="s">
        <v>280</v>
      </c>
      <c r="E109" s="152">
        <v>1</v>
      </c>
      <c r="F109" s="157" t="s">
        <v>231</v>
      </c>
      <c r="G109" s="150"/>
      <c r="H109" s="150">
        <v>3720.8695200000002</v>
      </c>
      <c r="I109" s="140">
        <f t="shared" si="3"/>
        <v>3720.8695200000002</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324</v>
      </c>
      <c r="B110" s="199" t="s">
        <v>71</v>
      </c>
      <c r="C110" s="153" t="s">
        <v>379</v>
      </c>
      <c r="D110" s="153" t="s">
        <v>280</v>
      </c>
      <c r="E110" s="152">
        <v>1</v>
      </c>
      <c r="F110" s="151" t="s">
        <v>356</v>
      </c>
      <c r="G110" s="150"/>
      <c r="H110" s="150">
        <v>3720.8695200000002</v>
      </c>
      <c r="I110" s="140">
        <f t="shared" si="3"/>
        <v>3720.8695200000002</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325</v>
      </c>
      <c r="B111" s="199" t="s">
        <v>71</v>
      </c>
      <c r="C111" s="153" t="s">
        <v>281</v>
      </c>
      <c r="D111" s="153" t="s">
        <v>280</v>
      </c>
      <c r="E111" s="152">
        <v>1</v>
      </c>
      <c r="F111" s="151" t="s">
        <v>927</v>
      </c>
      <c r="G111" s="150"/>
      <c r="H111" s="150">
        <v>3720.8695200000002</v>
      </c>
      <c r="I111" s="140">
        <f t="shared" si="3"/>
        <v>3720.8695200000002</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326</v>
      </c>
      <c r="B112" s="199" t="s">
        <v>71</v>
      </c>
      <c r="C112" s="153" t="s">
        <v>380</v>
      </c>
      <c r="D112" s="153" t="s">
        <v>280</v>
      </c>
      <c r="E112" s="152">
        <v>1</v>
      </c>
      <c r="F112" s="159" t="s">
        <v>358</v>
      </c>
      <c r="G112" s="150"/>
      <c r="H112" s="150">
        <v>3720.8695200000002</v>
      </c>
      <c r="I112" s="140">
        <f t="shared" si="3"/>
        <v>3720.8695200000002</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327</v>
      </c>
      <c r="B113" s="199" t="s">
        <v>73</v>
      </c>
      <c r="C113" s="153" t="s">
        <v>283</v>
      </c>
      <c r="D113" s="153" t="s">
        <v>280</v>
      </c>
      <c r="E113" s="152">
        <v>1</v>
      </c>
      <c r="F113" s="151" t="s">
        <v>359</v>
      </c>
      <c r="G113" s="150"/>
      <c r="H113" s="150">
        <v>2657.7691199999999</v>
      </c>
      <c r="I113" s="140">
        <f t="shared" si="3"/>
        <v>2657.7691199999999</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328</v>
      </c>
      <c r="B114" s="199" t="s">
        <v>73</v>
      </c>
      <c r="C114" s="153" t="s">
        <v>283</v>
      </c>
      <c r="D114" s="153" t="s">
        <v>280</v>
      </c>
      <c r="E114" s="152">
        <v>1</v>
      </c>
      <c r="F114" s="151" t="s">
        <v>360</v>
      </c>
      <c r="G114" s="150"/>
      <c r="H114" s="150">
        <v>2657.7691199999999</v>
      </c>
      <c r="I114" s="140">
        <f t="shared" si="3"/>
        <v>2657.7691199999999</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196</v>
      </c>
      <c r="B115" s="199" t="s">
        <v>73</v>
      </c>
      <c r="C115" s="153" t="s">
        <v>283</v>
      </c>
      <c r="D115" s="153" t="s">
        <v>280</v>
      </c>
      <c r="E115" s="152">
        <v>1</v>
      </c>
      <c r="F115" s="159" t="s">
        <v>361</v>
      </c>
      <c r="G115" s="150"/>
      <c r="H115" s="150">
        <v>2657.7691199999999</v>
      </c>
      <c r="I115" s="140">
        <f t="shared" si="3"/>
        <v>2657.7691199999999</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329</v>
      </c>
      <c r="B116" s="199" t="s">
        <v>73</v>
      </c>
      <c r="C116" s="153" t="s">
        <v>373</v>
      </c>
      <c r="D116" s="153" t="s">
        <v>280</v>
      </c>
      <c r="E116" s="152">
        <v>1</v>
      </c>
      <c r="F116" s="151" t="s">
        <v>398</v>
      </c>
      <c r="G116" s="150"/>
      <c r="H116" s="150">
        <v>2657.7691199999999</v>
      </c>
      <c r="I116" s="140">
        <f t="shared" si="3"/>
        <v>2657.7691199999999</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330</v>
      </c>
      <c r="B117" s="199" t="s">
        <v>73</v>
      </c>
      <c r="C117" s="153" t="s">
        <v>183</v>
      </c>
      <c r="D117" s="153" t="s">
        <v>280</v>
      </c>
      <c r="E117" s="152">
        <v>1</v>
      </c>
      <c r="F117" s="151" t="s">
        <v>362</v>
      </c>
      <c r="G117" s="150"/>
      <c r="H117" s="150">
        <v>2657.7691199999999</v>
      </c>
      <c r="I117" s="140">
        <f t="shared" si="3"/>
        <v>2657.7691199999999</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331</v>
      </c>
      <c r="B118" s="199" t="s">
        <v>73</v>
      </c>
      <c r="C118" s="153" t="s">
        <v>376</v>
      </c>
      <c r="D118" s="153" t="s">
        <v>280</v>
      </c>
      <c r="E118" s="152">
        <v>1</v>
      </c>
      <c r="F118" s="151" t="s">
        <v>363</v>
      </c>
      <c r="G118" s="150"/>
      <c r="H118" s="150">
        <v>2657.7691199999999</v>
      </c>
      <c r="I118" s="140">
        <f t="shared" si="3"/>
        <v>2657.7691199999999</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2" t="s">
        <v>332</v>
      </c>
      <c r="B119" s="199" t="s">
        <v>73</v>
      </c>
      <c r="C119" s="153" t="s">
        <v>375</v>
      </c>
      <c r="D119" s="153" t="s">
        <v>280</v>
      </c>
      <c r="E119" s="152">
        <v>1</v>
      </c>
      <c r="F119" s="151" t="s">
        <v>364</v>
      </c>
      <c r="G119" s="150"/>
      <c r="H119" s="150">
        <v>2657.7691199999999</v>
      </c>
      <c r="I119" s="140">
        <f t="shared" si="3"/>
        <v>2657.7691199999999</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192" t="s">
        <v>333</v>
      </c>
      <c r="B120" s="199" t="s">
        <v>73</v>
      </c>
      <c r="C120" s="153" t="s">
        <v>377</v>
      </c>
      <c r="D120" s="153" t="s">
        <v>280</v>
      </c>
      <c r="E120" s="152">
        <v>1</v>
      </c>
      <c r="F120" s="151" t="s">
        <v>365</v>
      </c>
      <c r="G120" s="150"/>
      <c r="H120" s="150">
        <v>2657.7691199999999</v>
      </c>
      <c r="I120" s="140">
        <f t="shared" si="3"/>
        <v>2657.7691199999999</v>
      </c>
      <c r="J120" s="130"/>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x14ac:dyDescent="0.2">
      <c r="A121" s="192" t="s">
        <v>334</v>
      </c>
      <c r="B121" s="199" t="s">
        <v>73</v>
      </c>
      <c r="C121" s="153" t="s">
        <v>379</v>
      </c>
      <c r="D121" s="153" t="s">
        <v>280</v>
      </c>
      <c r="E121" s="152">
        <v>1</v>
      </c>
      <c r="F121" s="158" t="s">
        <v>366</v>
      </c>
      <c r="G121" s="150"/>
      <c r="H121" s="150">
        <v>2657.7691199999999</v>
      </c>
      <c r="I121" s="140">
        <f t="shared" si="3"/>
        <v>2657.7691199999999</v>
      </c>
      <c r="J121" s="130"/>
      <c r="K121" s="131"/>
      <c r="L121" s="131"/>
      <c r="M121" s="131"/>
      <c r="N121" s="131"/>
      <c r="O121" s="131"/>
      <c r="P121" s="131"/>
      <c r="Q121" s="131"/>
      <c r="R121" s="149"/>
      <c r="S121" s="149"/>
      <c r="T121" s="149"/>
      <c r="U121" s="149"/>
      <c r="V121" s="149"/>
      <c r="W121" s="149"/>
      <c r="X121" s="149"/>
      <c r="Y121" s="149"/>
      <c r="Z121" s="149"/>
      <c r="AA121" s="149"/>
      <c r="AB121" s="149"/>
      <c r="AC121" s="149"/>
      <c r="AD121" s="149"/>
    </row>
    <row r="122" spans="1:30" x14ac:dyDescent="0.2">
      <c r="A122" s="190" t="s">
        <v>335</v>
      </c>
      <c r="B122" s="199" t="s">
        <v>73</v>
      </c>
      <c r="C122" s="153" t="s">
        <v>282</v>
      </c>
      <c r="D122" s="153" t="s">
        <v>280</v>
      </c>
      <c r="E122" s="152">
        <v>1</v>
      </c>
      <c r="F122" s="151" t="s">
        <v>367</v>
      </c>
      <c r="G122" s="150"/>
      <c r="H122" s="150">
        <v>2657.7691199999999</v>
      </c>
      <c r="I122" s="140">
        <f t="shared" si="3"/>
        <v>2657.7691199999999</v>
      </c>
      <c r="J122" s="130"/>
      <c r="K122" s="131"/>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200" t="s">
        <v>988</v>
      </c>
      <c r="B123" s="199" t="s">
        <v>73</v>
      </c>
      <c r="C123" s="153" t="s">
        <v>371</v>
      </c>
      <c r="D123" s="153" t="s">
        <v>280</v>
      </c>
      <c r="E123" s="152">
        <v>1</v>
      </c>
      <c r="F123" s="163" t="s">
        <v>987</v>
      </c>
      <c r="G123" s="150"/>
      <c r="H123" s="150">
        <v>2657.7691199999999</v>
      </c>
      <c r="I123" s="140">
        <f t="shared" si="3"/>
        <v>2657.7691199999999</v>
      </c>
      <c r="J123" s="130"/>
      <c r="K123" s="131"/>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200" t="s">
        <v>1032</v>
      </c>
      <c r="B124" s="199" t="s">
        <v>73</v>
      </c>
      <c r="C124" s="153" t="s">
        <v>369</v>
      </c>
      <c r="D124" s="153" t="s">
        <v>280</v>
      </c>
      <c r="E124" s="152">
        <v>1</v>
      </c>
      <c r="F124" s="156" t="s">
        <v>1031</v>
      </c>
      <c r="G124" s="150"/>
      <c r="H124" s="150">
        <v>2657.7691199999999</v>
      </c>
      <c r="I124" s="140">
        <f t="shared" si="3"/>
        <v>2657.7691199999999</v>
      </c>
      <c r="J124" s="130"/>
      <c r="K124" s="131"/>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200" t="s">
        <v>1030</v>
      </c>
      <c r="B125" s="199" t="s">
        <v>73</v>
      </c>
      <c r="C125" s="153" t="s">
        <v>369</v>
      </c>
      <c r="D125" s="153" t="s">
        <v>280</v>
      </c>
      <c r="E125" s="152">
        <v>1</v>
      </c>
      <c r="F125" s="156" t="s">
        <v>1029</v>
      </c>
      <c r="G125" s="150"/>
      <c r="H125" s="150">
        <v>2657.7691199999999</v>
      </c>
      <c r="I125" s="140">
        <f t="shared" si="3"/>
        <v>2657.7691199999999</v>
      </c>
      <c r="J125" s="130"/>
      <c r="K125" s="131"/>
      <c r="L125" s="131"/>
      <c r="M125" s="131"/>
      <c r="N125" s="131"/>
      <c r="O125" s="131"/>
      <c r="P125" s="131"/>
      <c r="Q125" s="131"/>
      <c r="R125" s="149"/>
      <c r="S125" s="149"/>
      <c r="T125" s="149"/>
      <c r="U125" s="149"/>
      <c r="V125" s="149"/>
      <c r="W125" s="149"/>
      <c r="X125" s="149"/>
      <c r="Y125" s="149"/>
      <c r="Z125" s="149"/>
      <c r="AA125" s="149"/>
      <c r="AB125" s="149"/>
      <c r="AC125" s="149"/>
      <c r="AD125" s="149"/>
    </row>
    <row r="126" spans="1:30" ht="45" x14ac:dyDescent="0.2">
      <c r="A126" s="137" t="s">
        <v>56</v>
      </c>
      <c r="B126" s="137" t="s">
        <v>57</v>
      </c>
      <c r="C126" s="136" t="s">
        <v>58</v>
      </c>
      <c r="D126" s="136" t="s">
        <v>59</v>
      </c>
      <c r="E126" s="136" t="s">
        <v>60</v>
      </c>
      <c r="F126" s="139"/>
      <c r="G126" s="136" t="s">
        <v>61</v>
      </c>
      <c r="H126" s="136" t="s">
        <v>62</v>
      </c>
      <c r="I126" s="136" t="s">
        <v>63</v>
      </c>
      <c r="J126" s="130"/>
      <c r="K126" s="133"/>
      <c r="L126" s="133"/>
      <c r="M126" s="133"/>
      <c r="N126" s="133"/>
      <c r="O126" s="133"/>
      <c r="P126" s="133"/>
      <c r="Q126" s="133"/>
      <c r="R126" s="138"/>
      <c r="S126" s="138"/>
      <c r="T126" s="138"/>
      <c r="U126" s="138"/>
      <c r="V126" s="138"/>
      <c r="W126" s="138"/>
      <c r="X126" s="138"/>
      <c r="Y126" s="138"/>
      <c r="Z126" s="138"/>
      <c r="AA126" s="138"/>
      <c r="AB126" s="138"/>
      <c r="AC126" s="138"/>
      <c r="AD126" s="138"/>
    </row>
    <row r="127" spans="1:30" x14ac:dyDescent="0.2">
      <c r="A127" s="144" t="s">
        <v>64</v>
      </c>
      <c r="B127" s="143" t="s">
        <v>65</v>
      </c>
      <c r="C127" s="142">
        <f>SUMIFS($E$85:$E$122,$B$85:$B$122,"FDA",$D$85:$D$122,"&lt;&gt;VAGO")</f>
        <v>5</v>
      </c>
      <c r="D127" s="142">
        <f>SUMIFS($E$85:$E$122,$B$85:$B$122,"FDA",$D$85:$D$122,"VAGO")</f>
        <v>0</v>
      </c>
      <c r="E127" s="142">
        <f>C127+D127</f>
        <v>5</v>
      </c>
      <c r="F127" s="148"/>
      <c r="G127" s="140">
        <f>SUMIF($B$85:$B$122,"FDA",$G$85:$G$122)</f>
        <v>0</v>
      </c>
      <c r="H127" s="140">
        <f>SUMIF($B$85:$B$122,"FDA",$H$85:$H$122)</f>
        <v>29235.411999999997</v>
      </c>
      <c r="I127" s="140">
        <f>SUMIF($B$85:$B$122,"FDA",$I$85:$I$122)</f>
        <v>29235.411999999997</v>
      </c>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x14ac:dyDescent="0.2">
      <c r="A128" s="144" t="s">
        <v>66</v>
      </c>
      <c r="B128" s="143" t="s">
        <v>67</v>
      </c>
      <c r="C128" s="142">
        <f>SUMIFS($E$85:$E$122,$B$85:$B$122,"FDA-1",$D$85:$D$122,"&lt;&gt;VAGO")</f>
        <v>3</v>
      </c>
      <c r="D128" s="142">
        <f>SUMIFS($E$85:$E$122,$B$85:$B$122,"FDA-1",$D$85:$D$122,"VAGO")</f>
        <v>0</v>
      </c>
      <c r="E128" s="142">
        <f>C128+D128</f>
        <v>3</v>
      </c>
      <c r="F128" s="148"/>
      <c r="G128" s="140">
        <f>SUMIF($B$85:$B$122,"FDA-1",$G$85:$G$122)</f>
        <v>0</v>
      </c>
      <c r="H128" s="140">
        <f>SUMIF($B$85:$B$122,"FDA-1",$H$85:$H$122)</f>
        <v>14750.585999999999</v>
      </c>
      <c r="I128" s="140">
        <f>SUMIF($B$85:$B$122,"FDA-1",$I$85:$I$122)</f>
        <v>14750.585999999999</v>
      </c>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144" t="s">
        <v>68</v>
      </c>
      <c r="B129" s="143" t="s">
        <v>69</v>
      </c>
      <c r="C129" s="142">
        <f>SUMIFS($E$85:$E$122,$B$85:$B$122,"FDA-2",$D$85:$D$122,"&lt;&gt;VAGO")</f>
        <v>12</v>
      </c>
      <c r="D129" s="142">
        <f>SUMIFS($E$85:$E$122,$B$85:$B$122,"FDA-2",$D$85:$D$122,"VAGO")</f>
        <v>0</v>
      </c>
      <c r="E129" s="142">
        <f>C129+D129</f>
        <v>12</v>
      </c>
      <c r="F129" s="141"/>
      <c r="G129" s="140">
        <f>SUMIF($B$85:$B$122,"FDA-2",$G$85:$G$122)</f>
        <v>0</v>
      </c>
      <c r="H129" s="140">
        <f>SUMIF($B$85:$B$122,"FDA-2",$H$85:$H$122)</f>
        <v>54218.374080000001</v>
      </c>
      <c r="I129" s="140">
        <f>SUMIF($B$85:$B$122,"FDA-2",$I$85:$I$122)</f>
        <v>54218.374080000001</v>
      </c>
      <c r="J129" s="131"/>
      <c r="K129" s="133"/>
      <c r="L129" s="131"/>
      <c r="M129" s="131"/>
      <c r="N129" s="131"/>
      <c r="O129" s="131"/>
      <c r="P129" s="131"/>
      <c r="Q129" s="131"/>
      <c r="R129" s="149"/>
      <c r="S129" s="149"/>
      <c r="T129" s="149"/>
      <c r="U129" s="149"/>
      <c r="V129" s="149"/>
      <c r="W129" s="149"/>
      <c r="X129" s="149"/>
      <c r="Y129" s="149"/>
      <c r="Z129" s="149"/>
      <c r="AA129" s="149"/>
      <c r="AB129" s="149"/>
      <c r="AC129" s="149"/>
      <c r="AD129" s="149"/>
    </row>
    <row r="130" spans="1:30" x14ac:dyDescent="0.2">
      <c r="A130" s="144" t="s">
        <v>70</v>
      </c>
      <c r="B130" s="143" t="s">
        <v>71</v>
      </c>
      <c r="C130" s="142">
        <f>SUMIFS($E$85:$E$122,$B$85:$B$122,"FDA-3",$D$85:$D$122,"&lt;&gt;VAGO")</f>
        <v>8</v>
      </c>
      <c r="D130" s="142">
        <f>SUMIFS($E$85:$E$122,$B$85:$B$122,"FDA-3",$D$85:$D$122,"VAGO")</f>
        <v>0</v>
      </c>
      <c r="E130" s="142">
        <f>C130+D130</f>
        <v>8</v>
      </c>
      <c r="F130" s="145"/>
      <c r="G130" s="140">
        <f>SUMIF($B$85:$B$122,"FDA-3",$G$85:$G$122)</f>
        <v>0</v>
      </c>
      <c r="H130" s="140">
        <f>SUMIF($B$85:$B$122,"FDA-3",$H$85:$H$122)</f>
        <v>29766.956160000002</v>
      </c>
      <c r="I130" s="140">
        <f>SUMIF($B$85:$B$122,"FDA-3",$I$85:$I$122)</f>
        <v>29766.956160000002</v>
      </c>
      <c r="J130" s="131"/>
      <c r="K130" s="133"/>
      <c r="L130" s="131"/>
      <c r="M130" s="131"/>
      <c r="N130" s="131"/>
      <c r="O130" s="131"/>
      <c r="P130" s="131"/>
      <c r="Q130" s="131"/>
      <c r="R130" s="149"/>
      <c r="S130" s="149"/>
      <c r="T130" s="149"/>
      <c r="U130" s="149"/>
      <c r="V130" s="149"/>
      <c r="W130" s="149"/>
      <c r="X130" s="149"/>
      <c r="Y130" s="149"/>
      <c r="Z130" s="149"/>
      <c r="AA130" s="149"/>
      <c r="AB130" s="149"/>
      <c r="AC130" s="149"/>
      <c r="AD130" s="149"/>
    </row>
    <row r="131" spans="1:30" x14ac:dyDescent="0.2">
      <c r="A131" s="144" t="s">
        <v>72</v>
      </c>
      <c r="B131" s="143" t="s">
        <v>73</v>
      </c>
      <c r="C131" s="142">
        <v>13</v>
      </c>
      <c r="D131" s="142">
        <f>SUMIFS($E$85:$E$122,$B$85:$B$122,"FDA-4",$D$85:$D$122,"VAGO")</f>
        <v>0</v>
      </c>
      <c r="E131" s="142">
        <v>13</v>
      </c>
      <c r="F131" s="141"/>
      <c r="G131" s="140">
        <f>SUMIF($B$85:$B$122,"FDA-4",$G$85:$G$122)</f>
        <v>0</v>
      </c>
      <c r="H131" s="140">
        <f>SUMIF($B$85:$B$122,"FDA-4",$H$85:$H$122)</f>
        <v>26577.691200000005</v>
      </c>
      <c r="I131" s="140">
        <f>SUMIF($B$85:$B$122,"FDA-4",$I$85:$I$122)</f>
        <v>26577.691200000005</v>
      </c>
      <c r="J131" s="131"/>
      <c r="K131" s="133"/>
      <c r="L131" s="131"/>
      <c r="M131" s="131"/>
      <c r="N131" s="131"/>
      <c r="O131" s="131"/>
      <c r="P131" s="131"/>
      <c r="Q131" s="131"/>
      <c r="R131" s="149"/>
      <c r="S131" s="149"/>
      <c r="T131" s="149"/>
      <c r="U131" s="149"/>
      <c r="V131" s="149"/>
      <c r="W131" s="149"/>
      <c r="X131" s="149"/>
      <c r="Y131" s="149"/>
      <c r="Z131" s="149"/>
      <c r="AA131" s="149"/>
      <c r="AB131" s="149"/>
      <c r="AC131" s="149"/>
      <c r="AD131" s="149"/>
    </row>
    <row r="132" spans="1:30" ht="30" x14ac:dyDescent="0.2">
      <c r="A132" s="137" t="s">
        <v>74</v>
      </c>
      <c r="B132" s="139"/>
      <c r="C132" s="136">
        <v>41</v>
      </c>
      <c r="D132" s="136">
        <f>SUM(D128:D131)</f>
        <v>0</v>
      </c>
      <c r="E132" s="136">
        <v>41</v>
      </c>
      <c r="F132" s="139"/>
      <c r="G132" s="134">
        <f>SUM(G127:G131)</f>
        <v>0</v>
      </c>
      <c r="H132" s="134">
        <f>SUM(H127:H131)</f>
        <v>154549.01944</v>
      </c>
      <c r="I132" s="134">
        <f>SUM(I127:I131)</f>
        <v>154549.01944</v>
      </c>
      <c r="J132" s="131"/>
      <c r="K132" s="133"/>
      <c r="L132" s="131"/>
      <c r="M132" s="131"/>
      <c r="N132" s="131"/>
      <c r="O132" s="131"/>
      <c r="P132" s="131"/>
      <c r="Q132" s="131"/>
      <c r="R132" s="149"/>
      <c r="S132" s="149"/>
      <c r="T132" s="149"/>
      <c r="U132" s="149"/>
      <c r="V132" s="149"/>
      <c r="W132" s="149"/>
      <c r="X132" s="149"/>
      <c r="Y132" s="149"/>
      <c r="Z132" s="149"/>
      <c r="AA132" s="149"/>
      <c r="AB132" s="149"/>
      <c r="AC132" s="149"/>
      <c r="AD132" s="149"/>
    </row>
    <row r="133" spans="1:30" ht="45" customHeight="1" x14ac:dyDescent="0.2">
      <c r="A133" s="198"/>
      <c r="B133" s="198"/>
      <c r="C133" s="198"/>
      <c r="D133" s="198"/>
      <c r="E133" s="198"/>
      <c r="F133" s="198"/>
      <c r="G133" s="198"/>
      <c r="H133" s="198"/>
      <c r="I133" s="133"/>
      <c r="J133" s="131"/>
      <c r="K133" s="133"/>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297" t="s">
        <v>75</v>
      </c>
      <c r="B134" s="298"/>
      <c r="C134" s="298"/>
      <c r="D134" s="298"/>
      <c r="E134" s="298"/>
      <c r="F134" s="298"/>
      <c r="G134" s="298"/>
      <c r="H134" s="298"/>
      <c r="I134" s="299"/>
      <c r="J134" s="131"/>
      <c r="K134" s="133"/>
      <c r="L134" s="131"/>
      <c r="M134" s="131"/>
      <c r="N134" s="131"/>
      <c r="O134" s="131"/>
      <c r="P134" s="131"/>
      <c r="Q134" s="131"/>
      <c r="R134" s="149"/>
      <c r="S134" s="149"/>
      <c r="T134" s="149"/>
      <c r="U134" s="149"/>
      <c r="V134" s="149"/>
      <c r="W134" s="149"/>
      <c r="X134" s="149"/>
      <c r="Y134" s="149"/>
      <c r="Z134" s="149"/>
      <c r="AA134" s="149"/>
      <c r="AB134" s="149"/>
      <c r="AC134" s="149"/>
      <c r="AD134" s="149"/>
    </row>
    <row r="135" spans="1:30" ht="25.5" x14ac:dyDescent="0.2">
      <c r="A135" s="251" t="s">
        <v>76</v>
      </c>
      <c r="B135" s="250" t="s">
        <v>77</v>
      </c>
      <c r="C135" s="250" t="s">
        <v>78</v>
      </c>
      <c r="D135" s="250" t="s">
        <v>79</v>
      </c>
      <c r="E135" s="250" t="s">
        <v>80</v>
      </c>
      <c r="F135" s="250" t="s">
        <v>81</v>
      </c>
      <c r="G135" s="250" t="s">
        <v>82</v>
      </c>
      <c r="H135" s="250" t="s">
        <v>83</v>
      </c>
      <c r="I135" s="250" t="s">
        <v>84</v>
      </c>
      <c r="J135" s="133"/>
      <c r="K135" s="133"/>
      <c r="L135" s="133"/>
      <c r="M135" s="133"/>
      <c r="N135" s="133"/>
      <c r="O135" s="133"/>
      <c r="P135" s="133"/>
      <c r="Q135" s="133"/>
      <c r="R135" s="132"/>
      <c r="S135" s="132"/>
      <c r="T135" s="132"/>
      <c r="U135" s="132"/>
      <c r="V135" s="132"/>
      <c r="W135" s="132"/>
      <c r="X135" s="132"/>
      <c r="Y135" s="132"/>
      <c r="Z135" s="132"/>
      <c r="AA135" s="132"/>
      <c r="AB135" s="132"/>
      <c r="AC135" s="132"/>
      <c r="AD135" s="132"/>
    </row>
    <row r="136" spans="1:30" x14ac:dyDescent="0.2">
      <c r="A136" s="155" t="s">
        <v>381</v>
      </c>
      <c r="B136" s="244" t="s">
        <v>94</v>
      </c>
      <c r="C136" s="244" t="s">
        <v>281</v>
      </c>
      <c r="D136" s="243" t="s">
        <v>280</v>
      </c>
      <c r="E136" s="242">
        <v>1</v>
      </c>
      <c r="F136" s="156" t="s">
        <v>389</v>
      </c>
      <c r="G136" s="241">
        <v>0</v>
      </c>
      <c r="H136" s="241">
        <v>1200.6885</v>
      </c>
      <c r="I136" s="234">
        <f t="shared" ref="I136:I199" si="4">SUM(G136:H136)</f>
        <v>1200.6885</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381</v>
      </c>
      <c r="B137" s="244" t="s">
        <v>94</v>
      </c>
      <c r="C137" s="244" t="s">
        <v>281</v>
      </c>
      <c r="D137" s="243" t="s">
        <v>280</v>
      </c>
      <c r="E137" s="242">
        <v>1</v>
      </c>
      <c r="F137" s="158" t="s">
        <v>438</v>
      </c>
      <c r="G137" s="241"/>
      <c r="H137" s="241">
        <v>1200.6885</v>
      </c>
      <c r="I137" s="234">
        <f t="shared" si="4"/>
        <v>1200.6885</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381</v>
      </c>
      <c r="B138" s="244" t="s">
        <v>94</v>
      </c>
      <c r="C138" s="244" t="s">
        <v>281</v>
      </c>
      <c r="D138" s="243" t="s">
        <v>280</v>
      </c>
      <c r="E138" s="242">
        <v>1</v>
      </c>
      <c r="F138" s="195" t="s">
        <v>390</v>
      </c>
      <c r="G138" s="241"/>
      <c r="H138" s="241">
        <v>1200.6885</v>
      </c>
      <c r="I138" s="234">
        <f t="shared" si="4"/>
        <v>1200.6885</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381</v>
      </c>
      <c r="B139" s="244" t="s">
        <v>94</v>
      </c>
      <c r="C139" s="244" t="s">
        <v>281</v>
      </c>
      <c r="D139" s="243" t="s">
        <v>280</v>
      </c>
      <c r="E139" s="242">
        <v>1</v>
      </c>
      <c r="F139" s="156" t="s">
        <v>974</v>
      </c>
      <c r="G139" s="241"/>
      <c r="H139" s="241">
        <v>1200.6885</v>
      </c>
      <c r="I139" s="234">
        <f t="shared" si="4"/>
        <v>1200.6885</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381</v>
      </c>
      <c r="B140" s="244" t="s">
        <v>94</v>
      </c>
      <c r="C140" s="244" t="s">
        <v>281</v>
      </c>
      <c r="D140" s="243" t="s">
        <v>280</v>
      </c>
      <c r="E140" s="242">
        <v>1</v>
      </c>
      <c r="F140" s="158" t="s">
        <v>817</v>
      </c>
      <c r="G140" s="241"/>
      <c r="H140" s="241">
        <v>1200.6885</v>
      </c>
      <c r="I140" s="234">
        <f t="shared" si="4"/>
        <v>1200.6885</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62" t="s">
        <v>382</v>
      </c>
      <c r="B141" s="244" t="s">
        <v>94</v>
      </c>
      <c r="C141" s="244" t="s">
        <v>281</v>
      </c>
      <c r="D141" s="243" t="s">
        <v>280</v>
      </c>
      <c r="E141" s="242">
        <v>1</v>
      </c>
      <c r="F141" s="158" t="s">
        <v>391</v>
      </c>
      <c r="G141" s="241"/>
      <c r="H141" s="241">
        <v>1200.6885</v>
      </c>
      <c r="I141" s="234">
        <f t="shared" si="4"/>
        <v>1200.6885</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383</v>
      </c>
      <c r="B142" s="244" t="s">
        <v>388</v>
      </c>
      <c r="C142" s="244" t="s">
        <v>281</v>
      </c>
      <c r="D142" s="243" t="s">
        <v>184</v>
      </c>
      <c r="E142" s="242">
        <v>1</v>
      </c>
      <c r="F142" s="193" t="s">
        <v>392</v>
      </c>
      <c r="G142" s="241"/>
      <c r="H142" s="241">
        <v>732.54629999999997</v>
      </c>
      <c r="I142" s="234">
        <f t="shared" si="4"/>
        <v>732.54629999999997</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383</v>
      </c>
      <c r="B143" s="244" t="s">
        <v>388</v>
      </c>
      <c r="C143" s="244" t="s">
        <v>281</v>
      </c>
      <c r="D143" s="243" t="s">
        <v>280</v>
      </c>
      <c r="E143" s="242">
        <v>1</v>
      </c>
      <c r="F143" s="158" t="s">
        <v>393</v>
      </c>
      <c r="G143" s="241"/>
      <c r="H143" s="241">
        <v>732.54629999999997</v>
      </c>
      <c r="I143" s="234">
        <f t="shared" si="4"/>
        <v>732.54629999999997</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383</v>
      </c>
      <c r="B144" s="244" t="s">
        <v>388</v>
      </c>
      <c r="C144" s="244" t="s">
        <v>281</v>
      </c>
      <c r="D144" s="243" t="s">
        <v>280</v>
      </c>
      <c r="E144" s="242">
        <v>1</v>
      </c>
      <c r="F144" s="193" t="s">
        <v>394</v>
      </c>
      <c r="G144" s="241"/>
      <c r="H144" s="241">
        <v>732.54629999999997</v>
      </c>
      <c r="I144" s="234">
        <f t="shared" si="4"/>
        <v>732.54629999999997</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383</v>
      </c>
      <c r="B145" s="244" t="s">
        <v>388</v>
      </c>
      <c r="C145" s="244" t="s">
        <v>281</v>
      </c>
      <c r="D145" s="243" t="s">
        <v>280</v>
      </c>
      <c r="E145" s="242">
        <v>1</v>
      </c>
      <c r="F145" s="158" t="s">
        <v>395</v>
      </c>
      <c r="G145" s="241"/>
      <c r="H145" s="241">
        <v>732.54629999999997</v>
      </c>
      <c r="I145" s="234">
        <f t="shared" si="4"/>
        <v>732.54629999999997</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244" t="s">
        <v>98</v>
      </c>
      <c r="C146" s="244" t="s">
        <v>281</v>
      </c>
      <c r="D146" s="243" t="s">
        <v>280</v>
      </c>
      <c r="E146" s="242">
        <v>1</v>
      </c>
      <c r="F146" s="175" t="s">
        <v>396</v>
      </c>
      <c r="G146" s="241"/>
      <c r="H146" s="241">
        <v>488.36419999999998</v>
      </c>
      <c r="I146" s="234">
        <f t="shared" si="4"/>
        <v>488.36419999999998</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244" t="s">
        <v>98</v>
      </c>
      <c r="C147" s="244" t="s">
        <v>281</v>
      </c>
      <c r="D147" s="243" t="s">
        <v>280</v>
      </c>
      <c r="E147" s="242">
        <v>1</v>
      </c>
      <c r="F147" s="158" t="s">
        <v>357</v>
      </c>
      <c r="G147" s="241"/>
      <c r="H147" s="241">
        <v>488.36419999999998</v>
      </c>
      <c r="I147" s="234">
        <f t="shared" si="4"/>
        <v>488.36419999999998</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384</v>
      </c>
      <c r="B148" s="244" t="s">
        <v>98</v>
      </c>
      <c r="C148" s="244" t="s">
        <v>281</v>
      </c>
      <c r="D148" s="243" t="s">
        <v>280</v>
      </c>
      <c r="E148" s="242">
        <v>1</v>
      </c>
      <c r="F148" s="156" t="s">
        <v>397</v>
      </c>
      <c r="G148" s="241"/>
      <c r="H148" s="241">
        <v>488.36419999999998</v>
      </c>
      <c r="I148" s="234">
        <f t="shared" si="4"/>
        <v>488.36419999999998</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384</v>
      </c>
      <c r="B149" s="244" t="s">
        <v>98</v>
      </c>
      <c r="C149" s="244" t="s">
        <v>281</v>
      </c>
      <c r="D149" s="243" t="s">
        <v>368</v>
      </c>
      <c r="E149" s="242">
        <v>1</v>
      </c>
      <c r="F149" s="158" t="s">
        <v>357</v>
      </c>
      <c r="G149" s="241"/>
      <c r="H149" s="241">
        <v>488.36419999999998</v>
      </c>
      <c r="I149" s="234">
        <f t="shared" si="4"/>
        <v>488.36419999999998</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384</v>
      </c>
      <c r="B150" s="244" t="s">
        <v>98</v>
      </c>
      <c r="C150" s="244" t="s">
        <v>281</v>
      </c>
      <c r="D150" s="243" t="s">
        <v>280</v>
      </c>
      <c r="E150" s="242">
        <v>1</v>
      </c>
      <c r="F150" s="158" t="s">
        <v>939</v>
      </c>
      <c r="G150" s="241"/>
      <c r="H150" s="241">
        <v>488.36419999999998</v>
      </c>
      <c r="I150" s="234">
        <f t="shared" si="4"/>
        <v>488.36419999999998</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55" t="s">
        <v>384</v>
      </c>
      <c r="B151" s="244" t="s">
        <v>98</v>
      </c>
      <c r="C151" s="244" t="s">
        <v>281</v>
      </c>
      <c r="D151" s="243" t="s">
        <v>368</v>
      </c>
      <c r="E151" s="242">
        <v>1</v>
      </c>
      <c r="F151" s="158" t="s">
        <v>357</v>
      </c>
      <c r="G151" s="241"/>
      <c r="H151" s="241">
        <v>488.36419999999998</v>
      </c>
      <c r="I151" s="234">
        <f t="shared" si="4"/>
        <v>488.36419999999998</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55" t="s">
        <v>384</v>
      </c>
      <c r="B152" s="244" t="s">
        <v>98</v>
      </c>
      <c r="C152" s="244" t="s">
        <v>281</v>
      </c>
      <c r="D152" s="243" t="s">
        <v>280</v>
      </c>
      <c r="E152" s="242">
        <v>1</v>
      </c>
      <c r="F152" s="193" t="s">
        <v>399</v>
      </c>
      <c r="G152" s="241"/>
      <c r="H152" s="241">
        <v>488.36419999999998</v>
      </c>
      <c r="I152" s="234">
        <f t="shared" si="4"/>
        <v>488.36419999999998</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384</v>
      </c>
      <c r="B153" s="244" t="s">
        <v>98</v>
      </c>
      <c r="C153" s="244" t="s">
        <v>281</v>
      </c>
      <c r="D153" s="243" t="s">
        <v>280</v>
      </c>
      <c r="E153" s="242">
        <v>1</v>
      </c>
      <c r="F153" s="194" t="s">
        <v>400</v>
      </c>
      <c r="G153" s="241"/>
      <c r="H153" s="241">
        <v>488.36419999999998</v>
      </c>
      <c r="I153" s="234">
        <f t="shared" si="4"/>
        <v>488.36419999999998</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55" t="s">
        <v>385</v>
      </c>
      <c r="B154" s="244" t="s">
        <v>104</v>
      </c>
      <c r="C154" s="244" t="s">
        <v>281</v>
      </c>
      <c r="D154" s="243" t="s">
        <v>280</v>
      </c>
      <c r="E154" s="242">
        <v>1</v>
      </c>
      <c r="F154" s="158" t="s">
        <v>401</v>
      </c>
      <c r="G154" s="241"/>
      <c r="H154" s="241">
        <v>313.94409999999999</v>
      </c>
      <c r="I154" s="234">
        <f t="shared" si="4"/>
        <v>313.94409999999999</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55" t="s">
        <v>386</v>
      </c>
      <c r="B155" s="244" t="s">
        <v>102</v>
      </c>
      <c r="C155" s="244" t="s">
        <v>281</v>
      </c>
      <c r="D155" s="243" t="s">
        <v>368</v>
      </c>
      <c r="E155" s="242">
        <v>1</v>
      </c>
      <c r="F155" s="158" t="s">
        <v>357</v>
      </c>
      <c r="G155" s="241"/>
      <c r="H155" s="241">
        <v>401.1617</v>
      </c>
      <c r="I155" s="234">
        <f t="shared" si="4"/>
        <v>401.1617</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402</v>
      </c>
      <c r="B156" s="244" t="s">
        <v>94</v>
      </c>
      <c r="C156" s="244" t="s">
        <v>183</v>
      </c>
      <c r="D156" s="243" t="s">
        <v>280</v>
      </c>
      <c r="E156" s="242">
        <v>1</v>
      </c>
      <c r="F156" s="158" t="s">
        <v>405</v>
      </c>
      <c r="G156" s="241"/>
      <c r="H156" s="241">
        <v>1200.6885</v>
      </c>
      <c r="I156" s="234">
        <f t="shared" si="4"/>
        <v>1200.6885</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62" t="s">
        <v>403</v>
      </c>
      <c r="B157" s="244" t="s">
        <v>94</v>
      </c>
      <c r="C157" s="244" t="s">
        <v>183</v>
      </c>
      <c r="D157" s="243" t="s">
        <v>280</v>
      </c>
      <c r="E157" s="242">
        <v>1</v>
      </c>
      <c r="F157" s="158" t="s">
        <v>406</v>
      </c>
      <c r="G157" s="241"/>
      <c r="H157" s="241">
        <v>1200.6885</v>
      </c>
      <c r="I157" s="234">
        <f t="shared" si="4"/>
        <v>1200.6885</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55" t="s">
        <v>383</v>
      </c>
      <c r="B158" s="244" t="s">
        <v>388</v>
      </c>
      <c r="C158" s="244" t="s">
        <v>183</v>
      </c>
      <c r="D158" s="243" t="s">
        <v>280</v>
      </c>
      <c r="E158" s="242">
        <v>1</v>
      </c>
      <c r="F158" s="193" t="s">
        <v>407</v>
      </c>
      <c r="G158" s="241"/>
      <c r="H158" s="241">
        <v>732.54629999999997</v>
      </c>
      <c r="I158" s="234">
        <f t="shared" si="4"/>
        <v>732.54629999999997</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55" t="s">
        <v>383</v>
      </c>
      <c r="B159" s="244" t="s">
        <v>388</v>
      </c>
      <c r="C159" s="244" t="s">
        <v>183</v>
      </c>
      <c r="D159" s="243" t="s">
        <v>280</v>
      </c>
      <c r="E159" s="242">
        <v>1</v>
      </c>
      <c r="F159" s="158" t="s">
        <v>432</v>
      </c>
      <c r="G159" s="241"/>
      <c r="H159" s="241">
        <v>732.54629999999997</v>
      </c>
      <c r="I159" s="234">
        <f t="shared" si="4"/>
        <v>732.54629999999997</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92" t="s">
        <v>384</v>
      </c>
      <c r="B160" s="244" t="s">
        <v>98</v>
      </c>
      <c r="C160" s="244" t="s">
        <v>183</v>
      </c>
      <c r="D160" s="243" t="s">
        <v>280</v>
      </c>
      <c r="E160" s="242">
        <v>1</v>
      </c>
      <c r="F160" s="158" t="s">
        <v>408</v>
      </c>
      <c r="G160" s="241"/>
      <c r="H160" s="241">
        <v>488.36419999999998</v>
      </c>
      <c r="I160" s="234">
        <f t="shared" si="4"/>
        <v>488.36419999999998</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55" t="s">
        <v>404</v>
      </c>
      <c r="B161" s="244" t="s">
        <v>387</v>
      </c>
      <c r="C161" s="244" t="s">
        <v>183</v>
      </c>
      <c r="D161" s="243" t="s">
        <v>280</v>
      </c>
      <c r="E161" s="242">
        <v>1</v>
      </c>
      <c r="F161" s="158" t="s">
        <v>409</v>
      </c>
      <c r="G161" s="241"/>
      <c r="H161" s="241">
        <v>436.04270000000002</v>
      </c>
      <c r="I161" s="234">
        <f t="shared" si="4"/>
        <v>436.04270000000002</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55" t="s">
        <v>404</v>
      </c>
      <c r="B162" s="244" t="s">
        <v>387</v>
      </c>
      <c r="C162" s="244" t="s">
        <v>183</v>
      </c>
      <c r="D162" s="243" t="s">
        <v>280</v>
      </c>
      <c r="E162" s="242">
        <v>1</v>
      </c>
      <c r="F162" s="158" t="s">
        <v>410</v>
      </c>
      <c r="G162" s="241"/>
      <c r="H162" s="241">
        <v>436.04270000000002</v>
      </c>
      <c r="I162" s="234">
        <f t="shared" si="4"/>
        <v>436.04270000000002</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244" t="s">
        <v>102</v>
      </c>
      <c r="C163" s="244" t="s">
        <v>183</v>
      </c>
      <c r="D163" s="243" t="s">
        <v>280</v>
      </c>
      <c r="E163" s="242">
        <v>1</v>
      </c>
      <c r="F163" s="158" t="s">
        <v>411</v>
      </c>
      <c r="G163" s="241"/>
      <c r="H163" s="241">
        <v>401.1617</v>
      </c>
      <c r="I163" s="234">
        <f t="shared" si="4"/>
        <v>401.1617</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244" t="s">
        <v>102</v>
      </c>
      <c r="C164" s="244" t="s">
        <v>183</v>
      </c>
      <c r="D164" s="243" t="s">
        <v>280</v>
      </c>
      <c r="E164" s="242">
        <v>1</v>
      </c>
      <c r="F164" s="158" t="s">
        <v>412</v>
      </c>
      <c r="G164" s="241"/>
      <c r="H164" s="241">
        <v>401.1617</v>
      </c>
      <c r="I164" s="234">
        <f t="shared" si="4"/>
        <v>401.1617</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244" t="s">
        <v>102</v>
      </c>
      <c r="C165" s="244" t="s">
        <v>183</v>
      </c>
      <c r="D165" s="243" t="s">
        <v>280</v>
      </c>
      <c r="E165" s="242">
        <v>1</v>
      </c>
      <c r="F165" s="158" t="s">
        <v>413</v>
      </c>
      <c r="G165" s="241"/>
      <c r="H165" s="241">
        <v>401.1617</v>
      </c>
      <c r="I165" s="234">
        <f t="shared" si="4"/>
        <v>401.1617</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244" t="s">
        <v>102</v>
      </c>
      <c r="C166" s="244" t="s">
        <v>183</v>
      </c>
      <c r="D166" s="243" t="s">
        <v>280</v>
      </c>
      <c r="E166" s="242">
        <v>1</v>
      </c>
      <c r="F166" s="158" t="s">
        <v>414</v>
      </c>
      <c r="G166" s="241"/>
      <c r="H166" s="241">
        <v>401.1617</v>
      </c>
      <c r="I166" s="234">
        <f t="shared" si="4"/>
        <v>401.1617</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244" t="s">
        <v>102</v>
      </c>
      <c r="C167" s="244" t="s">
        <v>183</v>
      </c>
      <c r="D167" s="243" t="s">
        <v>280</v>
      </c>
      <c r="E167" s="242">
        <v>1</v>
      </c>
      <c r="F167" s="158" t="s">
        <v>415</v>
      </c>
      <c r="G167" s="241"/>
      <c r="H167" s="241">
        <v>401.1617</v>
      </c>
      <c r="I167" s="234">
        <f t="shared" si="4"/>
        <v>401.1617</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244" t="s">
        <v>102</v>
      </c>
      <c r="C168" s="244" t="s">
        <v>183</v>
      </c>
      <c r="D168" s="243" t="s">
        <v>280</v>
      </c>
      <c r="E168" s="242">
        <v>1</v>
      </c>
      <c r="F168" s="158" t="s">
        <v>416</v>
      </c>
      <c r="G168" s="241"/>
      <c r="H168" s="241">
        <v>401.1617</v>
      </c>
      <c r="I168" s="234">
        <f t="shared" si="4"/>
        <v>401.1617</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244" t="s">
        <v>102</v>
      </c>
      <c r="C169" s="244" t="s">
        <v>183</v>
      </c>
      <c r="D169" s="243" t="s">
        <v>280</v>
      </c>
      <c r="E169" s="242">
        <v>1</v>
      </c>
      <c r="F169" s="158" t="s">
        <v>417</v>
      </c>
      <c r="G169" s="241"/>
      <c r="H169" s="241">
        <v>401.1617</v>
      </c>
      <c r="I169" s="234">
        <f t="shared" si="4"/>
        <v>401.1617</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244" t="s">
        <v>102</v>
      </c>
      <c r="C170" s="244" t="s">
        <v>183</v>
      </c>
      <c r="D170" s="243" t="s">
        <v>280</v>
      </c>
      <c r="E170" s="242">
        <v>1</v>
      </c>
      <c r="F170" s="175" t="s">
        <v>418</v>
      </c>
      <c r="G170" s="241"/>
      <c r="H170" s="241">
        <v>401.1617</v>
      </c>
      <c r="I170" s="234">
        <f t="shared" si="4"/>
        <v>401.1617</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244" t="s">
        <v>102</v>
      </c>
      <c r="C171" s="244" t="s">
        <v>183</v>
      </c>
      <c r="D171" s="243" t="s">
        <v>280</v>
      </c>
      <c r="E171" s="242">
        <v>1</v>
      </c>
      <c r="F171" s="158" t="s">
        <v>419</v>
      </c>
      <c r="G171" s="241"/>
      <c r="H171" s="241">
        <v>401.1617</v>
      </c>
      <c r="I171" s="234">
        <f t="shared" si="4"/>
        <v>401.1617</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244" t="s">
        <v>102</v>
      </c>
      <c r="C172" s="244" t="s">
        <v>183</v>
      </c>
      <c r="D172" s="243" t="s">
        <v>280</v>
      </c>
      <c r="E172" s="242">
        <v>1</v>
      </c>
      <c r="F172" s="191" t="s">
        <v>1018</v>
      </c>
      <c r="G172" s="241"/>
      <c r="H172" s="241">
        <v>401.1617</v>
      </c>
      <c r="I172" s="234">
        <f t="shared" si="4"/>
        <v>401.1617</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244" t="s">
        <v>102</v>
      </c>
      <c r="C173" s="244" t="s">
        <v>183</v>
      </c>
      <c r="D173" s="243" t="s">
        <v>280</v>
      </c>
      <c r="E173" s="242">
        <v>1</v>
      </c>
      <c r="F173" s="158" t="s">
        <v>421</v>
      </c>
      <c r="G173" s="241"/>
      <c r="H173" s="241">
        <v>401.1617</v>
      </c>
      <c r="I173" s="234">
        <f t="shared" si="4"/>
        <v>401.1617</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244" t="s">
        <v>102</v>
      </c>
      <c r="C174" s="244" t="s">
        <v>183</v>
      </c>
      <c r="D174" s="243" t="s">
        <v>280</v>
      </c>
      <c r="E174" s="242">
        <v>1</v>
      </c>
      <c r="F174" s="158" t="s">
        <v>422</v>
      </c>
      <c r="G174" s="241"/>
      <c r="H174" s="241">
        <v>401.1617</v>
      </c>
      <c r="I174" s="234">
        <f t="shared" si="4"/>
        <v>401.1617</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244" t="s">
        <v>102</v>
      </c>
      <c r="C175" s="244" t="s">
        <v>183</v>
      </c>
      <c r="D175" s="243" t="s">
        <v>280</v>
      </c>
      <c r="E175" s="242">
        <v>1</v>
      </c>
      <c r="F175" s="158" t="s">
        <v>423</v>
      </c>
      <c r="G175" s="241"/>
      <c r="H175" s="241">
        <v>401.1617</v>
      </c>
      <c r="I175" s="234">
        <f t="shared" si="4"/>
        <v>401.1617</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244" t="s">
        <v>102</v>
      </c>
      <c r="C176" s="244" t="s">
        <v>183</v>
      </c>
      <c r="D176" s="243" t="s">
        <v>280</v>
      </c>
      <c r="E176" s="242">
        <v>1</v>
      </c>
      <c r="F176" s="151" t="s">
        <v>424</v>
      </c>
      <c r="G176" s="241"/>
      <c r="H176" s="241">
        <v>401.1617</v>
      </c>
      <c r="I176" s="234">
        <f t="shared" si="4"/>
        <v>401.1617</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65" t="s">
        <v>386</v>
      </c>
      <c r="B177" s="244" t="s">
        <v>102</v>
      </c>
      <c r="C177" s="244" t="s">
        <v>183</v>
      </c>
      <c r="D177" s="243" t="s">
        <v>280</v>
      </c>
      <c r="E177" s="242">
        <v>1</v>
      </c>
      <c r="F177" s="158" t="s">
        <v>425</v>
      </c>
      <c r="G177" s="241"/>
      <c r="H177" s="241">
        <v>401.1617</v>
      </c>
      <c r="I177" s="234">
        <f t="shared" si="4"/>
        <v>401.1617</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65" t="s">
        <v>386</v>
      </c>
      <c r="B178" s="244" t="s">
        <v>102</v>
      </c>
      <c r="C178" s="244" t="s">
        <v>183</v>
      </c>
      <c r="D178" s="243" t="s">
        <v>280</v>
      </c>
      <c r="E178" s="242">
        <v>1</v>
      </c>
      <c r="F178" s="205" t="s">
        <v>426</v>
      </c>
      <c r="G178" s="241"/>
      <c r="H178" s="241">
        <v>401.1617</v>
      </c>
      <c r="I178" s="234">
        <f t="shared" si="4"/>
        <v>401.1617</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65" t="s">
        <v>386</v>
      </c>
      <c r="B179" s="244" t="s">
        <v>102</v>
      </c>
      <c r="C179" s="244" t="s">
        <v>183</v>
      </c>
      <c r="D179" s="243" t="s">
        <v>280</v>
      </c>
      <c r="E179" s="242">
        <v>1</v>
      </c>
      <c r="F179" s="158" t="s">
        <v>427</v>
      </c>
      <c r="G179" s="241"/>
      <c r="H179" s="241">
        <v>401.1617</v>
      </c>
      <c r="I179" s="234">
        <f t="shared" si="4"/>
        <v>401.1617</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65" t="s">
        <v>386</v>
      </c>
      <c r="B180" s="244" t="s">
        <v>102</v>
      </c>
      <c r="C180" s="244" t="s">
        <v>183</v>
      </c>
      <c r="D180" s="243" t="s">
        <v>280</v>
      </c>
      <c r="E180" s="242">
        <v>1</v>
      </c>
      <c r="F180" s="156" t="s">
        <v>986</v>
      </c>
      <c r="G180" s="241"/>
      <c r="H180" s="241">
        <v>401.1617</v>
      </c>
      <c r="I180" s="234">
        <f t="shared" si="4"/>
        <v>401.1617</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65" t="s">
        <v>386</v>
      </c>
      <c r="B181" s="244" t="s">
        <v>102</v>
      </c>
      <c r="C181" s="244" t="s">
        <v>183</v>
      </c>
      <c r="D181" s="243" t="s">
        <v>280</v>
      </c>
      <c r="E181" s="242">
        <v>1</v>
      </c>
      <c r="F181" s="158" t="s">
        <v>428</v>
      </c>
      <c r="G181" s="241"/>
      <c r="H181" s="241">
        <v>401.1617</v>
      </c>
      <c r="I181" s="234">
        <f t="shared" si="4"/>
        <v>401.1617</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65" t="s">
        <v>386</v>
      </c>
      <c r="B182" s="244" t="s">
        <v>102</v>
      </c>
      <c r="C182" s="244" t="s">
        <v>183</v>
      </c>
      <c r="D182" s="243" t="s">
        <v>280</v>
      </c>
      <c r="E182" s="242">
        <v>1</v>
      </c>
      <c r="F182" s="158" t="s">
        <v>429</v>
      </c>
      <c r="G182" s="241"/>
      <c r="H182" s="241">
        <v>401.1617</v>
      </c>
      <c r="I182" s="234">
        <f t="shared" si="4"/>
        <v>401.1617</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385</v>
      </c>
      <c r="B183" s="244" t="s">
        <v>104</v>
      </c>
      <c r="C183" s="244" t="s">
        <v>183</v>
      </c>
      <c r="D183" s="243" t="s">
        <v>280</v>
      </c>
      <c r="E183" s="242">
        <v>1</v>
      </c>
      <c r="F183" s="158" t="s">
        <v>430</v>
      </c>
      <c r="G183" s="241"/>
      <c r="H183" s="241">
        <v>313.94409999999999</v>
      </c>
      <c r="I183" s="234">
        <f t="shared" si="4"/>
        <v>313.94409999999999</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385</v>
      </c>
      <c r="B184" s="244" t="s">
        <v>104</v>
      </c>
      <c r="C184" s="244" t="s">
        <v>183</v>
      </c>
      <c r="D184" s="243" t="s">
        <v>280</v>
      </c>
      <c r="E184" s="242">
        <v>1</v>
      </c>
      <c r="F184" s="158" t="s">
        <v>431</v>
      </c>
      <c r="G184" s="241"/>
      <c r="H184" s="241">
        <v>313.94409999999999</v>
      </c>
      <c r="I184" s="234">
        <f t="shared" si="4"/>
        <v>313.94409999999999</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385</v>
      </c>
      <c r="B185" s="244" t="s">
        <v>104</v>
      </c>
      <c r="C185" s="244" t="s">
        <v>183</v>
      </c>
      <c r="D185" s="243" t="s">
        <v>280</v>
      </c>
      <c r="E185" s="242">
        <v>1</v>
      </c>
      <c r="F185" s="158" t="s">
        <v>439</v>
      </c>
      <c r="G185" s="241"/>
      <c r="H185" s="241">
        <v>313.94409999999999</v>
      </c>
      <c r="I185" s="234">
        <f t="shared" si="4"/>
        <v>313.94409999999999</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90" t="s">
        <v>385</v>
      </c>
      <c r="B186" s="244" t="s">
        <v>104</v>
      </c>
      <c r="C186" s="244" t="s">
        <v>183</v>
      </c>
      <c r="D186" s="243" t="s">
        <v>280</v>
      </c>
      <c r="E186" s="242">
        <v>1</v>
      </c>
      <c r="F186" s="158" t="s">
        <v>1017</v>
      </c>
      <c r="G186" s="241"/>
      <c r="H186" s="241">
        <v>313.94409999999999</v>
      </c>
      <c r="I186" s="234">
        <f t="shared" si="4"/>
        <v>313.94409999999999</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62" t="s">
        <v>382</v>
      </c>
      <c r="B187" s="244" t="s">
        <v>94</v>
      </c>
      <c r="C187" s="244" t="s">
        <v>297</v>
      </c>
      <c r="D187" s="243" t="s">
        <v>280</v>
      </c>
      <c r="E187" s="242">
        <v>1</v>
      </c>
      <c r="F187" s="151" t="s">
        <v>440</v>
      </c>
      <c r="G187" s="249"/>
      <c r="H187" s="241">
        <v>1200.6885</v>
      </c>
      <c r="I187" s="234">
        <f t="shared" si="4"/>
        <v>1200.6885</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404</v>
      </c>
      <c r="B188" s="244" t="s">
        <v>387</v>
      </c>
      <c r="C188" s="244" t="s">
        <v>297</v>
      </c>
      <c r="D188" s="243" t="s">
        <v>280</v>
      </c>
      <c r="E188" s="242">
        <v>1</v>
      </c>
      <c r="F188" s="188" t="s">
        <v>934</v>
      </c>
      <c r="G188" s="241"/>
      <c r="H188" s="241">
        <v>436.04270000000002</v>
      </c>
      <c r="I188" s="234">
        <f t="shared" si="4"/>
        <v>436.04270000000002</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385</v>
      </c>
      <c r="B189" s="244" t="s">
        <v>104</v>
      </c>
      <c r="C189" s="244" t="s">
        <v>297</v>
      </c>
      <c r="D189" s="243" t="s">
        <v>280</v>
      </c>
      <c r="E189" s="242">
        <v>1</v>
      </c>
      <c r="F189" s="158" t="s">
        <v>1028</v>
      </c>
      <c r="G189" s="241"/>
      <c r="H189" s="241">
        <v>313.94409999999999</v>
      </c>
      <c r="I189" s="234">
        <f t="shared" si="4"/>
        <v>313.94409999999999</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433</v>
      </c>
      <c r="B190" s="244" t="s">
        <v>94</v>
      </c>
      <c r="C190" s="244" t="s">
        <v>434</v>
      </c>
      <c r="D190" s="243" t="s">
        <v>280</v>
      </c>
      <c r="E190" s="242">
        <v>1</v>
      </c>
      <c r="F190" s="157" t="s">
        <v>435</v>
      </c>
      <c r="G190" s="241"/>
      <c r="H190" s="241">
        <v>1200.6885</v>
      </c>
      <c r="I190" s="234">
        <f t="shared" si="4"/>
        <v>1200.6885</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383</v>
      </c>
      <c r="B191" s="244" t="s">
        <v>388</v>
      </c>
      <c r="C191" s="244" t="s">
        <v>434</v>
      </c>
      <c r="D191" s="243" t="s">
        <v>280</v>
      </c>
      <c r="E191" s="242">
        <v>1</v>
      </c>
      <c r="F191" s="158" t="s">
        <v>436</v>
      </c>
      <c r="G191" s="241"/>
      <c r="H191" s="241">
        <v>732.54629999999997</v>
      </c>
      <c r="I191" s="234">
        <f t="shared" si="4"/>
        <v>732.54629999999997</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441</v>
      </c>
      <c r="B192" s="244" t="s">
        <v>94</v>
      </c>
      <c r="C192" s="174" t="s">
        <v>443</v>
      </c>
      <c r="D192" s="243" t="s">
        <v>280</v>
      </c>
      <c r="E192" s="242">
        <v>1</v>
      </c>
      <c r="F192" s="156" t="s">
        <v>444</v>
      </c>
      <c r="G192" s="241"/>
      <c r="H192" s="241">
        <v>1200.6885</v>
      </c>
      <c r="I192" s="234">
        <f t="shared" si="4"/>
        <v>1200.6885</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244" t="s">
        <v>388</v>
      </c>
      <c r="C193" s="174" t="s">
        <v>443</v>
      </c>
      <c r="D193" s="243" t="s">
        <v>280</v>
      </c>
      <c r="E193" s="242">
        <v>1</v>
      </c>
      <c r="F193" s="158" t="s">
        <v>448</v>
      </c>
      <c r="G193" s="241"/>
      <c r="H193" s="241">
        <v>732.54629999999997</v>
      </c>
      <c r="I193" s="234">
        <f t="shared" si="4"/>
        <v>732.54629999999997</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386</v>
      </c>
      <c r="B194" s="244" t="s">
        <v>102</v>
      </c>
      <c r="C194" s="174" t="s">
        <v>443</v>
      </c>
      <c r="D194" s="243" t="s">
        <v>280</v>
      </c>
      <c r="E194" s="242">
        <v>1</v>
      </c>
      <c r="F194" s="164" t="s">
        <v>446</v>
      </c>
      <c r="G194" s="241"/>
      <c r="H194" s="241">
        <v>401.1617</v>
      </c>
      <c r="I194" s="234">
        <f t="shared" si="4"/>
        <v>401.1617</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442</v>
      </c>
      <c r="B195" s="244" t="s">
        <v>94</v>
      </c>
      <c r="C195" s="174" t="s">
        <v>443</v>
      </c>
      <c r="D195" s="243" t="s">
        <v>280</v>
      </c>
      <c r="E195" s="242">
        <v>1</v>
      </c>
      <c r="F195" s="222" t="s">
        <v>357</v>
      </c>
      <c r="G195" s="241"/>
      <c r="H195" s="241">
        <v>1200.6885</v>
      </c>
      <c r="I195" s="234">
        <f t="shared" si="4"/>
        <v>1200.6885</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244" t="s">
        <v>387</v>
      </c>
      <c r="C196" s="184" t="s">
        <v>443</v>
      </c>
      <c r="D196" s="243" t="s">
        <v>280</v>
      </c>
      <c r="E196" s="242">
        <v>1</v>
      </c>
      <c r="F196" s="158" t="s">
        <v>1027</v>
      </c>
      <c r="G196" s="241"/>
      <c r="H196" s="241">
        <v>436.04270000000002</v>
      </c>
      <c r="I196" s="234">
        <f t="shared" si="4"/>
        <v>436.04270000000002</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404</v>
      </c>
      <c r="B197" s="244" t="s">
        <v>387</v>
      </c>
      <c r="C197" s="174" t="s">
        <v>451</v>
      </c>
      <c r="D197" s="243" t="s">
        <v>280</v>
      </c>
      <c r="E197" s="242">
        <v>1</v>
      </c>
      <c r="F197" s="158" t="s">
        <v>452</v>
      </c>
      <c r="G197" s="241"/>
      <c r="H197" s="241">
        <v>436.04270000000002</v>
      </c>
      <c r="I197" s="234">
        <f t="shared" si="4"/>
        <v>436.04270000000002</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383</v>
      </c>
      <c r="B198" s="244" t="s">
        <v>388</v>
      </c>
      <c r="C198" s="174" t="s">
        <v>451</v>
      </c>
      <c r="D198" s="243" t="s">
        <v>280</v>
      </c>
      <c r="E198" s="242">
        <v>1</v>
      </c>
      <c r="F198" s="185" t="s">
        <v>453</v>
      </c>
      <c r="G198" s="241"/>
      <c r="H198" s="241">
        <v>732.54629999999997</v>
      </c>
      <c r="I198" s="234">
        <f t="shared" si="4"/>
        <v>732.54629999999997</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383</v>
      </c>
      <c r="B199" s="244" t="s">
        <v>388</v>
      </c>
      <c r="C199" s="174" t="s">
        <v>451</v>
      </c>
      <c r="D199" s="243" t="s">
        <v>280</v>
      </c>
      <c r="E199" s="242">
        <v>1</v>
      </c>
      <c r="F199" s="185" t="s">
        <v>454</v>
      </c>
      <c r="G199" s="241"/>
      <c r="H199" s="241">
        <v>732.54629999999997</v>
      </c>
      <c r="I199" s="234">
        <f t="shared" si="4"/>
        <v>732.54629999999997</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383</v>
      </c>
      <c r="B200" s="244" t="s">
        <v>388</v>
      </c>
      <c r="C200" s="174" t="s">
        <v>451</v>
      </c>
      <c r="D200" s="243" t="s">
        <v>280</v>
      </c>
      <c r="E200" s="242">
        <v>1</v>
      </c>
      <c r="F200" s="185" t="s">
        <v>964</v>
      </c>
      <c r="G200" s="241"/>
      <c r="H200" s="241">
        <v>732.54629999999997</v>
      </c>
      <c r="I200" s="234">
        <f t="shared" ref="I200:I263" si="5">SUM(G200:H200)</f>
        <v>732.54629999999997</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404</v>
      </c>
      <c r="B201" s="244" t="s">
        <v>387</v>
      </c>
      <c r="C201" s="174" t="s">
        <v>451</v>
      </c>
      <c r="D201" s="243" t="s">
        <v>280</v>
      </c>
      <c r="E201" s="242">
        <v>1</v>
      </c>
      <c r="F201" s="185" t="s">
        <v>455</v>
      </c>
      <c r="G201" s="241"/>
      <c r="H201" s="241">
        <v>436.04270000000002</v>
      </c>
      <c r="I201" s="234">
        <f t="shared" si="5"/>
        <v>436.04270000000002</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404</v>
      </c>
      <c r="B202" s="244" t="s">
        <v>387</v>
      </c>
      <c r="C202" s="174" t="s">
        <v>451</v>
      </c>
      <c r="D202" s="243" t="s">
        <v>280</v>
      </c>
      <c r="E202" s="242">
        <v>1</v>
      </c>
      <c r="F202" s="185" t="s">
        <v>999</v>
      </c>
      <c r="G202" s="241"/>
      <c r="H202" s="241">
        <v>436.04270000000002</v>
      </c>
      <c r="I202" s="234">
        <f t="shared" si="5"/>
        <v>436.04270000000002</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449</v>
      </c>
      <c r="B203" s="244" t="s">
        <v>94</v>
      </c>
      <c r="C203" s="174" t="s">
        <v>451</v>
      </c>
      <c r="D203" s="243" t="s">
        <v>280</v>
      </c>
      <c r="E203" s="242">
        <v>1</v>
      </c>
      <c r="F203" s="158" t="s">
        <v>963</v>
      </c>
      <c r="G203" s="241"/>
      <c r="H203" s="241">
        <v>1200.6885</v>
      </c>
      <c r="I203" s="234">
        <f t="shared" si="5"/>
        <v>1200.6885</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383</v>
      </c>
      <c r="B204" s="244" t="s">
        <v>388</v>
      </c>
      <c r="C204" s="174" t="s">
        <v>451</v>
      </c>
      <c r="D204" s="243" t="s">
        <v>280</v>
      </c>
      <c r="E204" s="242">
        <v>1</v>
      </c>
      <c r="F204" s="185" t="s">
        <v>456</v>
      </c>
      <c r="G204" s="241"/>
      <c r="H204" s="241">
        <v>732.54629999999997</v>
      </c>
      <c r="I204" s="234">
        <f t="shared" si="5"/>
        <v>732.54629999999997</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244" t="s">
        <v>387</v>
      </c>
      <c r="C205" s="174" t="s">
        <v>451</v>
      </c>
      <c r="D205" s="243" t="s">
        <v>280</v>
      </c>
      <c r="E205" s="242">
        <v>1</v>
      </c>
      <c r="F205" s="185" t="s">
        <v>457</v>
      </c>
      <c r="G205" s="241"/>
      <c r="H205" s="241">
        <v>436.04270000000002</v>
      </c>
      <c r="I205" s="234">
        <f t="shared" si="5"/>
        <v>436.04270000000002</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404</v>
      </c>
      <c r="B206" s="244" t="s">
        <v>387</v>
      </c>
      <c r="C206" s="174" t="s">
        <v>451</v>
      </c>
      <c r="D206" s="243" t="s">
        <v>280</v>
      </c>
      <c r="E206" s="242">
        <v>1</v>
      </c>
      <c r="F206" s="158" t="s">
        <v>1016</v>
      </c>
      <c r="G206" s="241"/>
      <c r="H206" s="241">
        <v>436.04270000000002</v>
      </c>
      <c r="I206" s="234">
        <f t="shared" si="5"/>
        <v>436.04270000000002</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244" t="s">
        <v>102</v>
      </c>
      <c r="C207" s="174" t="s">
        <v>451</v>
      </c>
      <c r="D207" s="243" t="s">
        <v>280</v>
      </c>
      <c r="E207" s="242">
        <v>1</v>
      </c>
      <c r="F207" s="186" t="s">
        <v>952</v>
      </c>
      <c r="G207" s="241"/>
      <c r="H207" s="241">
        <v>401.1617</v>
      </c>
      <c r="I207" s="234">
        <f t="shared" si="5"/>
        <v>401.1617</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450</v>
      </c>
      <c r="B208" s="244" t="s">
        <v>94</v>
      </c>
      <c r="C208" s="174" t="s">
        <v>451</v>
      </c>
      <c r="D208" s="243" t="s">
        <v>280</v>
      </c>
      <c r="E208" s="242">
        <v>1</v>
      </c>
      <c r="F208" s="158" t="s">
        <v>459</v>
      </c>
      <c r="G208" s="241"/>
      <c r="H208" s="241">
        <v>1200.6885</v>
      </c>
      <c r="I208" s="234">
        <f t="shared" si="5"/>
        <v>1200.6885</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383</v>
      </c>
      <c r="B209" s="244" t="s">
        <v>388</v>
      </c>
      <c r="C209" s="174" t="s">
        <v>451</v>
      </c>
      <c r="D209" s="243" t="s">
        <v>280</v>
      </c>
      <c r="E209" s="242">
        <v>1</v>
      </c>
      <c r="F209" s="186" t="s">
        <v>460</v>
      </c>
      <c r="G209" s="241"/>
      <c r="H209" s="241">
        <v>732.54629999999997</v>
      </c>
      <c r="I209" s="234">
        <f t="shared" si="5"/>
        <v>732.54629999999997</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404</v>
      </c>
      <c r="B210" s="244" t="s">
        <v>387</v>
      </c>
      <c r="C210" s="174" t="s">
        <v>451</v>
      </c>
      <c r="D210" s="243" t="s">
        <v>280</v>
      </c>
      <c r="E210" s="242">
        <v>1</v>
      </c>
      <c r="F210" s="186" t="s">
        <v>461</v>
      </c>
      <c r="G210" s="241"/>
      <c r="H210" s="241">
        <v>436.04270000000002</v>
      </c>
      <c r="I210" s="234">
        <f t="shared" si="5"/>
        <v>436.04270000000002</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55" t="s">
        <v>386</v>
      </c>
      <c r="B211" s="244" t="s">
        <v>102</v>
      </c>
      <c r="C211" s="174" t="s">
        <v>451</v>
      </c>
      <c r="D211" s="243" t="s">
        <v>280</v>
      </c>
      <c r="E211" s="242">
        <v>1</v>
      </c>
      <c r="F211" s="158" t="s">
        <v>462</v>
      </c>
      <c r="G211" s="241"/>
      <c r="H211" s="241">
        <v>401.1617</v>
      </c>
      <c r="I211" s="234">
        <f t="shared" si="5"/>
        <v>401.1617</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386</v>
      </c>
      <c r="B212" s="244" t="s">
        <v>102</v>
      </c>
      <c r="C212" s="174" t="s">
        <v>451</v>
      </c>
      <c r="D212" s="243" t="s">
        <v>280</v>
      </c>
      <c r="E212" s="242">
        <v>1</v>
      </c>
      <c r="F212" s="185" t="s">
        <v>463</v>
      </c>
      <c r="G212" s="241"/>
      <c r="H212" s="241">
        <v>401.1617</v>
      </c>
      <c r="I212" s="234">
        <f t="shared" si="5"/>
        <v>401.1617</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386</v>
      </c>
      <c r="B213" s="244" t="s">
        <v>102</v>
      </c>
      <c r="C213" s="174" t="s">
        <v>451</v>
      </c>
      <c r="D213" s="243" t="s">
        <v>280</v>
      </c>
      <c r="E213" s="242">
        <v>1</v>
      </c>
      <c r="F213" s="185" t="s">
        <v>464</v>
      </c>
      <c r="G213" s="241"/>
      <c r="H213" s="241">
        <v>401.1617</v>
      </c>
      <c r="I213" s="234">
        <f t="shared" si="5"/>
        <v>401.1617</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404</v>
      </c>
      <c r="B214" s="244" t="s">
        <v>387</v>
      </c>
      <c r="C214" s="174" t="s">
        <v>298</v>
      </c>
      <c r="D214" s="243" t="s">
        <v>280</v>
      </c>
      <c r="E214" s="242">
        <v>1</v>
      </c>
      <c r="F214" s="158" t="s">
        <v>467</v>
      </c>
      <c r="G214" s="241"/>
      <c r="H214" s="241">
        <v>436.04270000000002</v>
      </c>
      <c r="I214" s="234">
        <f t="shared" si="5"/>
        <v>436.04270000000002</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465</v>
      </c>
      <c r="B215" s="244" t="s">
        <v>94</v>
      </c>
      <c r="C215" s="174" t="s">
        <v>298</v>
      </c>
      <c r="D215" s="243" t="s">
        <v>280</v>
      </c>
      <c r="E215" s="242">
        <v>1</v>
      </c>
      <c r="F215" s="151" t="s">
        <v>468</v>
      </c>
      <c r="G215" s="241"/>
      <c r="H215" s="241">
        <v>1200.6885</v>
      </c>
      <c r="I215" s="234">
        <f t="shared" si="5"/>
        <v>1200.6885</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65" t="s">
        <v>383</v>
      </c>
      <c r="B216" s="244" t="s">
        <v>388</v>
      </c>
      <c r="C216" s="184" t="s">
        <v>298</v>
      </c>
      <c r="D216" s="243" t="s">
        <v>280</v>
      </c>
      <c r="E216" s="242">
        <v>1</v>
      </c>
      <c r="F216" s="158" t="s">
        <v>469</v>
      </c>
      <c r="G216" s="241"/>
      <c r="H216" s="241">
        <v>732.54629999999997</v>
      </c>
      <c r="I216" s="234">
        <f t="shared" si="5"/>
        <v>732.54629999999997</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244" t="s">
        <v>388</v>
      </c>
      <c r="C217" s="174" t="s">
        <v>298</v>
      </c>
      <c r="D217" s="243" t="s">
        <v>280</v>
      </c>
      <c r="E217" s="242">
        <v>1</v>
      </c>
      <c r="F217" s="151" t="s">
        <v>470</v>
      </c>
      <c r="G217" s="241"/>
      <c r="H217" s="241">
        <v>732.54629999999997</v>
      </c>
      <c r="I217" s="234">
        <f t="shared" si="5"/>
        <v>732.54629999999997</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244" t="s">
        <v>387</v>
      </c>
      <c r="C218" s="174" t="s">
        <v>298</v>
      </c>
      <c r="D218" s="243" t="s">
        <v>280</v>
      </c>
      <c r="E218" s="242">
        <v>1</v>
      </c>
      <c r="F218" s="151" t="s">
        <v>471</v>
      </c>
      <c r="G218" s="241"/>
      <c r="H218" s="241">
        <v>436.04270000000002</v>
      </c>
      <c r="I218" s="234">
        <f t="shared" si="5"/>
        <v>436.04270000000002</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386</v>
      </c>
      <c r="B219" s="244" t="s">
        <v>102</v>
      </c>
      <c r="C219" s="174" t="s">
        <v>298</v>
      </c>
      <c r="D219" s="243" t="s">
        <v>280</v>
      </c>
      <c r="E219" s="242">
        <v>1</v>
      </c>
      <c r="F219" s="158" t="s">
        <v>472</v>
      </c>
      <c r="G219" s="241"/>
      <c r="H219" s="241">
        <v>401.1617</v>
      </c>
      <c r="I219" s="234">
        <f t="shared" si="5"/>
        <v>401.1617</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466</v>
      </c>
      <c r="B220" s="244" t="s">
        <v>94</v>
      </c>
      <c r="C220" s="174" t="s">
        <v>298</v>
      </c>
      <c r="D220" s="243" t="s">
        <v>280</v>
      </c>
      <c r="E220" s="242">
        <v>1</v>
      </c>
      <c r="F220" s="157" t="s">
        <v>761</v>
      </c>
      <c r="G220" s="241"/>
      <c r="H220" s="241">
        <v>1200.6885</v>
      </c>
      <c r="I220" s="234">
        <f t="shared" si="5"/>
        <v>1200.6885</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383</v>
      </c>
      <c r="B221" s="244" t="s">
        <v>388</v>
      </c>
      <c r="C221" s="174" t="s">
        <v>298</v>
      </c>
      <c r="D221" s="243" t="s">
        <v>280</v>
      </c>
      <c r="E221" s="242">
        <v>1</v>
      </c>
      <c r="F221" s="183" t="s">
        <v>473</v>
      </c>
      <c r="G221" s="241"/>
      <c r="H221" s="241">
        <v>732.54629999999997</v>
      </c>
      <c r="I221" s="234">
        <f t="shared" si="5"/>
        <v>732.54629999999997</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244" t="s">
        <v>388</v>
      </c>
      <c r="C222" s="174" t="s">
        <v>298</v>
      </c>
      <c r="D222" s="243" t="s">
        <v>280</v>
      </c>
      <c r="E222" s="242">
        <v>1</v>
      </c>
      <c r="F222" s="151" t="s">
        <v>1015</v>
      </c>
      <c r="G222" s="241"/>
      <c r="H222" s="241">
        <v>732.54629999999997</v>
      </c>
      <c r="I222" s="234">
        <f t="shared" si="5"/>
        <v>732.54629999999997</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404</v>
      </c>
      <c r="B223" s="244" t="s">
        <v>387</v>
      </c>
      <c r="C223" s="174" t="s">
        <v>298</v>
      </c>
      <c r="D223" s="243" t="s">
        <v>280</v>
      </c>
      <c r="E223" s="242">
        <v>1</v>
      </c>
      <c r="F223" s="151" t="s">
        <v>971</v>
      </c>
      <c r="G223" s="241"/>
      <c r="H223" s="241">
        <v>436.04270000000002</v>
      </c>
      <c r="I223" s="234">
        <f t="shared" si="5"/>
        <v>436.04270000000002</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386</v>
      </c>
      <c r="B224" s="244" t="s">
        <v>102</v>
      </c>
      <c r="C224" s="174" t="s">
        <v>298</v>
      </c>
      <c r="D224" s="243" t="s">
        <v>280</v>
      </c>
      <c r="E224" s="242">
        <v>1</v>
      </c>
      <c r="F224" s="151" t="s">
        <v>475</v>
      </c>
      <c r="G224" s="241"/>
      <c r="H224" s="241">
        <v>401.1617</v>
      </c>
      <c r="I224" s="234">
        <f t="shared" si="5"/>
        <v>401.1617</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248" t="s">
        <v>387</v>
      </c>
      <c r="C225" s="174" t="s">
        <v>299</v>
      </c>
      <c r="D225" s="247" t="s">
        <v>368</v>
      </c>
      <c r="E225" s="242">
        <v>1</v>
      </c>
      <c r="F225" s="158" t="s">
        <v>357</v>
      </c>
      <c r="G225" s="241"/>
      <c r="H225" s="241">
        <v>436.04270000000002</v>
      </c>
      <c r="I225" s="234">
        <f t="shared" si="5"/>
        <v>436.04270000000002</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476</v>
      </c>
      <c r="B226" s="248" t="s">
        <v>94</v>
      </c>
      <c r="C226" s="174" t="s">
        <v>299</v>
      </c>
      <c r="D226" s="247" t="s">
        <v>280</v>
      </c>
      <c r="E226" s="242">
        <v>1</v>
      </c>
      <c r="F226" s="151" t="s">
        <v>938</v>
      </c>
      <c r="G226" s="241"/>
      <c r="H226" s="241">
        <v>1200.6885</v>
      </c>
      <c r="I226" s="234">
        <f t="shared" si="5"/>
        <v>1200.6885</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383</v>
      </c>
      <c r="B227" s="248" t="s">
        <v>388</v>
      </c>
      <c r="C227" s="174" t="s">
        <v>299</v>
      </c>
      <c r="D227" s="247" t="s">
        <v>280</v>
      </c>
      <c r="E227" s="242">
        <v>1</v>
      </c>
      <c r="F227" s="151" t="s">
        <v>481</v>
      </c>
      <c r="G227" s="241"/>
      <c r="H227" s="241">
        <v>732.54629999999997</v>
      </c>
      <c r="I227" s="234">
        <f t="shared" si="5"/>
        <v>732.54629999999997</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248" t="s">
        <v>388</v>
      </c>
      <c r="C228" s="174" t="s">
        <v>299</v>
      </c>
      <c r="D228" s="247" t="s">
        <v>280</v>
      </c>
      <c r="E228" s="242">
        <v>1</v>
      </c>
      <c r="F228" s="158" t="s">
        <v>482</v>
      </c>
      <c r="G228" s="241"/>
      <c r="H228" s="241">
        <v>732.54629999999997</v>
      </c>
      <c r="I228" s="234">
        <f t="shared" si="5"/>
        <v>732.54629999999997</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383</v>
      </c>
      <c r="B229" s="248" t="s">
        <v>388</v>
      </c>
      <c r="C229" s="174" t="s">
        <v>299</v>
      </c>
      <c r="D229" s="247" t="s">
        <v>280</v>
      </c>
      <c r="E229" s="242">
        <v>1</v>
      </c>
      <c r="F229" s="158" t="s">
        <v>489</v>
      </c>
      <c r="G229" s="241"/>
      <c r="H229" s="241">
        <v>732.54629999999997</v>
      </c>
      <c r="I229" s="234">
        <f t="shared" si="5"/>
        <v>732.54629999999997</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404</v>
      </c>
      <c r="B230" s="248" t="s">
        <v>387</v>
      </c>
      <c r="C230" s="174" t="s">
        <v>299</v>
      </c>
      <c r="D230" s="247" t="s">
        <v>184</v>
      </c>
      <c r="E230" s="242">
        <v>1</v>
      </c>
      <c r="F230" s="151" t="s">
        <v>484</v>
      </c>
      <c r="G230" s="241"/>
      <c r="H230" s="241">
        <v>436.04270000000002</v>
      </c>
      <c r="I230" s="234">
        <f t="shared" si="5"/>
        <v>436.04270000000002</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404</v>
      </c>
      <c r="B231" s="248" t="s">
        <v>387</v>
      </c>
      <c r="C231" s="174" t="s">
        <v>299</v>
      </c>
      <c r="D231" s="247" t="s">
        <v>184</v>
      </c>
      <c r="E231" s="242">
        <v>1</v>
      </c>
      <c r="F231" s="151" t="s">
        <v>485</v>
      </c>
      <c r="G231" s="241"/>
      <c r="H231" s="241">
        <v>436.04270000000002</v>
      </c>
      <c r="I231" s="234">
        <f t="shared" si="5"/>
        <v>436.04270000000002</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477</v>
      </c>
      <c r="B232" s="248" t="s">
        <v>94</v>
      </c>
      <c r="C232" s="174" t="s">
        <v>299</v>
      </c>
      <c r="D232" s="247" t="s">
        <v>280</v>
      </c>
      <c r="E232" s="242">
        <v>1</v>
      </c>
      <c r="F232" s="158" t="s">
        <v>486</v>
      </c>
      <c r="G232" s="241"/>
      <c r="H232" s="241">
        <v>1200.6885</v>
      </c>
      <c r="I232" s="234">
        <f t="shared" si="5"/>
        <v>1200.6885</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383</v>
      </c>
      <c r="B233" s="248" t="s">
        <v>388</v>
      </c>
      <c r="C233" s="174" t="s">
        <v>299</v>
      </c>
      <c r="D233" s="247" t="s">
        <v>280</v>
      </c>
      <c r="E233" s="242">
        <v>1</v>
      </c>
      <c r="F233" s="160" t="s">
        <v>487</v>
      </c>
      <c r="G233" s="241"/>
      <c r="H233" s="241">
        <v>732.54629999999997</v>
      </c>
      <c r="I233" s="234">
        <f t="shared" si="5"/>
        <v>732.54629999999997</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383</v>
      </c>
      <c r="B234" s="248" t="s">
        <v>388</v>
      </c>
      <c r="C234" s="174" t="s">
        <v>299</v>
      </c>
      <c r="D234" s="247" t="s">
        <v>280</v>
      </c>
      <c r="E234" s="242">
        <v>1</v>
      </c>
      <c r="F234" s="151" t="s">
        <v>488</v>
      </c>
      <c r="G234" s="241"/>
      <c r="H234" s="241">
        <v>732.54629999999997</v>
      </c>
      <c r="I234" s="234">
        <f t="shared" si="5"/>
        <v>732.54629999999997</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404</v>
      </c>
      <c r="B235" s="248" t="s">
        <v>387</v>
      </c>
      <c r="C235" s="174" t="s">
        <v>299</v>
      </c>
      <c r="D235" s="247" t="s">
        <v>280</v>
      </c>
      <c r="E235" s="242">
        <v>1</v>
      </c>
      <c r="F235" s="151" t="s">
        <v>483</v>
      </c>
      <c r="G235" s="241"/>
      <c r="H235" s="241">
        <v>436.04270000000002</v>
      </c>
      <c r="I235" s="234">
        <f t="shared" si="5"/>
        <v>436.04270000000002</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478</v>
      </c>
      <c r="B236" s="248" t="s">
        <v>94</v>
      </c>
      <c r="C236" s="174" t="s">
        <v>299</v>
      </c>
      <c r="D236" s="247" t="s">
        <v>184</v>
      </c>
      <c r="E236" s="242">
        <v>1</v>
      </c>
      <c r="F236" s="151" t="s">
        <v>490</v>
      </c>
      <c r="G236" s="241"/>
      <c r="H236" s="241">
        <v>1200.6885</v>
      </c>
      <c r="I236" s="234">
        <f t="shared" si="5"/>
        <v>1200.6885</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383</v>
      </c>
      <c r="B237" s="248" t="s">
        <v>388</v>
      </c>
      <c r="C237" s="174" t="s">
        <v>299</v>
      </c>
      <c r="D237" s="247" t="s">
        <v>280</v>
      </c>
      <c r="E237" s="242">
        <v>1</v>
      </c>
      <c r="F237" s="151" t="s">
        <v>491</v>
      </c>
      <c r="G237" s="241"/>
      <c r="H237" s="241">
        <v>732.54629999999997</v>
      </c>
      <c r="I237" s="234">
        <f t="shared" si="5"/>
        <v>732.54629999999997</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404</v>
      </c>
      <c r="B238" s="248" t="s">
        <v>387</v>
      </c>
      <c r="C238" s="174" t="s">
        <v>299</v>
      </c>
      <c r="D238" s="247" t="s">
        <v>280</v>
      </c>
      <c r="E238" s="242">
        <v>1</v>
      </c>
      <c r="F238" s="158" t="s">
        <v>997</v>
      </c>
      <c r="G238" s="241"/>
      <c r="H238" s="241">
        <v>436.04270000000002</v>
      </c>
      <c r="I238" s="234">
        <f t="shared" si="5"/>
        <v>436.04270000000002</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404</v>
      </c>
      <c r="B239" s="244" t="s">
        <v>387</v>
      </c>
      <c r="C239" s="246" t="s">
        <v>291</v>
      </c>
      <c r="D239" s="243" t="s">
        <v>280</v>
      </c>
      <c r="E239" s="242">
        <v>1</v>
      </c>
      <c r="F239" s="175" t="s">
        <v>492</v>
      </c>
      <c r="G239" s="241"/>
      <c r="H239" s="241">
        <v>436.04270000000002</v>
      </c>
      <c r="I239" s="234">
        <f t="shared" si="5"/>
        <v>436.04270000000002</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386</v>
      </c>
      <c r="B240" s="244" t="s">
        <v>102</v>
      </c>
      <c r="C240" s="243" t="s">
        <v>291</v>
      </c>
      <c r="D240" s="243" t="s">
        <v>280</v>
      </c>
      <c r="E240" s="242">
        <v>1</v>
      </c>
      <c r="F240" s="158" t="s">
        <v>493</v>
      </c>
      <c r="G240" s="241"/>
      <c r="H240" s="241">
        <v>401.1617</v>
      </c>
      <c r="I240" s="234">
        <f t="shared" si="5"/>
        <v>401.1617</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383</v>
      </c>
      <c r="B241" s="244" t="s">
        <v>388</v>
      </c>
      <c r="C241" s="243" t="s">
        <v>292</v>
      </c>
      <c r="D241" s="243" t="s">
        <v>280</v>
      </c>
      <c r="E241" s="242">
        <v>1</v>
      </c>
      <c r="F241" s="164" t="s">
        <v>494</v>
      </c>
      <c r="G241" s="241"/>
      <c r="H241" s="241">
        <v>732.54629999999997</v>
      </c>
      <c r="I241" s="234">
        <f t="shared" si="5"/>
        <v>732.54629999999997</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384</v>
      </c>
      <c r="B242" s="244" t="s">
        <v>98</v>
      </c>
      <c r="C242" s="243" t="s">
        <v>292</v>
      </c>
      <c r="D242" s="243" t="s">
        <v>280</v>
      </c>
      <c r="E242" s="242">
        <v>1</v>
      </c>
      <c r="F242" s="169" t="s">
        <v>495</v>
      </c>
      <c r="G242" s="241"/>
      <c r="H242" s="241">
        <v>488.36419999999998</v>
      </c>
      <c r="I242" s="234">
        <f t="shared" si="5"/>
        <v>488.36419999999998</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404</v>
      </c>
      <c r="B243" s="244" t="s">
        <v>387</v>
      </c>
      <c r="C243" s="243" t="s">
        <v>292</v>
      </c>
      <c r="D243" s="243" t="s">
        <v>280</v>
      </c>
      <c r="E243" s="242">
        <v>1</v>
      </c>
      <c r="F243" s="164" t="s">
        <v>496</v>
      </c>
      <c r="G243" s="241"/>
      <c r="H243" s="241">
        <v>436.04270000000002</v>
      </c>
      <c r="I243" s="234">
        <f t="shared" si="5"/>
        <v>436.04270000000002</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386</v>
      </c>
      <c r="B244" s="244" t="s">
        <v>102</v>
      </c>
      <c r="C244" s="243" t="s">
        <v>292</v>
      </c>
      <c r="D244" s="243" t="s">
        <v>280</v>
      </c>
      <c r="E244" s="242">
        <v>1</v>
      </c>
      <c r="F244" s="158" t="s">
        <v>953</v>
      </c>
      <c r="G244" s="241"/>
      <c r="H244" s="241">
        <v>401.1617</v>
      </c>
      <c r="I244" s="234">
        <f t="shared" si="5"/>
        <v>401.1617</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55" t="s">
        <v>497</v>
      </c>
      <c r="B245" s="244" t="s">
        <v>94</v>
      </c>
      <c r="C245" s="243" t="s">
        <v>285</v>
      </c>
      <c r="D245" s="243" t="s">
        <v>280</v>
      </c>
      <c r="E245" s="242">
        <v>1</v>
      </c>
      <c r="F245" s="151" t="s">
        <v>498</v>
      </c>
      <c r="G245" s="241"/>
      <c r="H245" s="241">
        <v>1200.6885</v>
      </c>
      <c r="I245" s="234">
        <f t="shared" si="5"/>
        <v>1200.6885</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383</v>
      </c>
      <c r="B246" s="244" t="s">
        <v>388</v>
      </c>
      <c r="C246" s="243" t="s">
        <v>285</v>
      </c>
      <c r="D246" s="243" t="s">
        <v>280</v>
      </c>
      <c r="E246" s="242">
        <v>1</v>
      </c>
      <c r="F246" s="178" t="s">
        <v>499</v>
      </c>
      <c r="G246" s="241"/>
      <c r="H246" s="241">
        <v>732.54629999999997</v>
      </c>
      <c r="I246" s="234">
        <f t="shared" si="5"/>
        <v>732.54629999999997</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500</v>
      </c>
      <c r="B247" s="244" t="s">
        <v>94</v>
      </c>
      <c r="C247" s="243" t="s">
        <v>501</v>
      </c>
      <c r="D247" s="243" t="s">
        <v>280</v>
      </c>
      <c r="E247" s="242">
        <v>1</v>
      </c>
      <c r="F247" s="158" t="s">
        <v>502</v>
      </c>
      <c r="G247" s="241"/>
      <c r="H247" s="241">
        <v>1200.6885</v>
      </c>
      <c r="I247" s="234">
        <f t="shared" si="5"/>
        <v>1200.6885</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383</v>
      </c>
      <c r="B248" s="244" t="s">
        <v>388</v>
      </c>
      <c r="C248" s="243" t="s">
        <v>501</v>
      </c>
      <c r="D248" s="243" t="s">
        <v>280</v>
      </c>
      <c r="E248" s="242">
        <v>1</v>
      </c>
      <c r="F248" s="158" t="s">
        <v>942</v>
      </c>
      <c r="G248" s="241"/>
      <c r="H248" s="241">
        <v>732.54629999999997</v>
      </c>
      <c r="I248" s="234">
        <f t="shared" si="5"/>
        <v>732.54629999999997</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503</v>
      </c>
      <c r="B249" s="244" t="s">
        <v>94</v>
      </c>
      <c r="C249" s="243" t="s">
        <v>296</v>
      </c>
      <c r="D249" s="243" t="s">
        <v>280</v>
      </c>
      <c r="E249" s="242">
        <v>1</v>
      </c>
      <c r="F249" s="158" t="s">
        <v>504</v>
      </c>
      <c r="G249" s="241"/>
      <c r="H249" s="241">
        <v>1200.6885</v>
      </c>
      <c r="I249" s="234">
        <f t="shared" si="5"/>
        <v>1200.6885</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65" t="s">
        <v>383</v>
      </c>
      <c r="B250" s="244" t="s">
        <v>388</v>
      </c>
      <c r="C250" s="243" t="s">
        <v>296</v>
      </c>
      <c r="D250" s="243" t="s">
        <v>280</v>
      </c>
      <c r="E250" s="242">
        <v>1</v>
      </c>
      <c r="F250" s="177" t="s">
        <v>505</v>
      </c>
      <c r="G250" s="241"/>
      <c r="H250" s="241">
        <v>732.54629999999997</v>
      </c>
      <c r="I250" s="234">
        <f t="shared" si="5"/>
        <v>732.54629999999997</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384</v>
      </c>
      <c r="B251" s="244" t="s">
        <v>98</v>
      </c>
      <c r="C251" s="243" t="s">
        <v>296</v>
      </c>
      <c r="D251" s="243" t="s">
        <v>280</v>
      </c>
      <c r="E251" s="242">
        <v>1</v>
      </c>
      <c r="F251" s="157" t="s">
        <v>506</v>
      </c>
      <c r="G251" s="241"/>
      <c r="H251" s="241">
        <v>488.36419999999998</v>
      </c>
      <c r="I251" s="234">
        <f t="shared" si="5"/>
        <v>488.36419999999998</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404</v>
      </c>
      <c r="B252" s="244" t="s">
        <v>387</v>
      </c>
      <c r="C252" s="243" t="s">
        <v>296</v>
      </c>
      <c r="D252" s="243" t="s">
        <v>280</v>
      </c>
      <c r="E252" s="242">
        <v>1</v>
      </c>
      <c r="F252" s="158" t="s">
        <v>507</v>
      </c>
      <c r="G252" s="241"/>
      <c r="H252" s="241">
        <v>436.04270000000002</v>
      </c>
      <c r="I252" s="234">
        <f t="shared" si="5"/>
        <v>436.04270000000002</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55" t="s">
        <v>386</v>
      </c>
      <c r="B253" s="244" t="s">
        <v>102</v>
      </c>
      <c r="C253" s="243" t="s">
        <v>296</v>
      </c>
      <c r="D253" s="243" t="s">
        <v>280</v>
      </c>
      <c r="E253" s="242">
        <v>1</v>
      </c>
      <c r="F253" s="158" t="s">
        <v>508</v>
      </c>
      <c r="G253" s="241"/>
      <c r="H253" s="241">
        <v>401.1617</v>
      </c>
      <c r="I253" s="234">
        <f t="shared" si="5"/>
        <v>401.1617</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386</v>
      </c>
      <c r="B254" s="244" t="s">
        <v>102</v>
      </c>
      <c r="C254" s="243" t="s">
        <v>296</v>
      </c>
      <c r="D254" s="243" t="s">
        <v>280</v>
      </c>
      <c r="E254" s="242">
        <v>1</v>
      </c>
      <c r="F254" s="158" t="s">
        <v>509</v>
      </c>
      <c r="G254" s="241"/>
      <c r="H254" s="241">
        <v>401.1617</v>
      </c>
      <c r="I254" s="234">
        <f t="shared" si="5"/>
        <v>401.1617</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65" t="s">
        <v>383</v>
      </c>
      <c r="B255" s="244" t="s">
        <v>388</v>
      </c>
      <c r="C255" s="243" t="s">
        <v>289</v>
      </c>
      <c r="D255" s="243" t="s">
        <v>280</v>
      </c>
      <c r="E255" s="242">
        <v>1</v>
      </c>
      <c r="F255" s="151" t="s">
        <v>511</v>
      </c>
      <c r="G255" s="241"/>
      <c r="H255" s="241">
        <v>732.54629999999997</v>
      </c>
      <c r="I255" s="234">
        <f t="shared" si="5"/>
        <v>732.54629999999997</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55" t="s">
        <v>383</v>
      </c>
      <c r="B256" s="244" t="s">
        <v>388</v>
      </c>
      <c r="C256" s="243" t="s">
        <v>289</v>
      </c>
      <c r="D256" s="243" t="s">
        <v>280</v>
      </c>
      <c r="E256" s="242">
        <v>1</v>
      </c>
      <c r="F256" s="157" t="s">
        <v>512</v>
      </c>
      <c r="G256" s="241"/>
      <c r="H256" s="241">
        <v>732.54629999999997</v>
      </c>
      <c r="I256" s="234">
        <f t="shared" si="5"/>
        <v>732.54629999999997</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55" t="s">
        <v>404</v>
      </c>
      <c r="B257" s="244" t="s">
        <v>387</v>
      </c>
      <c r="C257" s="243" t="s">
        <v>289</v>
      </c>
      <c r="D257" s="243" t="s">
        <v>280</v>
      </c>
      <c r="E257" s="242">
        <v>1</v>
      </c>
      <c r="F257" s="157" t="s">
        <v>513</v>
      </c>
      <c r="G257" s="241"/>
      <c r="H257" s="241">
        <v>436.04270000000002</v>
      </c>
      <c r="I257" s="234">
        <f t="shared" si="5"/>
        <v>436.04270000000002</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65" t="s">
        <v>510</v>
      </c>
      <c r="B258" s="244" t="s">
        <v>94</v>
      </c>
      <c r="C258" s="243" t="s">
        <v>289</v>
      </c>
      <c r="D258" s="243" t="s">
        <v>280</v>
      </c>
      <c r="E258" s="242">
        <v>1</v>
      </c>
      <c r="F258" s="158" t="s">
        <v>514</v>
      </c>
      <c r="G258" s="241"/>
      <c r="H258" s="241">
        <v>1200.6885</v>
      </c>
      <c r="I258" s="234">
        <f t="shared" si="5"/>
        <v>1200.6885</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383</v>
      </c>
      <c r="B259" s="244" t="s">
        <v>388</v>
      </c>
      <c r="C259" s="243" t="s">
        <v>289</v>
      </c>
      <c r="D259" s="243" t="s">
        <v>280</v>
      </c>
      <c r="E259" s="242">
        <v>1</v>
      </c>
      <c r="F259" s="158" t="s">
        <v>515</v>
      </c>
      <c r="G259" s="241"/>
      <c r="H259" s="241">
        <v>732.54629999999997</v>
      </c>
      <c r="I259" s="234">
        <f t="shared" si="5"/>
        <v>732.54629999999997</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244" t="s">
        <v>388</v>
      </c>
      <c r="C260" s="243" t="s">
        <v>289</v>
      </c>
      <c r="D260" s="243" t="s">
        <v>280</v>
      </c>
      <c r="E260" s="242">
        <v>1</v>
      </c>
      <c r="F260" s="158" t="s">
        <v>516</v>
      </c>
      <c r="G260" s="241"/>
      <c r="H260" s="241">
        <v>732.54629999999997</v>
      </c>
      <c r="I260" s="234">
        <f t="shared" si="5"/>
        <v>732.54629999999997</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65" t="s">
        <v>404</v>
      </c>
      <c r="B261" s="244" t="s">
        <v>387</v>
      </c>
      <c r="C261" s="243" t="s">
        <v>289</v>
      </c>
      <c r="D261" s="243" t="s">
        <v>280</v>
      </c>
      <c r="E261" s="242">
        <v>1</v>
      </c>
      <c r="F261" s="151" t="s">
        <v>517</v>
      </c>
      <c r="G261" s="241"/>
      <c r="H261" s="241">
        <v>436.04270000000002</v>
      </c>
      <c r="I261" s="234">
        <f t="shared" si="5"/>
        <v>436.04270000000002</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65" t="s">
        <v>404</v>
      </c>
      <c r="B262" s="244" t="s">
        <v>387</v>
      </c>
      <c r="C262" s="243" t="s">
        <v>289</v>
      </c>
      <c r="D262" s="243" t="s">
        <v>280</v>
      </c>
      <c r="E262" s="242">
        <v>1</v>
      </c>
      <c r="F262" s="151" t="s">
        <v>965</v>
      </c>
      <c r="G262" s="241"/>
      <c r="H262" s="241">
        <v>436.04270000000002</v>
      </c>
      <c r="I262" s="234">
        <f t="shared" si="5"/>
        <v>436.04270000000002</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404</v>
      </c>
      <c r="B263" s="244" t="s">
        <v>387</v>
      </c>
      <c r="C263" s="243" t="s">
        <v>290</v>
      </c>
      <c r="D263" s="243" t="s">
        <v>280</v>
      </c>
      <c r="E263" s="242">
        <v>1</v>
      </c>
      <c r="F263" s="158" t="s">
        <v>996</v>
      </c>
      <c r="G263" s="241"/>
      <c r="H263" s="241">
        <v>436.04270000000002</v>
      </c>
      <c r="I263" s="234">
        <f t="shared" si="5"/>
        <v>436.04270000000002</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518</v>
      </c>
      <c r="B264" s="244" t="s">
        <v>94</v>
      </c>
      <c r="C264" s="243" t="s">
        <v>290</v>
      </c>
      <c r="D264" s="243" t="s">
        <v>280</v>
      </c>
      <c r="E264" s="242">
        <v>1</v>
      </c>
      <c r="F264" s="158" t="s">
        <v>1014</v>
      </c>
      <c r="G264" s="241"/>
      <c r="H264" s="241">
        <v>1200.6885</v>
      </c>
      <c r="I264" s="234">
        <f t="shared" ref="I264:I327" si="6">SUM(G264:H264)</f>
        <v>1200.6885</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383</v>
      </c>
      <c r="B265" s="244" t="s">
        <v>388</v>
      </c>
      <c r="C265" s="243" t="s">
        <v>290</v>
      </c>
      <c r="D265" s="243" t="s">
        <v>280</v>
      </c>
      <c r="E265" s="242">
        <v>1</v>
      </c>
      <c r="F265" s="158" t="s">
        <v>520</v>
      </c>
      <c r="G265" s="241"/>
      <c r="H265" s="241">
        <v>732.54629999999997</v>
      </c>
      <c r="I265" s="234">
        <f t="shared" si="6"/>
        <v>732.54629999999997</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65" t="s">
        <v>384</v>
      </c>
      <c r="B266" s="244" t="s">
        <v>98</v>
      </c>
      <c r="C266" s="243" t="s">
        <v>290</v>
      </c>
      <c r="D266" s="243" t="s">
        <v>280</v>
      </c>
      <c r="E266" s="242">
        <v>1</v>
      </c>
      <c r="F266" s="151" t="s">
        <v>521</v>
      </c>
      <c r="G266" s="241"/>
      <c r="H266" s="241">
        <v>488.36419999999998</v>
      </c>
      <c r="I266" s="234">
        <f t="shared" si="6"/>
        <v>488.36419999999998</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404</v>
      </c>
      <c r="B267" s="244" t="s">
        <v>387</v>
      </c>
      <c r="C267" s="243" t="s">
        <v>290</v>
      </c>
      <c r="D267" s="243" t="s">
        <v>280</v>
      </c>
      <c r="E267" s="242">
        <v>1</v>
      </c>
      <c r="F267" s="158" t="s">
        <v>522</v>
      </c>
      <c r="G267" s="241"/>
      <c r="H267" s="241">
        <v>436.04270000000002</v>
      </c>
      <c r="I267" s="234">
        <f t="shared" si="6"/>
        <v>436.04270000000002</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386</v>
      </c>
      <c r="B268" s="244" t="s">
        <v>102</v>
      </c>
      <c r="C268" s="243" t="s">
        <v>290</v>
      </c>
      <c r="D268" s="243" t="s">
        <v>280</v>
      </c>
      <c r="E268" s="242">
        <v>1</v>
      </c>
      <c r="F268" s="158" t="s">
        <v>930</v>
      </c>
      <c r="G268" s="241"/>
      <c r="H268" s="241">
        <v>401.1617</v>
      </c>
      <c r="I268" s="234">
        <f t="shared" si="6"/>
        <v>401.1617</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244" t="s">
        <v>387</v>
      </c>
      <c r="C269" s="243" t="s">
        <v>301</v>
      </c>
      <c r="D269" s="243" t="s">
        <v>280</v>
      </c>
      <c r="E269" s="242">
        <v>1</v>
      </c>
      <c r="F269" s="158" t="s">
        <v>525</v>
      </c>
      <c r="G269" s="241"/>
      <c r="H269" s="241">
        <v>436.04270000000002</v>
      </c>
      <c r="I269" s="234">
        <f t="shared" si="6"/>
        <v>436.04270000000002</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523</v>
      </c>
      <c r="B270" s="244" t="s">
        <v>94</v>
      </c>
      <c r="C270" s="243" t="s">
        <v>301</v>
      </c>
      <c r="D270" s="243" t="s">
        <v>368</v>
      </c>
      <c r="E270" s="242">
        <v>1</v>
      </c>
      <c r="F270" s="158" t="s">
        <v>357</v>
      </c>
      <c r="G270" s="241"/>
      <c r="H270" s="241">
        <v>1200.6885</v>
      </c>
      <c r="I270" s="234">
        <f t="shared" si="6"/>
        <v>1200.6885</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383</v>
      </c>
      <c r="B271" s="244" t="s">
        <v>388</v>
      </c>
      <c r="C271" s="243" t="s">
        <v>301</v>
      </c>
      <c r="D271" s="243" t="s">
        <v>280</v>
      </c>
      <c r="E271" s="242">
        <v>1</v>
      </c>
      <c r="F271" s="158" t="s">
        <v>526</v>
      </c>
      <c r="G271" s="241"/>
      <c r="H271" s="241">
        <v>732.54629999999997</v>
      </c>
      <c r="I271" s="234">
        <f t="shared" si="6"/>
        <v>732.54629999999997</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524</v>
      </c>
      <c r="B272" s="244" t="s">
        <v>94</v>
      </c>
      <c r="C272" s="243" t="s">
        <v>301</v>
      </c>
      <c r="D272" s="243" t="s">
        <v>280</v>
      </c>
      <c r="E272" s="242">
        <v>1</v>
      </c>
      <c r="F272" s="158" t="s">
        <v>527</v>
      </c>
      <c r="G272" s="241"/>
      <c r="H272" s="241">
        <v>1200.6885</v>
      </c>
      <c r="I272" s="234">
        <f t="shared" si="6"/>
        <v>1200.6885</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383</v>
      </c>
      <c r="B273" s="244" t="s">
        <v>388</v>
      </c>
      <c r="C273" s="243" t="s">
        <v>301</v>
      </c>
      <c r="D273" s="243" t="s">
        <v>280</v>
      </c>
      <c r="E273" s="242">
        <v>1</v>
      </c>
      <c r="F273" s="157" t="s">
        <v>528</v>
      </c>
      <c r="G273" s="241"/>
      <c r="H273" s="241">
        <v>732.54629999999997</v>
      </c>
      <c r="I273" s="234">
        <f t="shared" si="6"/>
        <v>732.54629999999997</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55" t="s">
        <v>404</v>
      </c>
      <c r="B274" s="244" t="s">
        <v>387</v>
      </c>
      <c r="C274" s="243" t="s">
        <v>301</v>
      </c>
      <c r="D274" s="243" t="s">
        <v>280</v>
      </c>
      <c r="E274" s="242">
        <v>1</v>
      </c>
      <c r="F274" s="161" t="s">
        <v>529</v>
      </c>
      <c r="G274" s="241"/>
      <c r="H274" s="241">
        <v>436.04270000000002</v>
      </c>
      <c r="I274" s="234">
        <f t="shared" si="6"/>
        <v>436.04270000000002</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404</v>
      </c>
      <c r="B275" s="244" t="s">
        <v>387</v>
      </c>
      <c r="C275" s="243" t="s">
        <v>301</v>
      </c>
      <c r="D275" s="243" t="s">
        <v>280</v>
      </c>
      <c r="E275" s="242">
        <v>1</v>
      </c>
      <c r="F275" s="158" t="s">
        <v>530</v>
      </c>
      <c r="G275" s="241"/>
      <c r="H275" s="241">
        <v>436.04270000000002</v>
      </c>
      <c r="I275" s="234">
        <f t="shared" si="6"/>
        <v>436.04270000000002</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531</v>
      </c>
      <c r="B276" s="244" t="s">
        <v>94</v>
      </c>
      <c r="C276" s="243" t="s">
        <v>539</v>
      </c>
      <c r="D276" s="243" t="s">
        <v>280</v>
      </c>
      <c r="E276" s="242">
        <v>1</v>
      </c>
      <c r="F276" s="157" t="s">
        <v>534</v>
      </c>
      <c r="G276" s="241"/>
      <c r="H276" s="241">
        <v>1200.6885</v>
      </c>
      <c r="I276" s="234">
        <f t="shared" si="6"/>
        <v>1200.6885</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55" t="s">
        <v>383</v>
      </c>
      <c r="B277" s="244" t="s">
        <v>388</v>
      </c>
      <c r="C277" s="243" t="s">
        <v>539</v>
      </c>
      <c r="D277" s="243" t="s">
        <v>280</v>
      </c>
      <c r="E277" s="242">
        <v>1</v>
      </c>
      <c r="F277" s="158" t="s">
        <v>535</v>
      </c>
      <c r="G277" s="241"/>
      <c r="H277" s="241">
        <v>732.54629999999997</v>
      </c>
      <c r="I277" s="234">
        <f t="shared" si="6"/>
        <v>732.54629999999997</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532</v>
      </c>
      <c r="B278" s="244" t="s">
        <v>94</v>
      </c>
      <c r="C278" s="243" t="s">
        <v>539</v>
      </c>
      <c r="D278" s="243" t="s">
        <v>280</v>
      </c>
      <c r="E278" s="242">
        <v>1</v>
      </c>
      <c r="F278" s="157" t="s">
        <v>536</v>
      </c>
      <c r="G278" s="241"/>
      <c r="H278" s="241">
        <v>1200.6885</v>
      </c>
      <c r="I278" s="234">
        <f t="shared" si="6"/>
        <v>1200.6885</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65" t="s">
        <v>533</v>
      </c>
      <c r="B279" s="244" t="s">
        <v>94</v>
      </c>
      <c r="C279" s="243" t="s">
        <v>539</v>
      </c>
      <c r="D279" s="243" t="s">
        <v>280</v>
      </c>
      <c r="E279" s="242">
        <v>1</v>
      </c>
      <c r="F279" s="158" t="s">
        <v>537</v>
      </c>
      <c r="G279" s="241"/>
      <c r="H279" s="241">
        <v>1200.6885</v>
      </c>
      <c r="I279" s="234">
        <f t="shared" si="6"/>
        <v>1200.6885</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383</v>
      </c>
      <c r="B280" s="244" t="s">
        <v>388</v>
      </c>
      <c r="C280" s="243" t="s">
        <v>539</v>
      </c>
      <c r="D280" s="243" t="s">
        <v>280</v>
      </c>
      <c r="E280" s="242">
        <v>1</v>
      </c>
      <c r="F280" s="158" t="s">
        <v>538</v>
      </c>
      <c r="G280" s="241"/>
      <c r="H280" s="241">
        <v>732.54629999999997</v>
      </c>
      <c r="I280" s="234">
        <f t="shared" si="6"/>
        <v>732.54629999999997</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531</v>
      </c>
      <c r="B281" s="244" t="s">
        <v>94</v>
      </c>
      <c r="C281" s="243" t="s">
        <v>542</v>
      </c>
      <c r="D281" s="243" t="s">
        <v>280</v>
      </c>
      <c r="E281" s="242">
        <v>1</v>
      </c>
      <c r="F281" s="157" t="s">
        <v>543</v>
      </c>
      <c r="G281" s="241"/>
      <c r="H281" s="241">
        <v>1200.6885</v>
      </c>
      <c r="I281" s="234">
        <f t="shared" si="6"/>
        <v>1200.6885</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65" t="s">
        <v>383</v>
      </c>
      <c r="B282" s="244" t="s">
        <v>388</v>
      </c>
      <c r="C282" s="243" t="s">
        <v>542</v>
      </c>
      <c r="D282" s="243" t="s">
        <v>280</v>
      </c>
      <c r="E282" s="242">
        <v>1</v>
      </c>
      <c r="F282" s="158" t="s">
        <v>544</v>
      </c>
      <c r="G282" s="241"/>
      <c r="H282" s="241">
        <v>732.54629999999997</v>
      </c>
      <c r="I282" s="234">
        <f t="shared" si="6"/>
        <v>732.54629999999997</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540</v>
      </c>
      <c r="B283" s="244" t="s">
        <v>94</v>
      </c>
      <c r="C283" s="243" t="s">
        <v>542</v>
      </c>
      <c r="D283" s="243" t="s">
        <v>280</v>
      </c>
      <c r="E283" s="242">
        <v>1</v>
      </c>
      <c r="F283" s="157" t="s">
        <v>545</v>
      </c>
      <c r="G283" s="241"/>
      <c r="H283" s="241">
        <v>1200.6885</v>
      </c>
      <c r="I283" s="234">
        <f t="shared" si="6"/>
        <v>1200.6885</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383</v>
      </c>
      <c r="B284" s="244" t="s">
        <v>388</v>
      </c>
      <c r="C284" s="243" t="s">
        <v>542</v>
      </c>
      <c r="D284" s="243" t="s">
        <v>280</v>
      </c>
      <c r="E284" s="242">
        <v>1</v>
      </c>
      <c r="F284" s="157" t="s">
        <v>546</v>
      </c>
      <c r="G284" s="241"/>
      <c r="H284" s="241">
        <v>732.54629999999997</v>
      </c>
      <c r="I284" s="234">
        <f t="shared" si="6"/>
        <v>732.54629999999997</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541</v>
      </c>
      <c r="B285" s="244" t="s">
        <v>94</v>
      </c>
      <c r="C285" s="243" t="s">
        <v>542</v>
      </c>
      <c r="D285" s="243" t="s">
        <v>368</v>
      </c>
      <c r="E285" s="242">
        <v>1</v>
      </c>
      <c r="F285" s="158" t="s">
        <v>357</v>
      </c>
      <c r="G285" s="241"/>
      <c r="H285" s="241">
        <v>1200.6885</v>
      </c>
      <c r="I285" s="234">
        <f t="shared" si="6"/>
        <v>1200.6885</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383</v>
      </c>
      <c r="B286" s="244" t="s">
        <v>388</v>
      </c>
      <c r="C286" s="243" t="s">
        <v>542</v>
      </c>
      <c r="D286" s="243" t="s">
        <v>280</v>
      </c>
      <c r="E286" s="242">
        <v>1</v>
      </c>
      <c r="F286" s="157" t="s">
        <v>547</v>
      </c>
      <c r="G286" s="241"/>
      <c r="H286" s="241">
        <v>732.54629999999997</v>
      </c>
      <c r="I286" s="234">
        <f t="shared" si="6"/>
        <v>732.54629999999997</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548</v>
      </c>
      <c r="B287" s="244" t="s">
        <v>94</v>
      </c>
      <c r="C287" s="243" t="s">
        <v>380</v>
      </c>
      <c r="D287" s="243" t="s">
        <v>280</v>
      </c>
      <c r="E287" s="242">
        <v>1</v>
      </c>
      <c r="F287" s="151" t="s">
        <v>551</v>
      </c>
      <c r="G287" s="241"/>
      <c r="H287" s="241">
        <v>1200.6885</v>
      </c>
      <c r="I287" s="234">
        <f t="shared" si="6"/>
        <v>1200.6885</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383</v>
      </c>
      <c r="B288" s="244" t="s">
        <v>388</v>
      </c>
      <c r="C288" s="243" t="s">
        <v>380</v>
      </c>
      <c r="D288" s="243" t="s">
        <v>280</v>
      </c>
      <c r="E288" s="242">
        <v>1</v>
      </c>
      <c r="F288" s="157" t="s">
        <v>552</v>
      </c>
      <c r="G288" s="241"/>
      <c r="H288" s="241">
        <v>732.54629999999997</v>
      </c>
      <c r="I288" s="234">
        <f t="shared" si="6"/>
        <v>732.54629999999997</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549</v>
      </c>
      <c r="B289" s="244" t="s">
        <v>94</v>
      </c>
      <c r="C289" s="243" t="s">
        <v>380</v>
      </c>
      <c r="D289" s="243" t="s">
        <v>280</v>
      </c>
      <c r="E289" s="242">
        <v>1</v>
      </c>
      <c r="F289" s="157" t="s">
        <v>553</v>
      </c>
      <c r="G289" s="241"/>
      <c r="H289" s="241">
        <v>1200.6885</v>
      </c>
      <c r="I289" s="234">
        <f t="shared" si="6"/>
        <v>1200.6885</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383</v>
      </c>
      <c r="B290" s="244" t="s">
        <v>388</v>
      </c>
      <c r="C290" s="243" t="s">
        <v>380</v>
      </c>
      <c r="D290" s="243" t="s">
        <v>280</v>
      </c>
      <c r="E290" s="242">
        <v>1</v>
      </c>
      <c r="F290" s="151" t="s">
        <v>1013</v>
      </c>
      <c r="G290" s="241"/>
      <c r="H290" s="241">
        <v>732.54629999999997</v>
      </c>
      <c r="I290" s="234">
        <f t="shared" si="6"/>
        <v>732.54629999999997</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550</v>
      </c>
      <c r="B291" s="244" t="s">
        <v>94</v>
      </c>
      <c r="C291" s="243" t="s">
        <v>380</v>
      </c>
      <c r="D291" s="243" t="s">
        <v>280</v>
      </c>
      <c r="E291" s="242">
        <v>1</v>
      </c>
      <c r="F291" s="157" t="s">
        <v>555</v>
      </c>
      <c r="G291" s="241"/>
      <c r="H291" s="241">
        <v>1200.6885</v>
      </c>
      <c r="I291" s="234">
        <f t="shared" si="6"/>
        <v>1200.6885</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383</v>
      </c>
      <c r="B292" s="244" t="s">
        <v>388</v>
      </c>
      <c r="C292" s="243" t="s">
        <v>380</v>
      </c>
      <c r="D292" s="243" t="s">
        <v>280</v>
      </c>
      <c r="E292" s="242">
        <v>1</v>
      </c>
      <c r="F292" s="151" t="s">
        <v>556</v>
      </c>
      <c r="G292" s="241"/>
      <c r="H292" s="241">
        <v>732.54629999999997</v>
      </c>
      <c r="I292" s="234">
        <f t="shared" si="6"/>
        <v>732.54629999999997</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548</v>
      </c>
      <c r="B293" s="244" t="s">
        <v>94</v>
      </c>
      <c r="C293" s="174" t="s">
        <v>581</v>
      </c>
      <c r="D293" s="243" t="s">
        <v>280</v>
      </c>
      <c r="E293" s="242">
        <v>1</v>
      </c>
      <c r="F293" s="168" t="s">
        <v>928</v>
      </c>
      <c r="G293" s="241"/>
      <c r="H293" s="241">
        <v>1200.6885</v>
      </c>
      <c r="I293" s="234">
        <f t="shared" si="6"/>
        <v>1200.6885</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383</v>
      </c>
      <c r="B294" s="244" t="s">
        <v>388</v>
      </c>
      <c r="C294" s="174" t="s">
        <v>581</v>
      </c>
      <c r="D294" s="243" t="s">
        <v>368</v>
      </c>
      <c r="E294" s="242">
        <v>1</v>
      </c>
      <c r="F294" s="224" t="s">
        <v>357</v>
      </c>
      <c r="G294" s="241"/>
      <c r="H294" s="241">
        <v>732.54629999999997</v>
      </c>
      <c r="I294" s="234">
        <f t="shared" si="6"/>
        <v>732.54629999999997</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549</v>
      </c>
      <c r="B295" s="244" t="s">
        <v>94</v>
      </c>
      <c r="C295" s="174" t="s">
        <v>581</v>
      </c>
      <c r="D295" s="243" t="s">
        <v>280</v>
      </c>
      <c r="E295" s="242">
        <v>1</v>
      </c>
      <c r="F295" s="157" t="s">
        <v>559</v>
      </c>
      <c r="G295" s="241"/>
      <c r="H295" s="241">
        <v>1200.6885</v>
      </c>
      <c r="I295" s="234">
        <f t="shared" si="6"/>
        <v>1200.6885</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383</v>
      </c>
      <c r="B296" s="244" t="s">
        <v>388</v>
      </c>
      <c r="C296" s="174" t="s">
        <v>581</v>
      </c>
      <c r="D296" s="243" t="s">
        <v>280</v>
      </c>
      <c r="E296" s="242">
        <v>1</v>
      </c>
      <c r="F296" s="168" t="s">
        <v>560</v>
      </c>
      <c r="G296" s="241"/>
      <c r="H296" s="241">
        <v>732.54629999999997</v>
      </c>
      <c r="I296" s="234">
        <f t="shared" si="6"/>
        <v>732.54629999999997</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550</v>
      </c>
      <c r="B297" s="244" t="s">
        <v>94</v>
      </c>
      <c r="C297" s="174" t="s">
        <v>581</v>
      </c>
      <c r="D297" s="243" t="s">
        <v>280</v>
      </c>
      <c r="E297" s="242">
        <v>1</v>
      </c>
      <c r="F297" s="157" t="s">
        <v>561</v>
      </c>
      <c r="G297" s="241"/>
      <c r="H297" s="241">
        <v>1200.6885</v>
      </c>
      <c r="I297" s="234">
        <f t="shared" si="6"/>
        <v>1200.6885</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383</v>
      </c>
      <c r="B298" s="244" t="s">
        <v>388</v>
      </c>
      <c r="C298" s="174" t="s">
        <v>581</v>
      </c>
      <c r="D298" s="243" t="s">
        <v>280</v>
      </c>
      <c r="E298" s="242">
        <v>1</v>
      </c>
      <c r="F298" s="176" t="s">
        <v>562</v>
      </c>
      <c r="G298" s="241"/>
      <c r="H298" s="241">
        <v>732.54629999999997</v>
      </c>
      <c r="I298" s="234">
        <f t="shared" si="6"/>
        <v>732.54629999999997</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548</v>
      </c>
      <c r="B299" s="244" t="s">
        <v>94</v>
      </c>
      <c r="C299" s="174" t="s">
        <v>582</v>
      </c>
      <c r="D299" s="243" t="s">
        <v>280</v>
      </c>
      <c r="E299" s="242">
        <v>1</v>
      </c>
      <c r="F299" s="157" t="s">
        <v>563</v>
      </c>
      <c r="G299" s="241"/>
      <c r="H299" s="241">
        <v>1200.6885</v>
      </c>
      <c r="I299" s="234">
        <f t="shared" si="6"/>
        <v>1200.6885</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383</v>
      </c>
      <c r="B300" s="244" t="s">
        <v>388</v>
      </c>
      <c r="C300" s="174" t="s">
        <v>582</v>
      </c>
      <c r="D300" s="243" t="s">
        <v>280</v>
      </c>
      <c r="E300" s="242">
        <v>1</v>
      </c>
      <c r="F300" s="156" t="s">
        <v>564</v>
      </c>
      <c r="G300" s="241"/>
      <c r="H300" s="241">
        <v>732.54629999999997</v>
      </c>
      <c r="I300" s="234">
        <f t="shared" si="6"/>
        <v>732.54629999999997</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549</v>
      </c>
      <c r="B301" s="244" t="s">
        <v>94</v>
      </c>
      <c r="C301" s="174" t="s">
        <v>582</v>
      </c>
      <c r="D301" s="243" t="s">
        <v>280</v>
      </c>
      <c r="E301" s="242">
        <v>1</v>
      </c>
      <c r="F301" s="156" t="s">
        <v>566</v>
      </c>
      <c r="G301" s="241"/>
      <c r="H301" s="241">
        <v>1200.6885</v>
      </c>
      <c r="I301" s="234">
        <f t="shared" si="6"/>
        <v>1200.6885</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383</v>
      </c>
      <c r="B302" s="244" t="s">
        <v>388</v>
      </c>
      <c r="C302" s="174" t="s">
        <v>582</v>
      </c>
      <c r="D302" s="243" t="s">
        <v>280</v>
      </c>
      <c r="E302" s="242">
        <v>1</v>
      </c>
      <c r="F302" s="156" t="s">
        <v>1026</v>
      </c>
      <c r="G302" s="241"/>
      <c r="H302" s="241">
        <v>732.54629999999997</v>
      </c>
      <c r="I302" s="234">
        <f t="shared" si="6"/>
        <v>732.54629999999997</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550</v>
      </c>
      <c r="B303" s="244" t="s">
        <v>94</v>
      </c>
      <c r="C303" s="174" t="s">
        <v>582</v>
      </c>
      <c r="D303" s="243" t="s">
        <v>280</v>
      </c>
      <c r="E303" s="242">
        <v>1</v>
      </c>
      <c r="F303" s="157" t="s">
        <v>567</v>
      </c>
      <c r="G303" s="241"/>
      <c r="H303" s="241">
        <v>1200.6885</v>
      </c>
      <c r="I303" s="234">
        <f t="shared" si="6"/>
        <v>1200.6885</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383</v>
      </c>
      <c r="B304" s="244" t="s">
        <v>388</v>
      </c>
      <c r="C304" s="174" t="s">
        <v>582</v>
      </c>
      <c r="D304" s="243" t="s">
        <v>280</v>
      </c>
      <c r="E304" s="242">
        <v>1</v>
      </c>
      <c r="F304" s="156" t="s">
        <v>568</v>
      </c>
      <c r="G304" s="241"/>
      <c r="H304" s="241">
        <v>732.54629999999997</v>
      </c>
      <c r="I304" s="234">
        <f t="shared" si="6"/>
        <v>732.54629999999997</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548</v>
      </c>
      <c r="B305" s="244" t="s">
        <v>94</v>
      </c>
      <c r="C305" s="174" t="s">
        <v>583</v>
      </c>
      <c r="D305" s="243" t="s">
        <v>280</v>
      </c>
      <c r="E305" s="242">
        <v>1</v>
      </c>
      <c r="F305" s="157" t="s">
        <v>994</v>
      </c>
      <c r="G305" s="241"/>
      <c r="H305" s="241">
        <v>1200.6885</v>
      </c>
      <c r="I305" s="234">
        <f t="shared" si="6"/>
        <v>1200.6885</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383</v>
      </c>
      <c r="B306" s="244" t="s">
        <v>388</v>
      </c>
      <c r="C306" s="174" t="s">
        <v>583</v>
      </c>
      <c r="D306" s="243" t="s">
        <v>280</v>
      </c>
      <c r="E306" s="242">
        <v>1</v>
      </c>
      <c r="F306" s="157" t="s">
        <v>570</v>
      </c>
      <c r="G306" s="241"/>
      <c r="H306" s="241">
        <v>732.54629999999997</v>
      </c>
      <c r="I306" s="234">
        <f t="shared" si="6"/>
        <v>732.54629999999997</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549</v>
      </c>
      <c r="B307" s="244" t="s">
        <v>94</v>
      </c>
      <c r="C307" s="174" t="s">
        <v>583</v>
      </c>
      <c r="D307" s="243" t="s">
        <v>280</v>
      </c>
      <c r="E307" s="242">
        <v>1</v>
      </c>
      <c r="F307" s="157" t="s">
        <v>571</v>
      </c>
      <c r="G307" s="241"/>
      <c r="H307" s="241">
        <v>1200.6885</v>
      </c>
      <c r="I307" s="234">
        <f t="shared" si="6"/>
        <v>1200.6885</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244" t="s">
        <v>388</v>
      </c>
      <c r="C308" s="174" t="s">
        <v>583</v>
      </c>
      <c r="D308" s="243" t="s">
        <v>280</v>
      </c>
      <c r="E308" s="242">
        <v>1</v>
      </c>
      <c r="F308" s="157" t="s">
        <v>572</v>
      </c>
      <c r="G308" s="241"/>
      <c r="H308" s="241">
        <v>732.54629999999997</v>
      </c>
      <c r="I308" s="234">
        <f t="shared" si="6"/>
        <v>732.54629999999997</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550</v>
      </c>
      <c r="B309" s="244" t="s">
        <v>94</v>
      </c>
      <c r="C309" s="174" t="s">
        <v>583</v>
      </c>
      <c r="D309" s="243" t="s">
        <v>280</v>
      </c>
      <c r="E309" s="242">
        <v>1</v>
      </c>
      <c r="F309" s="157" t="s">
        <v>573</v>
      </c>
      <c r="G309" s="241"/>
      <c r="H309" s="241">
        <v>1200.6885</v>
      </c>
      <c r="I309" s="234">
        <f t="shared" si="6"/>
        <v>1200.6885</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383</v>
      </c>
      <c r="B310" s="244" t="s">
        <v>388</v>
      </c>
      <c r="C310" s="174" t="s">
        <v>583</v>
      </c>
      <c r="D310" s="243" t="s">
        <v>280</v>
      </c>
      <c r="E310" s="242">
        <v>1</v>
      </c>
      <c r="F310" s="158" t="s">
        <v>1047</v>
      </c>
      <c r="G310" s="241"/>
      <c r="H310" s="241">
        <v>732.54629999999997</v>
      </c>
      <c r="I310" s="234">
        <f t="shared" si="6"/>
        <v>732.54629999999997</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557</v>
      </c>
      <c r="B311" s="244" t="s">
        <v>94</v>
      </c>
      <c r="C311" s="174" t="s">
        <v>369</v>
      </c>
      <c r="D311" s="243" t="s">
        <v>280</v>
      </c>
      <c r="E311" s="242">
        <v>1</v>
      </c>
      <c r="F311" s="157" t="s">
        <v>576</v>
      </c>
      <c r="G311" s="241"/>
      <c r="H311" s="241">
        <v>1200.6885</v>
      </c>
      <c r="I311" s="234">
        <f t="shared" si="6"/>
        <v>1200.6885</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383</v>
      </c>
      <c r="B312" s="244" t="s">
        <v>388</v>
      </c>
      <c r="C312" s="174" t="s">
        <v>369</v>
      </c>
      <c r="D312" s="243" t="s">
        <v>280</v>
      </c>
      <c r="E312" s="242">
        <v>1</v>
      </c>
      <c r="F312" s="157" t="s">
        <v>574</v>
      </c>
      <c r="G312" s="241"/>
      <c r="H312" s="241">
        <v>732.54629999999997</v>
      </c>
      <c r="I312" s="234">
        <f t="shared" si="6"/>
        <v>732.54629999999997</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383</v>
      </c>
      <c r="B313" s="244" t="s">
        <v>388</v>
      </c>
      <c r="C313" s="174" t="s">
        <v>369</v>
      </c>
      <c r="D313" s="243" t="s">
        <v>280</v>
      </c>
      <c r="E313" s="242">
        <v>1</v>
      </c>
      <c r="F313" s="157" t="s">
        <v>575</v>
      </c>
      <c r="G313" s="241"/>
      <c r="H313" s="241">
        <v>732.54629999999997</v>
      </c>
      <c r="I313" s="234">
        <f t="shared" si="6"/>
        <v>732.54629999999997</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244" t="s">
        <v>388</v>
      </c>
      <c r="C314" s="174" t="s">
        <v>369</v>
      </c>
      <c r="D314" s="243" t="s">
        <v>280</v>
      </c>
      <c r="E314" s="242">
        <v>1</v>
      </c>
      <c r="F314" s="182" t="s">
        <v>1046</v>
      </c>
      <c r="G314" s="241"/>
      <c r="H314" s="241">
        <v>732.54629999999997</v>
      </c>
      <c r="I314" s="234">
        <f t="shared" si="6"/>
        <v>732.54629999999997</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384</v>
      </c>
      <c r="B315" s="244" t="s">
        <v>98</v>
      </c>
      <c r="C315" s="174" t="s">
        <v>369</v>
      </c>
      <c r="D315" s="243" t="s">
        <v>280</v>
      </c>
      <c r="E315" s="242">
        <v>1</v>
      </c>
      <c r="F315" s="164" t="s">
        <v>1054</v>
      </c>
      <c r="G315" s="241"/>
      <c r="H315" s="241">
        <v>488.36419999999998</v>
      </c>
      <c r="I315" s="234">
        <f t="shared" si="6"/>
        <v>488.36419999999998</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404</v>
      </c>
      <c r="B316" s="244" t="s">
        <v>387</v>
      </c>
      <c r="C316" s="174" t="s">
        <v>369</v>
      </c>
      <c r="D316" s="243" t="s">
        <v>280</v>
      </c>
      <c r="E316" s="242">
        <v>1</v>
      </c>
      <c r="F316" s="157" t="s">
        <v>1012</v>
      </c>
      <c r="G316" s="241"/>
      <c r="H316" s="241">
        <v>436.04270000000002</v>
      </c>
      <c r="I316" s="234">
        <f t="shared" si="6"/>
        <v>436.04270000000002</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386</v>
      </c>
      <c r="B317" s="244" t="s">
        <v>102</v>
      </c>
      <c r="C317" s="174" t="s">
        <v>369</v>
      </c>
      <c r="D317" s="243" t="s">
        <v>280</v>
      </c>
      <c r="E317" s="242">
        <v>1</v>
      </c>
      <c r="F317" s="157" t="s">
        <v>579</v>
      </c>
      <c r="G317" s="241"/>
      <c r="H317" s="241">
        <v>401.1617</v>
      </c>
      <c r="I317" s="234">
        <f t="shared" si="6"/>
        <v>401.1617</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386</v>
      </c>
      <c r="B318" s="244" t="s">
        <v>102</v>
      </c>
      <c r="C318" s="174" t="s">
        <v>369</v>
      </c>
      <c r="D318" s="243" t="s">
        <v>280</v>
      </c>
      <c r="E318" s="242">
        <v>1</v>
      </c>
      <c r="F318" s="157" t="s">
        <v>580</v>
      </c>
      <c r="G318" s="241"/>
      <c r="H318" s="241">
        <v>401.1617</v>
      </c>
      <c r="I318" s="234">
        <f t="shared" si="6"/>
        <v>401.1617</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383</v>
      </c>
      <c r="B319" s="244" t="s">
        <v>388</v>
      </c>
      <c r="C319" s="243" t="s">
        <v>376</v>
      </c>
      <c r="D319" s="243" t="s">
        <v>280</v>
      </c>
      <c r="E319" s="242">
        <v>1</v>
      </c>
      <c r="F319" s="157" t="s">
        <v>586</v>
      </c>
      <c r="G319" s="241"/>
      <c r="H319" s="241">
        <v>732.54629999999997</v>
      </c>
      <c r="I319" s="234">
        <f t="shared" si="6"/>
        <v>732.54629999999997</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383</v>
      </c>
      <c r="B320" s="244" t="s">
        <v>388</v>
      </c>
      <c r="C320" s="243" t="s">
        <v>376</v>
      </c>
      <c r="D320" s="243" t="s">
        <v>280</v>
      </c>
      <c r="E320" s="242">
        <v>1</v>
      </c>
      <c r="F320" s="157" t="s">
        <v>587</v>
      </c>
      <c r="G320" s="241"/>
      <c r="H320" s="241">
        <v>732.54629999999997</v>
      </c>
      <c r="I320" s="234">
        <f t="shared" si="6"/>
        <v>732.54629999999997</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383</v>
      </c>
      <c r="B321" s="244" t="s">
        <v>388</v>
      </c>
      <c r="C321" s="243" t="s">
        <v>376</v>
      </c>
      <c r="D321" s="243" t="s">
        <v>280</v>
      </c>
      <c r="E321" s="242">
        <v>1</v>
      </c>
      <c r="F321" s="157" t="s">
        <v>1011</v>
      </c>
      <c r="G321" s="241"/>
      <c r="H321" s="241">
        <v>732.54629999999997</v>
      </c>
      <c r="I321" s="234">
        <f t="shared" si="6"/>
        <v>732.54629999999997</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384</v>
      </c>
      <c r="B322" s="244" t="s">
        <v>98</v>
      </c>
      <c r="C322" s="243" t="s">
        <v>376</v>
      </c>
      <c r="D322" s="243" t="s">
        <v>280</v>
      </c>
      <c r="E322" s="242">
        <v>1</v>
      </c>
      <c r="F322" s="157" t="s">
        <v>589</v>
      </c>
      <c r="G322" s="241"/>
      <c r="H322" s="241">
        <v>488.36419999999998</v>
      </c>
      <c r="I322" s="234">
        <f t="shared" si="6"/>
        <v>488.36419999999998</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384</v>
      </c>
      <c r="B323" s="244" t="s">
        <v>98</v>
      </c>
      <c r="C323" s="243" t="s">
        <v>376</v>
      </c>
      <c r="D323" s="243" t="s">
        <v>280</v>
      </c>
      <c r="E323" s="242">
        <v>1</v>
      </c>
      <c r="F323" s="157" t="s">
        <v>590</v>
      </c>
      <c r="G323" s="241"/>
      <c r="H323" s="241">
        <v>488.36419999999998</v>
      </c>
      <c r="I323" s="234">
        <f t="shared" si="6"/>
        <v>488.36419999999998</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384</v>
      </c>
      <c r="B324" s="244" t="s">
        <v>98</v>
      </c>
      <c r="C324" s="243" t="s">
        <v>376</v>
      </c>
      <c r="D324" s="243" t="s">
        <v>280</v>
      </c>
      <c r="E324" s="242">
        <v>1</v>
      </c>
      <c r="F324" s="225" t="s">
        <v>1045</v>
      </c>
      <c r="G324" s="241"/>
      <c r="H324" s="241">
        <v>488.36419999999998</v>
      </c>
      <c r="I324" s="234">
        <f t="shared" si="6"/>
        <v>488.36419999999998</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384</v>
      </c>
      <c r="B325" s="244" t="s">
        <v>98</v>
      </c>
      <c r="C325" s="243" t="s">
        <v>376</v>
      </c>
      <c r="D325" s="243" t="s">
        <v>280</v>
      </c>
      <c r="E325" s="242">
        <v>1</v>
      </c>
      <c r="F325" s="157" t="s">
        <v>966</v>
      </c>
      <c r="G325" s="241"/>
      <c r="H325" s="241">
        <v>488.36419999999998</v>
      </c>
      <c r="I325" s="234">
        <f t="shared" si="6"/>
        <v>488.36419999999998</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384</v>
      </c>
      <c r="B326" s="244" t="s">
        <v>98</v>
      </c>
      <c r="C326" s="243" t="s">
        <v>376</v>
      </c>
      <c r="D326" s="243" t="s">
        <v>280</v>
      </c>
      <c r="E326" s="242">
        <v>1</v>
      </c>
      <c r="F326" s="157" t="s">
        <v>592</v>
      </c>
      <c r="G326" s="241"/>
      <c r="H326" s="241">
        <v>488.36419999999998</v>
      </c>
      <c r="I326" s="234">
        <f t="shared" si="6"/>
        <v>488.36419999999998</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404</v>
      </c>
      <c r="B327" s="244" t="s">
        <v>387</v>
      </c>
      <c r="C327" s="243" t="s">
        <v>376</v>
      </c>
      <c r="D327" s="243" t="s">
        <v>280</v>
      </c>
      <c r="E327" s="242">
        <v>1</v>
      </c>
      <c r="F327" s="157" t="s">
        <v>593</v>
      </c>
      <c r="G327" s="241"/>
      <c r="H327" s="241">
        <v>436.04270000000002</v>
      </c>
      <c r="I327" s="234">
        <f t="shared" si="6"/>
        <v>436.04270000000002</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404</v>
      </c>
      <c r="B328" s="244" t="s">
        <v>387</v>
      </c>
      <c r="C328" s="243" t="s">
        <v>376</v>
      </c>
      <c r="D328" s="243" t="s">
        <v>280</v>
      </c>
      <c r="E328" s="242">
        <v>1</v>
      </c>
      <c r="F328" s="157" t="s">
        <v>594</v>
      </c>
      <c r="G328" s="241"/>
      <c r="H328" s="241">
        <v>436.04270000000002</v>
      </c>
      <c r="I328" s="234">
        <f t="shared" ref="I328:I391" si="7">SUM(G328:H328)</f>
        <v>436.04270000000002</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404</v>
      </c>
      <c r="B329" s="244" t="s">
        <v>387</v>
      </c>
      <c r="C329" s="243" t="s">
        <v>376</v>
      </c>
      <c r="D329" s="243" t="s">
        <v>280</v>
      </c>
      <c r="E329" s="242">
        <v>1</v>
      </c>
      <c r="F329" s="157" t="s">
        <v>595</v>
      </c>
      <c r="G329" s="241"/>
      <c r="H329" s="241">
        <v>436.04270000000002</v>
      </c>
      <c r="I329" s="234">
        <f t="shared" si="7"/>
        <v>436.04270000000002</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404</v>
      </c>
      <c r="B330" s="244" t="s">
        <v>387</v>
      </c>
      <c r="C330" s="243" t="s">
        <v>376</v>
      </c>
      <c r="D330" s="243" t="s">
        <v>280</v>
      </c>
      <c r="E330" s="242">
        <v>1</v>
      </c>
      <c r="F330" s="157" t="s">
        <v>961</v>
      </c>
      <c r="G330" s="241"/>
      <c r="H330" s="241">
        <v>436.04270000000002</v>
      </c>
      <c r="I330" s="234">
        <f t="shared" si="7"/>
        <v>436.04270000000002</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404</v>
      </c>
      <c r="B331" s="244" t="s">
        <v>387</v>
      </c>
      <c r="C331" s="243" t="s">
        <v>376</v>
      </c>
      <c r="D331" s="243" t="s">
        <v>280</v>
      </c>
      <c r="E331" s="242">
        <v>1</v>
      </c>
      <c r="F331" s="157" t="s">
        <v>596</v>
      </c>
      <c r="G331" s="241"/>
      <c r="H331" s="241">
        <v>436.04270000000002</v>
      </c>
      <c r="I331" s="234">
        <f t="shared" si="7"/>
        <v>436.04270000000002</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244" t="s">
        <v>102</v>
      </c>
      <c r="C332" s="243" t="s">
        <v>376</v>
      </c>
      <c r="D332" s="243" t="s">
        <v>280</v>
      </c>
      <c r="E332" s="242">
        <v>1</v>
      </c>
      <c r="F332" s="157" t="s">
        <v>597</v>
      </c>
      <c r="G332" s="241"/>
      <c r="H332" s="241">
        <v>401.1617</v>
      </c>
      <c r="I332" s="234">
        <f t="shared" si="7"/>
        <v>401.1617</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244" t="s">
        <v>102</v>
      </c>
      <c r="C333" s="243" t="s">
        <v>376</v>
      </c>
      <c r="D333" s="243" t="s">
        <v>280</v>
      </c>
      <c r="E333" s="242">
        <v>1</v>
      </c>
      <c r="F333" s="157" t="s">
        <v>1025</v>
      </c>
      <c r="G333" s="241"/>
      <c r="H333" s="241">
        <v>401.1617</v>
      </c>
      <c r="I333" s="234">
        <f t="shared" si="7"/>
        <v>401.1617</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386</v>
      </c>
      <c r="B334" s="244" t="s">
        <v>102</v>
      </c>
      <c r="C334" s="243" t="s">
        <v>376</v>
      </c>
      <c r="D334" s="243" t="s">
        <v>280</v>
      </c>
      <c r="E334" s="242">
        <v>1</v>
      </c>
      <c r="F334" s="157" t="s">
        <v>599</v>
      </c>
      <c r="G334" s="241"/>
      <c r="H334" s="241">
        <v>401.1617</v>
      </c>
      <c r="I334" s="234">
        <f t="shared" si="7"/>
        <v>401.1617</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386</v>
      </c>
      <c r="B335" s="244" t="s">
        <v>102</v>
      </c>
      <c r="C335" s="243" t="s">
        <v>376</v>
      </c>
      <c r="D335" s="243" t="s">
        <v>280</v>
      </c>
      <c r="E335" s="242">
        <v>1</v>
      </c>
      <c r="F335" s="156" t="s">
        <v>1010</v>
      </c>
      <c r="G335" s="241"/>
      <c r="H335" s="241">
        <v>401.1617</v>
      </c>
      <c r="I335" s="234">
        <f t="shared" si="7"/>
        <v>401.1617</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386</v>
      </c>
      <c r="B336" s="244" t="s">
        <v>102</v>
      </c>
      <c r="C336" s="243" t="s">
        <v>376</v>
      </c>
      <c r="D336" s="243" t="s">
        <v>280</v>
      </c>
      <c r="E336" s="242">
        <v>1</v>
      </c>
      <c r="F336" s="157" t="s">
        <v>1009</v>
      </c>
      <c r="G336" s="241"/>
      <c r="H336" s="241">
        <v>401.1617</v>
      </c>
      <c r="I336" s="234">
        <f t="shared" si="7"/>
        <v>401.1617</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386</v>
      </c>
      <c r="B337" s="244" t="s">
        <v>102</v>
      </c>
      <c r="C337" s="243" t="s">
        <v>376</v>
      </c>
      <c r="D337" s="243" t="s">
        <v>280</v>
      </c>
      <c r="E337" s="242">
        <v>1</v>
      </c>
      <c r="F337" s="157" t="s">
        <v>602</v>
      </c>
      <c r="G337" s="241"/>
      <c r="H337" s="241">
        <v>401.1617</v>
      </c>
      <c r="I337" s="234">
        <f t="shared" si="7"/>
        <v>401.1617</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386</v>
      </c>
      <c r="B338" s="244" t="s">
        <v>102</v>
      </c>
      <c r="C338" s="243" t="s">
        <v>376</v>
      </c>
      <c r="D338" s="243" t="s">
        <v>280</v>
      </c>
      <c r="E338" s="242">
        <v>1</v>
      </c>
      <c r="F338" s="157" t="s">
        <v>603</v>
      </c>
      <c r="G338" s="241"/>
      <c r="H338" s="241">
        <v>401.1617</v>
      </c>
      <c r="I338" s="234">
        <f t="shared" si="7"/>
        <v>401.1617</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385</v>
      </c>
      <c r="B339" s="244" t="s">
        <v>104</v>
      </c>
      <c r="C339" s="243" t="s">
        <v>376</v>
      </c>
      <c r="D339" s="243" t="s">
        <v>280</v>
      </c>
      <c r="E339" s="242">
        <v>1</v>
      </c>
      <c r="F339" s="157" t="s">
        <v>604</v>
      </c>
      <c r="G339" s="241"/>
      <c r="H339" s="241">
        <v>313.94409999999999</v>
      </c>
      <c r="I339" s="234">
        <f t="shared" si="7"/>
        <v>313.94409999999999</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385</v>
      </c>
      <c r="B340" s="244" t="s">
        <v>104</v>
      </c>
      <c r="C340" s="243" t="s">
        <v>376</v>
      </c>
      <c r="D340" s="243" t="s">
        <v>280</v>
      </c>
      <c r="E340" s="242">
        <v>1</v>
      </c>
      <c r="F340" s="157" t="s">
        <v>605</v>
      </c>
      <c r="G340" s="241"/>
      <c r="H340" s="241">
        <v>313.94409999999999</v>
      </c>
      <c r="I340" s="234">
        <f t="shared" si="7"/>
        <v>313.94409999999999</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385</v>
      </c>
      <c r="B341" s="244" t="s">
        <v>104</v>
      </c>
      <c r="C341" s="243" t="s">
        <v>376</v>
      </c>
      <c r="D341" s="243" t="s">
        <v>280</v>
      </c>
      <c r="E341" s="242">
        <v>1</v>
      </c>
      <c r="F341" s="157" t="s">
        <v>1008</v>
      </c>
      <c r="G341" s="241"/>
      <c r="H341" s="241">
        <v>313.94409999999999</v>
      </c>
      <c r="I341" s="234">
        <f t="shared" si="7"/>
        <v>313.94409999999999</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385</v>
      </c>
      <c r="B342" s="244" t="s">
        <v>104</v>
      </c>
      <c r="C342" s="243" t="s">
        <v>376</v>
      </c>
      <c r="D342" s="243" t="s">
        <v>280</v>
      </c>
      <c r="E342" s="242">
        <v>1</v>
      </c>
      <c r="F342" s="157" t="s">
        <v>607</v>
      </c>
      <c r="G342" s="241"/>
      <c r="H342" s="241">
        <v>313.94409999999999</v>
      </c>
      <c r="I342" s="234">
        <f t="shared" si="7"/>
        <v>313.94409999999999</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385</v>
      </c>
      <c r="B343" s="244" t="s">
        <v>104</v>
      </c>
      <c r="C343" s="243" t="s">
        <v>376</v>
      </c>
      <c r="D343" s="243" t="s">
        <v>280</v>
      </c>
      <c r="E343" s="242">
        <v>1</v>
      </c>
      <c r="F343" s="157" t="s">
        <v>608</v>
      </c>
      <c r="G343" s="241"/>
      <c r="H343" s="241">
        <v>313.94409999999999</v>
      </c>
      <c r="I343" s="234">
        <f t="shared" si="7"/>
        <v>313.94409999999999</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584</v>
      </c>
      <c r="B344" s="244" t="s">
        <v>94</v>
      </c>
      <c r="C344" s="243" t="s">
        <v>376</v>
      </c>
      <c r="D344" s="243" t="s">
        <v>280</v>
      </c>
      <c r="E344" s="242">
        <v>1</v>
      </c>
      <c r="F344" s="157" t="s">
        <v>609</v>
      </c>
      <c r="G344" s="241"/>
      <c r="H344" s="241">
        <v>1200.6885</v>
      </c>
      <c r="I344" s="234">
        <f t="shared" si="7"/>
        <v>1200.6885</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384</v>
      </c>
      <c r="B345" s="244" t="s">
        <v>98</v>
      </c>
      <c r="C345" s="243" t="s">
        <v>376</v>
      </c>
      <c r="D345" s="243" t="s">
        <v>280</v>
      </c>
      <c r="E345" s="242">
        <v>1</v>
      </c>
      <c r="F345" s="157" t="s">
        <v>610</v>
      </c>
      <c r="G345" s="241"/>
      <c r="H345" s="241">
        <v>488.36419999999998</v>
      </c>
      <c r="I345" s="234">
        <f t="shared" si="7"/>
        <v>488.36419999999998</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384</v>
      </c>
      <c r="B346" s="244" t="s">
        <v>98</v>
      </c>
      <c r="C346" s="243" t="s">
        <v>376</v>
      </c>
      <c r="D346" s="243" t="s">
        <v>280</v>
      </c>
      <c r="E346" s="242">
        <v>1</v>
      </c>
      <c r="F346" s="157" t="s">
        <v>611</v>
      </c>
      <c r="G346" s="241"/>
      <c r="H346" s="241">
        <v>488.36419999999998</v>
      </c>
      <c r="I346" s="234">
        <f t="shared" si="7"/>
        <v>488.36419999999998</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404</v>
      </c>
      <c r="B347" s="244" t="s">
        <v>387</v>
      </c>
      <c r="C347" s="243" t="s">
        <v>376</v>
      </c>
      <c r="D347" s="243" t="s">
        <v>280</v>
      </c>
      <c r="E347" s="242">
        <v>1</v>
      </c>
      <c r="F347" s="157" t="s">
        <v>612</v>
      </c>
      <c r="G347" s="241"/>
      <c r="H347" s="241">
        <v>436.04270000000002</v>
      </c>
      <c r="I347" s="234">
        <f t="shared" si="7"/>
        <v>436.04270000000002</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404</v>
      </c>
      <c r="B348" s="244" t="s">
        <v>387</v>
      </c>
      <c r="C348" s="243" t="s">
        <v>376</v>
      </c>
      <c r="D348" s="243" t="s">
        <v>280</v>
      </c>
      <c r="E348" s="242">
        <v>1</v>
      </c>
      <c r="F348" s="157" t="s">
        <v>578</v>
      </c>
      <c r="G348" s="241"/>
      <c r="H348" s="241">
        <v>436.04270000000002</v>
      </c>
      <c r="I348" s="234">
        <f t="shared" si="7"/>
        <v>436.04270000000002</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404</v>
      </c>
      <c r="B349" s="244" t="s">
        <v>387</v>
      </c>
      <c r="C349" s="243" t="s">
        <v>376</v>
      </c>
      <c r="D349" s="243" t="s">
        <v>280</v>
      </c>
      <c r="E349" s="242">
        <v>1</v>
      </c>
      <c r="F349" s="157" t="s">
        <v>614</v>
      </c>
      <c r="G349" s="241"/>
      <c r="H349" s="241">
        <v>436.04270000000002</v>
      </c>
      <c r="I349" s="234">
        <f t="shared" si="7"/>
        <v>436.04270000000002</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404</v>
      </c>
      <c r="B350" s="244" t="s">
        <v>387</v>
      </c>
      <c r="C350" s="243" t="s">
        <v>376</v>
      </c>
      <c r="D350" s="243" t="s">
        <v>280</v>
      </c>
      <c r="E350" s="242">
        <v>1</v>
      </c>
      <c r="F350" s="157" t="s">
        <v>615</v>
      </c>
      <c r="G350" s="241"/>
      <c r="H350" s="241">
        <v>436.04270000000002</v>
      </c>
      <c r="I350" s="234">
        <f t="shared" si="7"/>
        <v>436.04270000000002</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386</v>
      </c>
      <c r="B351" s="244" t="s">
        <v>102</v>
      </c>
      <c r="C351" s="243" t="s">
        <v>376</v>
      </c>
      <c r="D351" s="243" t="s">
        <v>280</v>
      </c>
      <c r="E351" s="242">
        <v>1</v>
      </c>
      <c r="F351" s="157" t="s">
        <v>1006</v>
      </c>
      <c r="G351" s="241"/>
      <c r="H351" s="241">
        <v>401.1617</v>
      </c>
      <c r="I351" s="234">
        <f t="shared" si="7"/>
        <v>401.1617</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385</v>
      </c>
      <c r="B352" s="244" t="s">
        <v>104</v>
      </c>
      <c r="C352" s="243" t="s">
        <v>376</v>
      </c>
      <c r="D352" s="243" t="s">
        <v>280</v>
      </c>
      <c r="E352" s="242">
        <v>1</v>
      </c>
      <c r="F352" s="156" t="s">
        <v>617</v>
      </c>
      <c r="G352" s="241"/>
      <c r="H352" s="241">
        <v>313.94409999999999</v>
      </c>
      <c r="I352" s="234">
        <f t="shared" si="7"/>
        <v>313.94409999999999</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585</v>
      </c>
      <c r="B353" s="244" t="s">
        <v>94</v>
      </c>
      <c r="C353" s="243" t="s">
        <v>376</v>
      </c>
      <c r="D353" s="243" t="s">
        <v>280</v>
      </c>
      <c r="E353" s="242">
        <v>1</v>
      </c>
      <c r="F353" s="157" t="s">
        <v>618</v>
      </c>
      <c r="G353" s="241"/>
      <c r="H353" s="241">
        <v>1200.6885</v>
      </c>
      <c r="I353" s="234">
        <f t="shared" si="7"/>
        <v>1200.6885</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383</v>
      </c>
      <c r="B354" s="244" t="s">
        <v>388</v>
      </c>
      <c r="C354" s="243" t="s">
        <v>376</v>
      </c>
      <c r="D354" s="243" t="s">
        <v>280</v>
      </c>
      <c r="E354" s="242">
        <v>1</v>
      </c>
      <c r="F354" s="151" t="s">
        <v>629</v>
      </c>
      <c r="G354" s="241"/>
      <c r="H354" s="241">
        <v>732.54629999999997</v>
      </c>
      <c r="I354" s="234">
        <f t="shared" si="7"/>
        <v>732.54629999999997</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244" t="s">
        <v>98</v>
      </c>
      <c r="C355" s="243" t="s">
        <v>376</v>
      </c>
      <c r="D355" s="243" t="s">
        <v>280</v>
      </c>
      <c r="E355" s="242">
        <v>1</v>
      </c>
      <c r="F355" s="156" t="s">
        <v>631</v>
      </c>
      <c r="G355" s="241"/>
      <c r="H355" s="241">
        <v>488.36419999999998</v>
      </c>
      <c r="I355" s="234">
        <f t="shared" si="7"/>
        <v>488.36419999999998</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244" t="s">
        <v>98</v>
      </c>
      <c r="C356" s="243" t="s">
        <v>376</v>
      </c>
      <c r="D356" s="243" t="s">
        <v>280</v>
      </c>
      <c r="E356" s="242">
        <v>1</v>
      </c>
      <c r="F356" s="157" t="s">
        <v>620</v>
      </c>
      <c r="G356" s="241"/>
      <c r="H356" s="241">
        <v>488.36419999999998</v>
      </c>
      <c r="I356" s="234">
        <f t="shared" si="7"/>
        <v>488.36419999999998</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244" t="s">
        <v>98</v>
      </c>
      <c r="C357" s="243" t="s">
        <v>376</v>
      </c>
      <c r="D357" s="243" t="s">
        <v>280</v>
      </c>
      <c r="E357" s="242">
        <v>1</v>
      </c>
      <c r="F357" s="157" t="s">
        <v>621</v>
      </c>
      <c r="G357" s="241"/>
      <c r="H357" s="241">
        <v>488.36419999999998</v>
      </c>
      <c r="I357" s="234">
        <f t="shared" si="7"/>
        <v>488.36419999999998</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384</v>
      </c>
      <c r="B358" s="244" t="s">
        <v>98</v>
      </c>
      <c r="C358" s="243" t="s">
        <v>376</v>
      </c>
      <c r="D358" s="243" t="s">
        <v>280</v>
      </c>
      <c r="E358" s="242">
        <v>1</v>
      </c>
      <c r="F358" s="156" t="s">
        <v>627</v>
      </c>
      <c r="G358" s="241"/>
      <c r="H358" s="241">
        <v>488.36419999999998</v>
      </c>
      <c r="I358" s="234">
        <f t="shared" si="7"/>
        <v>488.36419999999998</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384</v>
      </c>
      <c r="B359" s="244" t="s">
        <v>98</v>
      </c>
      <c r="C359" s="243" t="s">
        <v>376</v>
      </c>
      <c r="D359" s="243" t="s">
        <v>280</v>
      </c>
      <c r="E359" s="242">
        <v>1</v>
      </c>
      <c r="F359" s="157" t="s">
        <v>623</v>
      </c>
      <c r="G359" s="241"/>
      <c r="H359" s="241">
        <v>488.36419999999998</v>
      </c>
      <c r="I359" s="234">
        <f t="shared" si="7"/>
        <v>488.36419999999998</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384</v>
      </c>
      <c r="B360" s="244" t="s">
        <v>98</v>
      </c>
      <c r="C360" s="243" t="s">
        <v>376</v>
      </c>
      <c r="D360" s="243" t="s">
        <v>280</v>
      </c>
      <c r="E360" s="242">
        <v>1</v>
      </c>
      <c r="F360" s="157" t="s">
        <v>624</v>
      </c>
      <c r="G360" s="241"/>
      <c r="H360" s="241">
        <v>488.36419999999998</v>
      </c>
      <c r="I360" s="234">
        <f t="shared" si="7"/>
        <v>488.36419999999998</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384</v>
      </c>
      <c r="B361" s="244" t="s">
        <v>98</v>
      </c>
      <c r="C361" s="243" t="s">
        <v>376</v>
      </c>
      <c r="D361" s="243" t="s">
        <v>280</v>
      </c>
      <c r="E361" s="242">
        <v>1</v>
      </c>
      <c r="F361" s="157" t="s">
        <v>625</v>
      </c>
      <c r="G361" s="241"/>
      <c r="H361" s="241">
        <v>488.36419999999998</v>
      </c>
      <c r="I361" s="234">
        <f t="shared" si="7"/>
        <v>488.36419999999998</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384</v>
      </c>
      <c r="B362" s="244" t="s">
        <v>98</v>
      </c>
      <c r="C362" s="243" t="s">
        <v>376</v>
      </c>
      <c r="D362" s="243" t="s">
        <v>280</v>
      </c>
      <c r="E362" s="242">
        <v>1</v>
      </c>
      <c r="F362" s="157" t="s">
        <v>626</v>
      </c>
      <c r="G362" s="241"/>
      <c r="H362" s="241">
        <v>488.36419999999998</v>
      </c>
      <c r="I362" s="234">
        <f t="shared" si="7"/>
        <v>488.36419999999998</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244" t="s">
        <v>387</v>
      </c>
      <c r="C363" s="243" t="s">
        <v>376</v>
      </c>
      <c r="D363" s="243" t="s">
        <v>280</v>
      </c>
      <c r="E363" s="242">
        <v>1</v>
      </c>
      <c r="F363" s="157" t="s">
        <v>1005</v>
      </c>
      <c r="G363" s="241"/>
      <c r="H363" s="241">
        <v>436.04270000000002</v>
      </c>
      <c r="I363" s="234">
        <f t="shared" si="7"/>
        <v>436.04270000000002</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244" t="s">
        <v>387</v>
      </c>
      <c r="C364" s="243" t="s">
        <v>376</v>
      </c>
      <c r="D364" s="243" t="s">
        <v>280</v>
      </c>
      <c r="E364" s="242">
        <v>1</v>
      </c>
      <c r="F364" s="156" t="s">
        <v>628</v>
      </c>
      <c r="G364" s="241"/>
      <c r="H364" s="241">
        <v>436.04270000000002</v>
      </c>
      <c r="I364" s="234">
        <f t="shared" si="7"/>
        <v>436.04270000000002</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244" t="s">
        <v>387</v>
      </c>
      <c r="C365" s="243" t="s">
        <v>376</v>
      </c>
      <c r="D365" s="243" t="s">
        <v>280</v>
      </c>
      <c r="E365" s="242">
        <v>1</v>
      </c>
      <c r="F365" s="157" t="s">
        <v>960</v>
      </c>
      <c r="G365" s="241"/>
      <c r="H365" s="241">
        <v>436.04270000000002</v>
      </c>
      <c r="I365" s="234">
        <f t="shared" si="7"/>
        <v>436.04270000000002</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404</v>
      </c>
      <c r="B366" s="244" t="s">
        <v>387</v>
      </c>
      <c r="C366" s="243" t="s">
        <v>376</v>
      </c>
      <c r="D366" s="243" t="s">
        <v>280</v>
      </c>
      <c r="E366" s="242">
        <v>1</v>
      </c>
      <c r="F366" s="157" t="s">
        <v>630</v>
      </c>
      <c r="G366" s="241"/>
      <c r="H366" s="241">
        <v>436.04270000000002</v>
      </c>
      <c r="I366" s="234">
        <f t="shared" si="7"/>
        <v>436.04270000000002</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404</v>
      </c>
      <c r="B367" s="244" t="s">
        <v>387</v>
      </c>
      <c r="C367" s="243" t="s">
        <v>376</v>
      </c>
      <c r="D367" s="243" t="s">
        <v>280</v>
      </c>
      <c r="E367" s="242">
        <v>1</v>
      </c>
      <c r="F367" s="157" t="s">
        <v>1004</v>
      </c>
      <c r="G367" s="241"/>
      <c r="H367" s="241">
        <v>436.04270000000002</v>
      </c>
      <c r="I367" s="234">
        <f t="shared" si="7"/>
        <v>436.04270000000002</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404</v>
      </c>
      <c r="B368" s="244" t="s">
        <v>387</v>
      </c>
      <c r="C368" s="243" t="s">
        <v>376</v>
      </c>
      <c r="D368" s="243" t="s">
        <v>280</v>
      </c>
      <c r="E368" s="242">
        <v>1</v>
      </c>
      <c r="F368" s="156" t="s">
        <v>632</v>
      </c>
      <c r="G368" s="241"/>
      <c r="H368" s="241">
        <v>436.04270000000002</v>
      </c>
      <c r="I368" s="234">
        <f t="shared" si="7"/>
        <v>436.04270000000002</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404</v>
      </c>
      <c r="B369" s="244" t="s">
        <v>387</v>
      </c>
      <c r="C369" s="243" t="s">
        <v>376</v>
      </c>
      <c r="D369" s="243" t="s">
        <v>280</v>
      </c>
      <c r="E369" s="242">
        <v>1</v>
      </c>
      <c r="F369" s="157" t="s">
        <v>1003</v>
      </c>
      <c r="G369" s="241"/>
      <c r="H369" s="241">
        <v>436.04270000000002</v>
      </c>
      <c r="I369" s="234">
        <f t="shared" si="7"/>
        <v>436.04270000000002</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404</v>
      </c>
      <c r="B370" s="244" t="s">
        <v>387</v>
      </c>
      <c r="C370" s="243" t="s">
        <v>376</v>
      </c>
      <c r="D370" s="243" t="s">
        <v>280</v>
      </c>
      <c r="E370" s="242">
        <v>1</v>
      </c>
      <c r="F370" s="157" t="s">
        <v>634</v>
      </c>
      <c r="G370" s="241"/>
      <c r="H370" s="241">
        <v>436.04270000000002</v>
      </c>
      <c r="I370" s="234">
        <f t="shared" si="7"/>
        <v>436.04270000000002</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244" t="s">
        <v>102</v>
      </c>
      <c r="C371" s="243" t="s">
        <v>376</v>
      </c>
      <c r="D371" s="243" t="s">
        <v>280</v>
      </c>
      <c r="E371" s="242">
        <v>1</v>
      </c>
      <c r="F371" s="157" t="s">
        <v>635</v>
      </c>
      <c r="G371" s="241"/>
      <c r="H371" s="241">
        <v>401.1617</v>
      </c>
      <c r="I371" s="234">
        <f t="shared" si="7"/>
        <v>401.1617</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244" t="s">
        <v>102</v>
      </c>
      <c r="C372" s="243" t="s">
        <v>376</v>
      </c>
      <c r="D372" s="243" t="s">
        <v>280</v>
      </c>
      <c r="E372" s="242">
        <v>1</v>
      </c>
      <c r="F372" s="157" t="s">
        <v>636</v>
      </c>
      <c r="G372" s="241"/>
      <c r="H372" s="241">
        <v>401.1617</v>
      </c>
      <c r="I372" s="234">
        <f t="shared" si="7"/>
        <v>401.1617</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386</v>
      </c>
      <c r="B373" s="244" t="s">
        <v>102</v>
      </c>
      <c r="C373" s="243" t="s">
        <v>376</v>
      </c>
      <c r="D373" s="243" t="s">
        <v>280</v>
      </c>
      <c r="E373" s="242">
        <v>1</v>
      </c>
      <c r="F373" s="157" t="s">
        <v>637</v>
      </c>
      <c r="G373" s="241"/>
      <c r="H373" s="241">
        <v>401.1617</v>
      </c>
      <c r="I373" s="234">
        <f t="shared" si="7"/>
        <v>401.1617</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386</v>
      </c>
      <c r="B374" s="244" t="s">
        <v>102</v>
      </c>
      <c r="C374" s="243" t="s">
        <v>376</v>
      </c>
      <c r="D374" s="243" t="s">
        <v>280</v>
      </c>
      <c r="E374" s="242">
        <v>1</v>
      </c>
      <c r="F374" s="157" t="s">
        <v>638</v>
      </c>
      <c r="G374" s="241"/>
      <c r="H374" s="241">
        <v>401.1617</v>
      </c>
      <c r="I374" s="234">
        <f t="shared" si="7"/>
        <v>401.1617</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386</v>
      </c>
      <c r="B375" s="244" t="s">
        <v>102</v>
      </c>
      <c r="C375" s="243" t="s">
        <v>376</v>
      </c>
      <c r="D375" s="243" t="s">
        <v>280</v>
      </c>
      <c r="E375" s="242">
        <v>1</v>
      </c>
      <c r="F375" s="157" t="s">
        <v>639</v>
      </c>
      <c r="G375" s="241"/>
      <c r="H375" s="241">
        <v>401.1617</v>
      </c>
      <c r="I375" s="234">
        <f t="shared" si="7"/>
        <v>401.1617</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386</v>
      </c>
      <c r="B376" s="244" t="s">
        <v>102</v>
      </c>
      <c r="C376" s="243" t="s">
        <v>376</v>
      </c>
      <c r="D376" s="243" t="s">
        <v>280</v>
      </c>
      <c r="E376" s="242">
        <v>1</v>
      </c>
      <c r="F376" s="151" t="s">
        <v>640</v>
      </c>
      <c r="G376" s="241"/>
      <c r="H376" s="241">
        <v>401.1617</v>
      </c>
      <c r="I376" s="234">
        <f t="shared" si="7"/>
        <v>401.1617</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386</v>
      </c>
      <c r="B377" s="244" t="s">
        <v>102</v>
      </c>
      <c r="C377" s="243" t="s">
        <v>376</v>
      </c>
      <c r="D377" s="243" t="s">
        <v>280</v>
      </c>
      <c r="E377" s="242">
        <v>1</v>
      </c>
      <c r="F377" s="157" t="s">
        <v>641</v>
      </c>
      <c r="G377" s="241"/>
      <c r="H377" s="241">
        <v>401.1617</v>
      </c>
      <c r="I377" s="234">
        <f t="shared" si="7"/>
        <v>401.1617</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385</v>
      </c>
      <c r="B378" s="244" t="s">
        <v>104</v>
      </c>
      <c r="C378" s="243" t="s">
        <v>376</v>
      </c>
      <c r="D378" s="243" t="s">
        <v>280</v>
      </c>
      <c r="E378" s="242">
        <v>1</v>
      </c>
      <c r="F378" s="157" t="s">
        <v>642</v>
      </c>
      <c r="G378" s="241"/>
      <c r="H378" s="241">
        <v>313.94409999999999</v>
      </c>
      <c r="I378" s="234">
        <f t="shared" si="7"/>
        <v>313.94409999999999</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383</v>
      </c>
      <c r="B379" s="244" t="s">
        <v>388</v>
      </c>
      <c r="C379" s="243" t="s">
        <v>645</v>
      </c>
      <c r="D379" s="243" t="s">
        <v>280</v>
      </c>
      <c r="E379" s="242">
        <v>1</v>
      </c>
      <c r="F379" s="157" t="s">
        <v>929</v>
      </c>
      <c r="G379" s="241"/>
      <c r="H379" s="241">
        <v>732.54629999999997</v>
      </c>
      <c r="I379" s="234">
        <f t="shared" si="7"/>
        <v>732.54629999999997</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383</v>
      </c>
      <c r="B380" s="244" t="s">
        <v>388</v>
      </c>
      <c r="C380" s="243" t="s">
        <v>645</v>
      </c>
      <c r="D380" s="243" t="s">
        <v>280</v>
      </c>
      <c r="E380" s="242">
        <v>1</v>
      </c>
      <c r="F380" s="157" t="s">
        <v>646</v>
      </c>
      <c r="G380" s="241"/>
      <c r="H380" s="241">
        <v>732.54629999999997</v>
      </c>
      <c r="I380" s="234">
        <f t="shared" si="7"/>
        <v>732.54629999999997</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383</v>
      </c>
      <c r="B381" s="244" t="s">
        <v>388</v>
      </c>
      <c r="C381" s="243" t="s">
        <v>645</v>
      </c>
      <c r="D381" s="243" t="s">
        <v>280</v>
      </c>
      <c r="E381" s="242">
        <v>1</v>
      </c>
      <c r="F381" s="157" t="s">
        <v>647</v>
      </c>
      <c r="G381" s="241"/>
      <c r="H381" s="241">
        <v>732.54629999999997</v>
      </c>
      <c r="I381" s="234">
        <f t="shared" si="7"/>
        <v>732.54629999999997</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383</v>
      </c>
      <c r="B382" s="244" t="s">
        <v>388</v>
      </c>
      <c r="C382" s="243" t="s">
        <v>645</v>
      </c>
      <c r="D382" s="243" t="s">
        <v>280</v>
      </c>
      <c r="E382" s="242">
        <v>1</v>
      </c>
      <c r="F382" s="157" t="s">
        <v>648</v>
      </c>
      <c r="G382" s="241"/>
      <c r="H382" s="241">
        <v>732.54629999999997</v>
      </c>
      <c r="I382" s="234">
        <f t="shared" si="7"/>
        <v>732.54629999999997</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244" t="s">
        <v>98</v>
      </c>
      <c r="C383" s="243" t="s">
        <v>645</v>
      </c>
      <c r="D383" s="243" t="s">
        <v>280</v>
      </c>
      <c r="E383" s="242">
        <v>1</v>
      </c>
      <c r="F383" s="157" t="s">
        <v>649</v>
      </c>
      <c r="G383" s="241"/>
      <c r="H383" s="241">
        <v>488.36419999999998</v>
      </c>
      <c r="I383" s="234">
        <f t="shared" si="7"/>
        <v>488.36419999999998</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244" t="s">
        <v>98</v>
      </c>
      <c r="C384" s="243" t="s">
        <v>645</v>
      </c>
      <c r="D384" s="243" t="s">
        <v>280</v>
      </c>
      <c r="E384" s="242">
        <v>1</v>
      </c>
      <c r="F384" s="157" t="s">
        <v>650</v>
      </c>
      <c r="G384" s="241"/>
      <c r="H384" s="241">
        <v>488.36419999999998</v>
      </c>
      <c r="I384" s="234">
        <f t="shared" si="7"/>
        <v>488.36419999999998</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384</v>
      </c>
      <c r="B385" s="244" t="s">
        <v>98</v>
      </c>
      <c r="C385" s="243" t="s">
        <v>645</v>
      </c>
      <c r="D385" s="243" t="s">
        <v>280</v>
      </c>
      <c r="E385" s="242">
        <v>1</v>
      </c>
      <c r="F385" s="157" t="s">
        <v>651</v>
      </c>
      <c r="G385" s="241"/>
      <c r="H385" s="241">
        <v>488.36419999999998</v>
      </c>
      <c r="I385" s="234">
        <f t="shared" si="7"/>
        <v>488.36419999999998</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384</v>
      </c>
      <c r="B386" s="244" t="s">
        <v>98</v>
      </c>
      <c r="C386" s="243" t="s">
        <v>645</v>
      </c>
      <c r="D386" s="243" t="s">
        <v>280</v>
      </c>
      <c r="E386" s="242">
        <v>1</v>
      </c>
      <c r="F386" s="157" t="s">
        <v>652</v>
      </c>
      <c r="G386" s="241"/>
      <c r="H386" s="241">
        <v>488.36419999999998</v>
      </c>
      <c r="I386" s="234">
        <f t="shared" si="7"/>
        <v>488.36419999999998</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384</v>
      </c>
      <c r="B387" s="244" t="s">
        <v>98</v>
      </c>
      <c r="C387" s="243" t="s">
        <v>645</v>
      </c>
      <c r="D387" s="243" t="s">
        <v>280</v>
      </c>
      <c r="E387" s="242">
        <v>1</v>
      </c>
      <c r="F387" s="157" t="s">
        <v>653</v>
      </c>
      <c r="G387" s="241"/>
      <c r="H387" s="241">
        <v>488.36419999999998</v>
      </c>
      <c r="I387" s="234">
        <f t="shared" si="7"/>
        <v>488.36419999999998</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384</v>
      </c>
      <c r="B388" s="244" t="s">
        <v>98</v>
      </c>
      <c r="C388" s="243" t="s">
        <v>645</v>
      </c>
      <c r="D388" s="243" t="s">
        <v>280</v>
      </c>
      <c r="E388" s="242">
        <v>1</v>
      </c>
      <c r="F388" s="157" t="s">
        <v>661</v>
      </c>
      <c r="G388" s="241"/>
      <c r="H388" s="241">
        <v>488.36419999999998</v>
      </c>
      <c r="I388" s="234">
        <f t="shared" si="7"/>
        <v>488.36419999999998</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384</v>
      </c>
      <c r="B389" s="244" t="s">
        <v>98</v>
      </c>
      <c r="C389" s="243" t="s">
        <v>645</v>
      </c>
      <c r="D389" s="243" t="s">
        <v>280</v>
      </c>
      <c r="E389" s="242">
        <v>1</v>
      </c>
      <c r="F389" s="157" t="s">
        <v>654</v>
      </c>
      <c r="G389" s="241"/>
      <c r="H389" s="241">
        <v>488.36419999999998</v>
      </c>
      <c r="I389" s="234">
        <f t="shared" si="7"/>
        <v>488.36419999999998</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404</v>
      </c>
      <c r="B390" s="244" t="s">
        <v>387</v>
      </c>
      <c r="C390" s="243" t="s">
        <v>645</v>
      </c>
      <c r="D390" s="243" t="s">
        <v>280</v>
      </c>
      <c r="E390" s="242">
        <v>1</v>
      </c>
      <c r="F390" s="157" t="s">
        <v>655</v>
      </c>
      <c r="G390" s="241"/>
      <c r="H390" s="241">
        <v>436.04270000000002</v>
      </c>
      <c r="I390" s="234">
        <f t="shared" si="7"/>
        <v>436.04270000000002</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404</v>
      </c>
      <c r="B391" s="244" t="s">
        <v>387</v>
      </c>
      <c r="C391" s="243" t="s">
        <v>645</v>
      </c>
      <c r="D391" s="243" t="s">
        <v>280</v>
      </c>
      <c r="E391" s="242">
        <v>1</v>
      </c>
      <c r="F391" s="157" t="s">
        <v>656</v>
      </c>
      <c r="G391" s="241"/>
      <c r="H391" s="241">
        <v>436.04270000000002</v>
      </c>
      <c r="I391" s="234">
        <f t="shared" si="7"/>
        <v>436.04270000000002</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404</v>
      </c>
      <c r="B392" s="244" t="s">
        <v>387</v>
      </c>
      <c r="C392" s="243" t="s">
        <v>645</v>
      </c>
      <c r="D392" s="243" t="s">
        <v>280</v>
      </c>
      <c r="E392" s="242">
        <v>1</v>
      </c>
      <c r="F392" s="157" t="s">
        <v>657</v>
      </c>
      <c r="G392" s="241"/>
      <c r="H392" s="241">
        <v>436.04270000000002</v>
      </c>
      <c r="I392" s="234">
        <f t="shared" ref="I392:I455" si="8">SUM(G392:H392)</f>
        <v>436.04270000000002</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404</v>
      </c>
      <c r="B393" s="244" t="s">
        <v>387</v>
      </c>
      <c r="C393" s="243" t="s">
        <v>645</v>
      </c>
      <c r="D393" s="243" t="s">
        <v>280</v>
      </c>
      <c r="E393" s="242">
        <v>1</v>
      </c>
      <c r="F393" s="157" t="s">
        <v>658</v>
      </c>
      <c r="G393" s="241"/>
      <c r="H393" s="241">
        <v>436.04270000000002</v>
      </c>
      <c r="I393" s="234">
        <f t="shared" si="8"/>
        <v>436.04270000000002</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404</v>
      </c>
      <c r="B394" s="244" t="s">
        <v>387</v>
      </c>
      <c r="C394" s="243" t="s">
        <v>645</v>
      </c>
      <c r="D394" s="243" t="s">
        <v>280</v>
      </c>
      <c r="E394" s="242">
        <v>1</v>
      </c>
      <c r="F394" s="156" t="s">
        <v>659</v>
      </c>
      <c r="G394" s="241"/>
      <c r="H394" s="241">
        <v>436.04270000000002</v>
      </c>
      <c r="I394" s="234">
        <f t="shared" si="8"/>
        <v>436.04270000000002</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386</v>
      </c>
      <c r="B395" s="244" t="s">
        <v>102</v>
      </c>
      <c r="C395" s="243" t="s">
        <v>645</v>
      </c>
      <c r="D395" s="243" t="s">
        <v>280</v>
      </c>
      <c r="E395" s="242">
        <v>1</v>
      </c>
      <c r="F395" s="157" t="s">
        <v>660</v>
      </c>
      <c r="G395" s="241"/>
      <c r="H395" s="241">
        <v>401.1617</v>
      </c>
      <c r="I395" s="234">
        <f t="shared" si="8"/>
        <v>401.1617</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643</v>
      </c>
      <c r="B396" s="244" t="s">
        <v>94</v>
      </c>
      <c r="C396" s="243" t="s">
        <v>645</v>
      </c>
      <c r="D396" s="243" t="s">
        <v>280</v>
      </c>
      <c r="E396" s="242">
        <v>1</v>
      </c>
      <c r="F396" s="157" t="s">
        <v>975</v>
      </c>
      <c r="G396" s="241"/>
      <c r="H396" s="241">
        <v>1200.6885</v>
      </c>
      <c r="I396" s="234">
        <f t="shared" si="8"/>
        <v>1200.6885</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383</v>
      </c>
      <c r="B397" s="244" t="s">
        <v>388</v>
      </c>
      <c r="C397" s="243" t="s">
        <v>645</v>
      </c>
      <c r="D397" s="243" t="s">
        <v>280</v>
      </c>
      <c r="E397" s="242">
        <v>1</v>
      </c>
      <c r="F397" s="157" t="s">
        <v>662</v>
      </c>
      <c r="G397" s="241"/>
      <c r="H397" s="241">
        <v>732.54629999999997</v>
      </c>
      <c r="I397" s="234">
        <f t="shared" si="8"/>
        <v>732.54629999999997</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244" t="s">
        <v>388</v>
      </c>
      <c r="C398" s="243" t="s">
        <v>645</v>
      </c>
      <c r="D398" s="243" t="s">
        <v>280</v>
      </c>
      <c r="E398" s="242">
        <v>1</v>
      </c>
      <c r="F398" s="157" t="s">
        <v>663</v>
      </c>
      <c r="G398" s="241"/>
      <c r="H398" s="241">
        <v>732.54629999999997</v>
      </c>
      <c r="I398" s="234">
        <f t="shared" si="8"/>
        <v>732.54629999999997</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384</v>
      </c>
      <c r="B399" s="244" t="s">
        <v>98</v>
      </c>
      <c r="C399" s="243" t="s">
        <v>645</v>
      </c>
      <c r="D399" s="243" t="s">
        <v>280</v>
      </c>
      <c r="E399" s="242">
        <v>1</v>
      </c>
      <c r="F399" s="157" t="s">
        <v>664</v>
      </c>
      <c r="G399" s="241"/>
      <c r="H399" s="241">
        <v>488.36419999999998</v>
      </c>
      <c r="I399" s="234">
        <f t="shared" si="8"/>
        <v>488.36419999999998</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244" t="s">
        <v>98</v>
      </c>
      <c r="C400" s="243" t="s">
        <v>645</v>
      </c>
      <c r="D400" s="243" t="s">
        <v>280</v>
      </c>
      <c r="E400" s="242">
        <v>1</v>
      </c>
      <c r="F400" s="157" t="s">
        <v>665</v>
      </c>
      <c r="G400" s="241"/>
      <c r="H400" s="241">
        <v>488.36419999999998</v>
      </c>
      <c r="I400" s="234">
        <f t="shared" si="8"/>
        <v>488.36419999999998</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244" t="s">
        <v>98</v>
      </c>
      <c r="C401" s="243" t="s">
        <v>645</v>
      </c>
      <c r="D401" s="243" t="s">
        <v>280</v>
      </c>
      <c r="E401" s="242">
        <v>1</v>
      </c>
      <c r="F401" s="157" t="s">
        <v>666</v>
      </c>
      <c r="G401" s="241"/>
      <c r="H401" s="241">
        <v>488.36419999999998</v>
      </c>
      <c r="I401" s="234">
        <f t="shared" si="8"/>
        <v>488.36419999999998</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644</v>
      </c>
      <c r="B402" s="244" t="s">
        <v>94</v>
      </c>
      <c r="C402" s="243" t="s">
        <v>645</v>
      </c>
      <c r="D402" s="243" t="s">
        <v>280</v>
      </c>
      <c r="E402" s="242">
        <v>1</v>
      </c>
      <c r="F402" s="157" t="s">
        <v>667</v>
      </c>
      <c r="G402" s="241"/>
      <c r="H402" s="241">
        <v>1200.6885</v>
      </c>
      <c r="I402" s="234">
        <f t="shared" si="8"/>
        <v>1200.6885</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383</v>
      </c>
      <c r="B403" s="244" t="s">
        <v>388</v>
      </c>
      <c r="C403" s="243" t="s">
        <v>645</v>
      </c>
      <c r="D403" s="243" t="s">
        <v>280</v>
      </c>
      <c r="E403" s="242">
        <v>1</v>
      </c>
      <c r="F403" s="157" t="s">
        <v>1053</v>
      </c>
      <c r="G403" s="241"/>
      <c r="H403" s="241">
        <v>732.54629999999997</v>
      </c>
      <c r="I403" s="234">
        <f t="shared" si="8"/>
        <v>732.54629999999997</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244" t="s">
        <v>388</v>
      </c>
      <c r="C404" s="243" t="s">
        <v>645</v>
      </c>
      <c r="D404" s="243" t="s">
        <v>280</v>
      </c>
      <c r="E404" s="242">
        <v>1</v>
      </c>
      <c r="F404" s="157" t="s">
        <v>669</v>
      </c>
      <c r="G404" s="241"/>
      <c r="H404" s="241">
        <v>732.54629999999997</v>
      </c>
      <c r="I404" s="234">
        <f t="shared" si="8"/>
        <v>732.54629999999997</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384</v>
      </c>
      <c r="B405" s="244" t="s">
        <v>98</v>
      </c>
      <c r="C405" s="243" t="s">
        <v>645</v>
      </c>
      <c r="D405" s="243" t="s">
        <v>280</v>
      </c>
      <c r="E405" s="242">
        <v>1</v>
      </c>
      <c r="F405" s="156" t="s">
        <v>670</v>
      </c>
      <c r="G405" s="241"/>
      <c r="H405" s="241">
        <v>488.36419999999998</v>
      </c>
      <c r="I405" s="234">
        <f t="shared" si="8"/>
        <v>488.36419999999998</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384</v>
      </c>
      <c r="B406" s="244" t="s">
        <v>98</v>
      </c>
      <c r="C406" s="243" t="s">
        <v>645</v>
      </c>
      <c r="D406" s="243" t="s">
        <v>280</v>
      </c>
      <c r="E406" s="242">
        <v>1</v>
      </c>
      <c r="F406" s="156" t="s">
        <v>671</v>
      </c>
      <c r="G406" s="241"/>
      <c r="H406" s="241">
        <v>488.36419999999998</v>
      </c>
      <c r="I406" s="234">
        <f t="shared" si="8"/>
        <v>488.36419999999998</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244" t="s">
        <v>98</v>
      </c>
      <c r="C407" s="243" t="s">
        <v>645</v>
      </c>
      <c r="D407" s="243" t="s">
        <v>280</v>
      </c>
      <c r="E407" s="242">
        <v>1</v>
      </c>
      <c r="F407" s="157" t="s">
        <v>672</v>
      </c>
      <c r="G407" s="241"/>
      <c r="H407" s="241">
        <v>488.36419999999998</v>
      </c>
      <c r="I407" s="234">
        <f t="shared" si="8"/>
        <v>488.36419999999998</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244" t="s">
        <v>98</v>
      </c>
      <c r="C408" s="243" t="s">
        <v>645</v>
      </c>
      <c r="D408" s="243" t="s">
        <v>280</v>
      </c>
      <c r="E408" s="242">
        <v>1</v>
      </c>
      <c r="F408" s="157" t="s">
        <v>962</v>
      </c>
      <c r="G408" s="241"/>
      <c r="H408" s="241">
        <v>488.36419999999998</v>
      </c>
      <c r="I408" s="234">
        <f t="shared" si="8"/>
        <v>488.36419999999998</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383</v>
      </c>
      <c r="B409" s="244" t="s">
        <v>388</v>
      </c>
      <c r="C409" s="243" t="s">
        <v>377</v>
      </c>
      <c r="D409" s="243" t="s">
        <v>280</v>
      </c>
      <c r="E409" s="242">
        <v>1</v>
      </c>
      <c r="F409" s="157" t="s">
        <v>1002</v>
      </c>
      <c r="G409" s="241"/>
      <c r="H409" s="241">
        <v>732.54629999999997</v>
      </c>
      <c r="I409" s="234">
        <f t="shared" si="8"/>
        <v>732.54629999999997</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383</v>
      </c>
      <c r="B410" s="244" t="s">
        <v>388</v>
      </c>
      <c r="C410" s="243" t="s">
        <v>377</v>
      </c>
      <c r="D410" s="243" t="s">
        <v>280</v>
      </c>
      <c r="E410" s="242">
        <v>1</v>
      </c>
      <c r="F410" s="157" t="s">
        <v>676</v>
      </c>
      <c r="G410" s="241"/>
      <c r="H410" s="241">
        <v>732.54629999999997</v>
      </c>
      <c r="I410" s="234">
        <f t="shared" si="8"/>
        <v>732.54629999999997</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383</v>
      </c>
      <c r="B411" s="244" t="s">
        <v>388</v>
      </c>
      <c r="C411" s="243" t="s">
        <v>377</v>
      </c>
      <c r="D411" s="243" t="s">
        <v>280</v>
      </c>
      <c r="E411" s="242">
        <v>1</v>
      </c>
      <c r="F411" s="157" t="s">
        <v>677</v>
      </c>
      <c r="G411" s="241"/>
      <c r="H411" s="241">
        <v>732.54629999999997</v>
      </c>
      <c r="I411" s="234">
        <f t="shared" si="8"/>
        <v>732.54629999999997</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384</v>
      </c>
      <c r="B412" s="244" t="s">
        <v>98</v>
      </c>
      <c r="C412" s="243" t="s">
        <v>377</v>
      </c>
      <c r="D412" s="243" t="s">
        <v>280</v>
      </c>
      <c r="E412" s="242">
        <v>1</v>
      </c>
      <c r="F412" s="157" t="s">
        <v>678</v>
      </c>
      <c r="G412" s="241"/>
      <c r="H412" s="241">
        <v>488.36419999999998</v>
      </c>
      <c r="I412" s="234">
        <f t="shared" si="8"/>
        <v>488.36419999999998</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384</v>
      </c>
      <c r="B413" s="244" t="s">
        <v>98</v>
      </c>
      <c r="C413" s="243" t="s">
        <v>377</v>
      </c>
      <c r="D413" s="243" t="s">
        <v>280</v>
      </c>
      <c r="E413" s="242">
        <v>1</v>
      </c>
      <c r="F413" s="157" t="s">
        <v>679</v>
      </c>
      <c r="G413" s="241"/>
      <c r="H413" s="241">
        <v>488.36419999999998</v>
      </c>
      <c r="I413" s="234">
        <f t="shared" si="8"/>
        <v>488.36419999999998</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384</v>
      </c>
      <c r="B414" s="244" t="s">
        <v>98</v>
      </c>
      <c r="C414" s="243" t="s">
        <v>377</v>
      </c>
      <c r="D414" s="243" t="s">
        <v>280</v>
      </c>
      <c r="E414" s="242">
        <v>1</v>
      </c>
      <c r="F414" s="157" t="s">
        <v>931</v>
      </c>
      <c r="G414" s="241"/>
      <c r="H414" s="241">
        <v>488.36419999999998</v>
      </c>
      <c r="I414" s="234">
        <f t="shared" si="8"/>
        <v>488.36419999999998</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384</v>
      </c>
      <c r="B415" s="244" t="s">
        <v>98</v>
      </c>
      <c r="C415" s="243" t="s">
        <v>377</v>
      </c>
      <c r="D415" s="243" t="s">
        <v>280</v>
      </c>
      <c r="E415" s="242">
        <v>1</v>
      </c>
      <c r="F415" s="157" t="s">
        <v>680</v>
      </c>
      <c r="G415" s="241"/>
      <c r="H415" s="241">
        <v>488.36419999999998</v>
      </c>
      <c r="I415" s="234">
        <f t="shared" si="8"/>
        <v>488.36419999999998</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384</v>
      </c>
      <c r="B416" s="244" t="s">
        <v>98</v>
      </c>
      <c r="C416" s="243" t="s">
        <v>377</v>
      </c>
      <c r="D416" s="243" t="s">
        <v>280</v>
      </c>
      <c r="E416" s="242">
        <v>1</v>
      </c>
      <c r="F416" s="157" t="s">
        <v>681</v>
      </c>
      <c r="G416" s="241"/>
      <c r="H416" s="241">
        <v>488.36419999999998</v>
      </c>
      <c r="I416" s="234">
        <f t="shared" si="8"/>
        <v>488.36419999999998</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384</v>
      </c>
      <c r="B417" s="244" t="s">
        <v>98</v>
      </c>
      <c r="C417" s="243" t="s">
        <v>377</v>
      </c>
      <c r="D417" s="243" t="s">
        <v>280</v>
      </c>
      <c r="E417" s="242">
        <v>1</v>
      </c>
      <c r="F417" s="157" t="s">
        <v>682</v>
      </c>
      <c r="G417" s="241"/>
      <c r="H417" s="241">
        <v>488.36419999999998</v>
      </c>
      <c r="I417" s="234">
        <f t="shared" si="8"/>
        <v>488.36419999999998</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404</v>
      </c>
      <c r="B418" s="244" t="s">
        <v>387</v>
      </c>
      <c r="C418" s="243" t="s">
        <v>377</v>
      </c>
      <c r="D418" s="243" t="s">
        <v>280</v>
      </c>
      <c r="E418" s="242">
        <v>1</v>
      </c>
      <c r="F418" s="157" t="s">
        <v>683</v>
      </c>
      <c r="G418" s="241"/>
      <c r="H418" s="241">
        <v>436.04270000000002</v>
      </c>
      <c r="I418" s="234">
        <f t="shared" si="8"/>
        <v>436.04270000000002</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404</v>
      </c>
      <c r="B419" s="244" t="s">
        <v>387</v>
      </c>
      <c r="C419" s="243" t="s">
        <v>377</v>
      </c>
      <c r="D419" s="243" t="s">
        <v>280</v>
      </c>
      <c r="E419" s="242">
        <v>1</v>
      </c>
      <c r="F419" s="156" t="s">
        <v>684</v>
      </c>
      <c r="G419" s="241"/>
      <c r="H419" s="241">
        <v>436.04270000000002</v>
      </c>
      <c r="I419" s="234">
        <f t="shared" si="8"/>
        <v>436.04270000000002</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404</v>
      </c>
      <c r="B420" s="244" t="s">
        <v>387</v>
      </c>
      <c r="C420" s="243" t="s">
        <v>377</v>
      </c>
      <c r="D420" s="243" t="s">
        <v>280</v>
      </c>
      <c r="E420" s="242">
        <v>1</v>
      </c>
      <c r="F420" s="156" t="s">
        <v>685</v>
      </c>
      <c r="G420" s="241"/>
      <c r="H420" s="241">
        <v>436.04270000000002</v>
      </c>
      <c r="I420" s="234">
        <f t="shared" si="8"/>
        <v>436.04270000000002</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404</v>
      </c>
      <c r="B421" s="244" t="s">
        <v>387</v>
      </c>
      <c r="C421" s="243" t="s">
        <v>377</v>
      </c>
      <c r="D421" s="243" t="s">
        <v>280</v>
      </c>
      <c r="E421" s="242">
        <v>1</v>
      </c>
      <c r="F421" s="157" t="s">
        <v>686</v>
      </c>
      <c r="G421" s="241"/>
      <c r="H421" s="241">
        <v>436.04270000000002</v>
      </c>
      <c r="I421" s="234">
        <f t="shared" si="8"/>
        <v>436.04270000000002</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404</v>
      </c>
      <c r="B422" s="244" t="s">
        <v>387</v>
      </c>
      <c r="C422" s="243" t="s">
        <v>377</v>
      </c>
      <c r="D422" s="243" t="s">
        <v>280</v>
      </c>
      <c r="E422" s="242">
        <v>1</v>
      </c>
      <c r="F422" s="157" t="s">
        <v>687</v>
      </c>
      <c r="G422" s="241"/>
      <c r="H422" s="241">
        <v>436.04270000000002</v>
      </c>
      <c r="I422" s="234">
        <f t="shared" si="8"/>
        <v>436.04270000000002</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404</v>
      </c>
      <c r="B423" s="244" t="s">
        <v>387</v>
      </c>
      <c r="C423" s="243" t="s">
        <v>377</v>
      </c>
      <c r="D423" s="243" t="s">
        <v>280</v>
      </c>
      <c r="E423" s="242">
        <v>1</v>
      </c>
      <c r="F423" s="158" t="s">
        <v>688</v>
      </c>
      <c r="G423" s="241"/>
      <c r="H423" s="241">
        <v>436.04270000000002</v>
      </c>
      <c r="I423" s="234">
        <f t="shared" si="8"/>
        <v>436.04270000000002</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386</v>
      </c>
      <c r="B424" s="244" t="s">
        <v>102</v>
      </c>
      <c r="C424" s="243" t="s">
        <v>377</v>
      </c>
      <c r="D424" s="243" t="s">
        <v>280</v>
      </c>
      <c r="E424" s="242">
        <v>1</v>
      </c>
      <c r="F424" s="157" t="s">
        <v>689</v>
      </c>
      <c r="G424" s="241"/>
      <c r="H424" s="241">
        <v>401.1617</v>
      </c>
      <c r="I424" s="234">
        <f t="shared" si="8"/>
        <v>401.1617</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386</v>
      </c>
      <c r="B425" s="244" t="s">
        <v>102</v>
      </c>
      <c r="C425" s="243" t="s">
        <v>377</v>
      </c>
      <c r="D425" s="243" t="s">
        <v>280</v>
      </c>
      <c r="E425" s="242">
        <v>1</v>
      </c>
      <c r="F425" s="156" t="s">
        <v>357</v>
      </c>
      <c r="G425" s="241"/>
      <c r="H425" s="241">
        <v>401.1617</v>
      </c>
      <c r="I425" s="234">
        <f t="shared" si="8"/>
        <v>401.1617</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386</v>
      </c>
      <c r="B426" s="244" t="s">
        <v>102</v>
      </c>
      <c r="C426" s="243" t="s">
        <v>377</v>
      </c>
      <c r="D426" s="243" t="s">
        <v>280</v>
      </c>
      <c r="E426" s="242">
        <v>1</v>
      </c>
      <c r="F426" s="158" t="s">
        <v>691</v>
      </c>
      <c r="G426" s="241"/>
      <c r="H426" s="241">
        <v>401.1617</v>
      </c>
      <c r="I426" s="234">
        <f t="shared" si="8"/>
        <v>401.1617</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386</v>
      </c>
      <c r="B427" s="244" t="s">
        <v>102</v>
      </c>
      <c r="C427" s="243" t="s">
        <v>377</v>
      </c>
      <c r="D427" s="243" t="s">
        <v>280</v>
      </c>
      <c r="E427" s="242">
        <v>1</v>
      </c>
      <c r="F427" s="157" t="s">
        <v>692</v>
      </c>
      <c r="G427" s="241"/>
      <c r="H427" s="241">
        <v>401.1617</v>
      </c>
      <c r="I427" s="234">
        <f t="shared" si="8"/>
        <v>401.1617</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673</v>
      </c>
      <c r="B428" s="244" t="s">
        <v>94</v>
      </c>
      <c r="C428" s="243" t="s">
        <v>377</v>
      </c>
      <c r="D428" s="243" t="s">
        <v>280</v>
      </c>
      <c r="E428" s="242">
        <v>1</v>
      </c>
      <c r="F428" s="157" t="s">
        <v>984</v>
      </c>
      <c r="G428" s="241"/>
      <c r="H428" s="241">
        <v>1200.6885</v>
      </c>
      <c r="I428" s="234">
        <f t="shared" si="8"/>
        <v>1200.6885</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383</v>
      </c>
      <c r="B429" s="244" t="s">
        <v>388</v>
      </c>
      <c r="C429" s="243" t="s">
        <v>377</v>
      </c>
      <c r="D429" s="243" t="s">
        <v>280</v>
      </c>
      <c r="E429" s="242">
        <v>1</v>
      </c>
      <c r="F429" s="157" t="s">
        <v>693</v>
      </c>
      <c r="G429" s="241"/>
      <c r="H429" s="241">
        <v>732.54629999999997</v>
      </c>
      <c r="I429" s="234">
        <f t="shared" si="8"/>
        <v>732.54629999999997</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384</v>
      </c>
      <c r="B430" s="244" t="s">
        <v>98</v>
      </c>
      <c r="C430" s="243" t="s">
        <v>377</v>
      </c>
      <c r="D430" s="243" t="s">
        <v>280</v>
      </c>
      <c r="E430" s="242">
        <v>1</v>
      </c>
      <c r="F430" s="151" t="s">
        <v>694</v>
      </c>
      <c r="G430" s="241"/>
      <c r="H430" s="241">
        <v>488.36419999999998</v>
      </c>
      <c r="I430" s="234">
        <f t="shared" si="8"/>
        <v>488.36419999999998</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384</v>
      </c>
      <c r="B431" s="244" t="s">
        <v>98</v>
      </c>
      <c r="C431" s="243" t="s">
        <v>377</v>
      </c>
      <c r="D431" s="243" t="s">
        <v>280</v>
      </c>
      <c r="E431" s="242">
        <v>1</v>
      </c>
      <c r="F431" s="157" t="s">
        <v>695</v>
      </c>
      <c r="G431" s="241"/>
      <c r="H431" s="241">
        <v>488.36419999999998</v>
      </c>
      <c r="I431" s="234">
        <f t="shared" si="8"/>
        <v>488.36419999999998</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384</v>
      </c>
      <c r="B432" s="244" t="s">
        <v>98</v>
      </c>
      <c r="C432" s="243" t="s">
        <v>377</v>
      </c>
      <c r="D432" s="243" t="s">
        <v>280</v>
      </c>
      <c r="E432" s="242">
        <v>1</v>
      </c>
      <c r="F432" s="157" t="s">
        <v>714</v>
      </c>
      <c r="G432" s="241"/>
      <c r="H432" s="241">
        <v>488.36419999999998</v>
      </c>
      <c r="I432" s="234">
        <f t="shared" si="8"/>
        <v>488.36419999999998</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384</v>
      </c>
      <c r="B433" s="244" t="s">
        <v>98</v>
      </c>
      <c r="C433" s="243" t="s">
        <v>377</v>
      </c>
      <c r="D433" s="243" t="s">
        <v>280</v>
      </c>
      <c r="E433" s="242">
        <v>1</v>
      </c>
      <c r="F433" s="157" t="s">
        <v>697</v>
      </c>
      <c r="G433" s="241"/>
      <c r="H433" s="241">
        <v>488.36419999999998</v>
      </c>
      <c r="I433" s="234">
        <f t="shared" si="8"/>
        <v>488.36419999999998</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244" t="s">
        <v>387</v>
      </c>
      <c r="C434" s="243" t="s">
        <v>377</v>
      </c>
      <c r="D434" s="243" t="s">
        <v>280</v>
      </c>
      <c r="E434" s="242">
        <v>1</v>
      </c>
      <c r="F434" s="157" t="s">
        <v>698</v>
      </c>
      <c r="G434" s="241"/>
      <c r="H434" s="241">
        <v>436.04270000000002</v>
      </c>
      <c r="I434" s="234">
        <f t="shared" si="8"/>
        <v>436.04270000000002</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244" t="s">
        <v>387</v>
      </c>
      <c r="C435" s="243" t="s">
        <v>377</v>
      </c>
      <c r="D435" s="243" t="s">
        <v>280</v>
      </c>
      <c r="E435" s="242">
        <v>1</v>
      </c>
      <c r="F435" s="160" t="s">
        <v>699</v>
      </c>
      <c r="G435" s="241"/>
      <c r="H435" s="241">
        <v>436.04270000000002</v>
      </c>
      <c r="I435" s="234">
        <f t="shared" si="8"/>
        <v>436.04270000000002</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244" t="s">
        <v>387</v>
      </c>
      <c r="C436" s="243" t="s">
        <v>377</v>
      </c>
      <c r="D436" s="243" t="s">
        <v>280</v>
      </c>
      <c r="E436" s="242">
        <v>1</v>
      </c>
      <c r="F436" s="156" t="s">
        <v>720</v>
      </c>
      <c r="G436" s="241"/>
      <c r="H436" s="241">
        <v>436.04270000000002</v>
      </c>
      <c r="I436" s="234">
        <f t="shared" si="8"/>
        <v>436.04270000000002</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244" t="s">
        <v>387</v>
      </c>
      <c r="C437" s="243" t="s">
        <v>377</v>
      </c>
      <c r="D437" s="243" t="s">
        <v>280</v>
      </c>
      <c r="E437" s="242">
        <v>1</v>
      </c>
      <c r="F437" s="157" t="s">
        <v>701</v>
      </c>
      <c r="G437" s="241"/>
      <c r="H437" s="241">
        <v>436.04270000000002</v>
      </c>
      <c r="I437" s="234">
        <f t="shared" si="8"/>
        <v>436.04270000000002</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244" t="s">
        <v>387</v>
      </c>
      <c r="C438" s="243" t="s">
        <v>377</v>
      </c>
      <c r="D438" s="243" t="s">
        <v>280</v>
      </c>
      <c r="E438" s="242">
        <v>1</v>
      </c>
      <c r="F438" s="157" t="s">
        <v>702</v>
      </c>
      <c r="G438" s="241"/>
      <c r="H438" s="241">
        <v>436.04270000000002</v>
      </c>
      <c r="I438" s="234">
        <f t="shared" si="8"/>
        <v>436.04270000000002</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244" t="s">
        <v>387</v>
      </c>
      <c r="C439" s="243" t="s">
        <v>377</v>
      </c>
      <c r="D439" s="243" t="s">
        <v>280</v>
      </c>
      <c r="E439" s="242">
        <v>1</v>
      </c>
      <c r="F439" s="157" t="s">
        <v>703</v>
      </c>
      <c r="G439" s="241"/>
      <c r="H439" s="241">
        <v>436.04270000000002</v>
      </c>
      <c r="I439" s="234">
        <f t="shared" si="8"/>
        <v>436.04270000000002</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244" t="s">
        <v>387</v>
      </c>
      <c r="C440" s="243" t="s">
        <v>377</v>
      </c>
      <c r="D440" s="243" t="s">
        <v>280</v>
      </c>
      <c r="E440" s="242">
        <v>1</v>
      </c>
      <c r="F440" s="157" t="s">
        <v>704</v>
      </c>
      <c r="G440" s="241"/>
      <c r="H440" s="241">
        <v>436.04270000000002</v>
      </c>
      <c r="I440" s="234">
        <f t="shared" si="8"/>
        <v>436.04270000000002</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244" t="s">
        <v>387</v>
      </c>
      <c r="C441" s="243" t="s">
        <v>377</v>
      </c>
      <c r="D441" s="243" t="s">
        <v>280</v>
      </c>
      <c r="E441" s="242">
        <v>1</v>
      </c>
      <c r="F441" s="156" t="s">
        <v>705</v>
      </c>
      <c r="G441" s="241"/>
      <c r="H441" s="241">
        <v>436.04270000000002</v>
      </c>
      <c r="I441" s="234">
        <f t="shared" si="8"/>
        <v>436.04270000000002</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244" t="s">
        <v>387</v>
      </c>
      <c r="C442" s="243" t="s">
        <v>377</v>
      </c>
      <c r="D442" s="243" t="s">
        <v>280</v>
      </c>
      <c r="E442" s="242">
        <v>1</v>
      </c>
      <c r="F442" s="157" t="s">
        <v>706</v>
      </c>
      <c r="G442" s="241"/>
      <c r="H442" s="241">
        <v>436.04270000000002</v>
      </c>
      <c r="I442" s="234">
        <f t="shared" si="8"/>
        <v>436.04270000000002</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404</v>
      </c>
      <c r="B443" s="244" t="s">
        <v>387</v>
      </c>
      <c r="C443" s="243" t="s">
        <v>377</v>
      </c>
      <c r="D443" s="243" t="s">
        <v>280</v>
      </c>
      <c r="E443" s="242">
        <v>1</v>
      </c>
      <c r="F443" s="156" t="s">
        <v>707</v>
      </c>
      <c r="G443" s="241"/>
      <c r="H443" s="241">
        <v>436.04270000000002</v>
      </c>
      <c r="I443" s="234">
        <f t="shared" si="8"/>
        <v>436.04270000000002</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404</v>
      </c>
      <c r="B444" s="244" t="s">
        <v>387</v>
      </c>
      <c r="C444" s="243" t="s">
        <v>377</v>
      </c>
      <c r="D444" s="243" t="s">
        <v>280</v>
      </c>
      <c r="E444" s="242">
        <v>1</v>
      </c>
      <c r="F444" s="157" t="s">
        <v>708</v>
      </c>
      <c r="G444" s="241"/>
      <c r="H444" s="241">
        <v>436.04270000000002</v>
      </c>
      <c r="I444" s="234">
        <f t="shared" si="8"/>
        <v>436.04270000000002</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404</v>
      </c>
      <c r="B445" s="244" t="s">
        <v>387</v>
      </c>
      <c r="C445" s="243" t="s">
        <v>377</v>
      </c>
      <c r="D445" s="243" t="s">
        <v>280</v>
      </c>
      <c r="E445" s="242">
        <v>1</v>
      </c>
      <c r="F445" s="156" t="s">
        <v>709</v>
      </c>
      <c r="G445" s="241"/>
      <c r="H445" s="241">
        <v>436.04270000000002</v>
      </c>
      <c r="I445" s="234">
        <f t="shared" si="8"/>
        <v>436.04270000000002</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404</v>
      </c>
      <c r="B446" s="244" t="s">
        <v>387</v>
      </c>
      <c r="C446" s="243" t="s">
        <v>377</v>
      </c>
      <c r="D446" s="243" t="s">
        <v>280</v>
      </c>
      <c r="E446" s="242">
        <v>1</v>
      </c>
      <c r="F446" s="157" t="s">
        <v>690</v>
      </c>
      <c r="G446" s="241"/>
      <c r="H446" s="241">
        <v>436.04270000000002</v>
      </c>
      <c r="I446" s="234">
        <f t="shared" si="8"/>
        <v>436.04270000000002</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404</v>
      </c>
      <c r="B447" s="244" t="s">
        <v>387</v>
      </c>
      <c r="C447" s="243" t="s">
        <v>377</v>
      </c>
      <c r="D447" s="243" t="s">
        <v>280</v>
      </c>
      <c r="E447" s="242">
        <v>1</v>
      </c>
      <c r="F447" s="157" t="s">
        <v>711</v>
      </c>
      <c r="G447" s="241"/>
      <c r="H447" s="241">
        <v>436.04270000000002</v>
      </c>
      <c r="I447" s="234">
        <f t="shared" si="8"/>
        <v>436.04270000000002</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386</v>
      </c>
      <c r="B448" s="244" t="s">
        <v>102</v>
      </c>
      <c r="C448" s="243" t="s">
        <v>377</v>
      </c>
      <c r="D448" s="243" t="s">
        <v>280</v>
      </c>
      <c r="E448" s="242">
        <v>1</v>
      </c>
      <c r="F448" s="157" t="s">
        <v>712</v>
      </c>
      <c r="G448" s="241"/>
      <c r="H448" s="241">
        <v>401.1617</v>
      </c>
      <c r="I448" s="234">
        <f t="shared" si="8"/>
        <v>401.1617</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386</v>
      </c>
      <c r="B449" s="244" t="s">
        <v>102</v>
      </c>
      <c r="C449" s="243" t="s">
        <v>377</v>
      </c>
      <c r="D449" s="243" t="s">
        <v>280</v>
      </c>
      <c r="E449" s="242">
        <v>1</v>
      </c>
      <c r="F449" s="157" t="s">
        <v>713</v>
      </c>
      <c r="G449" s="241"/>
      <c r="H449" s="241">
        <v>401.1617</v>
      </c>
      <c r="I449" s="234">
        <f t="shared" si="8"/>
        <v>401.1617</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386</v>
      </c>
      <c r="B450" s="244" t="s">
        <v>102</v>
      </c>
      <c r="C450" s="243" t="s">
        <v>377</v>
      </c>
      <c r="D450" s="243" t="s">
        <v>280</v>
      </c>
      <c r="E450" s="242">
        <v>1</v>
      </c>
      <c r="F450" s="157" t="s">
        <v>696</v>
      </c>
      <c r="G450" s="241"/>
      <c r="H450" s="241">
        <v>401.1617</v>
      </c>
      <c r="I450" s="234">
        <f t="shared" si="8"/>
        <v>401.1617</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386</v>
      </c>
      <c r="B451" s="244" t="s">
        <v>102</v>
      </c>
      <c r="C451" s="243" t="s">
        <v>377</v>
      </c>
      <c r="D451" s="243" t="s">
        <v>280</v>
      </c>
      <c r="E451" s="242">
        <v>1</v>
      </c>
      <c r="F451" s="157" t="s">
        <v>715</v>
      </c>
      <c r="G451" s="241"/>
      <c r="H451" s="241">
        <v>401.1617</v>
      </c>
      <c r="I451" s="234">
        <f t="shared" si="8"/>
        <v>401.1617</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386</v>
      </c>
      <c r="B452" s="244" t="s">
        <v>102</v>
      </c>
      <c r="C452" s="243" t="s">
        <v>377</v>
      </c>
      <c r="D452" s="243" t="s">
        <v>280</v>
      </c>
      <c r="E452" s="242">
        <v>1</v>
      </c>
      <c r="F452" s="157" t="s">
        <v>716</v>
      </c>
      <c r="G452" s="241"/>
      <c r="H452" s="241">
        <v>401.1617</v>
      </c>
      <c r="I452" s="234">
        <f t="shared" si="8"/>
        <v>401.1617</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386</v>
      </c>
      <c r="B453" s="244" t="s">
        <v>102</v>
      </c>
      <c r="C453" s="243" t="s">
        <v>377</v>
      </c>
      <c r="D453" s="243" t="s">
        <v>280</v>
      </c>
      <c r="E453" s="242">
        <v>1</v>
      </c>
      <c r="F453" s="157" t="s">
        <v>1024</v>
      </c>
      <c r="G453" s="241"/>
      <c r="H453" s="241">
        <v>401.1617</v>
      </c>
      <c r="I453" s="234">
        <f t="shared" si="8"/>
        <v>401.1617</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244" t="s">
        <v>104</v>
      </c>
      <c r="C454" s="243" t="s">
        <v>377</v>
      </c>
      <c r="D454" s="243" t="s">
        <v>280</v>
      </c>
      <c r="E454" s="242">
        <v>1</v>
      </c>
      <c r="F454" s="157" t="s">
        <v>718</v>
      </c>
      <c r="G454" s="241"/>
      <c r="H454" s="241">
        <v>313.94409999999999</v>
      </c>
      <c r="I454" s="234">
        <f t="shared" si="8"/>
        <v>313.94409999999999</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244" t="s">
        <v>104</v>
      </c>
      <c r="C455" s="243" t="s">
        <v>377</v>
      </c>
      <c r="D455" s="243" t="s">
        <v>280</v>
      </c>
      <c r="E455" s="242">
        <v>1</v>
      </c>
      <c r="F455" s="151" t="s">
        <v>719</v>
      </c>
      <c r="G455" s="241"/>
      <c r="H455" s="241">
        <v>313.94409999999999</v>
      </c>
      <c r="I455" s="234">
        <f t="shared" si="8"/>
        <v>313.94409999999999</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385</v>
      </c>
      <c r="B456" s="244" t="s">
        <v>104</v>
      </c>
      <c r="C456" s="243" t="s">
        <v>377</v>
      </c>
      <c r="D456" s="243" t="s">
        <v>280</v>
      </c>
      <c r="E456" s="242">
        <v>1</v>
      </c>
      <c r="F456" s="156" t="s">
        <v>700</v>
      </c>
      <c r="G456" s="241"/>
      <c r="H456" s="241">
        <v>313.94409999999999</v>
      </c>
      <c r="I456" s="234">
        <f t="shared" ref="I456:I519" si="9">SUM(G456:H456)</f>
        <v>313.94409999999999</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385</v>
      </c>
      <c r="B457" s="244" t="s">
        <v>104</v>
      </c>
      <c r="C457" s="243" t="s">
        <v>377</v>
      </c>
      <c r="D457" s="243" t="s">
        <v>280</v>
      </c>
      <c r="E457" s="242">
        <v>1</v>
      </c>
      <c r="F457" s="157" t="s">
        <v>1052</v>
      </c>
      <c r="G457" s="241"/>
      <c r="H457" s="241">
        <v>313.94409999999999</v>
      </c>
      <c r="I457" s="234">
        <f t="shared" si="9"/>
        <v>313.94409999999999</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385</v>
      </c>
      <c r="B458" s="244" t="s">
        <v>104</v>
      </c>
      <c r="C458" s="243" t="s">
        <v>377</v>
      </c>
      <c r="D458" s="243" t="s">
        <v>280</v>
      </c>
      <c r="E458" s="242">
        <v>1</v>
      </c>
      <c r="F458" s="157" t="s">
        <v>722</v>
      </c>
      <c r="G458" s="241"/>
      <c r="H458" s="241">
        <v>313.94409999999999</v>
      </c>
      <c r="I458" s="234">
        <f t="shared" si="9"/>
        <v>313.94409999999999</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385</v>
      </c>
      <c r="B459" s="244" t="s">
        <v>104</v>
      </c>
      <c r="C459" s="243" t="s">
        <v>377</v>
      </c>
      <c r="D459" s="243" t="s">
        <v>280</v>
      </c>
      <c r="E459" s="242">
        <v>1</v>
      </c>
      <c r="F459" s="157" t="s">
        <v>723</v>
      </c>
      <c r="G459" s="241"/>
      <c r="H459" s="241">
        <v>313.94409999999999</v>
      </c>
      <c r="I459" s="234">
        <f t="shared" si="9"/>
        <v>313.94409999999999</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385</v>
      </c>
      <c r="B460" s="244" t="s">
        <v>104</v>
      </c>
      <c r="C460" s="243" t="s">
        <v>377</v>
      </c>
      <c r="D460" s="243" t="s">
        <v>280</v>
      </c>
      <c r="E460" s="242">
        <v>1</v>
      </c>
      <c r="F460" s="173" t="s">
        <v>941</v>
      </c>
      <c r="G460" s="241"/>
      <c r="H460" s="241">
        <v>313.94409999999999</v>
      </c>
      <c r="I460" s="234">
        <f t="shared" si="9"/>
        <v>313.94409999999999</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674</v>
      </c>
      <c r="B461" s="244" t="s">
        <v>94</v>
      </c>
      <c r="C461" s="243" t="s">
        <v>377</v>
      </c>
      <c r="D461" s="243" t="s">
        <v>280</v>
      </c>
      <c r="E461" s="242">
        <v>1</v>
      </c>
      <c r="F461" s="157" t="s">
        <v>724</v>
      </c>
      <c r="G461" s="241"/>
      <c r="H461" s="241">
        <v>1200.6885</v>
      </c>
      <c r="I461" s="234">
        <f t="shared" si="9"/>
        <v>1200.6885</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383</v>
      </c>
      <c r="B462" s="244" t="s">
        <v>388</v>
      </c>
      <c r="C462" s="243" t="s">
        <v>377</v>
      </c>
      <c r="D462" s="243" t="s">
        <v>280</v>
      </c>
      <c r="E462" s="242">
        <v>1</v>
      </c>
      <c r="F462" s="157" t="s">
        <v>725</v>
      </c>
      <c r="G462" s="241"/>
      <c r="H462" s="241">
        <v>732.54629999999997</v>
      </c>
      <c r="I462" s="234">
        <f t="shared" si="9"/>
        <v>732.54629999999997</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383</v>
      </c>
      <c r="B463" s="244" t="s">
        <v>388</v>
      </c>
      <c r="C463" s="243" t="s">
        <v>377</v>
      </c>
      <c r="D463" s="243" t="s">
        <v>280</v>
      </c>
      <c r="E463" s="242">
        <v>1</v>
      </c>
      <c r="F463" s="157" t="s">
        <v>726</v>
      </c>
      <c r="G463" s="241"/>
      <c r="H463" s="241">
        <v>732.54629999999997</v>
      </c>
      <c r="I463" s="234">
        <f t="shared" si="9"/>
        <v>732.54629999999997</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384</v>
      </c>
      <c r="B464" s="244" t="s">
        <v>98</v>
      </c>
      <c r="C464" s="243" t="s">
        <v>377</v>
      </c>
      <c r="D464" s="243" t="s">
        <v>280</v>
      </c>
      <c r="E464" s="242">
        <v>1</v>
      </c>
      <c r="F464" s="157" t="s">
        <v>727</v>
      </c>
      <c r="G464" s="241"/>
      <c r="H464" s="241">
        <v>488.36419999999998</v>
      </c>
      <c r="I464" s="234">
        <f t="shared" si="9"/>
        <v>488.36419999999998</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384</v>
      </c>
      <c r="B465" s="244" t="s">
        <v>98</v>
      </c>
      <c r="C465" s="243" t="s">
        <v>377</v>
      </c>
      <c r="D465" s="243" t="s">
        <v>280</v>
      </c>
      <c r="E465" s="242">
        <v>1</v>
      </c>
      <c r="F465" s="157" t="s">
        <v>932</v>
      </c>
      <c r="G465" s="241"/>
      <c r="H465" s="241">
        <v>488.36419999999998</v>
      </c>
      <c r="I465" s="234">
        <f t="shared" si="9"/>
        <v>488.36419999999998</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384</v>
      </c>
      <c r="B466" s="244" t="s">
        <v>98</v>
      </c>
      <c r="C466" s="243" t="s">
        <v>377</v>
      </c>
      <c r="D466" s="243" t="s">
        <v>280</v>
      </c>
      <c r="E466" s="242">
        <v>1</v>
      </c>
      <c r="F466" s="157" t="s">
        <v>728</v>
      </c>
      <c r="G466" s="241"/>
      <c r="H466" s="241">
        <v>488.36419999999998</v>
      </c>
      <c r="I466" s="234">
        <f t="shared" si="9"/>
        <v>488.36419999999998</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244" t="s">
        <v>387</v>
      </c>
      <c r="C467" s="243" t="s">
        <v>377</v>
      </c>
      <c r="D467" s="243" t="s">
        <v>280</v>
      </c>
      <c r="E467" s="242">
        <v>1</v>
      </c>
      <c r="F467" s="158" t="s">
        <v>983</v>
      </c>
      <c r="G467" s="241"/>
      <c r="H467" s="241">
        <v>436.04270000000002</v>
      </c>
      <c r="I467" s="234">
        <f t="shared" si="9"/>
        <v>436.04270000000002</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244" t="s">
        <v>387</v>
      </c>
      <c r="C468" s="243" t="s">
        <v>377</v>
      </c>
      <c r="D468" s="243" t="s">
        <v>280</v>
      </c>
      <c r="E468" s="242">
        <v>1</v>
      </c>
      <c r="F468" s="157" t="s">
        <v>729</v>
      </c>
      <c r="G468" s="241"/>
      <c r="H468" s="241">
        <v>436.04270000000002</v>
      </c>
      <c r="I468" s="234">
        <f t="shared" si="9"/>
        <v>436.04270000000002</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404</v>
      </c>
      <c r="B469" s="244" t="s">
        <v>387</v>
      </c>
      <c r="C469" s="243" t="s">
        <v>377</v>
      </c>
      <c r="D469" s="243" t="s">
        <v>280</v>
      </c>
      <c r="E469" s="242">
        <v>1</v>
      </c>
      <c r="F469" s="156" t="s">
        <v>730</v>
      </c>
      <c r="G469" s="241"/>
      <c r="H469" s="241">
        <v>436.04270000000002</v>
      </c>
      <c r="I469" s="234">
        <f t="shared" si="9"/>
        <v>436.04270000000002</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404</v>
      </c>
      <c r="B470" s="244" t="s">
        <v>387</v>
      </c>
      <c r="C470" s="243" t="s">
        <v>377</v>
      </c>
      <c r="D470" s="243" t="s">
        <v>280</v>
      </c>
      <c r="E470" s="242">
        <v>1</v>
      </c>
      <c r="F470" s="157" t="s">
        <v>731</v>
      </c>
      <c r="G470" s="241"/>
      <c r="H470" s="241">
        <v>436.04270000000002</v>
      </c>
      <c r="I470" s="234">
        <f t="shared" si="9"/>
        <v>436.04270000000002</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404</v>
      </c>
      <c r="B471" s="244" t="s">
        <v>387</v>
      </c>
      <c r="C471" s="243" t="s">
        <v>377</v>
      </c>
      <c r="D471" s="243" t="s">
        <v>280</v>
      </c>
      <c r="E471" s="242">
        <v>1</v>
      </c>
      <c r="F471" s="157" t="s">
        <v>732</v>
      </c>
      <c r="G471" s="241"/>
      <c r="H471" s="241">
        <v>436.04270000000002</v>
      </c>
      <c r="I471" s="234">
        <f t="shared" si="9"/>
        <v>436.04270000000002</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404</v>
      </c>
      <c r="B472" s="244" t="s">
        <v>387</v>
      </c>
      <c r="C472" s="243" t="s">
        <v>377</v>
      </c>
      <c r="D472" s="243" t="s">
        <v>280</v>
      </c>
      <c r="E472" s="242">
        <v>1</v>
      </c>
      <c r="F472" s="157" t="s">
        <v>733</v>
      </c>
      <c r="G472" s="241"/>
      <c r="H472" s="241">
        <v>436.04270000000002</v>
      </c>
      <c r="I472" s="234">
        <f t="shared" si="9"/>
        <v>436.04270000000002</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404</v>
      </c>
      <c r="B473" s="244" t="s">
        <v>387</v>
      </c>
      <c r="C473" s="243" t="s">
        <v>377</v>
      </c>
      <c r="D473" s="243" t="s">
        <v>280</v>
      </c>
      <c r="E473" s="242">
        <v>1</v>
      </c>
      <c r="F473" s="157" t="s">
        <v>734</v>
      </c>
      <c r="G473" s="241"/>
      <c r="H473" s="241">
        <v>436.04270000000002</v>
      </c>
      <c r="I473" s="234">
        <f t="shared" si="9"/>
        <v>436.04270000000002</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386</v>
      </c>
      <c r="B474" s="244" t="s">
        <v>102</v>
      </c>
      <c r="C474" s="243" t="s">
        <v>377</v>
      </c>
      <c r="D474" s="243" t="s">
        <v>280</v>
      </c>
      <c r="E474" s="242">
        <v>1</v>
      </c>
      <c r="F474" s="157" t="s">
        <v>735</v>
      </c>
      <c r="G474" s="241"/>
      <c r="H474" s="241">
        <v>401.1617</v>
      </c>
      <c r="I474" s="234">
        <f t="shared" si="9"/>
        <v>401.1617</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386</v>
      </c>
      <c r="B475" s="244" t="s">
        <v>102</v>
      </c>
      <c r="C475" s="243" t="s">
        <v>377</v>
      </c>
      <c r="D475" s="243" t="s">
        <v>280</v>
      </c>
      <c r="E475" s="242">
        <v>1</v>
      </c>
      <c r="F475" s="157" t="s">
        <v>736</v>
      </c>
      <c r="G475" s="241"/>
      <c r="H475" s="241">
        <v>401.1617</v>
      </c>
      <c r="I475" s="234">
        <f t="shared" si="9"/>
        <v>401.1617</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386</v>
      </c>
      <c r="B476" s="244" t="s">
        <v>102</v>
      </c>
      <c r="C476" s="243" t="s">
        <v>377</v>
      </c>
      <c r="D476" s="243" t="s">
        <v>280</v>
      </c>
      <c r="E476" s="242">
        <v>1</v>
      </c>
      <c r="F476" s="157" t="s">
        <v>737</v>
      </c>
      <c r="G476" s="241"/>
      <c r="H476" s="241">
        <v>401.1617</v>
      </c>
      <c r="I476" s="234">
        <f t="shared" si="9"/>
        <v>401.1617</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386</v>
      </c>
      <c r="B477" s="244" t="s">
        <v>102</v>
      </c>
      <c r="C477" s="243" t="s">
        <v>377</v>
      </c>
      <c r="D477" s="243" t="s">
        <v>280</v>
      </c>
      <c r="E477" s="242">
        <v>1</v>
      </c>
      <c r="F477" s="157" t="s">
        <v>738</v>
      </c>
      <c r="G477" s="241"/>
      <c r="H477" s="241">
        <v>401.1617</v>
      </c>
      <c r="I477" s="234">
        <f t="shared" si="9"/>
        <v>401.1617</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386</v>
      </c>
      <c r="B478" s="244" t="s">
        <v>102</v>
      </c>
      <c r="C478" s="243" t="s">
        <v>377</v>
      </c>
      <c r="D478" s="243" t="s">
        <v>280</v>
      </c>
      <c r="E478" s="242">
        <v>1</v>
      </c>
      <c r="F478" s="157" t="s">
        <v>739</v>
      </c>
      <c r="G478" s="241"/>
      <c r="H478" s="241">
        <v>401.1617</v>
      </c>
      <c r="I478" s="234">
        <f t="shared" si="9"/>
        <v>401.1617</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386</v>
      </c>
      <c r="B479" s="244" t="s">
        <v>102</v>
      </c>
      <c r="C479" s="243" t="s">
        <v>377</v>
      </c>
      <c r="D479" s="243" t="s">
        <v>280</v>
      </c>
      <c r="E479" s="242">
        <v>1</v>
      </c>
      <c r="F479" s="158" t="s">
        <v>982</v>
      </c>
      <c r="G479" s="241"/>
      <c r="H479" s="241">
        <v>401.1617</v>
      </c>
      <c r="I479" s="234">
        <f t="shared" si="9"/>
        <v>401.1617</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385</v>
      </c>
      <c r="B480" s="244" t="s">
        <v>104</v>
      </c>
      <c r="C480" s="243" t="s">
        <v>377</v>
      </c>
      <c r="D480" s="243" t="s">
        <v>280</v>
      </c>
      <c r="E480" s="242">
        <v>1</v>
      </c>
      <c r="F480" s="157" t="s">
        <v>740</v>
      </c>
      <c r="G480" s="241"/>
      <c r="H480" s="241">
        <v>313.94409999999999</v>
      </c>
      <c r="I480" s="234">
        <f t="shared" si="9"/>
        <v>313.94409999999999</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385</v>
      </c>
      <c r="B481" s="244" t="s">
        <v>104</v>
      </c>
      <c r="C481" s="243" t="s">
        <v>377</v>
      </c>
      <c r="D481" s="243" t="s">
        <v>280</v>
      </c>
      <c r="E481" s="242">
        <v>1</v>
      </c>
      <c r="F481" s="157" t="s">
        <v>741</v>
      </c>
      <c r="G481" s="241"/>
      <c r="H481" s="241">
        <v>313.94409999999999</v>
      </c>
      <c r="I481" s="234">
        <f t="shared" si="9"/>
        <v>313.94409999999999</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385</v>
      </c>
      <c r="B482" s="244" t="s">
        <v>104</v>
      </c>
      <c r="C482" s="243" t="s">
        <v>377</v>
      </c>
      <c r="D482" s="243" t="s">
        <v>280</v>
      </c>
      <c r="E482" s="242">
        <v>1</v>
      </c>
      <c r="F482" s="157" t="s">
        <v>742</v>
      </c>
      <c r="G482" s="241"/>
      <c r="H482" s="241">
        <v>313.94409999999999</v>
      </c>
      <c r="I482" s="234">
        <f t="shared" si="9"/>
        <v>313.94409999999999</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383</v>
      </c>
      <c r="B483" s="244" t="s">
        <v>388</v>
      </c>
      <c r="C483" s="243" t="s">
        <v>284</v>
      </c>
      <c r="D483" s="243" t="s">
        <v>280</v>
      </c>
      <c r="E483" s="242">
        <v>1</v>
      </c>
      <c r="F483" s="157" t="s">
        <v>751</v>
      </c>
      <c r="G483" s="241"/>
      <c r="H483" s="241">
        <v>732.54629999999997</v>
      </c>
      <c r="I483" s="234">
        <f t="shared" si="9"/>
        <v>732.54629999999997</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743</v>
      </c>
      <c r="B484" s="244" t="s">
        <v>94</v>
      </c>
      <c r="C484" s="243" t="s">
        <v>284</v>
      </c>
      <c r="D484" s="243" t="s">
        <v>280</v>
      </c>
      <c r="E484" s="242">
        <v>1</v>
      </c>
      <c r="F484" s="158" t="s">
        <v>752</v>
      </c>
      <c r="G484" s="241"/>
      <c r="H484" s="241">
        <v>1200.6885</v>
      </c>
      <c r="I484" s="234">
        <f t="shared" si="9"/>
        <v>1200.6885</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383</v>
      </c>
      <c r="B485" s="244" t="s">
        <v>388</v>
      </c>
      <c r="C485" s="243" t="s">
        <v>284</v>
      </c>
      <c r="D485" s="243" t="s">
        <v>280</v>
      </c>
      <c r="E485" s="242">
        <v>1</v>
      </c>
      <c r="F485" s="157" t="s">
        <v>753</v>
      </c>
      <c r="G485" s="241"/>
      <c r="H485" s="241">
        <v>732.54629999999997</v>
      </c>
      <c r="I485" s="234">
        <f t="shared" si="9"/>
        <v>732.54629999999997</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744</v>
      </c>
      <c r="B486" s="244" t="s">
        <v>94</v>
      </c>
      <c r="C486" s="243" t="s">
        <v>284</v>
      </c>
      <c r="D486" s="243" t="s">
        <v>280</v>
      </c>
      <c r="E486" s="242">
        <v>1</v>
      </c>
      <c r="F486" s="151" t="s">
        <v>755</v>
      </c>
      <c r="G486" s="241"/>
      <c r="H486" s="241">
        <v>1200.6885</v>
      </c>
      <c r="I486" s="234">
        <f t="shared" si="9"/>
        <v>1200.6885</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383</v>
      </c>
      <c r="B487" s="244" t="s">
        <v>388</v>
      </c>
      <c r="C487" s="243" t="s">
        <v>284</v>
      </c>
      <c r="D487" s="243" t="s">
        <v>280</v>
      </c>
      <c r="E487" s="242">
        <v>1</v>
      </c>
      <c r="F487" s="157" t="s">
        <v>940</v>
      </c>
      <c r="G487" s="241"/>
      <c r="H487" s="241">
        <v>732.54629999999997</v>
      </c>
      <c r="I487" s="234">
        <f t="shared" si="9"/>
        <v>732.54629999999997</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244" t="s">
        <v>98</v>
      </c>
      <c r="C488" s="243" t="s">
        <v>284</v>
      </c>
      <c r="D488" s="243" t="s">
        <v>280</v>
      </c>
      <c r="E488" s="242">
        <v>1</v>
      </c>
      <c r="F488" s="182" t="s">
        <v>1001</v>
      </c>
      <c r="G488" s="241"/>
      <c r="H488" s="241">
        <v>488.36419999999998</v>
      </c>
      <c r="I488" s="234">
        <f t="shared" si="9"/>
        <v>488.36419999999998</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244" t="s">
        <v>98</v>
      </c>
      <c r="C489" s="243" t="s">
        <v>284</v>
      </c>
      <c r="D489" s="243" t="s">
        <v>280</v>
      </c>
      <c r="E489" s="242">
        <v>1</v>
      </c>
      <c r="F489" s="156" t="s">
        <v>756</v>
      </c>
      <c r="G489" s="241"/>
      <c r="H489" s="241">
        <v>488.36419999999998</v>
      </c>
      <c r="I489" s="234">
        <f t="shared" si="9"/>
        <v>488.36419999999998</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384</v>
      </c>
      <c r="B490" s="244" t="s">
        <v>98</v>
      </c>
      <c r="C490" s="243" t="s">
        <v>284</v>
      </c>
      <c r="D490" s="243" t="s">
        <v>280</v>
      </c>
      <c r="E490" s="242">
        <v>1</v>
      </c>
      <c r="F490" s="157" t="s">
        <v>757</v>
      </c>
      <c r="G490" s="241"/>
      <c r="H490" s="241">
        <v>488.36419999999998</v>
      </c>
      <c r="I490" s="234">
        <f t="shared" si="9"/>
        <v>488.36419999999998</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384</v>
      </c>
      <c r="B491" s="244" t="s">
        <v>98</v>
      </c>
      <c r="C491" s="243" t="s">
        <v>284</v>
      </c>
      <c r="D491" s="243" t="s">
        <v>280</v>
      </c>
      <c r="E491" s="242">
        <v>1</v>
      </c>
      <c r="F491" s="157" t="s">
        <v>758</v>
      </c>
      <c r="G491" s="241"/>
      <c r="H491" s="241">
        <v>488.36419999999998</v>
      </c>
      <c r="I491" s="234">
        <f t="shared" si="9"/>
        <v>488.36419999999998</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244" t="s">
        <v>98</v>
      </c>
      <c r="C492" s="243" t="s">
        <v>284</v>
      </c>
      <c r="D492" s="243" t="s">
        <v>280</v>
      </c>
      <c r="E492" s="242">
        <v>1</v>
      </c>
      <c r="F492" s="157" t="s">
        <v>1023</v>
      </c>
      <c r="G492" s="241"/>
      <c r="H492" s="241">
        <v>488.36419999999998</v>
      </c>
      <c r="I492" s="234">
        <f t="shared" si="9"/>
        <v>488.36419999999998</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244" t="s">
        <v>98</v>
      </c>
      <c r="C493" s="243" t="s">
        <v>284</v>
      </c>
      <c r="D493" s="243" t="s">
        <v>280</v>
      </c>
      <c r="E493" s="242">
        <v>1</v>
      </c>
      <c r="F493" s="157" t="s">
        <v>759</v>
      </c>
      <c r="G493" s="241"/>
      <c r="H493" s="241">
        <v>488.36419999999998</v>
      </c>
      <c r="I493" s="234">
        <f t="shared" si="9"/>
        <v>488.36419999999998</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384</v>
      </c>
      <c r="B494" s="244" t="s">
        <v>98</v>
      </c>
      <c r="C494" s="243" t="s">
        <v>284</v>
      </c>
      <c r="D494" s="243" t="s">
        <v>280</v>
      </c>
      <c r="E494" s="242">
        <v>1</v>
      </c>
      <c r="F494" s="156" t="s">
        <v>760</v>
      </c>
      <c r="G494" s="241"/>
      <c r="H494" s="241">
        <v>488.36419999999998</v>
      </c>
      <c r="I494" s="234">
        <f t="shared" si="9"/>
        <v>488.36419999999998</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745</v>
      </c>
      <c r="B495" s="244" t="s">
        <v>94</v>
      </c>
      <c r="C495" s="243" t="s">
        <v>284</v>
      </c>
      <c r="D495" s="243" t="s">
        <v>280</v>
      </c>
      <c r="E495" s="242">
        <v>1</v>
      </c>
      <c r="F495" s="158" t="s">
        <v>981</v>
      </c>
      <c r="G495" s="241"/>
      <c r="H495" s="241">
        <v>1200.6885</v>
      </c>
      <c r="I495" s="234">
        <f t="shared" si="9"/>
        <v>1200.6885</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383</v>
      </c>
      <c r="B496" s="244" t="s">
        <v>388</v>
      </c>
      <c r="C496" s="243" t="s">
        <v>284</v>
      </c>
      <c r="D496" s="243" t="s">
        <v>280</v>
      </c>
      <c r="E496" s="242">
        <v>1</v>
      </c>
      <c r="F496" s="151" t="s">
        <v>935</v>
      </c>
      <c r="G496" s="241"/>
      <c r="H496" s="241">
        <v>732.54629999999997</v>
      </c>
      <c r="I496" s="234">
        <f t="shared" si="9"/>
        <v>732.54629999999997</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384</v>
      </c>
      <c r="B497" s="244" t="s">
        <v>98</v>
      </c>
      <c r="C497" s="243" t="s">
        <v>284</v>
      </c>
      <c r="D497" s="243" t="s">
        <v>280</v>
      </c>
      <c r="E497" s="242">
        <v>1</v>
      </c>
      <c r="F497" s="158" t="s">
        <v>969</v>
      </c>
      <c r="G497" s="241"/>
      <c r="H497" s="241">
        <v>488.36419999999998</v>
      </c>
      <c r="I497" s="234">
        <f t="shared" si="9"/>
        <v>488.36419999999998</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384</v>
      </c>
      <c r="B498" s="244" t="s">
        <v>98</v>
      </c>
      <c r="C498" s="243" t="s">
        <v>284</v>
      </c>
      <c r="D498" s="243" t="s">
        <v>280</v>
      </c>
      <c r="E498" s="242">
        <v>1</v>
      </c>
      <c r="F498" s="158" t="s">
        <v>762</v>
      </c>
      <c r="G498" s="241"/>
      <c r="H498" s="241">
        <v>488.36419999999998</v>
      </c>
      <c r="I498" s="234">
        <f t="shared" si="9"/>
        <v>488.36419999999998</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746</v>
      </c>
      <c r="B499" s="244" t="s">
        <v>94</v>
      </c>
      <c r="C499" s="243" t="s">
        <v>284</v>
      </c>
      <c r="D499" s="243" t="s">
        <v>280</v>
      </c>
      <c r="E499" s="242">
        <v>1</v>
      </c>
      <c r="F499" s="157" t="s">
        <v>763</v>
      </c>
      <c r="G499" s="241"/>
      <c r="H499" s="241">
        <v>1200.6885</v>
      </c>
      <c r="I499" s="234">
        <f t="shared" si="9"/>
        <v>1200.6885</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383</v>
      </c>
      <c r="B500" s="244" t="s">
        <v>388</v>
      </c>
      <c r="C500" s="243" t="s">
        <v>284</v>
      </c>
      <c r="D500" s="243" t="s">
        <v>280</v>
      </c>
      <c r="E500" s="242">
        <v>1</v>
      </c>
      <c r="F500" s="157" t="s">
        <v>764</v>
      </c>
      <c r="G500" s="241"/>
      <c r="H500" s="241">
        <v>732.54629999999997</v>
      </c>
      <c r="I500" s="234">
        <f t="shared" si="9"/>
        <v>732.54629999999997</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384</v>
      </c>
      <c r="B501" s="244" t="s">
        <v>98</v>
      </c>
      <c r="C501" s="243" t="s">
        <v>284</v>
      </c>
      <c r="D501" s="243" t="s">
        <v>280</v>
      </c>
      <c r="E501" s="242">
        <v>1</v>
      </c>
      <c r="F501" s="156" t="s">
        <v>765</v>
      </c>
      <c r="G501" s="241"/>
      <c r="H501" s="241">
        <v>488.36419999999998</v>
      </c>
      <c r="I501" s="234">
        <f t="shared" si="9"/>
        <v>488.36419999999998</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384</v>
      </c>
      <c r="B502" s="244" t="s">
        <v>98</v>
      </c>
      <c r="C502" s="243" t="s">
        <v>284</v>
      </c>
      <c r="D502" s="243" t="s">
        <v>280</v>
      </c>
      <c r="E502" s="242">
        <v>1</v>
      </c>
      <c r="F502" s="157" t="s">
        <v>766</v>
      </c>
      <c r="G502" s="241"/>
      <c r="H502" s="241">
        <v>488.36419999999998</v>
      </c>
      <c r="I502" s="234">
        <f t="shared" si="9"/>
        <v>488.36419999999998</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747</v>
      </c>
      <c r="B503" s="244" t="s">
        <v>94</v>
      </c>
      <c r="C503" s="243" t="s">
        <v>284</v>
      </c>
      <c r="D503" s="243" t="s">
        <v>280</v>
      </c>
      <c r="E503" s="242">
        <v>1</v>
      </c>
      <c r="F503" s="157" t="s">
        <v>980</v>
      </c>
      <c r="G503" s="241"/>
      <c r="H503" s="241">
        <v>1200.6885</v>
      </c>
      <c r="I503" s="234">
        <f t="shared" si="9"/>
        <v>1200.6885</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55" t="s">
        <v>383</v>
      </c>
      <c r="B504" s="244" t="s">
        <v>388</v>
      </c>
      <c r="C504" s="243" t="s">
        <v>284</v>
      </c>
      <c r="D504" s="243" t="s">
        <v>280</v>
      </c>
      <c r="E504" s="242">
        <v>1</v>
      </c>
      <c r="F504" s="168" t="s">
        <v>979</v>
      </c>
      <c r="G504" s="241"/>
      <c r="H504" s="241">
        <v>732.54629999999997</v>
      </c>
      <c r="I504" s="234">
        <f t="shared" si="9"/>
        <v>732.54629999999997</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384</v>
      </c>
      <c r="B505" s="244" t="s">
        <v>98</v>
      </c>
      <c r="C505" s="243" t="s">
        <v>284</v>
      </c>
      <c r="D505" s="243" t="s">
        <v>280</v>
      </c>
      <c r="E505" s="242">
        <v>1</v>
      </c>
      <c r="F505" s="171" t="s">
        <v>769</v>
      </c>
      <c r="G505" s="241"/>
      <c r="H505" s="241">
        <v>488.36419999999998</v>
      </c>
      <c r="I505" s="234">
        <f t="shared" si="9"/>
        <v>488.36419999999998</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384</v>
      </c>
      <c r="B506" s="244" t="s">
        <v>98</v>
      </c>
      <c r="C506" s="243" t="s">
        <v>284</v>
      </c>
      <c r="D506" s="243" t="s">
        <v>280</v>
      </c>
      <c r="E506" s="242">
        <v>1</v>
      </c>
      <c r="F506" s="171" t="s">
        <v>978</v>
      </c>
      <c r="G506" s="241"/>
      <c r="H506" s="241">
        <v>488.36419999999998</v>
      </c>
      <c r="I506" s="234">
        <f t="shared" si="9"/>
        <v>488.36419999999998</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383</v>
      </c>
      <c r="B507" s="244" t="s">
        <v>388</v>
      </c>
      <c r="C507" s="243" t="s">
        <v>295</v>
      </c>
      <c r="D507" s="243" t="s">
        <v>280</v>
      </c>
      <c r="E507" s="242">
        <v>1</v>
      </c>
      <c r="F507" s="157" t="s">
        <v>771</v>
      </c>
      <c r="G507" s="241"/>
      <c r="H507" s="241">
        <v>732.54629999999997</v>
      </c>
      <c r="I507" s="234">
        <f t="shared" si="9"/>
        <v>732.54629999999997</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383</v>
      </c>
      <c r="B508" s="244" t="s">
        <v>388</v>
      </c>
      <c r="C508" s="243" t="s">
        <v>295</v>
      </c>
      <c r="D508" s="243" t="s">
        <v>280</v>
      </c>
      <c r="E508" s="242">
        <v>1</v>
      </c>
      <c r="F508" s="157" t="s">
        <v>772</v>
      </c>
      <c r="G508" s="241"/>
      <c r="H508" s="241">
        <v>732.54629999999997</v>
      </c>
      <c r="I508" s="234">
        <f t="shared" si="9"/>
        <v>732.54629999999997</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65" t="s">
        <v>383</v>
      </c>
      <c r="B509" s="244" t="s">
        <v>388</v>
      </c>
      <c r="C509" s="243" t="s">
        <v>295</v>
      </c>
      <c r="D509" s="243" t="s">
        <v>280</v>
      </c>
      <c r="E509" s="242">
        <v>1</v>
      </c>
      <c r="F509" s="151" t="s">
        <v>773</v>
      </c>
      <c r="G509" s="241"/>
      <c r="H509" s="241">
        <v>732.54629999999997</v>
      </c>
      <c r="I509" s="234">
        <f t="shared" si="9"/>
        <v>732.54629999999997</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748</v>
      </c>
      <c r="B510" s="244" t="s">
        <v>94</v>
      </c>
      <c r="C510" s="243" t="s">
        <v>295</v>
      </c>
      <c r="D510" s="243" t="s">
        <v>280</v>
      </c>
      <c r="E510" s="242">
        <v>1</v>
      </c>
      <c r="F510" s="158" t="s">
        <v>774</v>
      </c>
      <c r="G510" s="241"/>
      <c r="H510" s="241">
        <v>1200.6885</v>
      </c>
      <c r="I510" s="234">
        <f t="shared" si="9"/>
        <v>1200.6885</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749</v>
      </c>
      <c r="B511" s="244" t="s">
        <v>94</v>
      </c>
      <c r="C511" s="243" t="s">
        <v>295</v>
      </c>
      <c r="D511" s="243" t="s">
        <v>280</v>
      </c>
      <c r="E511" s="242">
        <v>1</v>
      </c>
      <c r="F511" s="157" t="s">
        <v>775</v>
      </c>
      <c r="G511" s="241"/>
      <c r="H511" s="241">
        <v>1200.6885</v>
      </c>
      <c r="I511" s="234">
        <f t="shared" si="9"/>
        <v>1200.6885</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750</v>
      </c>
      <c r="B512" s="244" t="s">
        <v>94</v>
      </c>
      <c r="C512" s="243" t="s">
        <v>295</v>
      </c>
      <c r="D512" s="243" t="s">
        <v>280</v>
      </c>
      <c r="E512" s="242">
        <v>1</v>
      </c>
      <c r="F512" s="157" t="s">
        <v>991</v>
      </c>
      <c r="G512" s="241"/>
      <c r="H512" s="241">
        <v>1200.6885</v>
      </c>
      <c r="I512" s="234">
        <f t="shared" si="9"/>
        <v>1200.6885</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749</v>
      </c>
      <c r="B513" s="244" t="s">
        <v>94</v>
      </c>
      <c r="C513" s="243" t="s">
        <v>287</v>
      </c>
      <c r="D513" s="243" t="s">
        <v>280</v>
      </c>
      <c r="E513" s="242">
        <v>1</v>
      </c>
      <c r="F513" s="157" t="s">
        <v>778</v>
      </c>
      <c r="G513" s="241"/>
      <c r="H513" s="241">
        <v>1200.6885</v>
      </c>
      <c r="I513" s="234">
        <f t="shared" si="9"/>
        <v>1200.6885</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244" t="s">
        <v>387</v>
      </c>
      <c r="C514" s="243" t="s">
        <v>287</v>
      </c>
      <c r="D514" s="243" t="s">
        <v>280</v>
      </c>
      <c r="E514" s="242">
        <v>1</v>
      </c>
      <c r="F514" s="158" t="s">
        <v>779</v>
      </c>
      <c r="G514" s="241"/>
      <c r="H514" s="241">
        <v>436.04270000000002</v>
      </c>
      <c r="I514" s="234">
        <f t="shared" si="9"/>
        <v>436.04270000000002</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244" t="s">
        <v>387</v>
      </c>
      <c r="C515" s="243" t="s">
        <v>287</v>
      </c>
      <c r="D515" s="243" t="s">
        <v>280</v>
      </c>
      <c r="E515" s="242">
        <v>1</v>
      </c>
      <c r="F515" s="158" t="s">
        <v>780</v>
      </c>
      <c r="G515" s="241"/>
      <c r="H515" s="241">
        <v>436.04270000000002</v>
      </c>
      <c r="I515" s="234">
        <f t="shared" si="9"/>
        <v>436.04270000000002</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777</v>
      </c>
      <c r="B516" s="244" t="s">
        <v>94</v>
      </c>
      <c r="C516" s="243" t="s">
        <v>287</v>
      </c>
      <c r="D516" s="243" t="s">
        <v>280</v>
      </c>
      <c r="E516" s="242">
        <v>1</v>
      </c>
      <c r="F516" s="157" t="s">
        <v>782</v>
      </c>
      <c r="G516" s="241"/>
      <c r="H516" s="241">
        <v>1200.6885</v>
      </c>
      <c r="I516" s="234">
        <f t="shared" si="9"/>
        <v>1200.6885</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404</v>
      </c>
      <c r="B517" s="244" t="s">
        <v>387</v>
      </c>
      <c r="C517" s="243" t="s">
        <v>287</v>
      </c>
      <c r="D517" s="243" t="s">
        <v>280</v>
      </c>
      <c r="E517" s="242">
        <v>1</v>
      </c>
      <c r="F517" s="157" t="s">
        <v>781</v>
      </c>
      <c r="G517" s="245"/>
      <c r="H517" s="241">
        <v>436.04270000000002</v>
      </c>
      <c r="I517" s="234">
        <f t="shared" si="9"/>
        <v>436.04270000000002</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404</v>
      </c>
      <c r="B518" s="244" t="s">
        <v>387</v>
      </c>
      <c r="C518" s="243" t="s">
        <v>371</v>
      </c>
      <c r="D518" s="243" t="s">
        <v>280</v>
      </c>
      <c r="E518" s="242">
        <v>1</v>
      </c>
      <c r="F518" s="158" t="s">
        <v>784</v>
      </c>
      <c r="G518" s="241"/>
      <c r="H518" s="241">
        <v>436.04270000000002</v>
      </c>
      <c r="I518" s="234">
        <f t="shared" si="9"/>
        <v>436.04270000000002</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404</v>
      </c>
      <c r="B519" s="244" t="s">
        <v>387</v>
      </c>
      <c r="C519" s="243" t="s">
        <v>371</v>
      </c>
      <c r="D519" s="243" t="s">
        <v>280</v>
      </c>
      <c r="E519" s="242">
        <v>1</v>
      </c>
      <c r="F519" s="157" t="s">
        <v>785</v>
      </c>
      <c r="G519" s="241"/>
      <c r="H519" s="241">
        <v>436.04270000000002</v>
      </c>
      <c r="I519" s="234">
        <f t="shared" si="9"/>
        <v>436.04270000000002</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404</v>
      </c>
      <c r="B520" s="244" t="s">
        <v>387</v>
      </c>
      <c r="C520" s="243" t="s">
        <v>371</v>
      </c>
      <c r="D520" s="243" t="s">
        <v>280</v>
      </c>
      <c r="E520" s="242">
        <v>1</v>
      </c>
      <c r="F520" s="158" t="s">
        <v>786</v>
      </c>
      <c r="G520" s="241"/>
      <c r="H520" s="241">
        <v>436.04270000000002</v>
      </c>
      <c r="I520" s="234">
        <f t="shared" ref="I520:I583" si="10">SUM(G520:H520)</f>
        <v>436.04270000000002</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383</v>
      </c>
      <c r="B521" s="244" t="s">
        <v>388</v>
      </c>
      <c r="C521" s="243" t="s">
        <v>371</v>
      </c>
      <c r="D521" s="243" t="s">
        <v>280</v>
      </c>
      <c r="E521" s="242">
        <v>1</v>
      </c>
      <c r="F521" s="157" t="s">
        <v>787</v>
      </c>
      <c r="G521" s="241"/>
      <c r="H521" s="241">
        <v>732.54629999999997</v>
      </c>
      <c r="I521" s="234">
        <f t="shared" si="10"/>
        <v>732.54629999999997</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383</v>
      </c>
      <c r="B522" s="244" t="s">
        <v>388</v>
      </c>
      <c r="C522" s="243" t="s">
        <v>371</v>
      </c>
      <c r="D522" s="243" t="s">
        <v>280</v>
      </c>
      <c r="E522" s="242">
        <v>1</v>
      </c>
      <c r="F522" s="157" t="s">
        <v>788</v>
      </c>
      <c r="G522" s="241"/>
      <c r="H522" s="241">
        <v>732.54629999999997</v>
      </c>
      <c r="I522" s="234">
        <f t="shared" si="10"/>
        <v>732.54629999999997</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383</v>
      </c>
      <c r="B523" s="244" t="s">
        <v>388</v>
      </c>
      <c r="C523" s="243" t="s">
        <v>371</v>
      </c>
      <c r="D523" s="243" t="s">
        <v>280</v>
      </c>
      <c r="E523" s="242">
        <v>1</v>
      </c>
      <c r="F523" s="157" t="s">
        <v>789</v>
      </c>
      <c r="G523" s="241"/>
      <c r="H523" s="241">
        <v>732.54629999999997</v>
      </c>
      <c r="I523" s="234">
        <f t="shared" si="10"/>
        <v>732.54629999999997</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244" t="s">
        <v>388</v>
      </c>
      <c r="C524" s="243" t="s">
        <v>371</v>
      </c>
      <c r="D524" s="243" t="s">
        <v>280</v>
      </c>
      <c r="E524" s="242">
        <v>1</v>
      </c>
      <c r="F524" s="157" t="s">
        <v>790</v>
      </c>
      <c r="G524" s="241"/>
      <c r="H524" s="241">
        <v>732.54629999999997</v>
      </c>
      <c r="I524" s="234">
        <f t="shared" si="10"/>
        <v>732.54629999999997</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244" t="s">
        <v>388</v>
      </c>
      <c r="C525" s="243" t="s">
        <v>371</v>
      </c>
      <c r="D525" s="243" t="s">
        <v>280</v>
      </c>
      <c r="E525" s="242">
        <v>1</v>
      </c>
      <c r="F525" s="158" t="s">
        <v>791</v>
      </c>
      <c r="G525" s="241"/>
      <c r="H525" s="241">
        <v>732.54629999999997</v>
      </c>
      <c r="I525" s="234">
        <f t="shared" si="10"/>
        <v>732.54629999999997</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386</v>
      </c>
      <c r="B526" s="244" t="s">
        <v>102</v>
      </c>
      <c r="C526" s="243" t="s">
        <v>371</v>
      </c>
      <c r="D526" s="243" t="s">
        <v>280</v>
      </c>
      <c r="E526" s="242">
        <v>1</v>
      </c>
      <c r="F526" s="157" t="s">
        <v>792</v>
      </c>
      <c r="G526" s="241"/>
      <c r="H526" s="241">
        <v>401.1617</v>
      </c>
      <c r="I526" s="234">
        <f t="shared" si="10"/>
        <v>401.1617</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386</v>
      </c>
      <c r="B527" s="244" t="s">
        <v>102</v>
      </c>
      <c r="C527" s="243" t="s">
        <v>371</v>
      </c>
      <c r="D527" s="243" t="s">
        <v>280</v>
      </c>
      <c r="E527" s="242">
        <v>1</v>
      </c>
      <c r="F527" s="157" t="s">
        <v>793</v>
      </c>
      <c r="G527" s="241"/>
      <c r="H527" s="241">
        <v>401.1617</v>
      </c>
      <c r="I527" s="234">
        <f t="shared" si="10"/>
        <v>401.1617</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783</v>
      </c>
      <c r="B528" s="244" t="s">
        <v>94</v>
      </c>
      <c r="C528" s="243" t="s">
        <v>371</v>
      </c>
      <c r="D528" s="243" t="s">
        <v>280</v>
      </c>
      <c r="E528" s="242">
        <v>1</v>
      </c>
      <c r="F528" s="158" t="s">
        <v>794</v>
      </c>
      <c r="G528" s="241"/>
      <c r="H528" s="241">
        <v>1200.6885</v>
      </c>
      <c r="I528" s="234">
        <f t="shared" si="10"/>
        <v>1200.6885</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383</v>
      </c>
      <c r="B529" s="244" t="s">
        <v>388</v>
      </c>
      <c r="C529" s="243" t="s">
        <v>371</v>
      </c>
      <c r="D529" s="243" t="s">
        <v>280</v>
      </c>
      <c r="E529" s="242">
        <v>1</v>
      </c>
      <c r="F529" s="168" t="s">
        <v>1044</v>
      </c>
      <c r="G529" s="241"/>
      <c r="H529" s="241">
        <v>732.54629999999997</v>
      </c>
      <c r="I529" s="234">
        <f t="shared" si="10"/>
        <v>732.54629999999997</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383</v>
      </c>
      <c r="B530" s="244" t="s">
        <v>388</v>
      </c>
      <c r="C530" s="243" t="s">
        <v>371</v>
      </c>
      <c r="D530" s="243" t="s">
        <v>280</v>
      </c>
      <c r="E530" s="242">
        <v>1</v>
      </c>
      <c r="F530" s="157" t="s">
        <v>796</v>
      </c>
      <c r="G530" s="241"/>
      <c r="H530" s="241">
        <v>732.54629999999997</v>
      </c>
      <c r="I530" s="234">
        <f t="shared" si="10"/>
        <v>732.54629999999997</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383</v>
      </c>
      <c r="B531" s="244" t="s">
        <v>388</v>
      </c>
      <c r="C531" s="243" t="s">
        <v>371</v>
      </c>
      <c r="D531" s="243" t="s">
        <v>280</v>
      </c>
      <c r="E531" s="242">
        <v>1</v>
      </c>
      <c r="F531" s="190" t="s">
        <v>797</v>
      </c>
      <c r="G531" s="241"/>
      <c r="H531" s="241">
        <v>732.54629999999997</v>
      </c>
      <c r="I531" s="234">
        <f t="shared" si="10"/>
        <v>732.54629999999997</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383</v>
      </c>
      <c r="B532" s="244" t="s">
        <v>388</v>
      </c>
      <c r="C532" s="243" t="s">
        <v>371</v>
      </c>
      <c r="D532" s="243" t="s">
        <v>280</v>
      </c>
      <c r="E532" s="242">
        <v>1</v>
      </c>
      <c r="F532" s="157" t="s">
        <v>1051</v>
      </c>
      <c r="G532" s="241"/>
      <c r="H532" s="241">
        <v>732.54629999999997</v>
      </c>
      <c r="I532" s="234">
        <f t="shared" si="10"/>
        <v>732.54629999999997</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383</v>
      </c>
      <c r="B533" s="244" t="s">
        <v>388</v>
      </c>
      <c r="C533" s="243" t="s">
        <v>371</v>
      </c>
      <c r="D533" s="243" t="s">
        <v>280</v>
      </c>
      <c r="E533" s="242">
        <v>1</v>
      </c>
      <c r="F533" s="157" t="s">
        <v>799</v>
      </c>
      <c r="G533" s="241"/>
      <c r="H533" s="241">
        <v>732.54629999999997</v>
      </c>
      <c r="I533" s="234">
        <f t="shared" si="10"/>
        <v>732.54629999999997</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244" t="s">
        <v>388</v>
      </c>
      <c r="C534" s="243" t="s">
        <v>371</v>
      </c>
      <c r="D534" s="243" t="s">
        <v>280</v>
      </c>
      <c r="E534" s="242">
        <v>1</v>
      </c>
      <c r="F534" s="157" t="s">
        <v>800</v>
      </c>
      <c r="G534" s="241"/>
      <c r="H534" s="241">
        <v>732.54629999999997</v>
      </c>
      <c r="I534" s="234">
        <f t="shared" si="10"/>
        <v>732.54629999999997</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404</v>
      </c>
      <c r="B535" s="244" t="s">
        <v>387</v>
      </c>
      <c r="C535" s="243" t="s">
        <v>371</v>
      </c>
      <c r="D535" s="243" t="s">
        <v>280</v>
      </c>
      <c r="E535" s="242">
        <v>1</v>
      </c>
      <c r="F535" s="158" t="s">
        <v>801</v>
      </c>
      <c r="G535" s="241"/>
      <c r="H535" s="241">
        <v>436.04270000000002</v>
      </c>
      <c r="I535" s="234">
        <f t="shared" si="10"/>
        <v>436.04270000000002</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404</v>
      </c>
      <c r="B536" s="244" t="s">
        <v>387</v>
      </c>
      <c r="C536" s="243" t="s">
        <v>371</v>
      </c>
      <c r="D536" s="243" t="s">
        <v>280</v>
      </c>
      <c r="E536" s="242">
        <v>1</v>
      </c>
      <c r="F536" s="157" t="s">
        <v>802</v>
      </c>
      <c r="G536" s="241"/>
      <c r="H536" s="241">
        <v>436.04270000000002</v>
      </c>
      <c r="I536" s="234">
        <f t="shared" si="10"/>
        <v>436.04270000000002</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386</v>
      </c>
      <c r="B537" s="244" t="s">
        <v>102</v>
      </c>
      <c r="C537" s="243" t="s">
        <v>371</v>
      </c>
      <c r="D537" s="243" t="s">
        <v>280</v>
      </c>
      <c r="E537" s="242">
        <v>1</v>
      </c>
      <c r="F537" s="157" t="s">
        <v>803</v>
      </c>
      <c r="G537" s="241"/>
      <c r="H537" s="241">
        <v>401.1617</v>
      </c>
      <c r="I537" s="234">
        <f t="shared" si="10"/>
        <v>401.1617</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804</v>
      </c>
      <c r="B538" s="244" t="s">
        <v>94</v>
      </c>
      <c r="C538" s="243" t="s">
        <v>293</v>
      </c>
      <c r="D538" s="243" t="s">
        <v>280</v>
      </c>
      <c r="E538" s="242">
        <v>1</v>
      </c>
      <c r="F538" s="157" t="s">
        <v>806</v>
      </c>
      <c r="G538" s="241"/>
      <c r="H538" s="241">
        <v>1200.6885</v>
      </c>
      <c r="I538" s="234">
        <f t="shared" si="10"/>
        <v>1200.6885</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383</v>
      </c>
      <c r="B539" s="244" t="s">
        <v>388</v>
      </c>
      <c r="C539" s="243" t="s">
        <v>293</v>
      </c>
      <c r="D539" s="243" t="s">
        <v>280</v>
      </c>
      <c r="E539" s="242">
        <v>1</v>
      </c>
      <c r="F539" s="151" t="s">
        <v>807</v>
      </c>
      <c r="G539" s="241"/>
      <c r="H539" s="241">
        <v>732.54629999999997</v>
      </c>
      <c r="I539" s="234">
        <f t="shared" si="10"/>
        <v>732.54629999999997</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383</v>
      </c>
      <c r="B540" s="244" t="s">
        <v>388</v>
      </c>
      <c r="C540" s="243" t="s">
        <v>293</v>
      </c>
      <c r="D540" s="243" t="s">
        <v>280</v>
      </c>
      <c r="E540" s="242">
        <v>1</v>
      </c>
      <c r="F540" s="157" t="s">
        <v>808</v>
      </c>
      <c r="G540" s="241"/>
      <c r="H540" s="241">
        <v>732.54629999999997</v>
      </c>
      <c r="I540" s="234">
        <f t="shared" si="10"/>
        <v>732.54629999999997</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805</v>
      </c>
      <c r="B541" s="244" t="s">
        <v>94</v>
      </c>
      <c r="C541" s="243" t="s">
        <v>293</v>
      </c>
      <c r="D541" s="243" t="s">
        <v>280</v>
      </c>
      <c r="E541" s="242">
        <v>1</v>
      </c>
      <c r="F541" s="151" t="s">
        <v>809</v>
      </c>
      <c r="G541" s="241"/>
      <c r="H541" s="241">
        <v>1200.6885</v>
      </c>
      <c r="I541" s="234">
        <f t="shared" si="10"/>
        <v>1200.6885</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384</v>
      </c>
      <c r="B542" s="244" t="s">
        <v>98</v>
      </c>
      <c r="C542" s="243" t="s">
        <v>293</v>
      </c>
      <c r="D542" s="243" t="s">
        <v>280</v>
      </c>
      <c r="E542" s="242">
        <v>1</v>
      </c>
      <c r="F542" s="158" t="s">
        <v>810</v>
      </c>
      <c r="G542" s="241"/>
      <c r="H542" s="241">
        <v>488.36419999999998</v>
      </c>
      <c r="I542" s="234">
        <f t="shared" si="10"/>
        <v>488.36419999999998</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384</v>
      </c>
      <c r="B543" s="244" t="s">
        <v>98</v>
      </c>
      <c r="C543" s="243" t="s">
        <v>293</v>
      </c>
      <c r="D543" s="243" t="s">
        <v>280</v>
      </c>
      <c r="E543" s="242">
        <v>1</v>
      </c>
      <c r="F543" s="157" t="s">
        <v>811</v>
      </c>
      <c r="G543" s="241"/>
      <c r="H543" s="241">
        <v>488.36419999999998</v>
      </c>
      <c r="I543" s="234">
        <f t="shared" si="10"/>
        <v>488.36419999999998</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433</v>
      </c>
      <c r="B544" s="244" t="s">
        <v>94</v>
      </c>
      <c r="C544" s="243" t="s">
        <v>293</v>
      </c>
      <c r="D544" s="243" t="s">
        <v>280</v>
      </c>
      <c r="E544" s="242">
        <v>1</v>
      </c>
      <c r="F544" s="157" t="s">
        <v>812</v>
      </c>
      <c r="G544" s="241"/>
      <c r="H544" s="241">
        <v>1200.6885</v>
      </c>
      <c r="I544" s="234">
        <f t="shared" si="10"/>
        <v>1200.6885</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404</v>
      </c>
      <c r="B545" s="244" t="s">
        <v>387</v>
      </c>
      <c r="C545" s="243" t="s">
        <v>293</v>
      </c>
      <c r="D545" s="243" t="s">
        <v>368</v>
      </c>
      <c r="E545" s="242">
        <v>1</v>
      </c>
      <c r="F545" s="157" t="s">
        <v>357</v>
      </c>
      <c r="G545" s="241"/>
      <c r="H545" s="241">
        <v>436.04270000000002</v>
      </c>
      <c r="I545" s="234">
        <f t="shared" si="10"/>
        <v>436.04270000000002</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386</v>
      </c>
      <c r="B546" s="244" t="s">
        <v>102</v>
      </c>
      <c r="C546" s="243" t="s">
        <v>293</v>
      </c>
      <c r="D546" s="243" t="s">
        <v>368</v>
      </c>
      <c r="E546" s="242">
        <v>1</v>
      </c>
      <c r="F546" s="157" t="s">
        <v>357</v>
      </c>
      <c r="G546" s="241"/>
      <c r="H546" s="241">
        <v>401.1617</v>
      </c>
      <c r="I546" s="234">
        <f t="shared" si="10"/>
        <v>401.1617</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383</v>
      </c>
      <c r="B547" s="244" t="s">
        <v>388</v>
      </c>
      <c r="C547" s="243" t="s">
        <v>374</v>
      </c>
      <c r="D547" s="243" t="s">
        <v>280</v>
      </c>
      <c r="E547" s="242">
        <v>1</v>
      </c>
      <c r="F547" s="157" t="s">
        <v>814</v>
      </c>
      <c r="G547" s="241"/>
      <c r="H547" s="241">
        <v>732.54629999999997</v>
      </c>
      <c r="I547" s="234">
        <f t="shared" si="10"/>
        <v>732.54629999999997</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404</v>
      </c>
      <c r="B548" s="244" t="s">
        <v>387</v>
      </c>
      <c r="C548" s="243" t="s">
        <v>374</v>
      </c>
      <c r="D548" s="243" t="s">
        <v>280</v>
      </c>
      <c r="E548" s="242">
        <v>1</v>
      </c>
      <c r="F548" s="157" t="s">
        <v>815</v>
      </c>
      <c r="G548" s="241"/>
      <c r="H548" s="241">
        <v>436.04270000000002</v>
      </c>
      <c r="I548" s="234">
        <f t="shared" si="10"/>
        <v>436.04270000000002</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404</v>
      </c>
      <c r="B549" s="244" t="s">
        <v>387</v>
      </c>
      <c r="C549" s="243" t="s">
        <v>374</v>
      </c>
      <c r="D549" s="243" t="s">
        <v>280</v>
      </c>
      <c r="E549" s="242">
        <v>1</v>
      </c>
      <c r="F549" s="156" t="s">
        <v>816</v>
      </c>
      <c r="G549" s="241"/>
      <c r="H549" s="241">
        <v>436.04270000000002</v>
      </c>
      <c r="I549" s="234">
        <f t="shared" si="10"/>
        <v>436.04270000000002</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386</v>
      </c>
      <c r="B550" s="244" t="s">
        <v>102</v>
      </c>
      <c r="C550" s="243" t="s">
        <v>374</v>
      </c>
      <c r="D550" s="243" t="s">
        <v>368</v>
      </c>
      <c r="E550" s="242">
        <v>1</v>
      </c>
      <c r="F550" s="158" t="s">
        <v>357</v>
      </c>
      <c r="G550" s="241"/>
      <c r="H550" s="241">
        <v>401.1617</v>
      </c>
      <c r="I550" s="234">
        <f t="shared" si="10"/>
        <v>401.1617</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55" t="s">
        <v>383</v>
      </c>
      <c r="B551" s="244" t="s">
        <v>388</v>
      </c>
      <c r="C551" s="243" t="s">
        <v>373</v>
      </c>
      <c r="D551" s="243" t="s">
        <v>280</v>
      </c>
      <c r="E551" s="242">
        <v>1</v>
      </c>
      <c r="F551" s="158" t="s">
        <v>1022</v>
      </c>
      <c r="G551" s="241"/>
      <c r="H551" s="241">
        <v>732.54629999999997</v>
      </c>
      <c r="I551" s="234">
        <f t="shared" si="10"/>
        <v>732.54629999999997</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384</v>
      </c>
      <c r="B552" s="244" t="s">
        <v>98</v>
      </c>
      <c r="C552" s="243" t="s">
        <v>373</v>
      </c>
      <c r="D552" s="243" t="s">
        <v>280</v>
      </c>
      <c r="E552" s="242">
        <v>1</v>
      </c>
      <c r="F552" s="157" t="s">
        <v>946</v>
      </c>
      <c r="G552" s="241"/>
      <c r="H552" s="241">
        <v>488.36419999999998</v>
      </c>
      <c r="I552" s="234">
        <f t="shared" si="10"/>
        <v>488.36419999999998</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384</v>
      </c>
      <c r="B553" s="244" t="s">
        <v>98</v>
      </c>
      <c r="C553" s="243" t="s">
        <v>373</v>
      </c>
      <c r="D553" s="243" t="s">
        <v>184</v>
      </c>
      <c r="E553" s="242">
        <v>1</v>
      </c>
      <c r="F553" s="157" t="s">
        <v>818</v>
      </c>
      <c r="G553" s="241"/>
      <c r="H553" s="241">
        <v>488.36419999999998</v>
      </c>
      <c r="I553" s="234">
        <f t="shared" si="10"/>
        <v>488.36419999999998</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819</v>
      </c>
      <c r="B554" s="244" t="s">
        <v>94</v>
      </c>
      <c r="C554" s="243" t="s">
        <v>288</v>
      </c>
      <c r="D554" s="243" t="s">
        <v>184</v>
      </c>
      <c r="E554" s="242">
        <v>1</v>
      </c>
      <c r="F554" s="157" t="s">
        <v>822</v>
      </c>
      <c r="G554" s="241"/>
      <c r="H554" s="241">
        <v>1200.6885</v>
      </c>
      <c r="I554" s="234">
        <f t="shared" si="10"/>
        <v>1200.6885</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404</v>
      </c>
      <c r="B555" s="244" t="s">
        <v>387</v>
      </c>
      <c r="C555" s="243" t="s">
        <v>288</v>
      </c>
      <c r="D555" s="243" t="s">
        <v>280</v>
      </c>
      <c r="E555" s="242">
        <v>1</v>
      </c>
      <c r="F555" s="158" t="s">
        <v>357</v>
      </c>
      <c r="G555" s="241"/>
      <c r="H555" s="241">
        <v>436.04270000000002</v>
      </c>
      <c r="I555" s="234">
        <f t="shared" si="10"/>
        <v>436.04270000000002</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65" t="s">
        <v>386</v>
      </c>
      <c r="B556" s="244" t="s">
        <v>102</v>
      </c>
      <c r="C556" s="243" t="s">
        <v>288</v>
      </c>
      <c r="D556" s="243" t="s">
        <v>280</v>
      </c>
      <c r="E556" s="242">
        <v>1</v>
      </c>
      <c r="F556" s="158" t="s">
        <v>973</v>
      </c>
      <c r="G556" s="241"/>
      <c r="H556" s="241">
        <v>401.1617</v>
      </c>
      <c r="I556" s="234">
        <f t="shared" si="10"/>
        <v>401.1617</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820</v>
      </c>
      <c r="B557" s="244" t="s">
        <v>94</v>
      </c>
      <c r="C557" s="243" t="s">
        <v>288</v>
      </c>
      <c r="D557" s="243" t="s">
        <v>280</v>
      </c>
      <c r="E557" s="242">
        <v>1</v>
      </c>
      <c r="F557" s="157" t="s">
        <v>824</v>
      </c>
      <c r="G557" s="241"/>
      <c r="H557" s="241">
        <v>1200.6885</v>
      </c>
      <c r="I557" s="234">
        <f t="shared" si="10"/>
        <v>1200.6885</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244" t="s">
        <v>388</v>
      </c>
      <c r="C558" s="243" t="s">
        <v>288</v>
      </c>
      <c r="D558" s="243" t="s">
        <v>280</v>
      </c>
      <c r="E558" s="242">
        <v>1</v>
      </c>
      <c r="F558" s="157" t="s">
        <v>823</v>
      </c>
      <c r="G558" s="241"/>
      <c r="H558" s="241">
        <v>732.54629999999997</v>
      </c>
      <c r="I558" s="234">
        <f t="shared" si="10"/>
        <v>732.54629999999997</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821</v>
      </c>
      <c r="B559" s="244" t="s">
        <v>94</v>
      </c>
      <c r="C559" s="243" t="s">
        <v>288</v>
      </c>
      <c r="D559" s="243" t="s">
        <v>280</v>
      </c>
      <c r="E559" s="242">
        <v>1</v>
      </c>
      <c r="F559" s="164" t="s">
        <v>826</v>
      </c>
      <c r="G559" s="241"/>
      <c r="H559" s="241">
        <v>1200.6885</v>
      </c>
      <c r="I559" s="234">
        <f t="shared" si="10"/>
        <v>1200.6885</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244" t="s">
        <v>388</v>
      </c>
      <c r="C560" s="243" t="s">
        <v>288</v>
      </c>
      <c r="D560" s="243" t="s">
        <v>280</v>
      </c>
      <c r="E560" s="242">
        <v>1</v>
      </c>
      <c r="F560" s="157" t="s">
        <v>827</v>
      </c>
      <c r="G560" s="241"/>
      <c r="H560" s="241">
        <v>732.54629999999997</v>
      </c>
      <c r="I560" s="234">
        <f t="shared" si="10"/>
        <v>732.54629999999997</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404</v>
      </c>
      <c r="B561" s="244" t="s">
        <v>387</v>
      </c>
      <c r="C561" s="243" t="s">
        <v>288</v>
      </c>
      <c r="D561" s="243" t="s">
        <v>280</v>
      </c>
      <c r="E561" s="242">
        <v>1</v>
      </c>
      <c r="F561" s="157" t="s">
        <v>1043</v>
      </c>
      <c r="G561" s="241"/>
      <c r="H561" s="241">
        <v>436.04270000000002</v>
      </c>
      <c r="I561" s="234">
        <f t="shared" si="10"/>
        <v>436.04270000000002</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829</v>
      </c>
      <c r="B562" s="244" t="s">
        <v>94</v>
      </c>
      <c r="C562" s="243" t="s">
        <v>924</v>
      </c>
      <c r="D562" s="243" t="s">
        <v>280</v>
      </c>
      <c r="E562" s="242">
        <v>1</v>
      </c>
      <c r="F562" s="157" t="s">
        <v>849</v>
      </c>
      <c r="G562" s="241"/>
      <c r="H562" s="241">
        <v>1200.6885</v>
      </c>
      <c r="I562" s="234">
        <f t="shared" si="10"/>
        <v>1200.6885</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244" t="s">
        <v>388</v>
      </c>
      <c r="C563" s="243" t="s">
        <v>924</v>
      </c>
      <c r="D563" s="243" t="s">
        <v>280</v>
      </c>
      <c r="E563" s="242">
        <v>1</v>
      </c>
      <c r="F563" s="158" t="s">
        <v>850</v>
      </c>
      <c r="G563" s="241"/>
      <c r="H563" s="241">
        <v>732.54629999999997</v>
      </c>
      <c r="I563" s="234">
        <f t="shared" si="10"/>
        <v>732.54629999999997</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244" t="s">
        <v>388</v>
      </c>
      <c r="C564" s="243" t="s">
        <v>924</v>
      </c>
      <c r="D564" s="243" t="s">
        <v>280</v>
      </c>
      <c r="E564" s="242">
        <v>1</v>
      </c>
      <c r="F564" s="158" t="s">
        <v>943</v>
      </c>
      <c r="G564" s="241"/>
      <c r="H564" s="241">
        <v>732.54629999999997</v>
      </c>
      <c r="I564" s="234">
        <f t="shared" si="10"/>
        <v>732.54629999999997</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244" t="s">
        <v>388</v>
      </c>
      <c r="C565" s="243" t="s">
        <v>924</v>
      </c>
      <c r="D565" s="243" t="s">
        <v>280</v>
      </c>
      <c r="E565" s="242">
        <v>1</v>
      </c>
      <c r="F565" s="158" t="s">
        <v>948</v>
      </c>
      <c r="G565" s="241"/>
      <c r="H565" s="241">
        <v>732.54629999999997</v>
      </c>
      <c r="I565" s="234">
        <f t="shared" si="10"/>
        <v>732.54629999999997</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244" t="s">
        <v>388</v>
      </c>
      <c r="C566" s="243" t="s">
        <v>924</v>
      </c>
      <c r="D566" s="243" t="s">
        <v>280</v>
      </c>
      <c r="E566" s="242">
        <v>1</v>
      </c>
      <c r="F566" s="158" t="s">
        <v>851</v>
      </c>
      <c r="G566" s="241"/>
      <c r="H566" s="241">
        <v>732.54629999999997</v>
      </c>
      <c r="I566" s="234">
        <f t="shared" si="10"/>
        <v>732.54629999999997</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830</v>
      </c>
      <c r="B567" s="244" t="s">
        <v>94</v>
      </c>
      <c r="C567" s="243" t="s">
        <v>924</v>
      </c>
      <c r="D567" s="243" t="s">
        <v>280</v>
      </c>
      <c r="E567" s="242">
        <v>1</v>
      </c>
      <c r="F567" s="157" t="s">
        <v>852</v>
      </c>
      <c r="G567" s="241"/>
      <c r="H567" s="241">
        <v>1200.6885</v>
      </c>
      <c r="I567" s="234">
        <f t="shared" si="10"/>
        <v>1200.6885</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244" t="s">
        <v>388</v>
      </c>
      <c r="C568" s="243" t="s">
        <v>924</v>
      </c>
      <c r="D568" s="243" t="s">
        <v>280</v>
      </c>
      <c r="E568" s="242">
        <v>1</v>
      </c>
      <c r="F568" s="158" t="s">
        <v>853</v>
      </c>
      <c r="G568" s="241"/>
      <c r="H568" s="241">
        <v>732.54629999999997</v>
      </c>
      <c r="I568" s="234">
        <f t="shared" si="10"/>
        <v>732.54629999999997</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244" t="s">
        <v>388</v>
      </c>
      <c r="C569" s="243" t="s">
        <v>924</v>
      </c>
      <c r="D569" s="243" t="s">
        <v>280</v>
      </c>
      <c r="E569" s="242">
        <v>1</v>
      </c>
      <c r="F569" s="158" t="s">
        <v>854</v>
      </c>
      <c r="G569" s="241"/>
      <c r="H569" s="241">
        <v>732.54629999999997</v>
      </c>
      <c r="I569" s="234">
        <f t="shared" si="10"/>
        <v>732.54629999999997</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244" t="s">
        <v>388</v>
      </c>
      <c r="C570" s="243" t="s">
        <v>924</v>
      </c>
      <c r="D570" s="243" t="s">
        <v>280</v>
      </c>
      <c r="E570" s="242">
        <v>1</v>
      </c>
      <c r="F570" s="158" t="s">
        <v>949</v>
      </c>
      <c r="G570" s="241"/>
      <c r="H570" s="241">
        <v>732.54629999999997</v>
      </c>
      <c r="I570" s="234">
        <f t="shared" si="10"/>
        <v>732.54629999999997</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383</v>
      </c>
      <c r="B571" s="244" t="s">
        <v>388</v>
      </c>
      <c r="C571" s="243" t="s">
        <v>924</v>
      </c>
      <c r="D571" s="243" t="s">
        <v>280</v>
      </c>
      <c r="E571" s="242">
        <v>1</v>
      </c>
      <c r="F571" s="157" t="s">
        <v>855</v>
      </c>
      <c r="G571" s="241"/>
      <c r="H571" s="241">
        <v>732.54629999999997</v>
      </c>
      <c r="I571" s="234">
        <f t="shared" si="10"/>
        <v>732.54629999999997</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831</v>
      </c>
      <c r="B572" s="244" t="s">
        <v>94</v>
      </c>
      <c r="C572" s="243" t="s">
        <v>924</v>
      </c>
      <c r="D572" s="243" t="s">
        <v>280</v>
      </c>
      <c r="E572" s="242">
        <v>1</v>
      </c>
      <c r="F572" s="160" t="s">
        <v>856</v>
      </c>
      <c r="G572" s="241"/>
      <c r="H572" s="241">
        <v>1200.6885</v>
      </c>
      <c r="I572" s="234">
        <f t="shared" si="10"/>
        <v>1200.6885</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244" t="s">
        <v>388</v>
      </c>
      <c r="C573" s="243" t="s">
        <v>924</v>
      </c>
      <c r="D573" s="243" t="s">
        <v>280</v>
      </c>
      <c r="E573" s="242">
        <v>1</v>
      </c>
      <c r="F573" s="160" t="s">
        <v>857</v>
      </c>
      <c r="G573" s="241"/>
      <c r="H573" s="241">
        <v>732.54629999999997</v>
      </c>
      <c r="I573" s="234">
        <f t="shared" si="10"/>
        <v>732.54629999999997</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244" t="s">
        <v>388</v>
      </c>
      <c r="C574" s="243" t="s">
        <v>924</v>
      </c>
      <c r="D574" s="243" t="s">
        <v>280</v>
      </c>
      <c r="E574" s="242">
        <v>1</v>
      </c>
      <c r="F574" s="158" t="s">
        <v>858</v>
      </c>
      <c r="G574" s="241"/>
      <c r="H574" s="241">
        <v>732.54629999999997</v>
      </c>
      <c r="I574" s="234">
        <f t="shared" si="10"/>
        <v>732.54629999999997</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383</v>
      </c>
      <c r="B575" s="244" t="s">
        <v>388</v>
      </c>
      <c r="C575" s="243" t="s">
        <v>924</v>
      </c>
      <c r="D575" s="243" t="s">
        <v>280</v>
      </c>
      <c r="E575" s="242">
        <v>1</v>
      </c>
      <c r="F575" s="160" t="s">
        <v>859</v>
      </c>
      <c r="G575" s="241"/>
      <c r="H575" s="241">
        <v>732.54629999999997</v>
      </c>
      <c r="I575" s="234">
        <f t="shared" si="10"/>
        <v>732.54629999999997</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832</v>
      </c>
      <c r="B576" s="244" t="s">
        <v>94</v>
      </c>
      <c r="C576" s="243" t="s">
        <v>924</v>
      </c>
      <c r="D576" s="243" t="s">
        <v>280</v>
      </c>
      <c r="E576" s="242">
        <v>1</v>
      </c>
      <c r="F576" s="157" t="s">
        <v>860</v>
      </c>
      <c r="G576" s="241"/>
      <c r="H576" s="241">
        <v>1200.6885</v>
      </c>
      <c r="I576" s="234">
        <f t="shared" si="10"/>
        <v>1200.6885</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244" t="s">
        <v>388</v>
      </c>
      <c r="C577" s="243" t="s">
        <v>924</v>
      </c>
      <c r="D577" s="243" t="s">
        <v>280</v>
      </c>
      <c r="E577" s="242">
        <v>1</v>
      </c>
      <c r="F577" s="158" t="s">
        <v>861</v>
      </c>
      <c r="G577" s="241"/>
      <c r="H577" s="241">
        <v>732.54629999999997</v>
      </c>
      <c r="I577" s="234">
        <f t="shared" si="10"/>
        <v>732.54629999999997</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244" t="s">
        <v>388</v>
      </c>
      <c r="C578" s="243" t="s">
        <v>924</v>
      </c>
      <c r="D578" s="243" t="s">
        <v>280</v>
      </c>
      <c r="E578" s="242">
        <v>1</v>
      </c>
      <c r="F578" s="163" t="s">
        <v>862</v>
      </c>
      <c r="G578" s="241"/>
      <c r="H578" s="241">
        <v>732.54629999999997</v>
      </c>
      <c r="I578" s="234">
        <f t="shared" si="10"/>
        <v>732.54629999999997</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383</v>
      </c>
      <c r="B579" s="244" t="s">
        <v>388</v>
      </c>
      <c r="C579" s="243" t="s">
        <v>924</v>
      </c>
      <c r="D579" s="243" t="s">
        <v>280</v>
      </c>
      <c r="E579" s="242">
        <v>1</v>
      </c>
      <c r="F579" s="157" t="s">
        <v>863</v>
      </c>
      <c r="G579" s="241"/>
      <c r="H579" s="241">
        <v>732.54629999999997</v>
      </c>
      <c r="I579" s="234">
        <f t="shared" si="10"/>
        <v>732.54629999999997</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833</v>
      </c>
      <c r="B580" s="244" t="s">
        <v>94</v>
      </c>
      <c r="C580" s="243" t="s">
        <v>924</v>
      </c>
      <c r="D580" s="243" t="s">
        <v>280</v>
      </c>
      <c r="E580" s="242">
        <v>1</v>
      </c>
      <c r="F580" s="157" t="s">
        <v>864</v>
      </c>
      <c r="G580" s="241"/>
      <c r="H580" s="241">
        <v>1200.6885</v>
      </c>
      <c r="I580" s="234">
        <f t="shared" si="10"/>
        <v>1200.6885</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244" t="s">
        <v>388</v>
      </c>
      <c r="C581" s="243" t="s">
        <v>924</v>
      </c>
      <c r="D581" s="243" t="s">
        <v>280</v>
      </c>
      <c r="E581" s="242">
        <v>1</v>
      </c>
      <c r="F581" s="157" t="s">
        <v>865</v>
      </c>
      <c r="G581" s="241"/>
      <c r="H581" s="241">
        <v>732.54629999999997</v>
      </c>
      <c r="I581" s="234">
        <f t="shared" si="10"/>
        <v>732.54629999999997</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244" t="s">
        <v>388</v>
      </c>
      <c r="C582" s="243" t="s">
        <v>924</v>
      </c>
      <c r="D582" s="243" t="s">
        <v>280</v>
      </c>
      <c r="E582" s="242">
        <v>1</v>
      </c>
      <c r="F582" s="151" t="s">
        <v>866</v>
      </c>
      <c r="G582" s="241"/>
      <c r="H582" s="241">
        <v>732.54629999999997</v>
      </c>
      <c r="I582" s="234">
        <f t="shared" si="10"/>
        <v>732.54629999999997</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383</v>
      </c>
      <c r="B583" s="244" t="s">
        <v>388</v>
      </c>
      <c r="C583" s="243" t="s">
        <v>924</v>
      </c>
      <c r="D583" s="243" t="s">
        <v>280</v>
      </c>
      <c r="E583" s="242">
        <v>1</v>
      </c>
      <c r="F583" s="158" t="s">
        <v>867</v>
      </c>
      <c r="G583" s="241"/>
      <c r="H583" s="241">
        <v>732.54629999999997</v>
      </c>
      <c r="I583" s="234">
        <f t="shared" si="10"/>
        <v>732.54629999999997</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834</v>
      </c>
      <c r="B584" s="244" t="s">
        <v>94</v>
      </c>
      <c r="C584" s="243" t="s">
        <v>924</v>
      </c>
      <c r="D584" s="243" t="s">
        <v>280</v>
      </c>
      <c r="E584" s="242">
        <v>1</v>
      </c>
      <c r="F584" s="157" t="s">
        <v>868</v>
      </c>
      <c r="G584" s="241"/>
      <c r="H584" s="241">
        <v>1200.6885</v>
      </c>
      <c r="I584" s="234">
        <f t="shared" ref="I584:I643" si="11">SUM(G584:H584)</f>
        <v>1200.6885</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244" t="s">
        <v>388</v>
      </c>
      <c r="C585" s="243" t="s">
        <v>924</v>
      </c>
      <c r="D585" s="243" t="s">
        <v>280</v>
      </c>
      <c r="E585" s="242">
        <v>1</v>
      </c>
      <c r="F585" s="156" t="s">
        <v>869</v>
      </c>
      <c r="G585" s="241"/>
      <c r="H585" s="241">
        <v>732.54629999999997</v>
      </c>
      <c r="I585" s="234">
        <f t="shared" si="11"/>
        <v>732.54629999999997</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244" t="s">
        <v>388</v>
      </c>
      <c r="C586" s="243" t="s">
        <v>924</v>
      </c>
      <c r="D586" s="243" t="s">
        <v>280</v>
      </c>
      <c r="E586" s="242">
        <v>1</v>
      </c>
      <c r="F586" s="157" t="s">
        <v>870</v>
      </c>
      <c r="G586" s="241"/>
      <c r="H586" s="241">
        <v>732.54629999999997</v>
      </c>
      <c r="I586" s="234">
        <f t="shared" si="11"/>
        <v>732.54629999999997</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383</v>
      </c>
      <c r="B587" s="244" t="s">
        <v>388</v>
      </c>
      <c r="C587" s="243" t="s">
        <v>924</v>
      </c>
      <c r="D587" s="243" t="s">
        <v>280</v>
      </c>
      <c r="E587" s="242">
        <v>1</v>
      </c>
      <c r="F587" s="158" t="s">
        <v>871</v>
      </c>
      <c r="G587" s="241"/>
      <c r="H587" s="241">
        <v>732.54629999999997</v>
      </c>
      <c r="I587" s="234">
        <f t="shared" si="11"/>
        <v>732.54629999999997</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835</v>
      </c>
      <c r="B588" s="244" t="s">
        <v>94</v>
      </c>
      <c r="C588" s="243" t="s">
        <v>924</v>
      </c>
      <c r="D588" s="243" t="s">
        <v>280</v>
      </c>
      <c r="E588" s="242">
        <v>1</v>
      </c>
      <c r="F588" s="157" t="s">
        <v>947</v>
      </c>
      <c r="G588" s="241"/>
      <c r="H588" s="241">
        <v>1200.6885</v>
      </c>
      <c r="I588" s="234">
        <f t="shared" si="11"/>
        <v>1200.6885</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244" t="s">
        <v>388</v>
      </c>
      <c r="C589" s="243" t="s">
        <v>924</v>
      </c>
      <c r="D589" s="243" t="s">
        <v>280</v>
      </c>
      <c r="E589" s="242">
        <v>1</v>
      </c>
      <c r="F589" s="157" t="s">
        <v>872</v>
      </c>
      <c r="G589" s="241"/>
      <c r="H589" s="241">
        <v>732.54629999999997</v>
      </c>
      <c r="I589" s="234">
        <f t="shared" si="11"/>
        <v>732.54629999999997</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244" t="s">
        <v>388</v>
      </c>
      <c r="C590" s="243" t="s">
        <v>924</v>
      </c>
      <c r="D590" s="243" t="s">
        <v>280</v>
      </c>
      <c r="E590" s="242">
        <v>1</v>
      </c>
      <c r="F590" s="157" t="s">
        <v>873</v>
      </c>
      <c r="G590" s="241"/>
      <c r="H590" s="241">
        <v>732.54629999999997</v>
      </c>
      <c r="I590" s="234">
        <f t="shared" si="11"/>
        <v>732.54629999999997</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383</v>
      </c>
      <c r="B591" s="244" t="s">
        <v>388</v>
      </c>
      <c r="C591" s="243" t="s">
        <v>924</v>
      </c>
      <c r="D591" s="243" t="s">
        <v>280</v>
      </c>
      <c r="E591" s="242">
        <v>1</v>
      </c>
      <c r="F591" s="157" t="s">
        <v>874</v>
      </c>
      <c r="G591" s="241"/>
      <c r="H591" s="241">
        <v>732.54629999999997</v>
      </c>
      <c r="I591" s="234">
        <f t="shared" si="11"/>
        <v>732.54629999999997</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836</v>
      </c>
      <c r="B592" s="244" t="s">
        <v>94</v>
      </c>
      <c r="C592" s="243" t="s">
        <v>924</v>
      </c>
      <c r="D592" s="243" t="s">
        <v>280</v>
      </c>
      <c r="E592" s="242">
        <v>1</v>
      </c>
      <c r="F592" s="157" t="s">
        <v>875</v>
      </c>
      <c r="G592" s="241"/>
      <c r="H592" s="241">
        <v>1200.6885</v>
      </c>
      <c r="I592" s="234">
        <f t="shared" si="11"/>
        <v>1200.6885</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383</v>
      </c>
      <c r="B593" s="244" t="s">
        <v>388</v>
      </c>
      <c r="C593" s="243" t="s">
        <v>924</v>
      </c>
      <c r="D593" s="243" t="s">
        <v>280</v>
      </c>
      <c r="E593" s="242">
        <v>1</v>
      </c>
      <c r="F593" s="157" t="s">
        <v>876</v>
      </c>
      <c r="G593" s="241"/>
      <c r="H593" s="241">
        <v>732.54629999999997</v>
      </c>
      <c r="I593" s="234">
        <f t="shared" si="11"/>
        <v>732.54629999999997</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55" t="s">
        <v>383</v>
      </c>
      <c r="B594" s="244" t="s">
        <v>388</v>
      </c>
      <c r="C594" s="243" t="s">
        <v>924</v>
      </c>
      <c r="D594" s="243" t="s">
        <v>280</v>
      </c>
      <c r="E594" s="242">
        <v>1</v>
      </c>
      <c r="F594" s="158" t="s">
        <v>877</v>
      </c>
      <c r="G594" s="241"/>
      <c r="H594" s="241">
        <v>732.54629999999997</v>
      </c>
      <c r="I594" s="234">
        <f t="shared" si="11"/>
        <v>732.54629999999997</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383</v>
      </c>
      <c r="B595" s="244" t="s">
        <v>388</v>
      </c>
      <c r="C595" s="243" t="s">
        <v>924</v>
      </c>
      <c r="D595" s="243" t="s">
        <v>280</v>
      </c>
      <c r="E595" s="242">
        <v>1</v>
      </c>
      <c r="F595" s="157" t="s">
        <v>878</v>
      </c>
      <c r="G595" s="241"/>
      <c r="H595" s="241">
        <v>732.54629999999997</v>
      </c>
      <c r="I595" s="234">
        <f t="shared" si="11"/>
        <v>732.54629999999997</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837</v>
      </c>
      <c r="B596" s="244" t="s">
        <v>94</v>
      </c>
      <c r="C596" s="243" t="s">
        <v>924</v>
      </c>
      <c r="D596" s="243" t="s">
        <v>280</v>
      </c>
      <c r="E596" s="242">
        <v>1</v>
      </c>
      <c r="F596" s="157" t="s">
        <v>879</v>
      </c>
      <c r="G596" s="241"/>
      <c r="H596" s="241">
        <v>1200.6885</v>
      </c>
      <c r="I596" s="234">
        <f t="shared" si="11"/>
        <v>1200.6885</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244" t="s">
        <v>388</v>
      </c>
      <c r="C597" s="243" t="s">
        <v>924</v>
      </c>
      <c r="D597" s="243" t="s">
        <v>280</v>
      </c>
      <c r="E597" s="242">
        <v>1</v>
      </c>
      <c r="F597" s="161" t="s">
        <v>990</v>
      </c>
      <c r="G597" s="241"/>
      <c r="H597" s="241">
        <v>732.54629999999997</v>
      </c>
      <c r="I597" s="234">
        <f t="shared" si="11"/>
        <v>732.54629999999997</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244" t="s">
        <v>388</v>
      </c>
      <c r="C598" s="243" t="s">
        <v>924</v>
      </c>
      <c r="D598" s="243" t="s">
        <v>280</v>
      </c>
      <c r="E598" s="242">
        <v>1</v>
      </c>
      <c r="F598" s="158" t="s">
        <v>881</v>
      </c>
      <c r="G598" s="241"/>
      <c r="H598" s="241">
        <v>732.54629999999997</v>
      </c>
      <c r="I598" s="234">
        <f t="shared" si="11"/>
        <v>732.54629999999997</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62" t="s">
        <v>383</v>
      </c>
      <c r="B599" s="244" t="s">
        <v>388</v>
      </c>
      <c r="C599" s="243" t="s">
        <v>924</v>
      </c>
      <c r="D599" s="243" t="s">
        <v>280</v>
      </c>
      <c r="E599" s="242">
        <v>1</v>
      </c>
      <c r="F599" s="161" t="s">
        <v>882</v>
      </c>
      <c r="G599" s="241"/>
      <c r="H599" s="241">
        <v>732.54629999999997</v>
      </c>
      <c r="I599" s="234">
        <f t="shared" si="11"/>
        <v>732.54629999999997</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838</v>
      </c>
      <c r="B600" s="244" t="s">
        <v>94</v>
      </c>
      <c r="C600" s="243" t="s">
        <v>924</v>
      </c>
      <c r="D600" s="243" t="s">
        <v>280</v>
      </c>
      <c r="E600" s="242">
        <v>1</v>
      </c>
      <c r="F600" s="157" t="s">
        <v>883</v>
      </c>
      <c r="G600" s="241"/>
      <c r="H600" s="241">
        <v>1200.6885</v>
      </c>
      <c r="I600" s="234">
        <f t="shared" si="11"/>
        <v>1200.6885</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244" t="s">
        <v>388</v>
      </c>
      <c r="C601" s="243" t="s">
        <v>924</v>
      </c>
      <c r="D601" s="243" t="s">
        <v>280</v>
      </c>
      <c r="E601" s="242">
        <v>1</v>
      </c>
      <c r="F601" s="158" t="s">
        <v>884</v>
      </c>
      <c r="G601" s="241"/>
      <c r="H601" s="241">
        <v>732.54629999999997</v>
      </c>
      <c r="I601" s="234">
        <f t="shared" si="11"/>
        <v>732.54629999999997</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244" t="s">
        <v>388</v>
      </c>
      <c r="C602" s="243" t="s">
        <v>924</v>
      </c>
      <c r="D602" s="243" t="s">
        <v>280</v>
      </c>
      <c r="E602" s="242">
        <v>1</v>
      </c>
      <c r="F602" s="157" t="s">
        <v>357</v>
      </c>
      <c r="G602" s="241"/>
      <c r="H602" s="241">
        <v>732.54629999999997</v>
      </c>
      <c r="I602" s="234">
        <f t="shared" si="11"/>
        <v>732.54629999999997</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383</v>
      </c>
      <c r="B603" s="244" t="s">
        <v>388</v>
      </c>
      <c r="C603" s="243" t="s">
        <v>924</v>
      </c>
      <c r="D603" s="243" t="s">
        <v>280</v>
      </c>
      <c r="E603" s="242">
        <v>1</v>
      </c>
      <c r="F603" s="157" t="s">
        <v>886</v>
      </c>
      <c r="G603" s="241"/>
      <c r="H603" s="241">
        <v>732.54629999999997</v>
      </c>
      <c r="I603" s="234">
        <f t="shared" si="11"/>
        <v>732.54629999999997</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839</v>
      </c>
      <c r="B604" s="244" t="s">
        <v>94</v>
      </c>
      <c r="C604" s="243" t="s">
        <v>924</v>
      </c>
      <c r="D604" s="243" t="s">
        <v>280</v>
      </c>
      <c r="E604" s="242">
        <v>1</v>
      </c>
      <c r="F604" s="151" t="s">
        <v>887</v>
      </c>
      <c r="G604" s="241"/>
      <c r="H604" s="241">
        <v>1200.6885</v>
      </c>
      <c r="I604" s="234">
        <f t="shared" si="11"/>
        <v>1200.6885</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244" t="s">
        <v>388</v>
      </c>
      <c r="C605" s="243" t="s">
        <v>924</v>
      </c>
      <c r="D605" s="243" t="s">
        <v>280</v>
      </c>
      <c r="E605" s="242">
        <v>1</v>
      </c>
      <c r="F605" s="156" t="s">
        <v>888</v>
      </c>
      <c r="G605" s="241"/>
      <c r="H605" s="241">
        <v>732.54629999999997</v>
      </c>
      <c r="I605" s="234">
        <f t="shared" si="11"/>
        <v>732.54629999999997</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244" t="s">
        <v>388</v>
      </c>
      <c r="C606" s="243" t="s">
        <v>924</v>
      </c>
      <c r="D606" s="243" t="s">
        <v>280</v>
      </c>
      <c r="E606" s="242">
        <v>1</v>
      </c>
      <c r="F606" s="151" t="s">
        <v>889</v>
      </c>
      <c r="G606" s="241"/>
      <c r="H606" s="241">
        <v>732.54629999999997</v>
      </c>
      <c r="I606" s="234">
        <f t="shared" si="11"/>
        <v>732.54629999999997</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383</v>
      </c>
      <c r="B607" s="244" t="s">
        <v>388</v>
      </c>
      <c r="C607" s="243" t="s">
        <v>924</v>
      </c>
      <c r="D607" s="243" t="s">
        <v>280</v>
      </c>
      <c r="E607" s="242">
        <v>1</v>
      </c>
      <c r="F607" s="157" t="s">
        <v>890</v>
      </c>
      <c r="G607" s="241"/>
      <c r="H607" s="241">
        <v>732.54629999999997</v>
      </c>
      <c r="I607" s="234">
        <f t="shared" si="11"/>
        <v>732.54629999999997</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840</v>
      </c>
      <c r="B608" s="244" t="s">
        <v>94</v>
      </c>
      <c r="C608" s="243" t="s">
        <v>924</v>
      </c>
      <c r="D608" s="243" t="s">
        <v>280</v>
      </c>
      <c r="E608" s="242">
        <v>1</v>
      </c>
      <c r="F608" s="151" t="s">
        <v>944</v>
      </c>
      <c r="G608" s="241"/>
      <c r="H608" s="241">
        <v>1200.6885</v>
      </c>
      <c r="I608" s="234">
        <f t="shared" si="11"/>
        <v>1200.6885</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244" t="s">
        <v>388</v>
      </c>
      <c r="C609" s="243" t="s">
        <v>924</v>
      </c>
      <c r="D609" s="243" t="s">
        <v>280</v>
      </c>
      <c r="E609" s="242">
        <v>1</v>
      </c>
      <c r="F609" s="158" t="s">
        <v>891</v>
      </c>
      <c r="G609" s="241"/>
      <c r="H609" s="241">
        <v>732.54629999999997</v>
      </c>
      <c r="I609" s="234">
        <f t="shared" si="11"/>
        <v>732.54629999999997</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244" t="s">
        <v>388</v>
      </c>
      <c r="C610" s="243" t="s">
        <v>924</v>
      </c>
      <c r="D610" s="243" t="s">
        <v>280</v>
      </c>
      <c r="E610" s="242">
        <v>1</v>
      </c>
      <c r="F610" s="158" t="s">
        <v>892</v>
      </c>
      <c r="G610" s="241"/>
      <c r="H610" s="241">
        <v>732.54629999999997</v>
      </c>
      <c r="I610" s="234">
        <f t="shared" si="11"/>
        <v>732.54629999999997</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383</v>
      </c>
      <c r="B611" s="244" t="s">
        <v>388</v>
      </c>
      <c r="C611" s="243" t="s">
        <v>924</v>
      </c>
      <c r="D611" s="243" t="s">
        <v>280</v>
      </c>
      <c r="E611" s="242">
        <v>1</v>
      </c>
      <c r="F611" s="157" t="s">
        <v>893</v>
      </c>
      <c r="G611" s="241"/>
      <c r="H611" s="241">
        <v>732.54629999999997</v>
      </c>
      <c r="I611" s="234">
        <f t="shared" si="11"/>
        <v>732.54629999999997</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841</v>
      </c>
      <c r="B612" s="244" t="s">
        <v>94</v>
      </c>
      <c r="C612" s="243" t="s">
        <v>924</v>
      </c>
      <c r="D612" s="243" t="s">
        <v>280</v>
      </c>
      <c r="E612" s="242">
        <v>1</v>
      </c>
      <c r="F612" s="157" t="s">
        <v>894</v>
      </c>
      <c r="G612" s="241"/>
      <c r="H612" s="241">
        <v>1200.6885</v>
      </c>
      <c r="I612" s="234">
        <f t="shared" si="11"/>
        <v>1200.6885</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244" t="s">
        <v>388</v>
      </c>
      <c r="C613" s="243" t="s">
        <v>924</v>
      </c>
      <c r="D613" s="243" t="s">
        <v>280</v>
      </c>
      <c r="E613" s="242">
        <v>1</v>
      </c>
      <c r="F613" s="157" t="s">
        <v>895</v>
      </c>
      <c r="G613" s="241"/>
      <c r="H613" s="241">
        <v>732.54629999999997</v>
      </c>
      <c r="I613" s="234">
        <f t="shared" si="11"/>
        <v>732.54629999999997</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244" t="s">
        <v>388</v>
      </c>
      <c r="C614" s="243" t="s">
        <v>924</v>
      </c>
      <c r="D614" s="243" t="s">
        <v>280</v>
      </c>
      <c r="E614" s="242">
        <v>1</v>
      </c>
      <c r="F614" s="160" t="s">
        <v>896</v>
      </c>
      <c r="G614" s="241"/>
      <c r="H614" s="241">
        <v>732.54629999999997</v>
      </c>
      <c r="I614" s="234">
        <f t="shared" si="11"/>
        <v>732.54629999999997</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383</v>
      </c>
      <c r="B615" s="244" t="s">
        <v>388</v>
      </c>
      <c r="C615" s="243" t="s">
        <v>924</v>
      </c>
      <c r="D615" s="243" t="s">
        <v>280</v>
      </c>
      <c r="E615" s="242">
        <v>1</v>
      </c>
      <c r="F615" s="157" t="s">
        <v>897</v>
      </c>
      <c r="G615" s="241"/>
      <c r="H615" s="241">
        <v>732.54629999999997</v>
      </c>
      <c r="I615" s="234">
        <f t="shared" si="11"/>
        <v>732.54629999999997</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842</v>
      </c>
      <c r="B616" s="244" t="s">
        <v>94</v>
      </c>
      <c r="C616" s="243" t="s">
        <v>924</v>
      </c>
      <c r="D616" s="243" t="s">
        <v>280</v>
      </c>
      <c r="E616" s="242">
        <v>1</v>
      </c>
      <c r="F616" s="158" t="s">
        <v>898</v>
      </c>
      <c r="G616" s="241"/>
      <c r="H616" s="241">
        <v>1200.6885</v>
      </c>
      <c r="I616" s="234">
        <f t="shared" si="11"/>
        <v>1200.6885</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244" t="s">
        <v>388</v>
      </c>
      <c r="C617" s="243" t="s">
        <v>924</v>
      </c>
      <c r="D617" s="243" t="s">
        <v>280</v>
      </c>
      <c r="E617" s="242">
        <v>1</v>
      </c>
      <c r="F617" s="158" t="s">
        <v>899</v>
      </c>
      <c r="G617" s="241"/>
      <c r="H617" s="241">
        <v>732.54629999999997</v>
      </c>
      <c r="I617" s="234">
        <f t="shared" si="11"/>
        <v>732.54629999999997</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244" t="s">
        <v>388</v>
      </c>
      <c r="C618" s="243" t="s">
        <v>924</v>
      </c>
      <c r="D618" s="243" t="s">
        <v>280</v>
      </c>
      <c r="E618" s="242">
        <v>1</v>
      </c>
      <c r="F618" s="156" t="s">
        <v>900</v>
      </c>
      <c r="G618" s="241"/>
      <c r="H618" s="241">
        <v>732.54629999999997</v>
      </c>
      <c r="I618" s="234">
        <f t="shared" si="11"/>
        <v>732.54629999999997</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383</v>
      </c>
      <c r="B619" s="244" t="s">
        <v>388</v>
      </c>
      <c r="C619" s="243" t="s">
        <v>924</v>
      </c>
      <c r="D619" s="243" t="s">
        <v>280</v>
      </c>
      <c r="E619" s="242">
        <v>1</v>
      </c>
      <c r="F619" s="157" t="s">
        <v>901</v>
      </c>
      <c r="G619" s="241"/>
      <c r="H619" s="241">
        <v>732.54629999999997</v>
      </c>
      <c r="I619" s="234">
        <f t="shared" si="11"/>
        <v>732.54629999999997</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843</v>
      </c>
      <c r="B620" s="244" t="s">
        <v>94</v>
      </c>
      <c r="C620" s="243" t="s">
        <v>924</v>
      </c>
      <c r="D620" s="243" t="s">
        <v>280</v>
      </c>
      <c r="E620" s="242">
        <v>1</v>
      </c>
      <c r="F620" s="157" t="s">
        <v>902</v>
      </c>
      <c r="G620" s="241"/>
      <c r="H620" s="241">
        <v>1200.6885</v>
      </c>
      <c r="I620" s="234">
        <f t="shared" si="11"/>
        <v>1200.6885</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244" t="s">
        <v>388</v>
      </c>
      <c r="C621" s="243" t="s">
        <v>924</v>
      </c>
      <c r="D621" s="243" t="s">
        <v>280</v>
      </c>
      <c r="E621" s="242">
        <v>1</v>
      </c>
      <c r="F621" s="157" t="s">
        <v>903</v>
      </c>
      <c r="G621" s="241"/>
      <c r="H621" s="241">
        <v>732.54629999999997</v>
      </c>
      <c r="I621" s="234">
        <f t="shared" si="11"/>
        <v>732.54629999999997</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244" t="s">
        <v>388</v>
      </c>
      <c r="C622" s="243" t="s">
        <v>924</v>
      </c>
      <c r="D622" s="243" t="s">
        <v>280</v>
      </c>
      <c r="E622" s="242">
        <v>1</v>
      </c>
      <c r="F622" s="157" t="s">
        <v>904</v>
      </c>
      <c r="G622" s="241"/>
      <c r="H622" s="241">
        <v>732.54629999999997</v>
      </c>
      <c r="I622" s="234">
        <f t="shared" si="11"/>
        <v>732.54629999999997</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383</v>
      </c>
      <c r="B623" s="244" t="s">
        <v>388</v>
      </c>
      <c r="C623" s="243" t="s">
        <v>924</v>
      </c>
      <c r="D623" s="243" t="s">
        <v>280</v>
      </c>
      <c r="E623" s="242">
        <v>1</v>
      </c>
      <c r="F623" s="157" t="s">
        <v>905</v>
      </c>
      <c r="G623" s="241"/>
      <c r="H623" s="241">
        <v>732.54629999999997</v>
      </c>
      <c r="I623" s="234">
        <f t="shared" si="11"/>
        <v>732.54629999999997</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844</v>
      </c>
      <c r="B624" s="244" t="s">
        <v>94</v>
      </c>
      <c r="C624" s="243" t="s">
        <v>924</v>
      </c>
      <c r="D624" s="243" t="s">
        <v>280</v>
      </c>
      <c r="E624" s="242">
        <v>1</v>
      </c>
      <c r="F624" s="156" t="s">
        <v>906</v>
      </c>
      <c r="G624" s="241"/>
      <c r="H624" s="241">
        <v>1200.6885</v>
      </c>
      <c r="I624" s="234">
        <f t="shared" si="11"/>
        <v>1200.6885</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244" t="s">
        <v>388</v>
      </c>
      <c r="C625" s="243" t="s">
        <v>924</v>
      </c>
      <c r="D625" s="243" t="s">
        <v>280</v>
      </c>
      <c r="E625" s="242">
        <v>1</v>
      </c>
      <c r="F625" s="157" t="s">
        <v>907</v>
      </c>
      <c r="G625" s="241"/>
      <c r="H625" s="241">
        <v>732.54629999999997</v>
      </c>
      <c r="I625" s="234">
        <f t="shared" si="11"/>
        <v>732.54629999999997</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244" t="s">
        <v>388</v>
      </c>
      <c r="C626" s="243" t="s">
        <v>924</v>
      </c>
      <c r="D626" s="243" t="s">
        <v>280</v>
      </c>
      <c r="E626" s="242">
        <v>1</v>
      </c>
      <c r="F626" s="158" t="s">
        <v>933</v>
      </c>
      <c r="G626" s="241"/>
      <c r="H626" s="241">
        <v>732.54629999999997</v>
      </c>
      <c r="I626" s="234">
        <f t="shared" si="11"/>
        <v>732.54629999999997</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383</v>
      </c>
      <c r="B627" s="244" t="s">
        <v>388</v>
      </c>
      <c r="C627" s="243" t="s">
        <v>924</v>
      </c>
      <c r="D627" s="243" t="s">
        <v>280</v>
      </c>
      <c r="E627" s="242">
        <v>1</v>
      </c>
      <c r="F627" s="157" t="s">
        <v>908</v>
      </c>
      <c r="G627" s="241"/>
      <c r="H627" s="241">
        <v>732.54629999999997</v>
      </c>
      <c r="I627" s="234">
        <f t="shared" si="11"/>
        <v>732.54629999999997</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845</v>
      </c>
      <c r="B628" s="244" t="s">
        <v>94</v>
      </c>
      <c r="C628" s="243" t="s">
        <v>924</v>
      </c>
      <c r="D628" s="243" t="s">
        <v>280</v>
      </c>
      <c r="E628" s="242">
        <v>1</v>
      </c>
      <c r="F628" s="151" t="s">
        <v>909</v>
      </c>
      <c r="G628" s="241"/>
      <c r="H628" s="241">
        <v>1200.6885</v>
      </c>
      <c r="I628" s="234">
        <f t="shared" si="11"/>
        <v>1200.6885</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244" t="s">
        <v>388</v>
      </c>
      <c r="C629" s="243" t="s">
        <v>924</v>
      </c>
      <c r="D629" s="243" t="s">
        <v>280</v>
      </c>
      <c r="E629" s="242">
        <v>1</v>
      </c>
      <c r="F629" s="157" t="s">
        <v>910</v>
      </c>
      <c r="G629" s="241"/>
      <c r="H629" s="241">
        <v>732.54629999999997</v>
      </c>
      <c r="I629" s="234">
        <f t="shared" si="11"/>
        <v>732.54629999999997</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244" t="s">
        <v>388</v>
      </c>
      <c r="C630" s="243" t="s">
        <v>924</v>
      </c>
      <c r="D630" s="243" t="s">
        <v>280</v>
      </c>
      <c r="E630" s="242">
        <v>1</v>
      </c>
      <c r="F630" s="158" t="s">
        <v>911</v>
      </c>
      <c r="G630" s="241"/>
      <c r="H630" s="241">
        <v>732.54629999999997</v>
      </c>
      <c r="I630" s="234">
        <f t="shared" si="11"/>
        <v>732.54629999999997</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383</v>
      </c>
      <c r="B631" s="244" t="s">
        <v>388</v>
      </c>
      <c r="C631" s="243" t="s">
        <v>924</v>
      </c>
      <c r="D631" s="243" t="s">
        <v>280</v>
      </c>
      <c r="E631" s="242">
        <v>1</v>
      </c>
      <c r="F631" s="151" t="s">
        <v>912</v>
      </c>
      <c r="G631" s="241"/>
      <c r="H631" s="241">
        <v>732.54629999999997</v>
      </c>
      <c r="I631" s="234">
        <f t="shared" si="11"/>
        <v>732.54629999999997</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846</v>
      </c>
      <c r="B632" s="244" t="s">
        <v>94</v>
      </c>
      <c r="C632" s="243" t="s">
        <v>924</v>
      </c>
      <c r="D632" s="243" t="s">
        <v>280</v>
      </c>
      <c r="E632" s="242">
        <v>1</v>
      </c>
      <c r="F632" s="156" t="s">
        <v>1042</v>
      </c>
      <c r="G632" s="241"/>
      <c r="H632" s="241">
        <v>1200.6885</v>
      </c>
      <c r="I632" s="234">
        <f t="shared" si="11"/>
        <v>1200.6885</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244" t="s">
        <v>388</v>
      </c>
      <c r="C633" s="243" t="s">
        <v>924</v>
      </c>
      <c r="D633" s="243" t="s">
        <v>280</v>
      </c>
      <c r="E633" s="242">
        <v>1</v>
      </c>
      <c r="F633" s="157" t="s">
        <v>914</v>
      </c>
      <c r="G633" s="241"/>
      <c r="H633" s="241">
        <v>732.54629999999997</v>
      </c>
      <c r="I633" s="234">
        <f t="shared" si="11"/>
        <v>732.54629999999997</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244" t="s">
        <v>388</v>
      </c>
      <c r="C634" s="243" t="s">
        <v>924</v>
      </c>
      <c r="D634" s="243" t="s">
        <v>280</v>
      </c>
      <c r="E634" s="242">
        <v>1</v>
      </c>
      <c r="F634" s="158" t="s">
        <v>1021</v>
      </c>
      <c r="G634" s="241"/>
      <c r="H634" s="241">
        <v>732.54629999999997</v>
      </c>
      <c r="I634" s="234">
        <f t="shared" si="11"/>
        <v>732.54629999999997</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383</v>
      </c>
      <c r="B635" s="244" t="s">
        <v>388</v>
      </c>
      <c r="C635" s="243" t="s">
        <v>924</v>
      </c>
      <c r="D635" s="243" t="s">
        <v>280</v>
      </c>
      <c r="E635" s="242">
        <v>1</v>
      </c>
      <c r="F635" s="157" t="s">
        <v>916</v>
      </c>
      <c r="G635" s="241"/>
      <c r="H635" s="241">
        <v>732.54629999999997</v>
      </c>
      <c r="I635" s="234">
        <f t="shared" si="11"/>
        <v>732.54629999999997</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847</v>
      </c>
      <c r="B636" s="244" t="s">
        <v>94</v>
      </c>
      <c r="C636" s="243" t="s">
        <v>924</v>
      </c>
      <c r="D636" s="243" t="s">
        <v>280</v>
      </c>
      <c r="E636" s="242">
        <v>1</v>
      </c>
      <c r="F636" s="158" t="s">
        <v>917</v>
      </c>
      <c r="G636" s="241"/>
      <c r="H636" s="241">
        <v>1200.6885</v>
      </c>
      <c r="I636" s="234">
        <f t="shared" si="11"/>
        <v>1200.6885</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244" t="s">
        <v>388</v>
      </c>
      <c r="C637" s="243" t="s">
        <v>924</v>
      </c>
      <c r="D637" s="243" t="s">
        <v>368</v>
      </c>
      <c r="E637" s="242">
        <v>1</v>
      </c>
      <c r="F637" s="157" t="s">
        <v>945</v>
      </c>
      <c r="G637" s="241"/>
      <c r="H637" s="241">
        <v>732.54629999999997</v>
      </c>
      <c r="I637" s="234">
        <f t="shared" si="11"/>
        <v>732.54629999999997</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244" t="s">
        <v>388</v>
      </c>
      <c r="C638" s="243" t="s">
        <v>924</v>
      </c>
      <c r="D638" s="243" t="s">
        <v>280</v>
      </c>
      <c r="E638" s="242">
        <v>1</v>
      </c>
      <c r="F638" s="157" t="s">
        <v>918</v>
      </c>
      <c r="G638" s="241"/>
      <c r="H638" s="241">
        <v>732.54629999999997</v>
      </c>
      <c r="I638" s="234">
        <f t="shared" si="11"/>
        <v>732.54629999999997</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x14ac:dyDescent="0.2">
      <c r="A639" s="155" t="s">
        <v>383</v>
      </c>
      <c r="B639" s="244" t="s">
        <v>388</v>
      </c>
      <c r="C639" s="243" t="s">
        <v>924</v>
      </c>
      <c r="D639" s="243" t="s">
        <v>280</v>
      </c>
      <c r="E639" s="242">
        <v>1</v>
      </c>
      <c r="F639" s="158" t="s">
        <v>919</v>
      </c>
      <c r="G639" s="241"/>
      <c r="H639" s="241">
        <v>732.54629999999997</v>
      </c>
      <c r="I639" s="234">
        <f t="shared" si="11"/>
        <v>732.54629999999997</v>
      </c>
      <c r="J639" s="131"/>
      <c r="K639" s="131"/>
      <c r="L639" s="131"/>
      <c r="M639" s="131"/>
      <c r="N639" s="131"/>
      <c r="O639" s="131"/>
      <c r="P639" s="131"/>
      <c r="Q639" s="131"/>
      <c r="R639" s="149"/>
      <c r="S639" s="149"/>
      <c r="T639" s="149"/>
      <c r="U639" s="149"/>
      <c r="V639" s="149"/>
      <c r="W639" s="149"/>
      <c r="X639" s="149"/>
      <c r="Y639" s="149"/>
      <c r="Z639" s="149"/>
      <c r="AA639" s="149"/>
      <c r="AB639" s="149"/>
      <c r="AC639" s="149"/>
      <c r="AD639" s="149"/>
    </row>
    <row r="640" spans="1:30" x14ac:dyDescent="0.2">
      <c r="A640" s="155" t="s">
        <v>848</v>
      </c>
      <c r="B640" s="244" t="s">
        <v>94</v>
      </c>
      <c r="C640" s="243" t="s">
        <v>924</v>
      </c>
      <c r="D640" s="243" t="s">
        <v>280</v>
      </c>
      <c r="E640" s="242">
        <v>1</v>
      </c>
      <c r="F640" s="157" t="s">
        <v>920</v>
      </c>
      <c r="G640" s="241"/>
      <c r="H640" s="241">
        <v>1200.6885</v>
      </c>
      <c r="I640" s="234">
        <f t="shared" si="11"/>
        <v>1200.6885</v>
      </c>
      <c r="J640" s="131"/>
      <c r="K640" s="131"/>
      <c r="L640" s="131"/>
      <c r="M640" s="131"/>
      <c r="N640" s="131"/>
      <c r="O640" s="131"/>
      <c r="P640" s="131"/>
      <c r="Q640" s="131"/>
      <c r="R640" s="149"/>
      <c r="S640" s="149"/>
      <c r="T640" s="149"/>
      <c r="U640" s="149"/>
      <c r="V640" s="149"/>
      <c r="W640" s="149"/>
      <c r="X640" s="149"/>
      <c r="Y640" s="149"/>
      <c r="Z640" s="149"/>
      <c r="AA640" s="149"/>
      <c r="AB640" s="149"/>
      <c r="AC640" s="149"/>
      <c r="AD640" s="149"/>
    </row>
    <row r="641" spans="1:30" x14ac:dyDescent="0.2">
      <c r="A641" s="155" t="s">
        <v>383</v>
      </c>
      <c r="B641" s="244" t="s">
        <v>388</v>
      </c>
      <c r="C641" s="243" t="s">
        <v>924</v>
      </c>
      <c r="D641" s="243" t="s">
        <v>280</v>
      </c>
      <c r="E641" s="242">
        <v>1</v>
      </c>
      <c r="F641" s="157" t="s">
        <v>921</v>
      </c>
      <c r="G641" s="241"/>
      <c r="H641" s="241">
        <v>732.54629999999997</v>
      </c>
      <c r="I641" s="234">
        <f t="shared" si="11"/>
        <v>732.54629999999997</v>
      </c>
      <c r="J641" s="131"/>
      <c r="K641" s="131"/>
      <c r="L641" s="131"/>
      <c r="M641" s="131"/>
      <c r="N641" s="131"/>
      <c r="O641" s="131"/>
      <c r="P641" s="131"/>
      <c r="Q641" s="131"/>
      <c r="R641" s="149"/>
      <c r="S641" s="149"/>
      <c r="T641" s="149"/>
      <c r="U641" s="149"/>
      <c r="V641" s="149"/>
      <c r="W641" s="149"/>
      <c r="X641" s="149"/>
      <c r="Y641" s="149"/>
      <c r="Z641" s="149"/>
      <c r="AA641" s="149"/>
      <c r="AB641" s="149"/>
      <c r="AC641" s="149"/>
      <c r="AD641" s="149"/>
    </row>
    <row r="642" spans="1:30" x14ac:dyDescent="0.2">
      <c r="A642" s="155" t="s">
        <v>383</v>
      </c>
      <c r="B642" s="244" t="s">
        <v>388</v>
      </c>
      <c r="C642" s="243" t="s">
        <v>924</v>
      </c>
      <c r="D642" s="243" t="s">
        <v>280</v>
      </c>
      <c r="E642" s="242">
        <v>1</v>
      </c>
      <c r="F642" s="156" t="s">
        <v>922</v>
      </c>
      <c r="G642" s="241"/>
      <c r="H642" s="241">
        <v>732.54629999999997</v>
      </c>
      <c r="I642" s="234">
        <f t="shared" si="11"/>
        <v>732.54629999999997</v>
      </c>
      <c r="J642" s="131"/>
      <c r="K642" s="131"/>
      <c r="L642" s="131"/>
      <c r="M642" s="131"/>
      <c r="N642" s="131"/>
      <c r="O642" s="131"/>
      <c r="P642" s="131"/>
      <c r="Q642" s="131"/>
      <c r="R642" s="149"/>
      <c r="S642" s="149"/>
      <c r="T642" s="149"/>
      <c r="U642" s="149"/>
      <c r="V642" s="149"/>
      <c r="W642" s="149"/>
      <c r="X642" s="149"/>
      <c r="Y642" s="149"/>
      <c r="Z642" s="149"/>
      <c r="AA642" s="149"/>
      <c r="AB642" s="149"/>
      <c r="AC642" s="149"/>
      <c r="AD642" s="149"/>
    </row>
    <row r="643" spans="1:30" x14ac:dyDescent="0.2">
      <c r="A643" s="155" t="s">
        <v>383</v>
      </c>
      <c r="B643" s="244" t="s">
        <v>388</v>
      </c>
      <c r="C643" s="243" t="s">
        <v>924</v>
      </c>
      <c r="D643" s="243" t="s">
        <v>280</v>
      </c>
      <c r="E643" s="242">
        <v>1</v>
      </c>
      <c r="F643" s="151" t="s">
        <v>923</v>
      </c>
      <c r="G643" s="241"/>
      <c r="H643" s="241">
        <v>732.54629999999997</v>
      </c>
      <c r="I643" s="234">
        <f t="shared" si="11"/>
        <v>732.54629999999997</v>
      </c>
      <c r="J643" s="131"/>
      <c r="K643" s="131"/>
      <c r="L643" s="131"/>
      <c r="M643" s="131"/>
      <c r="N643" s="131"/>
      <c r="O643" s="131"/>
      <c r="P643" s="131"/>
      <c r="Q643" s="131"/>
      <c r="R643" s="149"/>
      <c r="S643" s="149"/>
      <c r="T643" s="149"/>
      <c r="U643" s="149"/>
      <c r="V643" s="149"/>
      <c r="W643" s="149"/>
      <c r="X643" s="149"/>
      <c r="Y643" s="149"/>
      <c r="Z643" s="149"/>
      <c r="AA643" s="149"/>
      <c r="AB643" s="149"/>
      <c r="AC643" s="149"/>
      <c r="AD643" s="149"/>
    </row>
    <row r="644" spans="1:30" ht="38.25" x14ac:dyDescent="0.2">
      <c r="A644" s="233" t="s">
        <v>85</v>
      </c>
      <c r="B644" s="233" t="s">
        <v>86</v>
      </c>
      <c r="C644" s="232" t="s">
        <v>87</v>
      </c>
      <c r="D644" s="232" t="s">
        <v>88</v>
      </c>
      <c r="E644" s="232" t="s">
        <v>89</v>
      </c>
      <c r="F644" s="231"/>
      <c r="G644" s="232" t="s">
        <v>90</v>
      </c>
      <c r="H644" s="232" t="s">
        <v>91</v>
      </c>
      <c r="I644" s="232" t="s">
        <v>92</v>
      </c>
      <c r="J644" s="131"/>
      <c r="K644" s="131"/>
      <c r="L644" s="131"/>
      <c r="M644" s="131"/>
      <c r="N644" s="131"/>
      <c r="O644" s="131"/>
      <c r="P644" s="131"/>
      <c r="Q644" s="131"/>
      <c r="R644" s="138"/>
      <c r="S644" s="138"/>
      <c r="T644" s="138"/>
      <c r="U644" s="138"/>
      <c r="V644" s="138"/>
      <c r="W644" s="138"/>
      <c r="X644" s="138"/>
      <c r="Y644" s="138"/>
      <c r="Z644" s="138"/>
      <c r="AA644" s="138"/>
      <c r="AB644" s="138"/>
      <c r="AC644" s="138"/>
      <c r="AD644" s="138"/>
    </row>
    <row r="645" spans="1:30" x14ac:dyDescent="0.2">
      <c r="A645" s="235" t="s">
        <v>93</v>
      </c>
      <c r="B645" s="237" t="s">
        <v>94</v>
      </c>
      <c r="C645" s="236">
        <f>SUMIFS($E$136:$E$643,$B$136:$B$643,"FGS-1",$D$136:$D$643,"&lt;&gt;VAGO")</f>
        <v>86</v>
      </c>
      <c r="D645" s="236">
        <f>SUMIFS($E$136:$E$643,$B$136:$B$643,"FGS-1",$D$136:$D$643,"VAGO")</f>
        <v>2</v>
      </c>
      <c r="E645" s="236">
        <f t="shared" ref="E645:E650" si="12">C645+D645</f>
        <v>88</v>
      </c>
      <c r="F645" s="240"/>
      <c r="G645" s="234">
        <f>SUMIF($B$136:$B$643,"FGS-1",$G$136:$G$643)</f>
        <v>0</v>
      </c>
      <c r="H645" s="234">
        <f t="shared" ref="H645:H650" si="13">1200.69*C645</f>
        <v>103259.34000000001</v>
      </c>
      <c r="I645" s="234">
        <v>102058.65</v>
      </c>
      <c r="J645" s="131"/>
      <c r="K645" s="131"/>
      <c r="L645" s="131"/>
      <c r="M645" s="131"/>
      <c r="N645" s="131"/>
      <c r="O645" s="131"/>
      <c r="P645" s="131"/>
      <c r="Q645" s="131"/>
      <c r="R645" s="132"/>
      <c r="S645" s="132"/>
      <c r="T645" s="132"/>
      <c r="U645" s="132"/>
      <c r="V645" s="132"/>
      <c r="W645" s="132"/>
      <c r="X645" s="132"/>
      <c r="Y645" s="132"/>
      <c r="Z645" s="132"/>
      <c r="AA645" s="132"/>
      <c r="AB645" s="132"/>
      <c r="AC645" s="132"/>
      <c r="AD645" s="132"/>
    </row>
    <row r="646" spans="1:30" x14ac:dyDescent="0.2">
      <c r="A646" s="235" t="s">
        <v>95</v>
      </c>
      <c r="B646" s="237" t="s">
        <v>96</v>
      </c>
      <c r="C646" s="236">
        <f>SUMIFS($E$136:$E$643,$B$136:$B$643,"FGS-2",$D$136:$D$643,"&lt;&gt;VAGO")</f>
        <v>158</v>
      </c>
      <c r="D646" s="236">
        <f>SUMIFS($E$136:$E$643,$B$136:$B$643,"FGS-2",$D$136:$D$643,"VAGO")</f>
        <v>2</v>
      </c>
      <c r="E646" s="236">
        <f t="shared" si="12"/>
        <v>160</v>
      </c>
      <c r="F646" s="235"/>
      <c r="G646" s="234">
        <f>SUMIF($B$136:$B$643,"FGS-2",$G$136:$G$643)</f>
        <v>0</v>
      </c>
      <c r="H646" s="234">
        <f t="shared" si="13"/>
        <v>189709.02000000002</v>
      </c>
      <c r="I646" s="234">
        <v>184906.26</v>
      </c>
      <c r="J646" s="131"/>
      <c r="K646" s="131"/>
      <c r="L646" s="131"/>
      <c r="M646" s="131"/>
      <c r="N646" s="131"/>
      <c r="O646" s="131"/>
      <c r="P646" s="131"/>
      <c r="Q646" s="131"/>
      <c r="R646" s="132"/>
      <c r="S646" s="132"/>
      <c r="T646" s="132"/>
      <c r="U646" s="132"/>
      <c r="V646" s="132"/>
      <c r="W646" s="132"/>
      <c r="X646" s="132"/>
      <c r="Y646" s="132"/>
      <c r="Z646" s="132"/>
      <c r="AA646" s="132"/>
      <c r="AB646" s="132"/>
      <c r="AC646" s="132"/>
      <c r="AD646" s="132"/>
    </row>
    <row r="647" spans="1:30" x14ac:dyDescent="0.2">
      <c r="A647" s="235" t="s">
        <v>97</v>
      </c>
      <c r="B647" s="237" t="s">
        <v>98</v>
      </c>
      <c r="C647" s="236">
        <f>SUMIFS($E$136:$E$643,$B$136:$B$643,"FGS-3",$D$136:$D$643,"&lt;&gt;VAGO")</f>
        <v>70</v>
      </c>
      <c r="D647" s="236">
        <f>SUMIFS($E$136:$E$643,$B$136:$B$643,"FGS-3",$D$136:$D$643,"VAGO")</f>
        <v>2</v>
      </c>
      <c r="E647" s="236">
        <f t="shared" si="12"/>
        <v>72</v>
      </c>
      <c r="F647" s="235"/>
      <c r="G647" s="234">
        <f>SUMIF($B$136:$B$643,"FGS-3",$G$136:$G$643)</f>
        <v>0</v>
      </c>
      <c r="H647" s="234">
        <f t="shared" si="13"/>
        <v>84048.3</v>
      </c>
      <c r="I647" s="234">
        <v>85248.99</v>
      </c>
      <c r="J647" s="131"/>
      <c r="K647" s="131"/>
      <c r="L647" s="131"/>
      <c r="M647" s="131"/>
      <c r="N647" s="131"/>
      <c r="O647" s="131"/>
      <c r="P647" s="131"/>
      <c r="Q647" s="131"/>
      <c r="R647" s="132"/>
      <c r="S647" s="132"/>
      <c r="T647" s="132"/>
      <c r="U647" s="132"/>
      <c r="V647" s="132"/>
      <c r="W647" s="132"/>
      <c r="X647" s="132"/>
      <c r="Y647" s="132"/>
      <c r="Z647" s="132"/>
      <c r="AA647" s="132"/>
      <c r="AB647" s="132"/>
      <c r="AC647" s="132"/>
      <c r="AD647" s="132"/>
    </row>
    <row r="648" spans="1:30" x14ac:dyDescent="0.2">
      <c r="A648" s="238" t="s">
        <v>99</v>
      </c>
      <c r="B648" s="239" t="s">
        <v>100</v>
      </c>
      <c r="C648" s="236">
        <f>SUMIFS($E$136:$E$643,$B$136:$B$643,"FGA-1",$D$136:$D$643,"&lt;&gt;VAGO")</f>
        <v>90</v>
      </c>
      <c r="D648" s="236">
        <f>SUMIFS($E$136:$E$643,$B$136:$B$643,"FGA-1",$D$136:$D$643,"VAGO")</f>
        <v>2</v>
      </c>
      <c r="E648" s="236">
        <f t="shared" si="12"/>
        <v>92</v>
      </c>
      <c r="F648" s="238"/>
      <c r="G648" s="234">
        <f>SUMIF($B$136:$B$643,"FGA-1",$G$136:$G$643)</f>
        <v>0</v>
      </c>
      <c r="H648" s="234">
        <f t="shared" si="13"/>
        <v>108062.1</v>
      </c>
      <c r="I648" s="234" t="s">
        <v>926</v>
      </c>
      <c r="J648" s="131"/>
      <c r="K648" s="131"/>
      <c r="L648" s="131"/>
      <c r="M648" s="131"/>
      <c r="N648" s="131"/>
      <c r="O648" s="131"/>
      <c r="P648" s="131"/>
      <c r="Q648" s="131"/>
      <c r="R648" s="132"/>
      <c r="S648" s="132"/>
      <c r="T648" s="132"/>
      <c r="U648" s="132"/>
      <c r="V648" s="132"/>
      <c r="W648" s="132"/>
      <c r="X648" s="132"/>
      <c r="Y648" s="132"/>
      <c r="Z648" s="132"/>
      <c r="AA648" s="132"/>
      <c r="AB648" s="132"/>
      <c r="AC648" s="132"/>
      <c r="AD648" s="132"/>
    </row>
    <row r="649" spans="1:30" x14ac:dyDescent="0.2">
      <c r="A649" s="235" t="s">
        <v>101</v>
      </c>
      <c r="B649" s="237" t="s">
        <v>102</v>
      </c>
      <c r="C649" s="236">
        <f>SUMIFS($E$136:$E$643,$B$136:$B$643,"FGA-2",$D$136:$D$643,"&lt;&gt;VAGO")</f>
        <v>70</v>
      </c>
      <c r="D649" s="236">
        <f>SUMIFS($E$136:$E$643,$B$136:$B$643,"FGA-2",$D$136:$D$643,"VAGO")</f>
        <v>3</v>
      </c>
      <c r="E649" s="236">
        <f t="shared" si="12"/>
        <v>73</v>
      </c>
      <c r="F649" s="238"/>
      <c r="G649" s="234">
        <f>SUMIF($B$136:$B$643,"FGA-2",$G$136:$G$643)</f>
        <v>0</v>
      </c>
      <c r="H649" s="234">
        <f t="shared" si="13"/>
        <v>84048.3</v>
      </c>
      <c r="I649" s="234">
        <v>81646.92</v>
      </c>
      <c r="J649" s="131"/>
      <c r="K649" s="131"/>
      <c r="L649" s="131"/>
      <c r="M649" s="131"/>
      <c r="N649" s="131"/>
      <c r="O649" s="131"/>
      <c r="P649" s="131"/>
      <c r="Q649" s="131"/>
      <c r="R649" s="132"/>
      <c r="S649" s="132"/>
      <c r="T649" s="132"/>
      <c r="U649" s="132"/>
      <c r="V649" s="132"/>
      <c r="W649" s="132"/>
      <c r="X649" s="132"/>
      <c r="Y649" s="132"/>
      <c r="Z649" s="132"/>
      <c r="AA649" s="132"/>
      <c r="AB649" s="132"/>
      <c r="AC649" s="132"/>
      <c r="AD649" s="132"/>
    </row>
    <row r="650" spans="1:30" x14ac:dyDescent="0.2">
      <c r="A650" s="235" t="s">
        <v>103</v>
      </c>
      <c r="B650" s="237" t="s">
        <v>104</v>
      </c>
      <c r="C650" s="236">
        <f>SUMIFS($E$136:$E$643,$B$136:$B$643,"FGA-3",$D$136:$D$643,"&lt;&gt;VAGO")</f>
        <v>23</v>
      </c>
      <c r="D650" s="236">
        <f>SUMIFS($E$136:$E$643,$B$136:$B$643,"FGA-3",$D$136:$D$643,"VAGO")</f>
        <v>0</v>
      </c>
      <c r="E650" s="236">
        <f t="shared" si="12"/>
        <v>23</v>
      </c>
      <c r="F650" s="235"/>
      <c r="G650" s="234">
        <f>SUMIF($B$136:$B$643,"FGA-3",$G$136:$G$643)</f>
        <v>0</v>
      </c>
      <c r="H650" s="234">
        <f t="shared" si="13"/>
        <v>27615.870000000003</v>
      </c>
      <c r="I650" s="234">
        <v>27615.87</v>
      </c>
      <c r="J650" s="131"/>
      <c r="K650" s="131"/>
      <c r="L650" s="131"/>
      <c r="M650" s="131"/>
      <c r="N650" s="131"/>
      <c r="O650" s="131"/>
      <c r="P650" s="131"/>
      <c r="Q650" s="131"/>
      <c r="R650" s="138"/>
      <c r="S650" s="138"/>
      <c r="T650" s="138"/>
      <c r="U650" s="138"/>
      <c r="V650" s="138"/>
      <c r="W650" s="138"/>
      <c r="X650" s="138"/>
      <c r="Y650" s="138"/>
      <c r="Z650" s="138"/>
      <c r="AA650" s="138"/>
      <c r="AB650" s="138"/>
      <c r="AC650" s="138"/>
      <c r="AD650" s="138"/>
    </row>
    <row r="651" spans="1:30" ht="25.5" x14ac:dyDescent="0.2">
      <c r="A651" s="233" t="s">
        <v>105</v>
      </c>
      <c r="B651" s="231"/>
      <c r="C651" s="232">
        <f>SUM(C645:C650)</f>
        <v>497</v>
      </c>
      <c r="D651" s="232">
        <f>SUM(D645:D650)</f>
        <v>11</v>
      </c>
      <c r="E651" s="232">
        <f>SUM(E645:E650)</f>
        <v>508</v>
      </c>
      <c r="F651" s="231"/>
      <c r="G651" s="230">
        <f>SUM(G645:G650)</f>
        <v>0</v>
      </c>
      <c r="H651" s="230">
        <f>SUM(H645:H650)</f>
        <v>596742.93000000005</v>
      </c>
      <c r="I651" s="230">
        <f>SUM(I645:I650)</f>
        <v>481476.69</v>
      </c>
      <c r="J651" s="131"/>
      <c r="K651" s="131"/>
      <c r="L651" s="131"/>
      <c r="M651" s="131"/>
      <c r="N651" s="131"/>
      <c r="O651" s="131"/>
      <c r="P651" s="131"/>
      <c r="Q651" s="131"/>
      <c r="R651" s="138"/>
      <c r="S651" s="138"/>
      <c r="T651" s="138"/>
      <c r="U651" s="138"/>
      <c r="V651" s="138"/>
      <c r="W651" s="138"/>
      <c r="X651" s="138"/>
      <c r="Y651" s="138"/>
      <c r="Z651" s="138"/>
      <c r="AA651" s="138"/>
      <c r="AB651" s="138"/>
      <c r="AC651" s="138"/>
      <c r="AD651" s="138"/>
    </row>
    <row r="652" spans="1:30" ht="33" customHeight="1" x14ac:dyDescent="0.2">
      <c r="A652" s="130"/>
      <c r="B652" s="130"/>
      <c r="C652" s="130"/>
      <c r="D652" s="130"/>
      <c r="E652" s="130"/>
      <c r="F652" s="130"/>
      <c r="G652" s="130"/>
      <c r="H652" s="130"/>
      <c r="I652" s="129"/>
      <c r="J652" s="129"/>
      <c r="K652" s="133"/>
      <c r="L652" s="129"/>
      <c r="M652" s="129"/>
      <c r="N652" s="129"/>
      <c r="O652" s="129"/>
      <c r="P652" s="129"/>
      <c r="Q652" s="129"/>
      <c r="R652" s="132"/>
      <c r="S652" s="132"/>
      <c r="T652" s="132"/>
      <c r="U652" s="132"/>
      <c r="V652" s="132"/>
      <c r="W652" s="132"/>
      <c r="X652" s="132"/>
      <c r="Y652" s="132"/>
      <c r="Z652" s="132"/>
      <c r="AA652" s="132"/>
      <c r="AB652" s="132"/>
      <c r="AC652" s="132"/>
      <c r="AD652" s="132"/>
    </row>
    <row r="653" spans="1:30" ht="45" x14ac:dyDescent="0.2">
      <c r="A653" s="137"/>
      <c r="B653" s="137"/>
      <c r="C653" s="136" t="s">
        <v>106</v>
      </c>
      <c r="D653" s="136" t="s">
        <v>107</v>
      </c>
      <c r="E653" s="136" t="s">
        <v>108</v>
      </c>
      <c r="F653" s="135"/>
      <c r="G653" s="136" t="s">
        <v>109</v>
      </c>
      <c r="H653" s="136" t="s">
        <v>110</v>
      </c>
      <c r="I653" s="136" t="s">
        <v>111</v>
      </c>
      <c r="J653" s="129"/>
      <c r="K653" s="133"/>
      <c r="L653" s="129"/>
      <c r="M653" s="129"/>
      <c r="N653" s="129"/>
      <c r="O653" s="129"/>
      <c r="P653" s="129"/>
      <c r="Q653" s="129"/>
      <c r="R653" s="132"/>
      <c r="S653" s="132"/>
      <c r="T653" s="132"/>
      <c r="U653" s="132"/>
      <c r="V653" s="132"/>
      <c r="W653" s="132"/>
      <c r="X653" s="132"/>
      <c r="Y653" s="132"/>
      <c r="Z653" s="132"/>
      <c r="AA653" s="132"/>
      <c r="AB653" s="132"/>
      <c r="AC653" s="132"/>
      <c r="AD653" s="132"/>
    </row>
    <row r="654" spans="1:30" ht="30" x14ac:dyDescent="0.2">
      <c r="A654" s="137" t="s">
        <v>112</v>
      </c>
      <c r="B654" s="135"/>
      <c r="C654" s="136">
        <f>SUM(C81+C132+C651)</f>
        <v>594</v>
      </c>
      <c r="D654" s="136">
        <f>SUM(D81+D132+D651)</f>
        <v>12</v>
      </c>
      <c r="E654" s="136">
        <f>SUM(E81+E132+E651)</f>
        <v>606</v>
      </c>
      <c r="F654" s="135"/>
      <c r="G654" s="134">
        <f>SUM(H81+G132+G651)</f>
        <v>61163.877592000004</v>
      </c>
      <c r="H654" s="134">
        <f>SUM(I81+H132+H651)</f>
        <v>953667.45980800001</v>
      </c>
      <c r="I654" s="134">
        <f>SUM(J81+I132+I651)</f>
        <v>899565.09740000009</v>
      </c>
      <c r="J654" s="129"/>
      <c r="K654" s="133"/>
      <c r="L654" s="129"/>
      <c r="M654" s="129"/>
      <c r="N654" s="129"/>
      <c r="O654" s="129"/>
      <c r="P654" s="129"/>
      <c r="Q654" s="129"/>
      <c r="R654" s="132"/>
      <c r="S654" s="132"/>
      <c r="T654" s="132"/>
      <c r="U654" s="132"/>
      <c r="V654" s="132"/>
      <c r="W654" s="132"/>
      <c r="X654" s="132"/>
      <c r="Y654" s="132"/>
      <c r="Z654" s="132"/>
      <c r="AA654" s="132"/>
      <c r="AB654" s="132"/>
      <c r="AC654" s="132"/>
      <c r="AD654" s="132"/>
    </row>
    <row r="655" spans="1:30" ht="30" customHeight="1" x14ac:dyDescent="0.2">
      <c r="A655" s="130"/>
      <c r="B655" s="130"/>
      <c r="C655" s="130"/>
      <c r="D655" s="130"/>
      <c r="E655" s="130"/>
      <c r="F655" s="130"/>
      <c r="G655" s="130"/>
      <c r="H655" s="130"/>
      <c r="I655" s="129"/>
      <c r="J655" s="129"/>
      <c r="K655" s="133"/>
      <c r="L655" s="129"/>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87" t="s">
        <v>113</v>
      </c>
      <c r="B656" s="282"/>
      <c r="C656" s="282"/>
      <c r="D656" s="282"/>
      <c r="E656" s="282"/>
      <c r="F656" s="283"/>
      <c r="G656" s="131"/>
      <c r="H656" s="130"/>
      <c r="I656" s="130"/>
      <c r="J656" s="130"/>
      <c r="K656" s="131"/>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88" t="s">
        <v>114</v>
      </c>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88" t="s">
        <v>115</v>
      </c>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4" t="s">
        <v>116</v>
      </c>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4" t="s">
        <v>117</v>
      </c>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4" t="s">
        <v>118</v>
      </c>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4"/>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x14ac:dyDescent="0.2">
      <c r="A663" s="294"/>
      <c r="B663" s="282"/>
      <c r="C663" s="282"/>
      <c r="D663" s="282"/>
      <c r="E663" s="282"/>
      <c r="F663" s="283"/>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x14ac:dyDescent="0.2">
      <c r="A664" s="293"/>
      <c r="B664" s="282"/>
      <c r="C664" s="282"/>
      <c r="D664" s="282"/>
      <c r="E664" s="282"/>
      <c r="F664" s="283"/>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93"/>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93"/>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93"/>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93"/>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ht="32.25" customHeight="1" x14ac:dyDescent="0.2">
      <c r="A669" s="295"/>
      <c r="B669" s="290"/>
      <c r="C669" s="290"/>
      <c r="D669" s="290"/>
      <c r="E669" s="290"/>
      <c r="F669" s="290"/>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7" t="s">
        <v>119</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96" t="s">
        <v>120</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121</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122</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123</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124</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125</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126</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127</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128</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129</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130</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131</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132</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133</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134</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135</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136</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137</v>
      </c>
      <c r="B688" s="282"/>
      <c r="C688" s="282"/>
      <c r="D688" s="282"/>
      <c r="E688" s="282"/>
      <c r="F688" s="283"/>
      <c r="G688" s="131"/>
      <c r="H688" s="130"/>
      <c r="I688" s="130"/>
      <c r="J688" s="130"/>
      <c r="K688" s="130"/>
      <c r="L688" s="130"/>
      <c r="M688" s="129"/>
      <c r="N688" s="129"/>
      <c r="O688" s="129"/>
      <c r="P688" s="129"/>
      <c r="Q688" s="129"/>
      <c r="R688" s="132"/>
      <c r="S688" s="132"/>
      <c r="T688" s="132"/>
      <c r="U688" s="132"/>
      <c r="V688" s="132"/>
      <c r="W688" s="132"/>
      <c r="X688" s="132"/>
      <c r="Y688" s="132"/>
      <c r="Z688" s="132"/>
      <c r="AA688" s="132"/>
      <c r="AB688" s="132"/>
      <c r="AC688" s="132"/>
      <c r="AD688" s="132"/>
    </row>
    <row r="689" spans="1:30" x14ac:dyDescent="0.2">
      <c r="A689" s="281" t="s">
        <v>138</v>
      </c>
      <c r="B689" s="282"/>
      <c r="C689" s="282"/>
      <c r="D689" s="282"/>
      <c r="E689" s="282"/>
      <c r="F689" s="283"/>
      <c r="G689" s="131"/>
      <c r="H689" s="130"/>
      <c r="I689" s="130"/>
      <c r="J689" s="130"/>
      <c r="K689" s="130"/>
      <c r="L689" s="130"/>
      <c r="M689" s="129"/>
      <c r="N689" s="129"/>
      <c r="O689" s="129"/>
      <c r="P689" s="129"/>
      <c r="Q689" s="129"/>
      <c r="R689" s="132"/>
      <c r="S689" s="132"/>
      <c r="T689" s="132"/>
      <c r="U689" s="132"/>
      <c r="V689" s="132"/>
      <c r="W689" s="132"/>
      <c r="X689" s="132"/>
      <c r="Y689" s="132"/>
      <c r="Z689" s="132"/>
      <c r="AA689" s="132"/>
      <c r="AB689" s="132"/>
      <c r="AC689" s="132"/>
      <c r="AD689" s="132"/>
    </row>
    <row r="690" spans="1:30" x14ac:dyDescent="0.2">
      <c r="A690" s="281" t="s">
        <v>139</v>
      </c>
      <c r="B690" s="282"/>
      <c r="C690" s="282"/>
      <c r="D690" s="282"/>
      <c r="E690" s="282"/>
      <c r="F690" s="283"/>
      <c r="G690" s="131"/>
      <c r="H690" s="130"/>
      <c r="I690" s="130"/>
      <c r="J690" s="130"/>
      <c r="K690" s="130"/>
      <c r="L690" s="130"/>
      <c r="M690" s="129"/>
      <c r="N690" s="129"/>
      <c r="O690" s="129"/>
      <c r="P690" s="129"/>
      <c r="Q690" s="129"/>
      <c r="R690" s="132"/>
      <c r="S690" s="132"/>
      <c r="T690" s="132"/>
      <c r="U690" s="132"/>
      <c r="V690" s="132"/>
      <c r="W690" s="132"/>
      <c r="X690" s="132"/>
      <c r="Y690" s="132"/>
      <c r="Z690" s="132"/>
      <c r="AA690" s="132"/>
      <c r="AB690" s="132"/>
      <c r="AC690" s="132"/>
      <c r="AD690" s="132"/>
    </row>
    <row r="691" spans="1:30" x14ac:dyDescent="0.2">
      <c r="A691" s="281" t="s">
        <v>140</v>
      </c>
      <c r="B691" s="282"/>
      <c r="C691" s="282"/>
      <c r="D691" s="282"/>
      <c r="E691" s="282"/>
      <c r="F691" s="283"/>
      <c r="G691" s="131"/>
      <c r="H691" s="130"/>
      <c r="I691" s="130"/>
      <c r="J691" s="130"/>
      <c r="K691" s="130"/>
      <c r="L691" s="130"/>
      <c r="M691" s="129"/>
      <c r="N691" s="129"/>
      <c r="O691" s="129"/>
      <c r="P691" s="129"/>
      <c r="Q691" s="129"/>
      <c r="R691" s="132"/>
      <c r="S691" s="132"/>
      <c r="T691" s="132"/>
      <c r="U691" s="132"/>
      <c r="V691" s="132"/>
      <c r="W691" s="132"/>
      <c r="X691" s="132"/>
      <c r="Y691" s="132"/>
      <c r="Z691" s="132"/>
      <c r="AA691" s="132"/>
      <c r="AB691" s="132"/>
      <c r="AC691" s="132"/>
      <c r="AD691" s="132"/>
    </row>
    <row r="692" spans="1:30" x14ac:dyDescent="0.2">
      <c r="A692" s="281" t="s">
        <v>141</v>
      </c>
      <c r="B692" s="282"/>
      <c r="C692" s="282"/>
      <c r="D692" s="282"/>
      <c r="E692" s="282"/>
      <c r="F692" s="283"/>
      <c r="G692" s="131"/>
      <c r="H692" s="130"/>
      <c r="I692" s="130"/>
      <c r="J692" s="130"/>
      <c r="K692" s="130"/>
      <c r="L692" s="130"/>
      <c r="M692" s="129"/>
      <c r="N692" s="129"/>
      <c r="O692" s="129"/>
      <c r="P692" s="129"/>
      <c r="Q692" s="129"/>
      <c r="R692" s="132"/>
      <c r="S692" s="132"/>
      <c r="T692" s="132"/>
      <c r="U692" s="132"/>
      <c r="V692" s="132"/>
      <c r="W692" s="132"/>
      <c r="X692" s="132"/>
      <c r="Y692" s="132"/>
      <c r="Z692" s="132"/>
      <c r="AA692" s="132"/>
      <c r="AB692" s="132"/>
      <c r="AC692" s="132"/>
      <c r="AD692" s="132"/>
    </row>
    <row r="693" spans="1:30" x14ac:dyDescent="0.2">
      <c r="A693" s="281" t="s">
        <v>142</v>
      </c>
      <c r="B693" s="282"/>
      <c r="C693" s="282"/>
      <c r="D693" s="282"/>
      <c r="E693" s="282"/>
      <c r="F693" s="283"/>
      <c r="G693" s="131"/>
      <c r="H693" s="130"/>
      <c r="I693" s="130"/>
      <c r="J693" s="130"/>
      <c r="K693" s="130"/>
      <c r="L693" s="130"/>
      <c r="M693" s="129"/>
      <c r="N693" s="129"/>
      <c r="O693" s="129"/>
      <c r="P693" s="129"/>
      <c r="Q693" s="129"/>
      <c r="R693" s="132"/>
      <c r="S693" s="132"/>
      <c r="T693" s="132"/>
      <c r="U693" s="132"/>
      <c r="V693" s="132"/>
      <c r="W693" s="132"/>
      <c r="X693" s="132"/>
      <c r="Y693" s="132"/>
      <c r="Z693" s="132"/>
      <c r="AA693" s="132"/>
      <c r="AB693" s="132"/>
      <c r="AC693" s="132"/>
      <c r="AD693" s="132"/>
    </row>
    <row r="694" spans="1:30" x14ac:dyDescent="0.2">
      <c r="A694" s="281" t="s">
        <v>143</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144</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145</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146</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147</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148</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149</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150</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151</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152</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153</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154</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x14ac:dyDescent="0.2">
      <c r="A706" s="281" t="s">
        <v>155</v>
      </c>
      <c r="B706" s="282"/>
      <c r="C706" s="282"/>
      <c r="D706" s="282"/>
      <c r="E706" s="282"/>
      <c r="F706" s="283"/>
      <c r="G706" s="131"/>
      <c r="H706" s="130"/>
      <c r="I706" s="130"/>
      <c r="J706" s="130"/>
      <c r="K706" s="130"/>
      <c r="L706" s="130"/>
      <c r="M706" s="129"/>
      <c r="N706" s="129"/>
      <c r="O706" s="129"/>
      <c r="P706" s="129"/>
      <c r="Q706" s="129"/>
      <c r="R706" s="127"/>
      <c r="S706" s="127"/>
      <c r="T706" s="127"/>
      <c r="U706" s="127"/>
      <c r="V706" s="127"/>
      <c r="W706" s="127"/>
      <c r="X706" s="127"/>
      <c r="Y706" s="127"/>
      <c r="Z706" s="127"/>
      <c r="AA706" s="127"/>
      <c r="AB706" s="127"/>
      <c r="AC706" s="127"/>
      <c r="AD706" s="127"/>
    </row>
    <row r="707" spans="1:30" x14ac:dyDescent="0.2">
      <c r="A707" s="281" t="s">
        <v>156</v>
      </c>
      <c r="B707" s="282"/>
      <c r="C707" s="282"/>
      <c r="D707" s="282"/>
      <c r="E707" s="282"/>
      <c r="F707" s="283"/>
      <c r="G707" s="131"/>
      <c r="H707" s="130"/>
      <c r="I707" s="130"/>
      <c r="J707" s="130"/>
      <c r="K707" s="130"/>
      <c r="L707" s="130"/>
      <c r="M707" s="129"/>
      <c r="N707" s="129"/>
      <c r="O707" s="129"/>
      <c r="P707" s="129"/>
      <c r="Q707" s="129"/>
      <c r="R707" s="127"/>
      <c r="S707" s="127"/>
      <c r="T707" s="127"/>
      <c r="U707" s="127"/>
      <c r="V707" s="127"/>
      <c r="W707" s="127"/>
      <c r="X707" s="127"/>
      <c r="Y707" s="127"/>
      <c r="Z707" s="127"/>
      <c r="AA707" s="127"/>
      <c r="AB707" s="127"/>
      <c r="AC707" s="127"/>
      <c r="AD707" s="127"/>
    </row>
    <row r="708" spans="1:30" x14ac:dyDescent="0.2">
      <c r="A708" s="281" t="s">
        <v>157</v>
      </c>
      <c r="B708" s="282"/>
      <c r="C708" s="282"/>
      <c r="D708" s="282"/>
      <c r="E708" s="282"/>
      <c r="F708" s="283"/>
      <c r="G708" s="131"/>
      <c r="H708" s="130"/>
      <c r="I708" s="130"/>
      <c r="J708" s="130"/>
      <c r="K708" s="130"/>
      <c r="L708" s="130"/>
      <c r="M708" s="129"/>
      <c r="N708" s="129"/>
      <c r="O708" s="129"/>
      <c r="P708" s="129"/>
      <c r="Q708" s="129"/>
      <c r="R708" s="127"/>
      <c r="S708" s="127"/>
      <c r="T708" s="127"/>
      <c r="U708" s="127"/>
      <c r="V708" s="127"/>
      <c r="W708" s="127"/>
      <c r="X708" s="127"/>
      <c r="Y708" s="127"/>
      <c r="Z708" s="127"/>
      <c r="AA708" s="127"/>
      <c r="AB708" s="127"/>
      <c r="AC708" s="127"/>
      <c r="AD708" s="127"/>
    </row>
    <row r="709" spans="1:30" x14ac:dyDescent="0.2">
      <c r="A709" s="281" t="s">
        <v>158</v>
      </c>
      <c r="B709" s="282"/>
      <c r="C709" s="282"/>
      <c r="D709" s="282"/>
      <c r="E709" s="282"/>
      <c r="F709" s="283"/>
      <c r="G709" s="131"/>
      <c r="H709" s="130"/>
      <c r="I709" s="130"/>
      <c r="J709" s="130"/>
      <c r="K709" s="130"/>
      <c r="L709" s="130"/>
      <c r="M709" s="129"/>
      <c r="N709" s="129"/>
      <c r="O709" s="129"/>
      <c r="P709" s="129"/>
      <c r="Q709" s="129"/>
      <c r="R709" s="127"/>
      <c r="S709" s="127"/>
      <c r="T709" s="127"/>
      <c r="U709" s="127"/>
      <c r="V709" s="127"/>
      <c r="W709" s="127"/>
      <c r="X709" s="127"/>
      <c r="Y709" s="127"/>
      <c r="Z709" s="127"/>
      <c r="AA709" s="127"/>
      <c r="AB709" s="127"/>
      <c r="AC709" s="127"/>
      <c r="AD709" s="127"/>
    </row>
    <row r="710" spans="1:30" x14ac:dyDescent="0.2">
      <c r="A710" s="281" t="s">
        <v>159</v>
      </c>
      <c r="B710" s="282"/>
      <c r="C710" s="282"/>
      <c r="D710" s="282"/>
      <c r="E710" s="282"/>
      <c r="F710" s="283"/>
      <c r="G710" s="131"/>
      <c r="H710" s="130"/>
      <c r="I710" s="130"/>
      <c r="J710" s="130"/>
      <c r="K710" s="130"/>
      <c r="L710" s="130"/>
      <c r="M710" s="129"/>
      <c r="N710" s="129"/>
      <c r="O710" s="129"/>
      <c r="P710" s="129"/>
      <c r="Q710" s="129"/>
      <c r="R710" s="127"/>
      <c r="S710" s="127"/>
      <c r="T710" s="127"/>
      <c r="U710" s="127"/>
      <c r="V710" s="127"/>
      <c r="W710" s="127"/>
      <c r="X710" s="127"/>
      <c r="Y710" s="127"/>
      <c r="Z710" s="127"/>
      <c r="AA710" s="127"/>
      <c r="AB710" s="127"/>
      <c r="AC710" s="127"/>
      <c r="AD710" s="127"/>
    </row>
    <row r="711" spans="1:30" x14ac:dyDescent="0.2">
      <c r="A711" s="281" t="s">
        <v>160</v>
      </c>
      <c r="B711" s="282"/>
      <c r="C711" s="282"/>
      <c r="D711" s="282"/>
      <c r="E711" s="282"/>
      <c r="F711" s="283"/>
      <c r="G711" s="131"/>
      <c r="H711" s="130"/>
      <c r="I711" s="130"/>
      <c r="J711" s="130"/>
      <c r="K711" s="130"/>
      <c r="L711" s="130"/>
      <c r="M711" s="129"/>
      <c r="N711" s="129"/>
      <c r="O711" s="129"/>
      <c r="P711" s="129"/>
      <c r="Q711" s="129"/>
      <c r="R711" s="127"/>
      <c r="S711" s="127"/>
      <c r="T711" s="127"/>
      <c r="U711" s="127"/>
      <c r="V711" s="127"/>
      <c r="W711" s="127"/>
      <c r="X711" s="127"/>
      <c r="Y711" s="127"/>
      <c r="Z711" s="127"/>
      <c r="AA711" s="127"/>
      <c r="AB711" s="127"/>
      <c r="AC711" s="127"/>
      <c r="AD711" s="127"/>
    </row>
    <row r="712" spans="1:30" ht="14.25" x14ac:dyDescent="0.2">
      <c r="A712" s="281" t="s">
        <v>161</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162</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163</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164</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165</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166</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167</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168</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169</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170</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171</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172</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173</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174</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281" t="s">
        <v>175</v>
      </c>
      <c r="B726" s="282"/>
      <c r="C726" s="282"/>
      <c r="D726" s="282"/>
      <c r="E726" s="282"/>
      <c r="F726" s="283"/>
      <c r="G726" s="128"/>
      <c r="H726" s="128"/>
      <c r="I726" s="128"/>
      <c r="J726" s="128"/>
      <c r="K726" s="128"/>
      <c r="L726" s="128"/>
      <c r="M726" s="128"/>
      <c r="N726" s="128"/>
      <c r="O726" s="128"/>
      <c r="P726" s="128"/>
      <c r="Q726" s="128"/>
      <c r="R726" s="127"/>
      <c r="S726" s="127"/>
      <c r="T726" s="127"/>
      <c r="U726" s="127"/>
      <c r="V726" s="127"/>
      <c r="W726" s="127"/>
      <c r="X726" s="127"/>
      <c r="Y726" s="127"/>
      <c r="Z726" s="127"/>
      <c r="AA726" s="127"/>
      <c r="AB726" s="127"/>
      <c r="AC726" s="127"/>
      <c r="AD726" s="127"/>
    </row>
    <row r="727" spans="1:30" ht="14.25" x14ac:dyDescent="0.2">
      <c r="A727" s="281" t="s">
        <v>176</v>
      </c>
      <c r="B727" s="282"/>
      <c r="C727" s="282"/>
      <c r="D727" s="282"/>
      <c r="E727" s="282"/>
      <c r="F727" s="283"/>
      <c r="G727" s="128"/>
      <c r="H727" s="128"/>
      <c r="I727" s="128"/>
      <c r="J727" s="128"/>
      <c r="K727" s="128"/>
      <c r="L727" s="128"/>
      <c r="M727" s="128"/>
      <c r="N727" s="128"/>
      <c r="O727" s="128"/>
      <c r="P727" s="128"/>
      <c r="Q727" s="128"/>
      <c r="R727" s="127"/>
      <c r="S727" s="127"/>
      <c r="T727" s="127"/>
      <c r="U727" s="127"/>
      <c r="V727" s="127"/>
      <c r="W727" s="127"/>
      <c r="X727" s="127"/>
      <c r="Y727" s="127"/>
      <c r="Z727" s="127"/>
      <c r="AA727" s="127"/>
      <c r="AB727" s="127"/>
      <c r="AC727" s="127"/>
      <c r="AD727" s="127"/>
    </row>
    <row r="728" spans="1:30" ht="14.25" x14ac:dyDescent="0.2">
      <c r="A728" s="281" t="s">
        <v>177</v>
      </c>
      <c r="B728" s="282"/>
      <c r="C728" s="282"/>
      <c r="D728" s="282"/>
      <c r="E728" s="282"/>
      <c r="F728" s="283"/>
      <c r="G728" s="128"/>
      <c r="H728" s="128"/>
      <c r="I728" s="128"/>
      <c r="J728" s="128"/>
      <c r="K728" s="128"/>
      <c r="L728" s="128"/>
      <c r="M728" s="128"/>
      <c r="N728" s="128"/>
      <c r="O728" s="128"/>
      <c r="P728" s="128"/>
      <c r="Q728" s="128"/>
      <c r="R728" s="127"/>
      <c r="S728" s="127"/>
      <c r="T728" s="127"/>
      <c r="U728" s="127"/>
      <c r="V728" s="127"/>
      <c r="W728" s="127"/>
      <c r="X728" s="127"/>
      <c r="Y728" s="127"/>
      <c r="Z728" s="127"/>
      <c r="AA728" s="127"/>
      <c r="AB728" s="127"/>
      <c r="AC728" s="127"/>
      <c r="AD728" s="127"/>
    </row>
    <row r="729" spans="1:30" ht="14.25" x14ac:dyDescent="0.2">
      <c r="A729" s="281" t="s">
        <v>178</v>
      </c>
      <c r="B729" s="282"/>
      <c r="C729" s="282"/>
      <c r="D729" s="282"/>
      <c r="E729" s="282"/>
      <c r="F729" s="283"/>
      <c r="G729" s="128"/>
      <c r="H729" s="128"/>
      <c r="I729" s="128"/>
      <c r="J729" s="128"/>
      <c r="K729" s="128"/>
      <c r="L729" s="128"/>
      <c r="M729" s="128"/>
      <c r="N729" s="128"/>
      <c r="O729" s="128"/>
      <c r="P729" s="128"/>
      <c r="Q729" s="128"/>
      <c r="R729" s="127"/>
      <c r="S729" s="127"/>
      <c r="T729" s="127"/>
      <c r="U729" s="127"/>
      <c r="V729" s="127"/>
      <c r="W729" s="127"/>
      <c r="X729" s="127"/>
      <c r="Y729" s="127"/>
      <c r="Z729" s="127"/>
      <c r="AA729" s="127"/>
      <c r="AB729" s="127"/>
      <c r="AC729" s="127"/>
      <c r="AD729" s="127"/>
    </row>
    <row r="730" spans="1:30" ht="14.25" x14ac:dyDescent="0.2">
      <c r="A730" s="281" t="s">
        <v>179</v>
      </c>
      <c r="B730" s="282"/>
      <c r="C730" s="282"/>
      <c r="D730" s="282"/>
      <c r="E730" s="282"/>
      <c r="F730" s="283"/>
      <c r="G730" s="128"/>
      <c r="H730" s="128"/>
      <c r="I730" s="128"/>
      <c r="J730" s="128"/>
      <c r="K730" s="128"/>
      <c r="L730" s="128"/>
      <c r="M730" s="128"/>
      <c r="N730" s="128"/>
      <c r="O730" s="128"/>
      <c r="P730" s="128"/>
      <c r="Q730" s="128"/>
      <c r="R730" s="127"/>
      <c r="S730" s="127"/>
      <c r="T730" s="127"/>
      <c r="U730" s="127"/>
      <c r="V730" s="127"/>
      <c r="W730" s="127"/>
      <c r="X730" s="127"/>
      <c r="Y730" s="127"/>
      <c r="Z730" s="127"/>
      <c r="AA730" s="127"/>
      <c r="AB730" s="127"/>
      <c r="AC730" s="127"/>
      <c r="AD730" s="127"/>
    </row>
    <row r="731" spans="1:30" ht="14.25" x14ac:dyDescent="0.2">
      <c r="A731" s="281" t="s">
        <v>180</v>
      </c>
      <c r="B731" s="282"/>
      <c r="C731" s="282"/>
      <c r="D731" s="282"/>
      <c r="E731" s="282"/>
      <c r="F731" s="283"/>
      <c r="G731" s="128"/>
      <c r="H731" s="128"/>
      <c r="I731" s="128"/>
      <c r="J731" s="128"/>
      <c r="K731" s="128"/>
      <c r="L731" s="128"/>
      <c r="M731" s="128"/>
      <c r="N731" s="128"/>
      <c r="O731" s="128"/>
      <c r="P731" s="128"/>
      <c r="Q731" s="128"/>
      <c r="R731" s="127"/>
      <c r="S731" s="127"/>
      <c r="T731" s="127"/>
      <c r="U731" s="127"/>
      <c r="V731" s="127"/>
      <c r="W731" s="127"/>
      <c r="X731" s="127"/>
      <c r="Y731" s="127"/>
      <c r="Z731" s="127"/>
      <c r="AA731" s="127"/>
      <c r="AB731" s="127"/>
      <c r="AC731" s="127"/>
      <c r="AD731" s="127"/>
    </row>
    <row r="732" spans="1:30" ht="14.25" x14ac:dyDescent="0.2">
      <c r="A732" s="126"/>
      <c r="B732" s="126"/>
      <c r="C732" s="126"/>
      <c r="D732" s="126"/>
      <c r="E732" s="126"/>
      <c r="F732" s="126"/>
      <c r="G732" s="126"/>
      <c r="H732" s="126"/>
      <c r="I732" s="126"/>
      <c r="J732" s="126"/>
      <c r="K732" s="126"/>
      <c r="L732" s="126"/>
      <c r="M732" s="126"/>
      <c r="N732" s="126"/>
      <c r="O732" s="126"/>
      <c r="P732" s="126"/>
      <c r="Q732" s="126"/>
    </row>
    <row r="733" spans="1:30" ht="14.25" x14ac:dyDescent="0.2">
      <c r="A733" s="126"/>
      <c r="B733" s="126"/>
      <c r="C733" s="126"/>
      <c r="D733" s="126"/>
      <c r="E733" s="126"/>
      <c r="F733" s="126"/>
      <c r="G733" s="126"/>
      <c r="H733" s="126"/>
      <c r="I733" s="126"/>
      <c r="J733" s="126"/>
      <c r="K733" s="126"/>
      <c r="L733" s="126"/>
      <c r="M733" s="126"/>
      <c r="N733" s="126"/>
      <c r="O733" s="126"/>
      <c r="P733" s="126"/>
      <c r="Q733" s="126"/>
    </row>
    <row r="734" spans="1:30" ht="14.25" x14ac:dyDescent="0.2">
      <c r="A734" s="126"/>
      <c r="B734" s="126"/>
      <c r="C734" s="126"/>
      <c r="D734" s="126"/>
      <c r="E734" s="126"/>
      <c r="F734" s="126"/>
      <c r="G734" s="126"/>
      <c r="H734" s="126"/>
      <c r="I734" s="126"/>
      <c r="J734" s="126"/>
      <c r="K734" s="126"/>
      <c r="L734" s="126"/>
      <c r="M734" s="126"/>
      <c r="N734" s="126"/>
      <c r="O734" s="126"/>
      <c r="P734" s="126"/>
      <c r="Q734" s="126"/>
    </row>
    <row r="735" spans="1:30" ht="14.25" x14ac:dyDescent="0.2">
      <c r="A735" s="126"/>
      <c r="B735" s="126"/>
      <c r="C735" s="126"/>
      <c r="D735" s="126"/>
      <c r="E735" s="126"/>
      <c r="F735" s="126"/>
      <c r="G735" s="126"/>
      <c r="H735" s="126"/>
      <c r="I735" s="126"/>
      <c r="J735" s="126"/>
      <c r="K735" s="126"/>
      <c r="L735" s="126"/>
      <c r="M735" s="126"/>
      <c r="N735" s="126"/>
      <c r="O735" s="126"/>
      <c r="P735" s="126"/>
      <c r="Q735" s="126"/>
    </row>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row r="1546" ht="14.25" x14ac:dyDescent="0.2"/>
    <row r="1547" ht="14.25" x14ac:dyDescent="0.2"/>
    <row r="1548" ht="14.25" x14ac:dyDescent="0.2"/>
    <row r="1549" ht="14.25" x14ac:dyDescent="0.2"/>
    <row r="1550" ht="14.25" x14ac:dyDescent="0.2"/>
    <row r="1551" ht="14.25" x14ac:dyDescent="0.2"/>
  </sheetData>
  <mergeCells count="83">
    <mergeCell ref="A703:F703"/>
    <mergeCell ref="A698:F698"/>
    <mergeCell ref="A699:F699"/>
    <mergeCell ref="A700:F700"/>
    <mergeCell ref="A701:F701"/>
    <mergeCell ref="A702:F702"/>
    <mergeCell ref="A715:F715"/>
    <mergeCell ref="A704:F704"/>
    <mergeCell ref="A705:F705"/>
    <mergeCell ref="A706:F706"/>
    <mergeCell ref="A707:F707"/>
    <mergeCell ref="A708:F708"/>
    <mergeCell ref="A709:F709"/>
    <mergeCell ref="A710:F710"/>
    <mergeCell ref="A711:F711"/>
    <mergeCell ref="A712:F712"/>
    <mergeCell ref="A713:F713"/>
    <mergeCell ref="A714:F714"/>
    <mergeCell ref="A716:F716"/>
    <mergeCell ref="A717:F717"/>
    <mergeCell ref="A718:F718"/>
    <mergeCell ref="A726:F726"/>
    <mergeCell ref="A727:F727"/>
    <mergeCell ref="A729:F729"/>
    <mergeCell ref="A730:F730"/>
    <mergeCell ref="A731:F731"/>
    <mergeCell ref="A719:F719"/>
    <mergeCell ref="A720:F720"/>
    <mergeCell ref="A721:F721"/>
    <mergeCell ref="A722:F722"/>
    <mergeCell ref="A723:F723"/>
    <mergeCell ref="A724:F724"/>
    <mergeCell ref="A725:F725"/>
    <mergeCell ref="A728:F728"/>
    <mergeCell ref="A660:F660"/>
    <mergeCell ref="A1:J1"/>
    <mergeCell ref="A2:J2"/>
    <mergeCell ref="A3:J3"/>
    <mergeCell ref="B4:J4"/>
    <mergeCell ref="A5:J5"/>
    <mergeCell ref="A83:I83"/>
    <mergeCell ref="A134:I134"/>
    <mergeCell ref="A656:F656"/>
    <mergeCell ref="A657:F657"/>
    <mergeCell ref="A658:F658"/>
    <mergeCell ref="A659:F659"/>
    <mergeCell ref="A672:F672"/>
    <mergeCell ref="A661:F661"/>
    <mergeCell ref="A662:F662"/>
    <mergeCell ref="A663:F663"/>
    <mergeCell ref="A664:F664"/>
    <mergeCell ref="A665:F665"/>
    <mergeCell ref="A666:F666"/>
    <mergeCell ref="A667:F667"/>
    <mergeCell ref="A668:F668"/>
    <mergeCell ref="A669:F669"/>
    <mergeCell ref="A670:F670"/>
    <mergeCell ref="A671:F671"/>
    <mergeCell ref="A684:F684"/>
    <mergeCell ref="A673:F673"/>
    <mergeCell ref="A674:F674"/>
    <mergeCell ref="A675:F675"/>
    <mergeCell ref="A676:F676"/>
    <mergeCell ref="A677:F677"/>
    <mergeCell ref="A678:F678"/>
    <mergeCell ref="A679:F679"/>
    <mergeCell ref="A680:F680"/>
    <mergeCell ref="A681:F681"/>
    <mergeCell ref="A682:F682"/>
    <mergeCell ref="A683:F683"/>
    <mergeCell ref="A685:F685"/>
    <mergeCell ref="A686:F686"/>
    <mergeCell ref="A687:F687"/>
    <mergeCell ref="A688:F688"/>
    <mergeCell ref="A694:F694"/>
    <mergeCell ref="A696:F696"/>
    <mergeCell ref="A697:F697"/>
    <mergeCell ref="A689:F689"/>
    <mergeCell ref="A690:F690"/>
    <mergeCell ref="A691:F691"/>
    <mergeCell ref="A692:F692"/>
    <mergeCell ref="A693:F693"/>
    <mergeCell ref="A695:F695"/>
  </mergeCells>
  <dataValidations count="4">
    <dataValidation type="list" allowBlank="1" sqref="B136:B643">
      <formula1>"FGS-1,FGS-2,FGS-3,FGA-1,FGA-2,FGA-3"</formula1>
    </dataValidation>
    <dataValidation type="list" allowBlank="1" sqref="D136:D643 D85:D125 D7:D68">
      <formula1>"AGP,CLH,CLT,COM,CTD,CTI,DES,DISP,ELE,ESG,EST,EXM,EXQ,EXR,FRQ,REV,VAGO"</formula1>
    </dataValidation>
    <dataValidation type="list" allowBlank="1" sqref="B85:B125">
      <formula1>"FDA,FDA-1,FDA-2,FDA-3,FDA-4"</formula1>
    </dataValidation>
    <dataValidation type="list" allowBlank="1" sqref="B7:B68">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51"/>
  <sheetViews>
    <sheetView zoomScale="110" zoomScaleNormal="110" workbookViewId="0">
      <selection activeCell="J37" sqref="J37"/>
    </sheetView>
  </sheetViews>
  <sheetFormatPr defaultColWidth="12.625" defaultRowHeight="15" customHeight="1" x14ac:dyDescent="0.2"/>
  <cols>
    <col min="1" max="1" width="71" style="255" customWidth="1"/>
    <col min="2" max="2" width="12" style="255" customWidth="1"/>
    <col min="3" max="3" width="17.375" style="255" customWidth="1"/>
    <col min="4" max="4" width="14.5" style="255" customWidth="1"/>
    <col min="5" max="5" width="9.875" style="255" customWidth="1"/>
    <col min="6" max="6" width="52.875" style="255" customWidth="1"/>
    <col min="7" max="7" width="19.875" style="255" customWidth="1"/>
    <col min="8" max="8" width="18.25" style="255" customWidth="1"/>
    <col min="9" max="9" width="17.875" style="255" customWidth="1"/>
    <col min="10" max="10" width="15" style="255" customWidth="1"/>
    <col min="11" max="16" width="8" style="255" customWidth="1"/>
    <col min="17" max="17" width="43.875" style="255" customWidth="1"/>
    <col min="18" max="30" width="8" style="255" customWidth="1"/>
    <col min="31" max="16384" width="12.625" style="255"/>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1073</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12261.2</v>
      </c>
      <c r="I7" s="150">
        <v>0</v>
      </c>
      <c r="J7" s="140">
        <f t="shared" ref="J7:J38" si="0">SUM(G7:I7)</f>
        <v>12261.2</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2312.25</v>
      </c>
      <c r="I8" s="208">
        <v>9249.0300000000007</v>
      </c>
      <c r="J8" s="140">
        <f t="shared" si="0"/>
        <v>11561.28</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2312.25</v>
      </c>
      <c r="I9" s="208">
        <v>9249.0300000000007</v>
      </c>
      <c r="J9" s="140">
        <f t="shared" si="0"/>
        <v>11561.28</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26</v>
      </c>
      <c r="C10" s="153" t="s">
        <v>283</v>
      </c>
      <c r="D10" s="153" t="s">
        <v>184</v>
      </c>
      <c r="E10" s="152">
        <v>1</v>
      </c>
      <c r="F10" s="158" t="s">
        <v>276</v>
      </c>
      <c r="G10" s="150"/>
      <c r="H10" s="119">
        <v>2312.25</v>
      </c>
      <c r="I10" s="208">
        <v>9249.0300000000007</v>
      </c>
      <c r="J10" s="140">
        <f t="shared" si="0"/>
        <v>11561.28</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211</v>
      </c>
      <c r="B11" s="153" t="s">
        <v>28</v>
      </c>
      <c r="C11" s="153" t="s">
        <v>283</v>
      </c>
      <c r="D11" s="153" t="s">
        <v>184</v>
      </c>
      <c r="E11" s="152">
        <v>1</v>
      </c>
      <c r="F11" s="151" t="s">
        <v>263</v>
      </c>
      <c r="G11" s="150"/>
      <c r="H11" s="119">
        <v>1695.65</v>
      </c>
      <c r="I11" s="119">
        <v>6782.61</v>
      </c>
      <c r="J11" s="140">
        <f t="shared" si="0"/>
        <v>8478.26</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223</v>
      </c>
      <c r="B12" s="153" t="s">
        <v>28</v>
      </c>
      <c r="C12" s="153" t="s">
        <v>284</v>
      </c>
      <c r="D12" s="153" t="s">
        <v>280</v>
      </c>
      <c r="E12" s="152">
        <v>1</v>
      </c>
      <c r="F12" s="151" t="s">
        <v>351</v>
      </c>
      <c r="G12" s="150"/>
      <c r="H12" s="119">
        <v>1695.65</v>
      </c>
      <c r="I12" s="119">
        <v>6782.61</v>
      </c>
      <c r="J12" s="140">
        <f t="shared" si="0"/>
        <v>8478.26</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222</v>
      </c>
      <c r="B13" s="153" t="s">
        <v>28</v>
      </c>
      <c r="C13" s="153" t="s">
        <v>285</v>
      </c>
      <c r="D13" s="153" t="s">
        <v>184</v>
      </c>
      <c r="E13" s="152">
        <v>1</v>
      </c>
      <c r="F13" s="151" t="s">
        <v>274</v>
      </c>
      <c r="G13" s="150"/>
      <c r="H13" s="119">
        <v>1695.65</v>
      </c>
      <c r="I13" s="119">
        <v>6782.61</v>
      </c>
      <c r="J13" s="140">
        <f t="shared" si="0"/>
        <v>8478.26</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221</v>
      </c>
      <c r="B14" s="153" t="s">
        <v>28</v>
      </c>
      <c r="C14" s="153" t="s">
        <v>437</v>
      </c>
      <c r="D14" s="153" t="s">
        <v>184</v>
      </c>
      <c r="E14" s="152">
        <v>1</v>
      </c>
      <c r="F14" s="151" t="s">
        <v>273</v>
      </c>
      <c r="G14" s="150"/>
      <c r="H14" s="119">
        <v>1695.65</v>
      </c>
      <c r="I14" s="119">
        <v>6782.61</v>
      </c>
      <c r="J14" s="140">
        <f t="shared" si="0"/>
        <v>8478.26</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192" t="s">
        <v>220</v>
      </c>
      <c r="B15" s="153" t="s">
        <v>28</v>
      </c>
      <c r="C15" s="153" t="s">
        <v>286</v>
      </c>
      <c r="D15" s="153" t="s">
        <v>279</v>
      </c>
      <c r="E15" s="152">
        <v>1</v>
      </c>
      <c r="F15" s="151" t="s">
        <v>272</v>
      </c>
      <c r="G15" s="150"/>
      <c r="H15" s="119">
        <v>1695.65</v>
      </c>
      <c r="I15" s="119">
        <v>6782.61</v>
      </c>
      <c r="J15" s="140">
        <f t="shared" si="0"/>
        <v>8478.26</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219</v>
      </c>
      <c r="B16" s="153" t="s">
        <v>30</v>
      </c>
      <c r="C16" s="153" t="s">
        <v>286</v>
      </c>
      <c r="D16" s="153" t="s">
        <v>184</v>
      </c>
      <c r="E16" s="152">
        <v>1</v>
      </c>
      <c r="F16" s="201" t="s">
        <v>271</v>
      </c>
      <c r="G16" s="150"/>
      <c r="H16" s="119">
        <v>1425.9</v>
      </c>
      <c r="I16" s="119">
        <v>5703.56</v>
      </c>
      <c r="J16" s="140">
        <f t="shared" si="0"/>
        <v>7129.4600000000009</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218</v>
      </c>
      <c r="B17" s="153" t="s">
        <v>30</v>
      </c>
      <c r="C17" s="153" t="s">
        <v>286</v>
      </c>
      <c r="D17" s="153" t="s">
        <v>279</v>
      </c>
      <c r="E17" s="152">
        <v>1</v>
      </c>
      <c r="F17" s="201" t="s">
        <v>270</v>
      </c>
      <c r="G17" s="150"/>
      <c r="H17" s="119">
        <v>1425.9</v>
      </c>
      <c r="I17" s="119">
        <v>5703.56</v>
      </c>
      <c r="J17" s="140">
        <f t="shared" si="0"/>
        <v>7129.4600000000009</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217</v>
      </c>
      <c r="B18" s="153" t="s">
        <v>30</v>
      </c>
      <c r="C18" s="153" t="s">
        <v>286</v>
      </c>
      <c r="D18" s="153" t="s">
        <v>279</v>
      </c>
      <c r="E18" s="152">
        <v>1</v>
      </c>
      <c r="F18" s="201" t="s">
        <v>269</v>
      </c>
      <c r="G18" s="150"/>
      <c r="H18" s="119">
        <v>1425.9</v>
      </c>
      <c r="I18" s="119">
        <v>5703.56</v>
      </c>
      <c r="J18" s="140">
        <f t="shared" si="0"/>
        <v>7129.4600000000009</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1" t="s">
        <v>216</v>
      </c>
      <c r="B19" s="153" t="s">
        <v>30</v>
      </c>
      <c r="C19" s="153" t="s">
        <v>286</v>
      </c>
      <c r="D19" s="153" t="s">
        <v>279</v>
      </c>
      <c r="E19" s="152">
        <v>1</v>
      </c>
      <c r="F19" s="201" t="s">
        <v>1056</v>
      </c>
      <c r="G19" s="150"/>
      <c r="H19" s="119">
        <v>1425.9</v>
      </c>
      <c r="I19" s="119">
        <v>5703.56</v>
      </c>
      <c r="J19" s="140">
        <f t="shared" si="0"/>
        <v>7129.4600000000009</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7" t="s">
        <v>215</v>
      </c>
      <c r="B20" s="153" t="s">
        <v>30</v>
      </c>
      <c r="C20" s="153" t="s">
        <v>287</v>
      </c>
      <c r="D20" s="153" t="s">
        <v>279</v>
      </c>
      <c r="E20" s="152">
        <v>1</v>
      </c>
      <c r="F20" s="206" t="s">
        <v>267</v>
      </c>
      <c r="G20" s="150"/>
      <c r="H20" s="119">
        <v>1425.9</v>
      </c>
      <c r="I20" s="119">
        <v>5703.56</v>
      </c>
      <c r="J20" s="140">
        <f t="shared" si="0"/>
        <v>7129.4600000000009</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214</v>
      </c>
      <c r="B21" s="153" t="s">
        <v>30</v>
      </c>
      <c r="C21" s="153" t="s">
        <v>288</v>
      </c>
      <c r="D21" s="153" t="s">
        <v>279</v>
      </c>
      <c r="E21" s="152">
        <v>1</v>
      </c>
      <c r="F21" s="158" t="s">
        <v>266</v>
      </c>
      <c r="G21" s="150"/>
      <c r="H21" s="119">
        <v>1425.9</v>
      </c>
      <c r="I21" s="119">
        <v>5703.56</v>
      </c>
      <c r="J21" s="140">
        <f t="shared" si="0"/>
        <v>7129.4600000000009</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201" t="s">
        <v>213</v>
      </c>
      <c r="B22" s="153" t="s">
        <v>30</v>
      </c>
      <c r="C22" s="153" t="s">
        <v>281</v>
      </c>
      <c r="D22" s="153" t="s">
        <v>280</v>
      </c>
      <c r="E22" s="152">
        <v>1</v>
      </c>
      <c r="F22" s="151" t="s">
        <v>265</v>
      </c>
      <c r="G22" s="150"/>
      <c r="H22" s="119">
        <v>1425.9</v>
      </c>
      <c r="I22" s="119">
        <v>5703.56</v>
      </c>
      <c r="J22" s="140">
        <f t="shared" si="0"/>
        <v>7129.4600000000009</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58" t="s">
        <v>212</v>
      </c>
      <c r="B23" s="153" t="s">
        <v>30</v>
      </c>
      <c r="C23" s="153" t="s">
        <v>282</v>
      </c>
      <c r="D23" s="153" t="s">
        <v>279</v>
      </c>
      <c r="E23" s="152">
        <v>1</v>
      </c>
      <c r="F23" s="158" t="s">
        <v>264</v>
      </c>
      <c r="G23" s="150"/>
      <c r="H23" s="119">
        <v>1425.9</v>
      </c>
      <c r="I23" s="119">
        <v>5703.56</v>
      </c>
      <c r="J23" s="140">
        <f t="shared" si="0"/>
        <v>7129.4600000000009</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1040</v>
      </c>
      <c r="B24" s="153" t="s">
        <v>32</v>
      </c>
      <c r="C24" s="153" t="s">
        <v>1036</v>
      </c>
      <c r="D24" s="153" t="s">
        <v>280</v>
      </c>
      <c r="E24" s="152">
        <v>1</v>
      </c>
      <c r="F24" s="252" t="s">
        <v>235</v>
      </c>
      <c r="G24" s="150"/>
      <c r="H24" s="119">
        <v>1310.28</v>
      </c>
      <c r="I24" s="119">
        <v>4518.1978400000007</v>
      </c>
      <c r="J24" s="140">
        <f t="shared" si="0"/>
        <v>5828.4778400000005</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92" t="s">
        <v>210</v>
      </c>
      <c r="B25" s="153" t="s">
        <v>32</v>
      </c>
      <c r="C25" s="153" t="s">
        <v>284</v>
      </c>
      <c r="D25" s="153" t="s">
        <v>280</v>
      </c>
      <c r="E25" s="152">
        <v>1</v>
      </c>
      <c r="F25" s="158" t="s">
        <v>262</v>
      </c>
      <c r="G25" s="150"/>
      <c r="H25" s="119">
        <v>1310.28</v>
      </c>
      <c r="I25" s="119">
        <v>4518.1978400000007</v>
      </c>
      <c r="J25" s="140">
        <f t="shared" si="0"/>
        <v>5828.4778400000005</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209</v>
      </c>
      <c r="B26" s="153" t="s">
        <v>32</v>
      </c>
      <c r="C26" s="153" t="s">
        <v>286</v>
      </c>
      <c r="D26" s="153" t="s">
        <v>279</v>
      </c>
      <c r="E26" s="152">
        <v>1</v>
      </c>
      <c r="F26" s="158" t="s">
        <v>261</v>
      </c>
      <c r="G26" s="150"/>
      <c r="H26" s="119">
        <v>1310.28</v>
      </c>
      <c r="I26" s="119">
        <v>4518.1978400000007</v>
      </c>
      <c r="J26" s="140">
        <f t="shared" si="0"/>
        <v>5828.4778400000005</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208</v>
      </c>
      <c r="B27" s="153" t="s">
        <v>32</v>
      </c>
      <c r="C27" s="153" t="s">
        <v>289</v>
      </c>
      <c r="D27" s="153" t="s">
        <v>279</v>
      </c>
      <c r="E27" s="152">
        <v>1</v>
      </c>
      <c r="F27" s="151" t="s">
        <v>260</v>
      </c>
      <c r="G27" s="150"/>
      <c r="H27" s="119">
        <v>1310.28</v>
      </c>
      <c r="I27" s="119">
        <v>4518.1978400000007</v>
      </c>
      <c r="J27" s="140">
        <f t="shared" si="0"/>
        <v>5828.4778400000005</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207</v>
      </c>
      <c r="B28" s="153" t="s">
        <v>34</v>
      </c>
      <c r="C28" s="153" t="s">
        <v>290</v>
      </c>
      <c r="D28" s="153" t="s">
        <v>279</v>
      </c>
      <c r="E28" s="152">
        <v>1</v>
      </c>
      <c r="F28" s="158" t="s">
        <v>259</v>
      </c>
      <c r="G28" s="150"/>
      <c r="H28" s="119">
        <v>1079.06</v>
      </c>
      <c r="I28" s="119">
        <v>4316.21</v>
      </c>
      <c r="J28" s="140">
        <f t="shared" si="0"/>
        <v>5395.27</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206</v>
      </c>
      <c r="B29" s="153" t="s">
        <v>34</v>
      </c>
      <c r="C29" s="153" t="s">
        <v>291</v>
      </c>
      <c r="D29" s="153" t="s">
        <v>279</v>
      </c>
      <c r="E29" s="152">
        <v>1</v>
      </c>
      <c r="F29" s="158" t="s">
        <v>258</v>
      </c>
      <c r="G29" s="150"/>
      <c r="H29" s="119">
        <v>1079.06</v>
      </c>
      <c r="I29" s="119">
        <v>4316.21</v>
      </c>
      <c r="J29" s="140">
        <f t="shared" si="0"/>
        <v>5395.27</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205</v>
      </c>
      <c r="B30" s="153" t="s">
        <v>34</v>
      </c>
      <c r="C30" s="153" t="s">
        <v>292</v>
      </c>
      <c r="D30" s="153" t="s">
        <v>279</v>
      </c>
      <c r="E30" s="152">
        <v>1</v>
      </c>
      <c r="F30" s="151" t="s">
        <v>257</v>
      </c>
      <c r="G30" s="150"/>
      <c r="H30" s="119">
        <v>1079.06</v>
      </c>
      <c r="I30" s="119">
        <v>4316.21</v>
      </c>
      <c r="J30" s="140">
        <f t="shared" si="0"/>
        <v>5395.27</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158" t="s">
        <v>204</v>
      </c>
      <c r="B31" s="153" t="s">
        <v>34</v>
      </c>
      <c r="C31" s="153" t="s">
        <v>285</v>
      </c>
      <c r="D31" s="153" t="s">
        <v>279</v>
      </c>
      <c r="E31" s="152">
        <v>1</v>
      </c>
      <c r="F31" s="151" t="s">
        <v>256</v>
      </c>
      <c r="G31" s="150"/>
      <c r="H31" s="119">
        <v>1079.06</v>
      </c>
      <c r="I31" s="119">
        <v>4316.21</v>
      </c>
      <c r="J31" s="140">
        <f t="shared" si="0"/>
        <v>5395.27</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201" t="s">
        <v>203</v>
      </c>
      <c r="B32" s="153" t="s">
        <v>34</v>
      </c>
      <c r="C32" s="153" t="s">
        <v>286</v>
      </c>
      <c r="D32" s="153" t="s">
        <v>279</v>
      </c>
      <c r="E32" s="152">
        <v>1</v>
      </c>
      <c r="F32" s="205" t="s">
        <v>255</v>
      </c>
      <c r="G32" s="150"/>
      <c r="H32" s="119">
        <v>1079.06</v>
      </c>
      <c r="I32" s="119">
        <v>4316.21</v>
      </c>
      <c r="J32" s="140">
        <f t="shared" si="0"/>
        <v>5395.27</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202</v>
      </c>
      <c r="B33" s="153" t="s">
        <v>34</v>
      </c>
      <c r="C33" s="153" t="s">
        <v>282</v>
      </c>
      <c r="D33" s="153" t="s">
        <v>279</v>
      </c>
      <c r="E33" s="152">
        <v>1</v>
      </c>
      <c r="F33" s="151" t="s">
        <v>254</v>
      </c>
      <c r="G33" s="150"/>
      <c r="H33" s="119">
        <v>1079.06</v>
      </c>
      <c r="I33" s="119">
        <v>4316.21</v>
      </c>
      <c r="J33" s="140">
        <f t="shared" si="0"/>
        <v>5395.27</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201</v>
      </c>
      <c r="B34" s="153" t="s">
        <v>34</v>
      </c>
      <c r="C34" s="153" t="s">
        <v>285</v>
      </c>
      <c r="D34" s="153" t="s">
        <v>279</v>
      </c>
      <c r="E34" s="152">
        <v>1</v>
      </c>
      <c r="F34" s="151" t="s">
        <v>253</v>
      </c>
      <c r="G34" s="150"/>
      <c r="H34" s="119">
        <v>1079.06</v>
      </c>
      <c r="I34" s="119">
        <v>4316.21</v>
      </c>
      <c r="J34" s="140">
        <f t="shared" si="0"/>
        <v>5395.27</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200</v>
      </c>
      <c r="B35" s="153" t="s">
        <v>34</v>
      </c>
      <c r="C35" s="153" t="s">
        <v>293</v>
      </c>
      <c r="D35" s="153" t="s">
        <v>280</v>
      </c>
      <c r="E35" s="152">
        <v>1</v>
      </c>
      <c r="F35" s="151" t="s">
        <v>252</v>
      </c>
      <c r="G35" s="150"/>
      <c r="H35" s="119">
        <v>1079.06</v>
      </c>
      <c r="I35" s="119">
        <v>4316.21</v>
      </c>
      <c r="J35" s="140">
        <f t="shared" si="0"/>
        <v>5395.27</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1039</v>
      </c>
      <c r="B36" s="153" t="s">
        <v>34</v>
      </c>
      <c r="C36" s="153" t="s">
        <v>295</v>
      </c>
      <c r="D36" s="153" t="s">
        <v>279</v>
      </c>
      <c r="E36" s="152">
        <v>1</v>
      </c>
      <c r="F36" s="151" t="s">
        <v>249</v>
      </c>
      <c r="G36" s="150"/>
      <c r="H36" s="119">
        <v>1079.06</v>
      </c>
      <c r="I36" s="119">
        <v>4316.21</v>
      </c>
      <c r="J36" s="140">
        <f t="shared" si="0"/>
        <v>5395.27</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199</v>
      </c>
      <c r="B37" s="153" t="s">
        <v>36</v>
      </c>
      <c r="C37" s="153" t="s">
        <v>288</v>
      </c>
      <c r="D37" s="153" t="s">
        <v>280</v>
      </c>
      <c r="E37" s="152">
        <v>1</v>
      </c>
      <c r="F37" s="151" t="s">
        <v>251</v>
      </c>
      <c r="G37" s="150"/>
      <c r="H37" s="119">
        <v>936.46</v>
      </c>
      <c r="I37" s="119">
        <v>3745.85</v>
      </c>
      <c r="J37" s="140">
        <f t="shared" si="0"/>
        <v>4682.3099999999995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198</v>
      </c>
      <c r="B38" s="153" t="s">
        <v>36</v>
      </c>
      <c r="C38" s="153" t="s">
        <v>294</v>
      </c>
      <c r="D38" s="153" t="s">
        <v>279</v>
      </c>
      <c r="E38" s="152">
        <v>1</v>
      </c>
      <c r="F38" s="151" t="s">
        <v>250</v>
      </c>
      <c r="G38" s="150"/>
      <c r="H38" s="119">
        <v>936.46</v>
      </c>
      <c r="I38" s="119">
        <v>3745.85</v>
      </c>
      <c r="J38" s="140">
        <f t="shared" si="0"/>
        <v>4682.3099999999995</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196</v>
      </c>
      <c r="B39" s="153" t="s">
        <v>36</v>
      </c>
      <c r="C39" s="153" t="s">
        <v>295</v>
      </c>
      <c r="D39" s="153" t="s">
        <v>279</v>
      </c>
      <c r="E39" s="152">
        <v>1</v>
      </c>
      <c r="F39" s="151" t="s">
        <v>248</v>
      </c>
      <c r="G39" s="150"/>
      <c r="H39" s="119">
        <v>936.46</v>
      </c>
      <c r="I39" s="119">
        <v>3745.85</v>
      </c>
      <c r="J39" s="140">
        <f t="shared" ref="J39:J68" si="1">SUM(G39:I39)</f>
        <v>4682.3099999999995</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329</v>
      </c>
      <c r="B40" s="153" t="s">
        <v>38</v>
      </c>
      <c r="C40" s="153" t="s">
        <v>1038</v>
      </c>
      <c r="D40" s="153" t="s">
        <v>280</v>
      </c>
      <c r="E40" s="152">
        <v>1</v>
      </c>
      <c r="F40" s="151" t="s">
        <v>240</v>
      </c>
      <c r="G40" s="150"/>
      <c r="H40" s="119">
        <v>770.75</v>
      </c>
      <c r="I40" s="119">
        <v>3083.01</v>
      </c>
      <c r="J40" s="140">
        <f t="shared" si="1"/>
        <v>3853.76</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329</v>
      </c>
      <c r="B41" s="153" t="s">
        <v>38</v>
      </c>
      <c r="C41" s="153" t="s">
        <v>285</v>
      </c>
      <c r="D41" s="153" t="s">
        <v>279</v>
      </c>
      <c r="E41" s="152">
        <v>1</v>
      </c>
      <c r="F41" s="151" t="s">
        <v>247</v>
      </c>
      <c r="G41" s="150"/>
      <c r="H41" s="119">
        <v>770.75</v>
      </c>
      <c r="I41" s="119">
        <v>3083.01</v>
      </c>
      <c r="J41" s="140">
        <f t="shared" si="1"/>
        <v>3853.76</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329</v>
      </c>
      <c r="B42" s="153" t="s">
        <v>38</v>
      </c>
      <c r="C42" s="153" t="s">
        <v>285</v>
      </c>
      <c r="D42" s="153" t="s">
        <v>279</v>
      </c>
      <c r="E42" s="152">
        <v>1</v>
      </c>
      <c r="F42" s="151" t="s">
        <v>246</v>
      </c>
      <c r="G42" s="150"/>
      <c r="H42" s="119">
        <v>770.75</v>
      </c>
      <c r="I42" s="119">
        <v>3083.01</v>
      </c>
      <c r="J42" s="140">
        <f t="shared" si="1"/>
        <v>3853.76</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329</v>
      </c>
      <c r="B43" s="153" t="s">
        <v>38</v>
      </c>
      <c r="C43" s="153" t="s">
        <v>285</v>
      </c>
      <c r="D43" s="153" t="s">
        <v>279</v>
      </c>
      <c r="E43" s="152">
        <v>1</v>
      </c>
      <c r="F43" s="151" t="s">
        <v>245</v>
      </c>
      <c r="G43" s="150"/>
      <c r="H43" s="119">
        <v>770.75</v>
      </c>
      <c r="I43" s="119">
        <v>3083.01</v>
      </c>
      <c r="J43" s="140">
        <f t="shared" si="1"/>
        <v>3853.76</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194</v>
      </c>
      <c r="B44" s="153" t="s">
        <v>38</v>
      </c>
      <c r="C44" s="153" t="s">
        <v>282</v>
      </c>
      <c r="D44" s="153" t="s">
        <v>280</v>
      </c>
      <c r="E44" s="152">
        <v>1</v>
      </c>
      <c r="F44" s="151" t="s">
        <v>959</v>
      </c>
      <c r="G44" s="150"/>
      <c r="H44" s="119">
        <v>770.75</v>
      </c>
      <c r="I44" s="119">
        <v>3083.01</v>
      </c>
      <c r="J44" s="140">
        <f t="shared" si="1"/>
        <v>3853.76</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193</v>
      </c>
      <c r="B45" s="153" t="s">
        <v>40</v>
      </c>
      <c r="C45" s="153" t="s">
        <v>288</v>
      </c>
      <c r="D45" s="153" t="s">
        <v>279</v>
      </c>
      <c r="E45" s="152">
        <v>1</v>
      </c>
      <c r="F45" s="151" t="s">
        <v>244</v>
      </c>
      <c r="G45" s="150"/>
      <c r="H45" s="119">
        <v>500.99</v>
      </c>
      <c r="I45" s="119">
        <v>2003.96</v>
      </c>
      <c r="J45" s="140">
        <f t="shared" si="1"/>
        <v>2504.9499999999998</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285</v>
      </c>
      <c r="D46" s="153" t="s">
        <v>279</v>
      </c>
      <c r="E46" s="152">
        <v>1</v>
      </c>
      <c r="F46" s="151" t="s">
        <v>243</v>
      </c>
      <c r="G46" s="150"/>
      <c r="H46" s="119">
        <v>500.99</v>
      </c>
      <c r="I46" s="119">
        <v>2003.96</v>
      </c>
      <c r="J46" s="140">
        <f t="shared" si="1"/>
        <v>2504.9499999999998</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296</v>
      </c>
      <c r="D47" s="153" t="s">
        <v>279</v>
      </c>
      <c r="E47" s="152">
        <v>1</v>
      </c>
      <c r="F47" s="151" t="s">
        <v>242</v>
      </c>
      <c r="G47" s="150"/>
      <c r="H47" s="119">
        <v>500.99</v>
      </c>
      <c r="I47" s="119">
        <v>2003.96</v>
      </c>
      <c r="J47" s="140">
        <f t="shared" si="1"/>
        <v>2504.9499999999998</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282</v>
      </c>
      <c r="D48" s="153" t="s">
        <v>279</v>
      </c>
      <c r="E48" s="152">
        <v>1</v>
      </c>
      <c r="F48" s="151" t="s">
        <v>241</v>
      </c>
      <c r="G48" s="150"/>
      <c r="H48" s="119">
        <v>500.99</v>
      </c>
      <c r="I48" s="119">
        <v>2003.96</v>
      </c>
      <c r="J48" s="140">
        <f t="shared" si="1"/>
        <v>2504.9499999999998</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c r="D49" s="153" t="s">
        <v>368</v>
      </c>
      <c r="E49" s="152">
        <v>1</v>
      </c>
      <c r="F49" s="182" t="s">
        <v>1037</v>
      </c>
      <c r="G49" s="150"/>
      <c r="H49" s="119">
        <v>500.99</v>
      </c>
      <c r="I49" s="119">
        <v>2003.96</v>
      </c>
      <c r="J49" s="140">
        <f t="shared" si="1"/>
        <v>2504.9499999999998</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279</v>
      </c>
      <c r="E50" s="152">
        <v>1</v>
      </c>
      <c r="F50" s="151" t="s">
        <v>239</v>
      </c>
      <c r="G50" s="150"/>
      <c r="H50" s="119">
        <v>500.99</v>
      </c>
      <c r="I50" s="119">
        <v>2003.96</v>
      </c>
      <c r="J50" s="140">
        <f t="shared" si="1"/>
        <v>2504.9499999999998</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1" t="s">
        <v>238</v>
      </c>
      <c r="G51" s="150"/>
      <c r="H51" s="119">
        <v>500.99</v>
      </c>
      <c r="I51" s="119">
        <v>2003.96</v>
      </c>
      <c r="J51" s="140">
        <f t="shared" si="1"/>
        <v>2504.9499999999998</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183</v>
      </c>
      <c r="D52" s="153" t="s">
        <v>280</v>
      </c>
      <c r="E52" s="152">
        <v>1</v>
      </c>
      <c r="F52" s="158" t="s">
        <v>237</v>
      </c>
      <c r="G52" s="150"/>
      <c r="H52" s="119">
        <v>500.99</v>
      </c>
      <c r="I52" s="119">
        <v>2003.96</v>
      </c>
      <c r="J52" s="140">
        <f t="shared" si="1"/>
        <v>2504.9499999999998</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192</v>
      </c>
      <c r="B53" s="153" t="s">
        <v>40</v>
      </c>
      <c r="C53" s="153" t="s">
        <v>183</v>
      </c>
      <c r="D53" s="153" t="s">
        <v>279</v>
      </c>
      <c r="E53" s="152">
        <v>1</v>
      </c>
      <c r="F53" s="158" t="s">
        <v>236</v>
      </c>
      <c r="G53" s="150"/>
      <c r="H53" s="119">
        <v>500.99</v>
      </c>
      <c r="I53" s="119">
        <v>2003.96</v>
      </c>
      <c r="J53" s="140">
        <f t="shared" si="1"/>
        <v>2504.9499999999998</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192</v>
      </c>
      <c r="B54" s="153" t="s">
        <v>40</v>
      </c>
      <c r="C54" s="153" t="s">
        <v>296</v>
      </c>
      <c r="D54" s="153" t="s">
        <v>279</v>
      </c>
      <c r="E54" s="152">
        <v>1</v>
      </c>
      <c r="F54" s="158" t="s">
        <v>1019</v>
      </c>
      <c r="G54" s="150"/>
      <c r="H54" s="119">
        <v>500.99</v>
      </c>
      <c r="I54" s="119">
        <v>2003.96</v>
      </c>
      <c r="J54" s="140">
        <f t="shared" si="1"/>
        <v>2504.9499999999998</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192</v>
      </c>
      <c r="B55" s="153" t="s">
        <v>40</v>
      </c>
      <c r="C55" s="153" t="s">
        <v>1036</v>
      </c>
      <c r="D55" s="153" t="s">
        <v>280</v>
      </c>
      <c r="E55" s="152">
        <v>1</v>
      </c>
      <c r="F55" s="205" t="s">
        <v>1035</v>
      </c>
      <c r="G55" s="150"/>
      <c r="H55" s="119">
        <v>500.99</v>
      </c>
      <c r="I55" s="119">
        <v>2003.96</v>
      </c>
      <c r="J55" s="140">
        <f t="shared" si="1"/>
        <v>2504.9499999999998</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298</v>
      </c>
      <c r="D56" s="153" t="s">
        <v>280</v>
      </c>
      <c r="E56" s="152">
        <v>1</v>
      </c>
      <c r="F56" s="151" t="s">
        <v>234</v>
      </c>
      <c r="G56" s="150"/>
      <c r="H56" s="119">
        <v>500.99</v>
      </c>
      <c r="I56" s="119">
        <v>2003.96</v>
      </c>
      <c r="J56" s="140">
        <f t="shared" si="1"/>
        <v>2504.9499999999998</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296</v>
      </c>
      <c r="D57" s="153" t="s">
        <v>279</v>
      </c>
      <c r="E57" s="152">
        <v>1</v>
      </c>
      <c r="F57" s="158" t="s">
        <v>233</v>
      </c>
      <c r="G57" s="150"/>
      <c r="H57" s="119">
        <v>500.99</v>
      </c>
      <c r="I57" s="119">
        <v>2003.96</v>
      </c>
      <c r="J57" s="140">
        <f t="shared" si="1"/>
        <v>2504.9499999999998</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282</v>
      </c>
      <c r="D58" s="153" t="s">
        <v>279</v>
      </c>
      <c r="E58" s="152">
        <v>1</v>
      </c>
      <c r="F58" s="151" t="s">
        <v>232</v>
      </c>
      <c r="G58" s="150"/>
      <c r="H58" s="119">
        <v>500.99</v>
      </c>
      <c r="I58" s="119">
        <v>2003.96</v>
      </c>
      <c r="J58" s="140">
        <f t="shared" si="1"/>
        <v>2504.9499999999998</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299</v>
      </c>
      <c r="D59" s="153" t="s">
        <v>279</v>
      </c>
      <c r="E59" s="152">
        <v>1</v>
      </c>
      <c r="F59" s="151" t="s">
        <v>951</v>
      </c>
      <c r="G59" s="150"/>
      <c r="H59" s="119">
        <v>500.99</v>
      </c>
      <c r="I59" s="119">
        <v>2003.96</v>
      </c>
      <c r="J59" s="140">
        <f t="shared" si="1"/>
        <v>2504.9499999999998</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190</v>
      </c>
      <c r="B60" s="153" t="s">
        <v>40</v>
      </c>
      <c r="C60" s="153" t="s">
        <v>291</v>
      </c>
      <c r="D60" s="153" t="s">
        <v>279</v>
      </c>
      <c r="E60" s="152">
        <v>1</v>
      </c>
      <c r="F60" s="151" t="s">
        <v>936</v>
      </c>
      <c r="G60" s="150"/>
      <c r="H60" s="119">
        <v>500.99</v>
      </c>
      <c r="I60" s="119">
        <v>2003.96</v>
      </c>
      <c r="J60" s="140">
        <f t="shared" si="1"/>
        <v>2504.9499999999998</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190</v>
      </c>
      <c r="B61" s="153" t="s">
        <v>40</v>
      </c>
      <c r="C61" s="153" t="s">
        <v>183</v>
      </c>
      <c r="D61" s="153" t="s">
        <v>280</v>
      </c>
      <c r="E61" s="152">
        <v>1</v>
      </c>
      <c r="F61" s="163" t="s">
        <v>976</v>
      </c>
      <c r="G61" s="150"/>
      <c r="H61" s="119">
        <v>500.99</v>
      </c>
      <c r="I61" s="119">
        <v>2003.96</v>
      </c>
      <c r="J61" s="140">
        <f t="shared" si="1"/>
        <v>2504.9499999999998</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189</v>
      </c>
      <c r="B62" s="153" t="s">
        <v>40</v>
      </c>
      <c r="C62" s="153" t="s">
        <v>300</v>
      </c>
      <c r="D62" s="153" t="s">
        <v>280</v>
      </c>
      <c r="E62" s="152">
        <v>1</v>
      </c>
      <c r="F62" s="151" t="s">
        <v>1055</v>
      </c>
      <c r="G62" s="150"/>
      <c r="H62" s="119">
        <v>500.99</v>
      </c>
      <c r="I62" s="119">
        <v>2003.96</v>
      </c>
      <c r="J62" s="140">
        <f t="shared" si="1"/>
        <v>2504.9499999999998</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188</v>
      </c>
      <c r="B63" s="153" t="s">
        <v>40</v>
      </c>
      <c r="C63" s="153" t="s">
        <v>301</v>
      </c>
      <c r="D63" s="153" t="s">
        <v>280</v>
      </c>
      <c r="E63" s="152">
        <v>1</v>
      </c>
      <c r="F63" s="151" t="s">
        <v>229</v>
      </c>
      <c r="G63" s="150"/>
      <c r="H63" s="119">
        <v>500.99</v>
      </c>
      <c r="I63" s="119">
        <v>2003.96</v>
      </c>
      <c r="J63" s="140">
        <f t="shared" si="1"/>
        <v>2504.9499999999998</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183</v>
      </c>
      <c r="D64" s="153" t="s">
        <v>279</v>
      </c>
      <c r="E64" s="152">
        <v>1</v>
      </c>
      <c r="F64" s="151" t="s">
        <v>228</v>
      </c>
      <c r="G64" s="150"/>
      <c r="H64" s="119">
        <v>269.76</v>
      </c>
      <c r="I64" s="119">
        <v>1079.06</v>
      </c>
      <c r="J64" s="140">
        <f t="shared" si="1"/>
        <v>1348.82</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288</v>
      </c>
      <c r="D65" s="153" t="s">
        <v>279</v>
      </c>
      <c r="E65" s="152">
        <v>1</v>
      </c>
      <c r="F65" s="151" t="s">
        <v>227</v>
      </c>
      <c r="G65" s="150"/>
      <c r="H65" s="119">
        <v>269.76</v>
      </c>
      <c r="I65" s="119">
        <v>1079.06</v>
      </c>
      <c r="J65" s="140">
        <f t="shared" si="1"/>
        <v>1348.82</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955</v>
      </c>
      <c r="G66" s="150"/>
      <c r="H66" s="119">
        <v>269.76</v>
      </c>
      <c r="I66" s="119">
        <v>1079.06</v>
      </c>
      <c r="J66" s="140">
        <f t="shared" si="1"/>
        <v>1348.82</v>
      </c>
      <c r="K66" s="131"/>
      <c r="L66" s="131"/>
      <c r="M66" s="131"/>
      <c r="N66" s="131"/>
      <c r="O66" s="131"/>
      <c r="P66" s="131"/>
      <c r="Q66" s="131"/>
      <c r="R66" s="149"/>
      <c r="S66" s="149"/>
      <c r="T66" s="149"/>
      <c r="U66" s="149"/>
      <c r="V66" s="149"/>
      <c r="W66" s="149"/>
      <c r="X66" s="149"/>
      <c r="Y66" s="149"/>
      <c r="Z66" s="149"/>
      <c r="AA66" s="149"/>
      <c r="AB66" s="149"/>
      <c r="AC66" s="149"/>
      <c r="AD66" s="149"/>
    </row>
    <row r="67" spans="1:30" x14ac:dyDescent="0.2">
      <c r="A67" s="192" t="s">
        <v>187</v>
      </c>
      <c r="B67" s="153" t="s">
        <v>44</v>
      </c>
      <c r="C67" s="153" t="s">
        <v>293</v>
      </c>
      <c r="D67" s="153" t="s">
        <v>279</v>
      </c>
      <c r="E67" s="152">
        <v>1</v>
      </c>
      <c r="F67" s="151" t="s">
        <v>226</v>
      </c>
      <c r="G67" s="150"/>
      <c r="H67" s="119">
        <v>269.76</v>
      </c>
      <c r="I67" s="119">
        <v>1079.06</v>
      </c>
      <c r="J67" s="140">
        <f t="shared" si="1"/>
        <v>1348.82</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92" t="s">
        <v>187</v>
      </c>
      <c r="B68" s="153" t="s">
        <v>44</v>
      </c>
      <c r="C68" s="153" t="s">
        <v>286</v>
      </c>
      <c r="D68" s="153" t="s">
        <v>279</v>
      </c>
      <c r="E68" s="152">
        <v>1</v>
      </c>
      <c r="F68" s="151" t="s">
        <v>972</v>
      </c>
      <c r="G68" s="150"/>
      <c r="H68" s="119">
        <v>269.76</v>
      </c>
      <c r="I68" s="119">
        <v>1079.06</v>
      </c>
      <c r="J68" s="140">
        <f t="shared" si="1"/>
        <v>1348.82</v>
      </c>
      <c r="K68" s="131"/>
      <c r="L68" s="131"/>
      <c r="M68" s="131"/>
      <c r="N68" s="131"/>
      <c r="O68" s="131"/>
      <c r="P68" s="131"/>
      <c r="Q68" s="131"/>
      <c r="R68" s="149"/>
      <c r="S68" s="149"/>
      <c r="T68" s="149"/>
      <c r="U68" s="149"/>
      <c r="V68" s="149"/>
      <c r="W68" s="149"/>
      <c r="X68" s="149"/>
      <c r="Y68" s="149"/>
      <c r="Z68" s="149"/>
      <c r="AA68" s="149"/>
      <c r="AB68" s="149"/>
      <c r="AC68" s="149"/>
      <c r="AD68" s="149"/>
    </row>
    <row r="69" spans="1:30" ht="45" x14ac:dyDescent="0.2">
      <c r="A69" s="137" t="s">
        <v>14</v>
      </c>
      <c r="B69" s="137" t="s">
        <v>15</v>
      </c>
      <c r="C69" s="136" t="s">
        <v>16</v>
      </c>
      <c r="D69" s="136" t="s">
        <v>17</v>
      </c>
      <c r="E69" s="136" t="s">
        <v>18</v>
      </c>
      <c r="F69" s="135"/>
      <c r="G69" s="136" t="s">
        <v>19</v>
      </c>
      <c r="H69" s="136" t="s">
        <v>20</v>
      </c>
      <c r="I69" s="136" t="s">
        <v>21</v>
      </c>
      <c r="J69" s="136" t="s">
        <v>22</v>
      </c>
      <c r="K69" s="131"/>
      <c r="L69" s="131"/>
      <c r="M69" s="131"/>
      <c r="N69" s="131"/>
      <c r="O69" s="131"/>
      <c r="P69" s="131"/>
      <c r="Q69" s="131"/>
      <c r="R69" s="149"/>
      <c r="S69" s="149"/>
      <c r="T69" s="149"/>
      <c r="U69" s="149"/>
      <c r="V69" s="149"/>
      <c r="W69" s="149"/>
      <c r="X69" s="149"/>
      <c r="Y69" s="149"/>
      <c r="Z69" s="149"/>
      <c r="AA69" s="149"/>
      <c r="AB69" s="149"/>
      <c r="AC69" s="149"/>
      <c r="AD69" s="149"/>
    </row>
    <row r="70" spans="1:30" x14ac:dyDescent="0.2">
      <c r="A70" s="144" t="s">
        <v>23</v>
      </c>
      <c r="B70" s="152" t="s">
        <v>24</v>
      </c>
      <c r="C70" s="142">
        <f>SUMIFS($E$7:$E$68,$B$7:$B$68,"DAS",$D$7:$D$68,"&lt;&gt;VAGO")</f>
        <v>1</v>
      </c>
      <c r="D70" s="142">
        <f>SUMIFS($E$7:$E$68,$B$7:$B$68,"DAS",$D$7:$D$68,"VAGO")</f>
        <v>0</v>
      </c>
      <c r="E70" s="142">
        <f t="shared" ref="E70:E80" si="2">C70+D70</f>
        <v>1</v>
      </c>
      <c r="F70" s="148"/>
      <c r="G70" s="204">
        <f>SUMIF($B$7:$B$68,"DAS",$G$7:$G$68)</f>
        <v>0</v>
      </c>
      <c r="H70" s="204">
        <f>SUMIF($B$7:$B$68,"DAS",$H$7:$H$68)</f>
        <v>12261.2</v>
      </c>
      <c r="I70" s="204">
        <f>SUMIF($B$7:$B$68,"DAS",$I$7:$I$68)</f>
        <v>0</v>
      </c>
      <c r="J70" s="204">
        <f>SUMIF($B$7:$B$68,"DAS",$J$7:$J$68)</f>
        <v>12261.2</v>
      </c>
      <c r="K70" s="130"/>
      <c r="L70" s="130"/>
      <c r="M70" s="130"/>
      <c r="N70" s="130"/>
      <c r="O70" s="130"/>
      <c r="P70" s="130"/>
      <c r="Q70" s="130"/>
    </row>
    <row r="71" spans="1:30" x14ac:dyDescent="0.2">
      <c r="A71" s="144" t="s">
        <v>25</v>
      </c>
      <c r="B71" s="152" t="s">
        <v>26</v>
      </c>
      <c r="C71" s="142">
        <f>SUMIFS($E$7:$E$68,$B$7:$B$68,"DAS-1",$D$7:$D$68,"&lt;&gt;VAGO")</f>
        <v>3</v>
      </c>
      <c r="D71" s="142">
        <f>SUMIFS($E$7:$E$68,$B$7:$B$68,"DAS-1",$D$7:$D$68,"VAGO")</f>
        <v>0</v>
      </c>
      <c r="E71" s="142">
        <f t="shared" si="2"/>
        <v>3</v>
      </c>
      <c r="F71" s="141"/>
      <c r="G71" s="204">
        <f>SUMIF($B$7:$B$68,"DAS-1",$G$7:$G$68)</f>
        <v>0</v>
      </c>
      <c r="H71" s="204">
        <f>SUMIF($B$7:$B$68,"DAS-1",$H$7:$H$68)</f>
        <v>6936.75</v>
      </c>
      <c r="I71" s="204">
        <f>SUMIF($B$7:$B$68,"DAS-1",$I$7:$I$68)</f>
        <v>27747.090000000004</v>
      </c>
      <c r="J71" s="204">
        <f>SUMIF($B$7:$B$68,"DAS-1",$J$7:$J$68)</f>
        <v>34683.840000000004</v>
      </c>
      <c r="K71" s="130"/>
      <c r="L71" s="130"/>
      <c r="M71" s="130"/>
      <c r="N71" s="130"/>
      <c r="O71" s="130"/>
      <c r="P71" s="130"/>
      <c r="Q71" s="130"/>
    </row>
    <row r="72" spans="1:30" x14ac:dyDescent="0.2">
      <c r="A72" s="144" t="s">
        <v>27</v>
      </c>
      <c r="B72" s="152" t="s">
        <v>28</v>
      </c>
      <c r="C72" s="142">
        <f>SUMIFS($E$7:$E$68,$B$7:$B$68,"DAS-2",$D$7:$D$68,"&lt;&gt;VAGO")</f>
        <v>5</v>
      </c>
      <c r="D72" s="142">
        <f>SUMIFS($E$7:$E$68,$B$7:$B$68,"DAS-2",$D$7:$D$68,"VAGO")</f>
        <v>0</v>
      </c>
      <c r="E72" s="142">
        <f t="shared" si="2"/>
        <v>5</v>
      </c>
      <c r="F72" s="141"/>
      <c r="G72" s="204">
        <f>SUMIF($B$7:$B$68,"DAS-2",$G$7:$G$68)</f>
        <v>0</v>
      </c>
      <c r="H72" s="204">
        <f>SUMIF($B$7:$B$68,"DAS-2",$H$7:$H$68)</f>
        <v>8478.25</v>
      </c>
      <c r="I72" s="204">
        <f>SUMIF($B$7:$B$68,"DAS-2",$I$7:$I$68)</f>
        <v>33913.049999999996</v>
      </c>
      <c r="J72" s="204">
        <f>SUMIF($B$7:$B$68,"DAS-2",$J$7:$J$68)</f>
        <v>42391.3</v>
      </c>
      <c r="K72" s="130"/>
      <c r="L72" s="130"/>
      <c r="M72" s="130"/>
      <c r="N72" s="130"/>
      <c r="O72" s="130"/>
      <c r="P72" s="130"/>
      <c r="Q72" s="130"/>
    </row>
    <row r="73" spans="1:30" x14ac:dyDescent="0.2">
      <c r="A73" s="144" t="s">
        <v>29</v>
      </c>
      <c r="B73" s="152" t="s">
        <v>30</v>
      </c>
      <c r="C73" s="142">
        <f>SUMIFS($E$7:$E$68,$B$7:$B$68,"DAS-3",$D$7:$D$68,"&lt;&gt;VAGO")</f>
        <v>8</v>
      </c>
      <c r="D73" s="142">
        <f>SUMIFS($E$7:$E$68,$B$7:$B$68,"DAS-3",$D$7:$D$68,"VAGO")</f>
        <v>0</v>
      </c>
      <c r="E73" s="142">
        <f t="shared" si="2"/>
        <v>8</v>
      </c>
      <c r="F73" s="141"/>
      <c r="G73" s="204">
        <f>SUMIF($B$7:$B$68,"DAS-3",$G$7:$G$68)</f>
        <v>0</v>
      </c>
      <c r="H73" s="204">
        <f>SUMIF($B$7:$B$68,"DAS-3",$H$7:$H$68)</f>
        <v>11407.199999999999</v>
      </c>
      <c r="I73" s="204">
        <f>SUMIF($B$7:$B$68,"DAS-3",$I$7:$I$68)</f>
        <v>45628.479999999996</v>
      </c>
      <c r="J73" s="204">
        <f>SUMIF($B$7:$B$68,"DAS-3",$J$7:$J$68)</f>
        <v>57035.68</v>
      </c>
      <c r="K73" s="130"/>
      <c r="L73" s="130"/>
      <c r="M73" s="130"/>
      <c r="N73" s="130"/>
      <c r="O73" s="130"/>
      <c r="P73" s="130"/>
      <c r="Q73" s="130"/>
    </row>
    <row r="74" spans="1:30" x14ac:dyDescent="0.2">
      <c r="A74" s="147" t="s">
        <v>31</v>
      </c>
      <c r="B74" s="152" t="s">
        <v>32</v>
      </c>
      <c r="C74" s="142">
        <f>SUMIFS($E$7:$E$68,$B$7:$B$68,"DAS-4",$D$7:$D$68,"&lt;&gt;VAGO")</f>
        <v>4</v>
      </c>
      <c r="D74" s="142">
        <f>SUMIFS($E$7:$E$68,$B$7:$B$68,"DAS-4",$D$7:$D$68,"VAGO")</f>
        <v>0</v>
      </c>
      <c r="E74" s="142">
        <f t="shared" si="2"/>
        <v>4</v>
      </c>
      <c r="F74" s="145"/>
      <c r="G74" s="204">
        <f>SUMIF($B$7:$B$68,"DAS-4",$G$7:$G$68)</f>
        <v>0</v>
      </c>
      <c r="H74" s="204">
        <f>SUMIF($B$7:$B$68,"DAS-4",$H$7:$H$68)</f>
        <v>5241.12</v>
      </c>
      <c r="I74" s="204">
        <f>SUMIF($B$7:$B$68,"DAS-4",$I$7:$I$68)</f>
        <v>18072.791360000003</v>
      </c>
      <c r="J74" s="204">
        <f>SUMIF($B$7:$B$68,"DAS-4",$J$7:$J$68)</f>
        <v>23313.911360000002</v>
      </c>
      <c r="K74" s="130"/>
      <c r="L74" s="130"/>
      <c r="M74" s="130"/>
      <c r="N74" s="130"/>
      <c r="O74" s="130"/>
      <c r="P74" s="130"/>
      <c r="Q74" s="130"/>
    </row>
    <row r="75" spans="1:30" x14ac:dyDescent="0.2">
      <c r="A75" s="147" t="s">
        <v>33</v>
      </c>
      <c r="B75" s="152" t="s">
        <v>34</v>
      </c>
      <c r="C75" s="142">
        <f>SUMIFS($E$7:$E$68,$B$7:$B$68,"DAS-5",$D$7:$D$68,"&lt;&gt;VAGO")</f>
        <v>9</v>
      </c>
      <c r="D75" s="142">
        <f>SUMIFS($E$7:$E$68,$B$7:$B$68,"DAS-5",$D$7:$D$68,"VAGO")</f>
        <v>0</v>
      </c>
      <c r="E75" s="142">
        <f t="shared" si="2"/>
        <v>9</v>
      </c>
      <c r="F75" s="145"/>
      <c r="G75" s="204">
        <f>SUMIF($B$7:$B$68,"DAS-5",$G$7:$G$68)</f>
        <v>0</v>
      </c>
      <c r="H75" s="204">
        <f>SUMIF($B$7:$B$68,"DAS-5",$H$7:$H$68)</f>
        <v>9711.5399999999972</v>
      </c>
      <c r="I75" s="204">
        <f>SUMIF($B$7:$B$68,"DAS-5",$I$7:$I$68)</f>
        <v>38845.89</v>
      </c>
      <c r="J75" s="204">
        <f>SUMIF($B$7:$B$68,"DAS-5",$J$7:$J$68)</f>
        <v>48557.430000000008</v>
      </c>
      <c r="K75" s="130"/>
      <c r="L75" s="130"/>
      <c r="M75" s="130"/>
      <c r="N75" s="130"/>
      <c r="O75" s="130"/>
      <c r="P75" s="130"/>
      <c r="Q75" s="130"/>
    </row>
    <row r="76" spans="1:30" x14ac:dyDescent="0.2">
      <c r="A76" s="147" t="s">
        <v>35</v>
      </c>
      <c r="B76" s="152" t="s">
        <v>36</v>
      </c>
      <c r="C76" s="142">
        <f>SUMIFS($E$7:$E$68,$B$7:$B$68,"CAA-1",$D$7:$D$68,"&lt;&gt;VAGO")</f>
        <v>3</v>
      </c>
      <c r="D76" s="142">
        <f>SUMIFS($E$7:$E$68,$B$7:$B$68,"CAA-1",$D$7:$D$68,"VAGO")</f>
        <v>0</v>
      </c>
      <c r="E76" s="142">
        <f t="shared" si="2"/>
        <v>3</v>
      </c>
      <c r="F76" s="145"/>
      <c r="G76" s="204">
        <f>SUMIF($B$7:$B$68,"CAA-1",$G$7:$G$68)</f>
        <v>0</v>
      </c>
      <c r="H76" s="204">
        <f>SUMIF($B$7:$B$68,"CAA-1",$H$7:$H$68)</f>
        <v>2809.38</v>
      </c>
      <c r="I76" s="204">
        <f>SUMIF($B$7:$B$68,"CAA-1",$I$7:$I$68)</f>
        <v>11237.55</v>
      </c>
      <c r="J76" s="204">
        <f>SUMIF($B$7:$B$68,"CAA-1",$J$7:$J$68)</f>
        <v>14046.929999999998</v>
      </c>
      <c r="K76" s="130"/>
      <c r="L76" s="130"/>
      <c r="M76" s="130"/>
      <c r="N76" s="130"/>
      <c r="O76" s="130"/>
      <c r="P76" s="130"/>
      <c r="Q76" s="130"/>
    </row>
    <row r="77" spans="1:30" x14ac:dyDescent="0.2">
      <c r="A77" s="147" t="s">
        <v>37</v>
      </c>
      <c r="B77" s="152" t="s">
        <v>38</v>
      </c>
      <c r="C77" s="142">
        <f>SUMIFS($E$7:$E$68,$B$7:$B$68,"CAA-2",$D$7:$D$68,"&lt;&gt;VAGO")</f>
        <v>5</v>
      </c>
      <c r="D77" s="142">
        <f>SUMIFS($E$7:$E$68,$B$7:$B$68,"CAA-2",$D$7:$D$68,"VAGO")</f>
        <v>0</v>
      </c>
      <c r="E77" s="142">
        <f t="shared" si="2"/>
        <v>5</v>
      </c>
      <c r="F77" s="145"/>
      <c r="G77" s="204">
        <f>SUMIF($B$7:$B$68,"CAA-2",$G$7:$G$68)</f>
        <v>0</v>
      </c>
      <c r="H77" s="204">
        <f>SUMIF($B$7:$B$68,"CAA-2",$H$7:$H$68)</f>
        <v>3853.75</v>
      </c>
      <c r="I77" s="204">
        <f>SUMIF($B$7:$B$68,"CAA-2",$I$7:$I$68)</f>
        <v>15415.050000000001</v>
      </c>
      <c r="J77" s="204">
        <f>SUMIF($B$7:$B$68,"CAA-2",$J$7:$J$68)</f>
        <v>19268.800000000003</v>
      </c>
      <c r="K77" s="130"/>
      <c r="L77" s="130"/>
      <c r="M77" s="130"/>
      <c r="N77" s="130"/>
      <c r="O77" s="130"/>
      <c r="P77" s="130"/>
      <c r="Q77" s="130"/>
    </row>
    <row r="78" spans="1:30" x14ac:dyDescent="0.2">
      <c r="A78" s="147" t="s">
        <v>39</v>
      </c>
      <c r="B78" s="152" t="s">
        <v>40</v>
      </c>
      <c r="C78" s="142">
        <f>SUMIFS($E$7:$E$68,$B$7:$B$68,"CAA-3",$D$7:$D$68,"&lt;&gt;VAGO")</f>
        <v>18</v>
      </c>
      <c r="D78" s="142">
        <f>SUMIFS($E$7:$E$68,$B$7:$B$68,"CAA-3",$D$7:$D$68,"VAGO")</f>
        <v>1</v>
      </c>
      <c r="E78" s="142">
        <f t="shared" si="2"/>
        <v>19</v>
      </c>
      <c r="F78" s="141"/>
      <c r="G78" s="204">
        <f>SUMIF($B$7:$B$68,"CAA-3",$G$7:$G$68)</f>
        <v>0</v>
      </c>
      <c r="H78" s="204">
        <f>SUMIF($B$7:$B$68,"CAA-3",$H$7:$H$68)</f>
        <v>9518.8099999999977</v>
      </c>
      <c r="I78" s="204">
        <f>SUMIF($B$7:$B$68,"CAA-3",$I$7:$I$68)</f>
        <v>38075.239999999991</v>
      </c>
      <c r="J78" s="204">
        <f>SUMIF($B$7:$B$68,"CAA-3",$J$7:$J$68)</f>
        <v>47594.049999999988</v>
      </c>
      <c r="K78" s="130"/>
      <c r="L78" s="130"/>
      <c r="M78" s="130"/>
      <c r="N78" s="130"/>
      <c r="O78" s="130"/>
      <c r="P78" s="130"/>
      <c r="Q78" s="130"/>
    </row>
    <row r="79" spans="1:30" x14ac:dyDescent="0.2">
      <c r="A79" s="147" t="s">
        <v>41</v>
      </c>
      <c r="B79" s="152" t="s">
        <v>42</v>
      </c>
      <c r="C79" s="142">
        <f>SUMIFS($E$7:$E$68,$B$7:$B$68,"CAA-4",$D$7:$D$68,"&lt;&gt;VAGO")</f>
        <v>0</v>
      </c>
      <c r="D79" s="142">
        <f>SUMIFS($E$7:$E$68,$B$7:$B$68,"CAA-4",$D$7:$D$68,"VAGO")</f>
        <v>0</v>
      </c>
      <c r="E79" s="142">
        <f t="shared" si="2"/>
        <v>0</v>
      </c>
      <c r="F79" s="141"/>
      <c r="G79" s="204">
        <f>SUMIF($B$7:$B$68,"CAA-4",$G$7:$G$68)</f>
        <v>0</v>
      </c>
      <c r="H79" s="204">
        <f>SUMIF($B$7:$B$68,"CAA-4",$H$7:$H$68)</f>
        <v>0</v>
      </c>
      <c r="I79" s="204">
        <f>SUMIF($B$7:$B$68,"CAA-4",$I$7:$I$68)</f>
        <v>0</v>
      </c>
      <c r="J79" s="204">
        <f>SUMIF($B$7:$B$68,"CAA-4",$J$7:$J$68)</f>
        <v>0</v>
      </c>
      <c r="K79" s="130"/>
      <c r="L79" s="130"/>
      <c r="M79" s="130"/>
      <c r="N79" s="130"/>
      <c r="O79" s="130"/>
      <c r="P79" s="130"/>
      <c r="Q79" s="130"/>
    </row>
    <row r="80" spans="1:30" x14ac:dyDescent="0.2">
      <c r="A80" s="147" t="s">
        <v>43</v>
      </c>
      <c r="B80" s="152" t="s">
        <v>44</v>
      </c>
      <c r="C80" s="142">
        <f>SUMIFS($E$7:$E$68,$B$7:$B$68,"CAA-5",$D$7:$D$68,"&lt;&gt;VAGO")</f>
        <v>5</v>
      </c>
      <c r="D80" s="142">
        <f>SUMIFS($E$7:$E$68,$B$7:$B$68,"CAA-5",$D$7:$D$68,"VAGO")</f>
        <v>0</v>
      </c>
      <c r="E80" s="142">
        <f t="shared" si="2"/>
        <v>5</v>
      </c>
      <c r="F80" s="141"/>
      <c r="G80" s="204">
        <f>SUMIF($B$7:$B$68,"CAA-5",$G$7:$G$68)</f>
        <v>0</v>
      </c>
      <c r="H80" s="204">
        <f>SUMIF($B$7:$B$68,"CAA-5",$H$7:$H$68)</f>
        <v>1348.8</v>
      </c>
      <c r="I80" s="204">
        <f>SUMIF($B$7:$B$68,"CAA-5",$I$7:$I$68)</f>
        <v>5395.2999999999993</v>
      </c>
      <c r="J80" s="204">
        <f>SUMIF($B$7:$B$68,"CAA-5",$J$7:$J$68)</f>
        <v>6744.0999999999995</v>
      </c>
      <c r="K80" s="130"/>
      <c r="L80" s="130"/>
      <c r="M80" s="130"/>
      <c r="N80" s="130"/>
      <c r="O80" s="130"/>
      <c r="P80" s="130"/>
      <c r="Q80" s="130"/>
    </row>
    <row r="81" spans="1:30" x14ac:dyDescent="0.2">
      <c r="A81" s="137" t="s">
        <v>45</v>
      </c>
      <c r="B81" s="135"/>
      <c r="C81" s="136">
        <f>SUM(C70:C78)</f>
        <v>56</v>
      </c>
      <c r="D81" s="136">
        <f>SUM(D70:D78)</f>
        <v>1</v>
      </c>
      <c r="E81" s="136">
        <f>SUM(E70:E78)</f>
        <v>57</v>
      </c>
      <c r="F81" s="135"/>
      <c r="G81" s="203">
        <f>SUM(G70:G80)</f>
        <v>0</v>
      </c>
      <c r="H81" s="203">
        <f>SUM(H70:H80)</f>
        <v>71566.8</v>
      </c>
      <c r="I81" s="203">
        <f>SUM(I70:I80)</f>
        <v>234330.44135999994</v>
      </c>
      <c r="J81" s="203">
        <f>SUM(J70:J80)</f>
        <v>305897.24135999999</v>
      </c>
      <c r="K81" s="130"/>
      <c r="L81" s="130"/>
      <c r="M81" s="130"/>
      <c r="N81" s="130"/>
      <c r="O81" s="130"/>
      <c r="P81" s="130"/>
      <c r="Q81" s="130"/>
    </row>
    <row r="82" spans="1:30" ht="45.75" customHeight="1" x14ac:dyDescent="0.2">
      <c r="A82" s="130"/>
      <c r="B82" s="130"/>
      <c r="C82" s="130"/>
      <c r="D82" s="130"/>
      <c r="E82" s="130"/>
      <c r="F82" s="130"/>
      <c r="G82" s="130"/>
      <c r="H82" s="131"/>
      <c r="I82" s="131"/>
      <c r="J82" s="198"/>
      <c r="K82" s="130"/>
      <c r="L82" s="130"/>
      <c r="M82" s="130"/>
      <c r="N82" s="130"/>
      <c r="O82" s="130"/>
      <c r="P82" s="130"/>
      <c r="Q82" s="130"/>
    </row>
    <row r="83" spans="1:30" x14ac:dyDescent="0.2">
      <c r="A83" s="284" t="s">
        <v>46</v>
      </c>
      <c r="B83" s="285"/>
      <c r="C83" s="285"/>
      <c r="D83" s="285"/>
      <c r="E83" s="285"/>
      <c r="F83" s="285"/>
      <c r="G83" s="285"/>
      <c r="H83" s="285"/>
      <c r="I83" s="286"/>
      <c r="J83" s="130"/>
      <c r="K83" s="133"/>
      <c r="L83" s="130"/>
      <c r="M83" s="130"/>
      <c r="N83" s="130"/>
      <c r="O83" s="130"/>
      <c r="P83" s="130"/>
      <c r="Q83" s="130"/>
    </row>
    <row r="84" spans="1:30" ht="30" x14ac:dyDescent="0.2">
      <c r="A84" s="196" t="s">
        <v>47</v>
      </c>
      <c r="B84" s="196" t="s">
        <v>48</v>
      </c>
      <c r="C84" s="196" t="s">
        <v>49</v>
      </c>
      <c r="D84" s="196" t="s">
        <v>50</v>
      </c>
      <c r="E84" s="196" t="s">
        <v>51</v>
      </c>
      <c r="F84" s="196" t="s">
        <v>52</v>
      </c>
      <c r="G84" s="196" t="s">
        <v>53</v>
      </c>
      <c r="H84" s="196" t="s">
        <v>54</v>
      </c>
      <c r="I84" s="196" t="s">
        <v>55</v>
      </c>
      <c r="J84" s="129"/>
      <c r="K84" s="133"/>
      <c r="L84" s="129"/>
      <c r="M84" s="129"/>
      <c r="N84" s="129"/>
      <c r="O84" s="129"/>
      <c r="P84" s="129"/>
      <c r="Q84" s="129"/>
      <c r="R84" s="132"/>
      <c r="S84" s="132"/>
      <c r="T84" s="132"/>
      <c r="U84" s="132"/>
      <c r="V84" s="132"/>
      <c r="W84" s="132"/>
      <c r="X84" s="132"/>
      <c r="Y84" s="132"/>
      <c r="Z84" s="132"/>
      <c r="AA84" s="132"/>
      <c r="AB84" s="132"/>
      <c r="AC84" s="132"/>
      <c r="AD84" s="132"/>
    </row>
    <row r="85" spans="1:30" x14ac:dyDescent="0.2">
      <c r="A85" s="158" t="s">
        <v>302</v>
      </c>
      <c r="B85" s="199" t="s">
        <v>65</v>
      </c>
      <c r="C85" s="153" t="s">
        <v>296</v>
      </c>
      <c r="D85" s="153" t="s">
        <v>280</v>
      </c>
      <c r="E85" s="152">
        <v>1</v>
      </c>
      <c r="F85" s="151" t="s">
        <v>336</v>
      </c>
      <c r="G85" s="150"/>
      <c r="H85" s="118">
        <v>6782.61</v>
      </c>
      <c r="I85" s="140">
        <f t="shared" ref="I85:I125" si="3">SUM(G85:H85)</f>
        <v>6782.61</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303</v>
      </c>
      <c r="B86" s="199" t="s">
        <v>65</v>
      </c>
      <c r="C86" s="153" t="s">
        <v>369</v>
      </c>
      <c r="D86" s="153" t="s">
        <v>280</v>
      </c>
      <c r="E86" s="152">
        <v>1</v>
      </c>
      <c r="F86" s="151" t="s">
        <v>950</v>
      </c>
      <c r="G86" s="150"/>
      <c r="H86" s="118">
        <v>6782.61</v>
      </c>
      <c r="I86" s="140">
        <f t="shared" si="3"/>
        <v>6782.61</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304</v>
      </c>
      <c r="B87" s="199" t="s">
        <v>65</v>
      </c>
      <c r="C87" s="153" t="s">
        <v>183</v>
      </c>
      <c r="D87" s="153" t="s">
        <v>280</v>
      </c>
      <c r="E87" s="152">
        <v>1</v>
      </c>
      <c r="F87" s="151" t="s">
        <v>337</v>
      </c>
      <c r="G87" s="150"/>
      <c r="H87" s="118">
        <v>6782.61</v>
      </c>
      <c r="I87" s="140">
        <f t="shared" si="3"/>
        <v>6782.61</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305</v>
      </c>
      <c r="B88" s="199" t="s">
        <v>65</v>
      </c>
      <c r="C88" s="153" t="s">
        <v>295</v>
      </c>
      <c r="D88" s="153" t="s">
        <v>280</v>
      </c>
      <c r="E88" s="152">
        <v>1</v>
      </c>
      <c r="F88" s="151" t="s">
        <v>338</v>
      </c>
      <c r="G88" s="150"/>
      <c r="H88" s="118">
        <v>6782.61</v>
      </c>
      <c r="I88" s="140">
        <f t="shared" si="3"/>
        <v>6782.61</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92" t="s">
        <v>306</v>
      </c>
      <c r="B89" s="199" t="s">
        <v>65</v>
      </c>
      <c r="C89" s="153" t="s">
        <v>370</v>
      </c>
      <c r="D89" s="153" t="s">
        <v>280</v>
      </c>
      <c r="E89" s="152">
        <v>1</v>
      </c>
      <c r="F89" s="151" t="s">
        <v>339</v>
      </c>
      <c r="G89" s="150"/>
      <c r="H89" s="118">
        <v>6782.61</v>
      </c>
      <c r="I89" s="140">
        <f t="shared" si="3"/>
        <v>6782.61</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307</v>
      </c>
      <c r="B90" s="199" t="s">
        <v>67</v>
      </c>
      <c r="C90" s="153" t="s">
        <v>371</v>
      </c>
      <c r="D90" s="153" t="s">
        <v>184</v>
      </c>
      <c r="E90" s="152">
        <v>1</v>
      </c>
      <c r="F90" s="151" t="s">
        <v>1049</v>
      </c>
      <c r="G90" s="150"/>
      <c r="H90" s="150">
        <v>5703.56</v>
      </c>
      <c r="I90" s="140">
        <f t="shared" si="3"/>
        <v>5703.56</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58" t="s">
        <v>308</v>
      </c>
      <c r="B91" s="199" t="s">
        <v>67</v>
      </c>
      <c r="C91" s="153" t="s">
        <v>372</v>
      </c>
      <c r="D91" s="153" t="s">
        <v>280</v>
      </c>
      <c r="E91" s="152">
        <v>1</v>
      </c>
      <c r="F91" s="158" t="s">
        <v>341</v>
      </c>
      <c r="G91" s="150"/>
      <c r="H91" s="150">
        <v>5703.56</v>
      </c>
      <c r="I91" s="140">
        <f t="shared" si="3"/>
        <v>5703.56</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58" t="s">
        <v>1034</v>
      </c>
      <c r="B92" s="199" t="s">
        <v>67</v>
      </c>
      <c r="C92" s="153" t="s">
        <v>369</v>
      </c>
      <c r="D92" s="153" t="s">
        <v>280</v>
      </c>
      <c r="E92" s="152">
        <v>1</v>
      </c>
      <c r="F92" s="158" t="s">
        <v>954</v>
      </c>
      <c r="G92" s="150"/>
      <c r="H92" s="150">
        <v>5703.56</v>
      </c>
      <c r="I92" s="140">
        <f t="shared" si="3"/>
        <v>5703.56</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309</v>
      </c>
      <c r="B93" s="199" t="s">
        <v>69</v>
      </c>
      <c r="C93" s="153" t="s">
        <v>282</v>
      </c>
      <c r="D93" s="153" t="s">
        <v>280</v>
      </c>
      <c r="E93" s="152">
        <v>1</v>
      </c>
      <c r="F93" s="151" t="s">
        <v>342</v>
      </c>
      <c r="G93" s="150"/>
      <c r="H93" s="150">
        <v>5241.1099999999997</v>
      </c>
      <c r="I93" s="140">
        <f t="shared" si="3"/>
        <v>5241.1099999999997</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310</v>
      </c>
      <c r="B94" s="199" t="s">
        <v>69</v>
      </c>
      <c r="C94" s="153" t="s">
        <v>286</v>
      </c>
      <c r="D94" s="153" t="s">
        <v>280</v>
      </c>
      <c r="E94" s="152">
        <v>1</v>
      </c>
      <c r="F94" s="164" t="s">
        <v>343</v>
      </c>
      <c r="G94" s="150"/>
      <c r="H94" s="150">
        <v>5241.1099999999997</v>
      </c>
      <c r="I94" s="140">
        <f t="shared" si="3"/>
        <v>5241.1099999999997</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311</v>
      </c>
      <c r="B95" s="199" t="s">
        <v>69</v>
      </c>
      <c r="C95" s="153" t="s">
        <v>370</v>
      </c>
      <c r="D95" s="153" t="s">
        <v>280</v>
      </c>
      <c r="E95" s="152">
        <v>1</v>
      </c>
      <c r="F95" s="151" t="s">
        <v>344</v>
      </c>
      <c r="G95" s="150"/>
      <c r="H95" s="150">
        <v>5241.1099999999997</v>
      </c>
      <c r="I95" s="140">
        <f t="shared" si="3"/>
        <v>5241.1099999999997</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312</v>
      </c>
      <c r="B96" s="199" t="s">
        <v>69</v>
      </c>
      <c r="C96" s="153" t="s">
        <v>299</v>
      </c>
      <c r="D96" s="153" t="s">
        <v>280</v>
      </c>
      <c r="E96" s="152">
        <v>1</v>
      </c>
      <c r="F96" s="151" t="s">
        <v>345</v>
      </c>
      <c r="G96" s="150"/>
      <c r="H96" s="150">
        <v>5241.1099999999997</v>
      </c>
      <c r="I96" s="140">
        <f t="shared" si="3"/>
        <v>5241.1099999999997</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313</v>
      </c>
      <c r="B97" s="199" t="s">
        <v>69</v>
      </c>
      <c r="C97" s="153" t="s">
        <v>373</v>
      </c>
      <c r="D97" s="153" t="s">
        <v>184</v>
      </c>
      <c r="E97" s="152">
        <v>1</v>
      </c>
      <c r="F97" s="158" t="s">
        <v>346</v>
      </c>
      <c r="G97" s="150"/>
      <c r="H97" s="150">
        <v>5241.1099999999997</v>
      </c>
      <c r="I97" s="140">
        <f t="shared" si="3"/>
        <v>5241.1099999999997</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314</v>
      </c>
      <c r="B98" s="199" t="s">
        <v>69</v>
      </c>
      <c r="C98" s="153" t="s">
        <v>295</v>
      </c>
      <c r="D98" s="153" t="s">
        <v>280</v>
      </c>
      <c r="E98" s="152">
        <v>1</v>
      </c>
      <c r="F98" s="202" t="s">
        <v>347</v>
      </c>
      <c r="G98" s="150"/>
      <c r="H98" s="150">
        <v>5241.1099999999997</v>
      </c>
      <c r="I98" s="140">
        <f t="shared" si="3"/>
        <v>5241.1099999999997</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315</v>
      </c>
      <c r="B99" s="199" t="s">
        <v>69</v>
      </c>
      <c r="C99" s="153" t="s">
        <v>374</v>
      </c>
      <c r="D99" s="153" t="s">
        <v>280</v>
      </c>
      <c r="E99" s="152">
        <v>1</v>
      </c>
      <c r="F99" s="151" t="s">
        <v>348</v>
      </c>
      <c r="G99" s="150"/>
      <c r="H99" s="150">
        <v>5241.1099999999997</v>
      </c>
      <c r="I99" s="140">
        <f t="shared" si="3"/>
        <v>5241.1099999999997</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316</v>
      </c>
      <c r="B100" s="199" t="s">
        <v>69</v>
      </c>
      <c r="C100" s="153" t="s">
        <v>376</v>
      </c>
      <c r="D100" s="153" t="s">
        <v>280</v>
      </c>
      <c r="E100" s="152">
        <v>1</v>
      </c>
      <c r="F100" s="151" t="s">
        <v>956</v>
      </c>
      <c r="G100" s="150"/>
      <c r="H100" s="150">
        <v>5241.1099999999997</v>
      </c>
      <c r="I100" s="140">
        <f t="shared" si="3"/>
        <v>5241.1099999999997</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317</v>
      </c>
      <c r="B101" s="199" t="s">
        <v>69</v>
      </c>
      <c r="C101" s="153" t="s">
        <v>375</v>
      </c>
      <c r="D101" s="153" t="s">
        <v>280</v>
      </c>
      <c r="E101" s="152">
        <v>1</v>
      </c>
      <c r="F101" s="151" t="s">
        <v>925</v>
      </c>
      <c r="G101" s="150"/>
      <c r="H101" s="150">
        <v>5241.1099999999997</v>
      </c>
      <c r="I101" s="140">
        <f t="shared" si="3"/>
        <v>5241.1099999999997</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318</v>
      </c>
      <c r="B102" s="199" t="s">
        <v>69</v>
      </c>
      <c r="C102" s="153" t="s">
        <v>377</v>
      </c>
      <c r="D102" s="153" t="s">
        <v>280</v>
      </c>
      <c r="E102" s="152">
        <v>1</v>
      </c>
      <c r="F102" s="151" t="s">
        <v>349</v>
      </c>
      <c r="G102" s="150"/>
      <c r="H102" s="150">
        <v>5241.1099999999997</v>
      </c>
      <c r="I102" s="140">
        <f t="shared" si="3"/>
        <v>5241.1099999999997</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92" t="s">
        <v>967</v>
      </c>
      <c r="B103" s="199" t="s">
        <v>69</v>
      </c>
      <c r="C103" s="153" t="s">
        <v>295</v>
      </c>
      <c r="D103" s="153" t="s">
        <v>280</v>
      </c>
      <c r="E103" s="152">
        <v>1</v>
      </c>
      <c r="F103" s="151" t="s">
        <v>355</v>
      </c>
      <c r="G103" s="150"/>
      <c r="H103" s="150">
        <v>5241.1099999999997</v>
      </c>
      <c r="I103" s="140">
        <f t="shared" si="3"/>
        <v>5241.1099999999997</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192" t="s">
        <v>309</v>
      </c>
      <c r="B104" s="199" t="s">
        <v>69</v>
      </c>
      <c r="C104" s="153" t="s">
        <v>296</v>
      </c>
      <c r="D104" s="153" t="s">
        <v>280</v>
      </c>
      <c r="E104" s="152">
        <v>1</v>
      </c>
      <c r="F104" s="151" t="s">
        <v>350</v>
      </c>
      <c r="G104" s="150"/>
      <c r="H104" s="150">
        <v>5241.1099999999997</v>
      </c>
      <c r="I104" s="140">
        <f t="shared" si="3"/>
        <v>5241.1099999999997</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1033</v>
      </c>
      <c r="B105" s="199" t="s">
        <v>71</v>
      </c>
      <c r="C105" s="153" t="s">
        <v>297</v>
      </c>
      <c r="D105" s="153" t="s">
        <v>368</v>
      </c>
      <c r="E105" s="152">
        <v>1</v>
      </c>
      <c r="F105" s="151" t="s">
        <v>1072</v>
      </c>
      <c r="G105" s="150"/>
      <c r="H105" s="150">
        <v>4316.21</v>
      </c>
      <c r="I105" s="140">
        <f t="shared" si="3"/>
        <v>4316.21</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58" t="s">
        <v>320</v>
      </c>
      <c r="B106" s="199" t="s">
        <v>71</v>
      </c>
      <c r="C106" s="153" t="s">
        <v>301</v>
      </c>
      <c r="D106" s="153" t="s">
        <v>280</v>
      </c>
      <c r="E106" s="152">
        <v>1</v>
      </c>
      <c r="F106" s="158" t="s">
        <v>352</v>
      </c>
      <c r="G106" s="150"/>
      <c r="H106" s="150">
        <v>4316.21</v>
      </c>
      <c r="I106" s="140">
        <f t="shared" si="3"/>
        <v>4316.21</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201" t="s">
        <v>321</v>
      </c>
      <c r="B107" s="199" t="s">
        <v>71</v>
      </c>
      <c r="C107" s="153" t="s">
        <v>371</v>
      </c>
      <c r="D107" s="153" t="s">
        <v>280</v>
      </c>
      <c r="E107" s="152">
        <v>1</v>
      </c>
      <c r="F107" s="158" t="s">
        <v>353</v>
      </c>
      <c r="G107" s="150"/>
      <c r="H107" s="150">
        <v>4316.21</v>
      </c>
      <c r="I107" s="140">
        <f t="shared" si="3"/>
        <v>4316.21</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322</v>
      </c>
      <c r="B108" s="199" t="s">
        <v>71</v>
      </c>
      <c r="C108" s="153" t="s">
        <v>378</v>
      </c>
      <c r="D108" s="153" t="s">
        <v>280</v>
      </c>
      <c r="E108" s="152">
        <v>1</v>
      </c>
      <c r="F108" s="151" t="s">
        <v>354</v>
      </c>
      <c r="G108" s="150"/>
      <c r="H108" s="150">
        <v>4316.21</v>
      </c>
      <c r="I108" s="140">
        <f t="shared" si="3"/>
        <v>4316.21</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323</v>
      </c>
      <c r="B109" s="199" t="s">
        <v>71</v>
      </c>
      <c r="C109" s="153" t="s">
        <v>295</v>
      </c>
      <c r="D109" s="153" t="s">
        <v>280</v>
      </c>
      <c r="E109" s="152">
        <v>1</v>
      </c>
      <c r="F109" s="157" t="s">
        <v>231</v>
      </c>
      <c r="G109" s="150"/>
      <c r="H109" s="150">
        <v>4316.21</v>
      </c>
      <c r="I109" s="140">
        <f t="shared" si="3"/>
        <v>4316.21</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324</v>
      </c>
      <c r="B110" s="199" t="s">
        <v>71</v>
      </c>
      <c r="C110" s="153" t="s">
        <v>379</v>
      </c>
      <c r="D110" s="153" t="s">
        <v>280</v>
      </c>
      <c r="E110" s="152">
        <v>1</v>
      </c>
      <c r="F110" s="151" t="s">
        <v>356</v>
      </c>
      <c r="G110" s="150"/>
      <c r="H110" s="150">
        <v>4316.21</v>
      </c>
      <c r="I110" s="140">
        <f t="shared" si="3"/>
        <v>4316.21</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325</v>
      </c>
      <c r="B111" s="199" t="s">
        <v>71</v>
      </c>
      <c r="C111" s="153" t="s">
        <v>281</v>
      </c>
      <c r="D111" s="153" t="s">
        <v>280</v>
      </c>
      <c r="E111" s="152">
        <v>1</v>
      </c>
      <c r="F111" s="151" t="s">
        <v>927</v>
      </c>
      <c r="G111" s="150"/>
      <c r="H111" s="150">
        <v>4316.21</v>
      </c>
      <c r="I111" s="140">
        <f t="shared" si="3"/>
        <v>4316.21</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326</v>
      </c>
      <c r="B112" s="199" t="s">
        <v>71</v>
      </c>
      <c r="C112" s="153" t="s">
        <v>380</v>
      </c>
      <c r="D112" s="153" t="s">
        <v>280</v>
      </c>
      <c r="E112" s="152">
        <v>1</v>
      </c>
      <c r="F112" s="159" t="s">
        <v>358</v>
      </c>
      <c r="G112" s="150"/>
      <c r="H112" s="150">
        <v>4316.21</v>
      </c>
      <c r="I112" s="140">
        <f t="shared" si="3"/>
        <v>4316.21</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327</v>
      </c>
      <c r="B113" s="199" t="s">
        <v>73</v>
      </c>
      <c r="C113" s="153" t="s">
        <v>283</v>
      </c>
      <c r="D113" s="153" t="s">
        <v>280</v>
      </c>
      <c r="E113" s="152">
        <v>1</v>
      </c>
      <c r="F113" s="151" t="s">
        <v>359</v>
      </c>
      <c r="G113" s="150"/>
      <c r="H113" s="150">
        <v>3083.01</v>
      </c>
      <c r="I113" s="140">
        <f t="shared" si="3"/>
        <v>3083.01</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328</v>
      </c>
      <c r="B114" s="199" t="s">
        <v>73</v>
      </c>
      <c r="C114" s="153" t="s">
        <v>283</v>
      </c>
      <c r="D114" s="153" t="s">
        <v>280</v>
      </c>
      <c r="E114" s="152">
        <v>1</v>
      </c>
      <c r="F114" s="151" t="s">
        <v>360</v>
      </c>
      <c r="G114" s="150"/>
      <c r="H114" s="150">
        <v>3083.01</v>
      </c>
      <c r="I114" s="140">
        <f t="shared" si="3"/>
        <v>3083.01</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196</v>
      </c>
      <c r="B115" s="199" t="s">
        <v>73</v>
      </c>
      <c r="C115" s="153" t="s">
        <v>283</v>
      </c>
      <c r="D115" s="153" t="s">
        <v>280</v>
      </c>
      <c r="E115" s="152">
        <v>1</v>
      </c>
      <c r="F115" s="159" t="s">
        <v>361</v>
      </c>
      <c r="G115" s="150"/>
      <c r="H115" s="150">
        <v>3083.01</v>
      </c>
      <c r="I115" s="140">
        <f t="shared" si="3"/>
        <v>3083.01</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329</v>
      </c>
      <c r="B116" s="199" t="s">
        <v>73</v>
      </c>
      <c r="C116" s="153" t="s">
        <v>373</v>
      </c>
      <c r="D116" s="153" t="s">
        <v>280</v>
      </c>
      <c r="E116" s="152">
        <v>1</v>
      </c>
      <c r="F116" s="151" t="s">
        <v>398</v>
      </c>
      <c r="G116" s="150"/>
      <c r="H116" s="150">
        <v>3083.01</v>
      </c>
      <c r="I116" s="140">
        <f t="shared" si="3"/>
        <v>3083.01</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330</v>
      </c>
      <c r="B117" s="199" t="s">
        <v>73</v>
      </c>
      <c r="C117" s="153" t="s">
        <v>183</v>
      </c>
      <c r="D117" s="153" t="s">
        <v>280</v>
      </c>
      <c r="E117" s="152">
        <v>1</v>
      </c>
      <c r="F117" s="151" t="s">
        <v>362</v>
      </c>
      <c r="G117" s="150"/>
      <c r="H117" s="150">
        <v>3083.01</v>
      </c>
      <c r="I117" s="140">
        <f t="shared" si="3"/>
        <v>3083.01</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331</v>
      </c>
      <c r="B118" s="199" t="s">
        <v>73</v>
      </c>
      <c r="C118" s="153" t="s">
        <v>376</v>
      </c>
      <c r="D118" s="153" t="s">
        <v>280</v>
      </c>
      <c r="E118" s="152">
        <v>1</v>
      </c>
      <c r="F118" s="151" t="s">
        <v>363</v>
      </c>
      <c r="G118" s="150"/>
      <c r="H118" s="150">
        <v>3083.01</v>
      </c>
      <c r="I118" s="140">
        <f t="shared" si="3"/>
        <v>3083.01</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2" t="s">
        <v>332</v>
      </c>
      <c r="B119" s="199" t="s">
        <v>73</v>
      </c>
      <c r="C119" s="153" t="s">
        <v>375</v>
      </c>
      <c r="D119" s="153" t="s">
        <v>280</v>
      </c>
      <c r="E119" s="152">
        <v>1</v>
      </c>
      <c r="F119" s="151" t="s">
        <v>364</v>
      </c>
      <c r="G119" s="150"/>
      <c r="H119" s="150">
        <v>3083.01</v>
      </c>
      <c r="I119" s="140">
        <f t="shared" si="3"/>
        <v>3083.01</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192" t="s">
        <v>333</v>
      </c>
      <c r="B120" s="199" t="s">
        <v>73</v>
      </c>
      <c r="C120" s="153" t="s">
        <v>377</v>
      </c>
      <c r="D120" s="153" t="s">
        <v>280</v>
      </c>
      <c r="E120" s="152">
        <v>1</v>
      </c>
      <c r="F120" s="151" t="s">
        <v>365</v>
      </c>
      <c r="G120" s="150"/>
      <c r="H120" s="150">
        <v>3083.01</v>
      </c>
      <c r="I120" s="140">
        <f t="shared" si="3"/>
        <v>3083.01</v>
      </c>
      <c r="J120" s="130"/>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x14ac:dyDescent="0.2">
      <c r="A121" s="192" t="s">
        <v>334</v>
      </c>
      <c r="B121" s="199" t="s">
        <v>73</v>
      </c>
      <c r="C121" s="153" t="s">
        <v>379</v>
      </c>
      <c r="D121" s="153" t="s">
        <v>280</v>
      </c>
      <c r="E121" s="152">
        <v>1</v>
      </c>
      <c r="F121" s="158" t="s">
        <v>366</v>
      </c>
      <c r="G121" s="150"/>
      <c r="H121" s="150">
        <v>3083.01</v>
      </c>
      <c r="I121" s="140">
        <f t="shared" si="3"/>
        <v>3083.01</v>
      </c>
      <c r="J121" s="130"/>
      <c r="K121" s="131"/>
      <c r="L121" s="131"/>
      <c r="M121" s="131"/>
      <c r="N121" s="131"/>
      <c r="O121" s="131"/>
      <c r="P121" s="131"/>
      <c r="Q121" s="131"/>
      <c r="R121" s="149"/>
      <c r="S121" s="149"/>
      <c r="T121" s="149"/>
      <c r="U121" s="149"/>
      <c r="V121" s="149"/>
      <c r="W121" s="149"/>
      <c r="X121" s="149"/>
      <c r="Y121" s="149"/>
      <c r="Z121" s="149"/>
      <c r="AA121" s="149"/>
      <c r="AB121" s="149"/>
      <c r="AC121" s="149"/>
      <c r="AD121" s="149"/>
    </row>
    <row r="122" spans="1:30" x14ac:dyDescent="0.2">
      <c r="A122" s="190" t="s">
        <v>335</v>
      </c>
      <c r="B122" s="199" t="s">
        <v>73</v>
      </c>
      <c r="C122" s="153" t="s">
        <v>282</v>
      </c>
      <c r="D122" s="153" t="s">
        <v>280</v>
      </c>
      <c r="E122" s="152">
        <v>1</v>
      </c>
      <c r="F122" s="151" t="s">
        <v>367</v>
      </c>
      <c r="G122" s="150"/>
      <c r="H122" s="150">
        <v>3083.01</v>
      </c>
      <c r="I122" s="140">
        <f t="shared" si="3"/>
        <v>3083.01</v>
      </c>
      <c r="J122" s="130"/>
      <c r="K122" s="131"/>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200" t="s">
        <v>988</v>
      </c>
      <c r="B123" s="199" t="s">
        <v>73</v>
      </c>
      <c r="C123" s="153" t="s">
        <v>371</v>
      </c>
      <c r="D123" s="153" t="s">
        <v>280</v>
      </c>
      <c r="E123" s="152">
        <v>1</v>
      </c>
      <c r="F123" s="163" t="s">
        <v>987</v>
      </c>
      <c r="G123" s="150"/>
      <c r="H123" s="150">
        <v>3083.01</v>
      </c>
      <c r="I123" s="140">
        <f t="shared" si="3"/>
        <v>3083.01</v>
      </c>
      <c r="J123" s="130"/>
      <c r="K123" s="131"/>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200" t="s">
        <v>1032</v>
      </c>
      <c r="B124" s="199" t="s">
        <v>73</v>
      </c>
      <c r="C124" s="153" t="s">
        <v>369</v>
      </c>
      <c r="D124" s="153" t="s">
        <v>280</v>
      </c>
      <c r="E124" s="152">
        <v>1</v>
      </c>
      <c r="F124" s="156" t="s">
        <v>1031</v>
      </c>
      <c r="G124" s="150"/>
      <c r="H124" s="150">
        <v>3083.01</v>
      </c>
      <c r="I124" s="140">
        <f t="shared" si="3"/>
        <v>3083.01</v>
      </c>
      <c r="J124" s="130"/>
      <c r="K124" s="131"/>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200" t="s">
        <v>1030</v>
      </c>
      <c r="B125" s="199" t="s">
        <v>73</v>
      </c>
      <c r="C125" s="153" t="s">
        <v>369</v>
      </c>
      <c r="D125" s="153" t="s">
        <v>280</v>
      </c>
      <c r="E125" s="152">
        <v>1</v>
      </c>
      <c r="F125" s="156" t="s">
        <v>1029</v>
      </c>
      <c r="G125" s="150"/>
      <c r="H125" s="150">
        <v>3083.01</v>
      </c>
      <c r="I125" s="140">
        <f t="shared" si="3"/>
        <v>3083.01</v>
      </c>
      <c r="J125" s="130"/>
      <c r="K125" s="131"/>
      <c r="L125" s="131"/>
      <c r="M125" s="131"/>
      <c r="N125" s="131"/>
      <c r="O125" s="131"/>
      <c r="P125" s="131"/>
      <c r="Q125" s="131"/>
      <c r="R125" s="149"/>
      <c r="S125" s="149"/>
      <c r="T125" s="149"/>
      <c r="U125" s="149"/>
      <c r="V125" s="149"/>
      <c r="W125" s="149"/>
      <c r="X125" s="149"/>
      <c r="Y125" s="149"/>
      <c r="Z125" s="149"/>
      <c r="AA125" s="149"/>
      <c r="AB125" s="149"/>
      <c r="AC125" s="149"/>
      <c r="AD125" s="149"/>
    </row>
    <row r="126" spans="1:30" ht="45" x14ac:dyDescent="0.2">
      <c r="A126" s="137" t="s">
        <v>56</v>
      </c>
      <c r="B126" s="137" t="s">
        <v>57</v>
      </c>
      <c r="C126" s="136" t="s">
        <v>58</v>
      </c>
      <c r="D126" s="136" t="s">
        <v>59</v>
      </c>
      <c r="E126" s="136" t="s">
        <v>60</v>
      </c>
      <c r="F126" s="139"/>
      <c r="G126" s="136" t="s">
        <v>61</v>
      </c>
      <c r="H126" s="136" t="s">
        <v>62</v>
      </c>
      <c r="I126" s="136" t="s">
        <v>63</v>
      </c>
      <c r="J126" s="130"/>
      <c r="K126" s="133"/>
      <c r="L126" s="133"/>
      <c r="M126" s="133"/>
      <c r="N126" s="133"/>
      <c r="O126" s="133"/>
      <c r="P126" s="133"/>
      <c r="Q126" s="133"/>
      <c r="R126" s="138"/>
      <c r="S126" s="138"/>
      <c r="T126" s="138"/>
      <c r="U126" s="138"/>
      <c r="V126" s="138"/>
      <c r="W126" s="138"/>
      <c r="X126" s="138"/>
      <c r="Y126" s="138"/>
      <c r="Z126" s="138"/>
      <c r="AA126" s="138"/>
      <c r="AB126" s="138"/>
      <c r="AC126" s="138"/>
      <c r="AD126" s="138"/>
    </row>
    <row r="127" spans="1:30" x14ac:dyDescent="0.2">
      <c r="A127" s="144" t="s">
        <v>64</v>
      </c>
      <c r="B127" s="143" t="s">
        <v>65</v>
      </c>
      <c r="C127" s="142">
        <f>SUMIFS($E$85:$E$122,$B$85:$B$122,"FDA",$D$85:$D$122,"&lt;&gt;VAGO")</f>
        <v>5</v>
      </c>
      <c r="D127" s="142">
        <f>SUMIFS($E$85:$E$122,$B$85:$B$122,"FDA",$D$85:$D$122,"VAGO")</f>
        <v>0</v>
      </c>
      <c r="E127" s="142">
        <f>C127+D127</f>
        <v>5</v>
      </c>
      <c r="F127" s="148"/>
      <c r="G127" s="140">
        <f>SUMIF($B$85:$B$122,"FDA",$G$85:$G$122)</f>
        <v>0</v>
      </c>
      <c r="H127" s="140">
        <f>SUMIF($B$85:$B$122,"FDA",$H$85:$H$122)</f>
        <v>33913.049999999996</v>
      </c>
      <c r="I127" s="140">
        <f>SUMIF($B$85:$B$122,"FDA",$I$85:$I$122)</f>
        <v>33913.049999999996</v>
      </c>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x14ac:dyDescent="0.2">
      <c r="A128" s="144" t="s">
        <v>66</v>
      </c>
      <c r="B128" s="143" t="s">
        <v>67</v>
      </c>
      <c r="C128" s="142">
        <f>SUMIFS($E$85:$E$122,$B$85:$B$122,"FDA-1",$D$85:$D$122,"&lt;&gt;VAGO")</f>
        <v>3</v>
      </c>
      <c r="D128" s="142">
        <f>SUMIFS($E$85:$E$122,$B$85:$B$122,"FDA-1",$D$85:$D$122,"VAGO")</f>
        <v>0</v>
      </c>
      <c r="E128" s="142">
        <f>C128+D128</f>
        <v>3</v>
      </c>
      <c r="F128" s="148"/>
      <c r="G128" s="140">
        <f>SUMIF($B$85:$B$122,"FDA-1",$G$85:$G$122)</f>
        <v>0</v>
      </c>
      <c r="H128" s="140">
        <f>SUMIF($B$85:$B$122,"FDA-1",$H$85:$H$122)</f>
        <v>17110.68</v>
      </c>
      <c r="I128" s="140">
        <f>SUMIF($B$85:$B$122,"FDA-1",$I$85:$I$122)</f>
        <v>17110.68</v>
      </c>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144" t="s">
        <v>68</v>
      </c>
      <c r="B129" s="143" t="s">
        <v>69</v>
      </c>
      <c r="C129" s="142">
        <f>SUMIFS($E$85:$E$122,$B$85:$B$122,"FDA-2",$D$85:$D$122,"&lt;&gt;VAGO")</f>
        <v>12</v>
      </c>
      <c r="D129" s="142">
        <f>SUMIFS($E$85:$E$122,$B$85:$B$122,"FDA-2",$D$85:$D$122,"VAGO")</f>
        <v>0</v>
      </c>
      <c r="E129" s="142">
        <f>C129+D129</f>
        <v>12</v>
      </c>
      <c r="F129" s="141"/>
      <c r="G129" s="140">
        <f>SUMIF($B$85:$B$122,"FDA-2",$G$85:$G$122)</f>
        <v>0</v>
      </c>
      <c r="H129" s="140">
        <f>SUMIF($B$85:$B$122,"FDA-2",$H$85:$H$122)</f>
        <v>62893.32</v>
      </c>
      <c r="I129" s="140">
        <f>SUMIF($B$85:$B$122,"FDA-2",$I$85:$I$122)</f>
        <v>62893.32</v>
      </c>
      <c r="J129" s="131"/>
      <c r="K129" s="133"/>
      <c r="L129" s="131"/>
      <c r="M129" s="131"/>
      <c r="N129" s="131"/>
      <c r="O129" s="131"/>
      <c r="P129" s="131"/>
      <c r="Q129" s="131"/>
      <c r="R129" s="149"/>
      <c r="S129" s="149"/>
      <c r="T129" s="149"/>
      <c r="U129" s="149"/>
      <c r="V129" s="149"/>
      <c r="W129" s="149"/>
      <c r="X129" s="149"/>
      <c r="Y129" s="149"/>
      <c r="Z129" s="149"/>
      <c r="AA129" s="149"/>
      <c r="AB129" s="149"/>
      <c r="AC129" s="149"/>
      <c r="AD129" s="149"/>
    </row>
    <row r="130" spans="1:30" x14ac:dyDescent="0.2">
      <c r="A130" s="144" t="s">
        <v>70</v>
      </c>
      <c r="B130" s="143" t="s">
        <v>71</v>
      </c>
      <c r="C130" s="142">
        <f>SUMIFS($E$85:$E$122,$B$85:$B$122,"FDA-3",$D$85:$D$122,"&lt;&gt;VAGO")</f>
        <v>7</v>
      </c>
      <c r="D130" s="142">
        <f>SUMIFS($E$85:$E$122,$B$85:$B$122,"FDA-3",$D$85:$D$122,"VAGO")</f>
        <v>1</v>
      </c>
      <c r="E130" s="142">
        <f>C130+D130</f>
        <v>8</v>
      </c>
      <c r="F130" s="145"/>
      <c r="G130" s="140">
        <f>SUMIF($B$85:$B$122,"FDA-3",$G$85:$G$122)</f>
        <v>0</v>
      </c>
      <c r="H130" s="140">
        <f>SUMIF($B$85:$B$122,"FDA-3",$H$85:$H$122)</f>
        <v>34529.68</v>
      </c>
      <c r="I130" s="140">
        <f>SUMIF($B$85:$B$122,"FDA-3",$I$85:$I$122)</f>
        <v>34529.68</v>
      </c>
      <c r="J130" s="131"/>
      <c r="K130" s="133"/>
      <c r="L130" s="131"/>
      <c r="M130" s="131"/>
      <c r="N130" s="131"/>
      <c r="O130" s="131"/>
      <c r="P130" s="131"/>
      <c r="Q130" s="131"/>
      <c r="R130" s="149"/>
      <c r="S130" s="149"/>
      <c r="T130" s="149"/>
      <c r="U130" s="149"/>
      <c r="V130" s="149"/>
      <c r="W130" s="149"/>
      <c r="X130" s="149"/>
      <c r="Y130" s="149"/>
      <c r="Z130" s="149"/>
      <c r="AA130" s="149"/>
      <c r="AB130" s="149"/>
      <c r="AC130" s="149"/>
      <c r="AD130" s="149"/>
    </row>
    <row r="131" spans="1:30" x14ac:dyDescent="0.2">
      <c r="A131" s="144" t="s">
        <v>72</v>
      </c>
      <c r="B131" s="143" t="s">
        <v>73</v>
      </c>
      <c r="C131" s="142">
        <v>13</v>
      </c>
      <c r="D131" s="142">
        <f>SUMIFS($E$85:$E$122,$B$85:$B$122,"FDA-4",$D$85:$D$122,"VAGO")</f>
        <v>0</v>
      </c>
      <c r="E131" s="142">
        <v>13</v>
      </c>
      <c r="F131" s="141"/>
      <c r="G131" s="140">
        <f>SUMIF($B$85:$B$122,"FDA-4",$G$85:$G$122)</f>
        <v>0</v>
      </c>
      <c r="H131" s="140">
        <f>SUMIF($B$85:$B$122,"FDA-4",$H$85:$H$122)</f>
        <v>30830.100000000006</v>
      </c>
      <c r="I131" s="140">
        <f>SUMIF($B$85:$B$122,"FDA-4",$I$85:$I$122)</f>
        <v>30830.100000000006</v>
      </c>
      <c r="J131" s="131"/>
      <c r="K131" s="133"/>
      <c r="L131" s="131"/>
      <c r="M131" s="131"/>
      <c r="N131" s="131"/>
      <c r="O131" s="131"/>
      <c r="P131" s="131"/>
      <c r="Q131" s="131"/>
      <c r="R131" s="149"/>
      <c r="S131" s="149"/>
      <c r="T131" s="149"/>
      <c r="U131" s="149"/>
      <c r="V131" s="149"/>
      <c r="W131" s="149"/>
      <c r="X131" s="149"/>
      <c r="Y131" s="149"/>
      <c r="Z131" s="149"/>
      <c r="AA131" s="149"/>
      <c r="AB131" s="149"/>
      <c r="AC131" s="149"/>
      <c r="AD131" s="149"/>
    </row>
    <row r="132" spans="1:30" ht="30" x14ac:dyDescent="0.2">
      <c r="A132" s="137" t="s">
        <v>74</v>
      </c>
      <c r="B132" s="139"/>
      <c r="C132" s="136">
        <v>41</v>
      </c>
      <c r="D132" s="136">
        <f>SUM(D128:D131)</f>
        <v>1</v>
      </c>
      <c r="E132" s="136">
        <v>41</v>
      </c>
      <c r="F132" s="139"/>
      <c r="G132" s="134">
        <f>SUM(G127:G131)</f>
        <v>0</v>
      </c>
      <c r="H132" s="134">
        <f>SUM(H127:H131)</f>
        <v>179276.83</v>
      </c>
      <c r="I132" s="134">
        <f>SUM(I127:I131)</f>
        <v>179276.83</v>
      </c>
      <c r="J132" s="131"/>
      <c r="K132" s="133"/>
      <c r="L132" s="131"/>
      <c r="M132" s="131"/>
      <c r="N132" s="131"/>
      <c r="O132" s="131"/>
      <c r="P132" s="131"/>
      <c r="Q132" s="131"/>
      <c r="R132" s="149"/>
      <c r="S132" s="149"/>
      <c r="T132" s="149"/>
      <c r="U132" s="149"/>
      <c r="V132" s="149"/>
      <c r="W132" s="149"/>
      <c r="X132" s="149"/>
      <c r="Y132" s="149"/>
      <c r="Z132" s="149"/>
      <c r="AA132" s="149"/>
      <c r="AB132" s="149"/>
      <c r="AC132" s="149"/>
      <c r="AD132" s="149"/>
    </row>
    <row r="133" spans="1:30" ht="45" customHeight="1" x14ac:dyDescent="0.2">
      <c r="A133" s="198"/>
      <c r="B133" s="198"/>
      <c r="C133" s="198"/>
      <c r="D133" s="198"/>
      <c r="E133" s="198"/>
      <c r="F133" s="198"/>
      <c r="G133" s="198"/>
      <c r="H133" s="198"/>
      <c r="I133" s="133"/>
      <c r="J133" s="131"/>
      <c r="K133" s="133"/>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297" t="s">
        <v>75</v>
      </c>
      <c r="B134" s="298"/>
      <c r="C134" s="298"/>
      <c r="D134" s="298"/>
      <c r="E134" s="298"/>
      <c r="F134" s="298"/>
      <c r="G134" s="298"/>
      <c r="H134" s="298"/>
      <c r="I134" s="299"/>
      <c r="J134" s="131"/>
      <c r="K134" s="133"/>
      <c r="L134" s="131"/>
      <c r="M134" s="131"/>
      <c r="N134" s="131"/>
      <c r="O134" s="131"/>
      <c r="P134" s="131"/>
      <c r="Q134" s="131"/>
      <c r="R134" s="149"/>
      <c r="S134" s="149"/>
      <c r="T134" s="149"/>
      <c r="U134" s="149"/>
      <c r="V134" s="149"/>
      <c r="W134" s="149"/>
      <c r="X134" s="149"/>
      <c r="Y134" s="149"/>
      <c r="Z134" s="149"/>
      <c r="AA134" s="149"/>
      <c r="AB134" s="149"/>
      <c r="AC134" s="149"/>
      <c r="AD134" s="149"/>
    </row>
    <row r="135" spans="1:30" ht="25.5" x14ac:dyDescent="0.2">
      <c r="A135" s="251" t="s">
        <v>76</v>
      </c>
      <c r="B135" s="250" t="s">
        <v>77</v>
      </c>
      <c r="C135" s="250" t="s">
        <v>78</v>
      </c>
      <c r="D135" s="250" t="s">
        <v>79</v>
      </c>
      <c r="E135" s="250" t="s">
        <v>80</v>
      </c>
      <c r="F135" s="250" t="s">
        <v>81</v>
      </c>
      <c r="G135" s="250" t="s">
        <v>82</v>
      </c>
      <c r="H135" s="250" t="s">
        <v>83</v>
      </c>
      <c r="I135" s="250" t="s">
        <v>84</v>
      </c>
      <c r="J135" s="133"/>
      <c r="K135" s="133"/>
      <c r="L135" s="133"/>
      <c r="M135" s="133"/>
      <c r="N135" s="133"/>
      <c r="O135" s="133"/>
      <c r="P135" s="133"/>
      <c r="Q135" s="133"/>
      <c r="R135" s="132"/>
      <c r="S135" s="132"/>
      <c r="T135" s="132"/>
      <c r="U135" s="132"/>
      <c r="V135" s="132"/>
      <c r="W135" s="132"/>
      <c r="X135" s="132"/>
      <c r="Y135" s="132"/>
      <c r="Z135" s="132"/>
      <c r="AA135" s="132"/>
      <c r="AB135" s="132"/>
      <c r="AC135" s="132"/>
      <c r="AD135" s="132"/>
    </row>
    <row r="136" spans="1:30" x14ac:dyDescent="0.2">
      <c r="A136" s="155" t="s">
        <v>381</v>
      </c>
      <c r="B136" s="244" t="s">
        <v>94</v>
      </c>
      <c r="C136" s="244" t="s">
        <v>281</v>
      </c>
      <c r="D136" s="243" t="s">
        <v>280</v>
      </c>
      <c r="E136" s="242">
        <v>1</v>
      </c>
      <c r="F136" s="156" t="s">
        <v>389</v>
      </c>
      <c r="G136" s="241">
        <v>0</v>
      </c>
      <c r="H136" s="241">
        <v>1392.8</v>
      </c>
      <c r="I136" s="234">
        <f t="shared" ref="I136:I199" si="4">SUM(G136:H136)</f>
        <v>1392.8</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381</v>
      </c>
      <c r="B137" s="244" t="s">
        <v>94</v>
      </c>
      <c r="C137" s="244" t="s">
        <v>281</v>
      </c>
      <c r="D137" s="243" t="s">
        <v>280</v>
      </c>
      <c r="E137" s="242">
        <v>1</v>
      </c>
      <c r="F137" s="158" t="s">
        <v>438</v>
      </c>
      <c r="G137" s="241"/>
      <c r="H137" s="241">
        <v>1392.8</v>
      </c>
      <c r="I137" s="234">
        <f t="shared" si="4"/>
        <v>1392.8</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381</v>
      </c>
      <c r="B138" s="244" t="s">
        <v>94</v>
      </c>
      <c r="C138" s="244" t="s">
        <v>281</v>
      </c>
      <c r="D138" s="243" t="s">
        <v>280</v>
      </c>
      <c r="E138" s="242">
        <v>1</v>
      </c>
      <c r="F138" s="195" t="s">
        <v>390</v>
      </c>
      <c r="G138" s="241"/>
      <c r="H138" s="241">
        <v>1392.8</v>
      </c>
      <c r="I138" s="234">
        <f t="shared" si="4"/>
        <v>1392.8</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381</v>
      </c>
      <c r="B139" s="244" t="s">
        <v>94</v>
      </c>
      <c r="C139" s="244" t="s">
        <v>281</v>
      </c>
      <c r="D139" s="243" t="s">
        <v>280</v>
      </c>
      <c r="E139" s="242">
        <v>1</v>
      </c>
      <c r="F139" s="156" t="s">
        <v>974</v>
      </c>
      <c r="G139" s="241"/>
      <c r="H139" s="241">
        <v>1392.8</v>
      </c>
      <c r="I139" s="234">
        <f t="shared" si="4"/>
        <v>1392.8</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381</v>
      </c>
      <c r="B140" s="244" t="s">
        <v>94</v>
      </c>
      <c r="C140" s="244" t="s">
        <v>281</v>
      </c>
      <c r="D140" s="243" t="s">
        <v>280</v>
      </c>
      <c r="E140" s="242">
        <v>1</v>
      </c>
      <c r="F140" s="158" t="s">
        <v>817</v>
      </c>
      <c r="G140" s="241"/>
      <c r="H140" s="241">
        <v>1392.8</v>
      </c>
      <c r="I140" s="234">
        <f t="shared" si="4"/>
        <v>1392.8</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62" t="s">
        <v>382</v>
      </c>
      <c r="B141" s="244" t="s">
        <v>94</v>
      </c>
      <c r="C141" s="244" t="s">
        <v>281</v>
      </c>
      <c r="D141" s="243" t="s">
        <v>280</v>
      </c>
      <c r="E141" s="242">
        <v>1</v>
      </c>
      <c r="F141" s="158" t="s">
        <v>391</v>
      </c>
      <c r="G141" s="241"/>
      <c r="H141" s="241">
        <v>1392.8</v>
      </c>
      <c r="I141" s="234">
        <f t="shared" si="4"/>
        <v>1392.8</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383</v>
      </c>
      <c r="B142" s="244" t="s">
        <v>388</v>
      </c>
      <c r="C142" s="244" t="s">
        <v>281</v>
      </c>
      <c r="D142" s="243" t="s">
        <v>184</v>
      </c>
      <c r="E142" s="242">
        <v>1</v>
      </c>
      <c r="F142" s="193" t="s">
        <v>392</v>
      </c>
      <c r="G142" s="241"/>
      <c r="H142" s="241">
        <v>849.76</v>
      </c>
      <c r="I142" s="234">
        <f t="shared" si="4"/>
        <v>849.76</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383</v>
      </c>
      <c r="B143" s="244" t="s">
        <v>388</v>
      </c>
      <c r="C143" s="244" t="s">
        <v>281</v>
      </c>
      <c r="D143" s="243" t="s">
        <v>280</v>
      </c>
      <c r="E143" s="242">
        <v>1</v>
      </c>
      <c r="F143" s="158" t="s">
        <v>393</v>
      </c>
      <c r="G143" s="241"/>
      <c r="H143" s="241">
        <v>849.76</v>
      </c>
      <c r="I143" s="234">
        <f t="shared" si="4"/>
        <v>849.76</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383</v>
      </c>
      <c r="B144" s="244" t="s">
        <v>388</v>
      </c>
      <c r="C144" s="244" t="s">
        <v>281</v>
      </c>
      <c r="D144" s="243" t="s">
        <v>280</v>
      </c>
      <c r="E144" s="242">
        <v>1</v>
      </c>
      <c r="F144" s="193" t="s">
        <v>394</v>
      </c>
      <c r="G144" s="241"/>
      <c r="H144" s="241">
        <v>849.76</v>
      </c>
      <c r="I144" s="234">
        <f t="shared" si="4"/>
        <v>849.76</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383</v>
      </c>
      <c r="B145" s="244" t="s">
        <v>388</v>
      </c>
      <c r="C145" s="244" t="s">
        <v>281</v>
      </c>
      <c r="D145" s="243" t="s">
        <v>280</v>
      </c>
      <c r="E145" s="242">
        <v>1</v>
      </c>
      <c r="F145" s="158" t="s">
        <v>395</v>
      </c>
      <c r="G145" s="241"/>
      <c r="H145" s="241">
        <v>849.76</v>
      </c>
      <c r="I145" s="234">
        <f t="shared" si="4"/>
        <v>849.76</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244" t="s">
        <v>98</v>
      </c>
      <c r="C146" s="244" t="s">
        <v>281</v>
      </c>
      <c r="D146" s="243" t="s">
        <v>280</v>
      </c>
      <c r="E146" s="242">
        <v>1</v>
      </c>
      <c r="F146" s="175" t="s">
        <v>396</v>
      </c>
      <c r="G146" s="241"/>
      <c r="H146" s="241">
        <v>566.5</v>
      </c>
      <c r="I146" s="234">
        <f t="shared" si="4"/>
        <v>566.5</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244" t="s">
        <v>98</v>
      </c>
      <c r="C147" s="244" t="s">
        <v>281</v>
      </c>
      <c r="D147" s="243" t="s">
        <v>280</v>
      </c>
      <c r="E147" s="242">
        <v>1</v>
      </c>
      <c r="F147" s="158" t="s">
        <v>357</v>
      </c>
      <c r="G147" s="241"/>
      <c r="H147" s="241">
        <v>566.5</v>
      </c>
      <c r="I147" s="234">
        <f t="shared" si="4"/>
        <v>566.5</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384</v>
      </c>
      <c r="B148" s="244" t="s">
        <v>98</v>
      </c>
      <c r="C148" s="244" t="s">
        <v>281</v>
      </c>
      <c r="D148" s="243" t="s">
        <v>280</v>
      </c>
      <c r="E148" s="242">
        <v>1</v>
      </c>
      <c r="F148" s="156" t="s">
        <v>397</v>
      </c>
      <c r="G148" s="241"/>
      <c r="H148" s="241">
        <v>566.5</v>
      </c>
      <c r="I148" s="234">
        <f t="shared" si="4"/>
        <v>566.5</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384</v>
      </c>
      <c r="B149" s="244" t="s">
        <v>98</v>
      </c>
      <c r="C149" s="244" t="s">
        <v>281</v>
      </c>
      <c r="D149" s="243" t="s">
        <v>368</v>
      </c>
      <c r="E149" s="242">
        <v>1</v>
      </c>
      <c r="F149" s="158" t="s">
        <v>357</v>
      </c>
      <c r="G149" s="241"/>
      <c r="H149" s="241">
        <v>566.5</v>
      </c>
      <c r="I149" s="234">
        <f t="shared" si="4"/>
        <v>566.5</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384</v>
      </c>
      <c r="B150" s="244" t="s">
        <v>98</v>
      </c>
      <c r="C150" s="244" t="s">
        <v>281</v>
      </c>
      <c r="D150" s="243" t="s">
        <v>280</v>
      </c>
      <c r="E150" s="242">
        <v>1</v>
      </c>
      <c r="F150" s="158" t="s">
        <v>939</v>
      </c>
      <c r="G150" s="241"/>
      <c r="H150" s="241">
        <v>566.5</v>
      </c>
      <c r="I150" s="234">
        <f t="shared" si="4"/>
        <v>566.5</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55" t="s">
        <v>384</v>
      </c>
      <c r="B151" s="244" t="s">
        <v>98</v>
      </c>
      <c r="C151" s="244" t="s">
        <v>281</v>
      </c>
      <c r="D151" s="243" t="s">
        <v>368</v>
      </c>
      <c r="E151" s="242">
        <v>1</v>
      </c>
      <c r="F151" s="158" t="s">
        <v>357</v>
      </c>
      <c r="G151" s="241"/>
      <c r="H151" s="241">
        <v>566.5</v>
      </c>
      <c r="I151" s="234">
        <f t="shared" si="4"/>
        <v>566.5</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55" t="s">
        <v>384</v>
      </c>
      <c r="B152" s="244" t="s">
        <v>98</v>
      </c>
      <c r="C152" s="244" t="s">
        <v>281</v>
      </c>
      <c r="D152" s="243" t="s">
        <v>280</v>
      </c>
      <c r="E152" s="242">
        <v>1</v>
      </c>
      <c r="F152" s="193" t="s">
        <v>399</v>
      </c>
      <c r="G152" s="241"/>
      <c r="H152" s="241">
        <v>566.5</v>
      </c>
      <c r="I152" s="234">
        <f t="shared" si="4"/>
        <v>566.5</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384</v>
      </c>
      <c r="B153" s="244" t="s">
        <v>98</v>
      </c>
      <c r="C153" s="244" t="s">
        <v>281</v>
      </c>
      <c r="D153" s="243" t="s">
        <v>280</v>
      </c>
      <c r="E153" s="242">
        <v>1</v>
      </c>
      <c r="F153" s="194" t="s">
        <v>400</v>
      </c>
      <c r="G153" s="241"/>
      <c r="H153" s="241">
        <v>566.5</v>
      </c>
      <c r="I153" s="234">
        <f t="shared" si="4"/>
        <v>566.5</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55" t="s">
        <v>385</v>
      </c>
      <c r="B154" s="244" t="s">
        <v>104</v>
      </c>
      <c r="C154" s="244" t="s">
        <v>281</v>
      </c>
      <c r="D154" s="243" t="s">
        <v>280</v>
      </c>
      <c r="E154" s="242">
        <v>1</v>
      </c>
      <c r="F154" s="158" t="s">
        <v>401</v>
      </c>
      <c r="G154" s="241"/>
      <c r="H154" s="241">
        <v>364.17</v>
      </c>
      <c r="I154" s="234">
        <f t="shared" si="4"/>
        <v>364.17</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55" t="s">
        <v>386</v>
      </c>
      <c r="B155" s="244" t="s">
        <v>102</v>
      </c>
      <c r="C155" s="244" t="s">
        <v>281</v>
      </c>
      <c r="D155" s="243" t="s">
        <v>368</v>
      </c>
      <c r="E155" s="242">
        <v>1</v>
      </c>
      <c r="F155" s="158" t="s">
        <v>357</v>
      </c>
      <c r="G155" s="241"/>
      <c r="H155" s="241">
        <v>465.35</v>
      </c>
      <c r="I155" s="234">
        <f t="shared" si="4"/>
        <v>465.35</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402</v>
      </c>
      <c r="B156" s="244" t="s">
        <v>94</v>
      </c>
      <c r="C156" s="244" t="s">
        <v>183</v>
      </c>
      <c r="D156" s="243" t="s">
        <v>280</v>
      </c>
      <c r="E156" s="242">
        <v>1</v>
      </c>
      <c r="F156" s="158" t="s">
        <v>405</v>
      </c>
      <c r="G156" s="241"/>
      <c r="H156" s="241">
        <v>1392.8</v>
      </c>
      <c r="I156" s="234">
        <f t="shared" si="4"/>
        <v>1392.8</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62" t="s">
        <v>403</v>
      </c>
      <c r="B157" s="244" t="s">
        <v>94</v>
      </c>
      <c r="C157" s="244" t="s">
        <v>183</v>
      </c>
      <c r="D157" s="243" t="s">
        <v>280</v>
      </c>
      <c r="E157" s="242">
        <v>1</v>
      </c>
      <c r="F157" s="158" t="s">
        <v>406</v>
      </c>
      <c r="G157" s="241"/>
      <c r="H157" s="241">
        <v>1392.8</v>
      </c>
      <c r="I157" s="234">
        <f t="shared" si="4"/>
        <v>1392.8</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55" t="s">
        <v>383</v>
      </c>
      <c r="B158" s="244" t="s">
        <v>388</v>
      </c>
      <c r="C158" s="244" t="s">
        <v>183</v>
      </c>
      <c r="D158" s="243" t="s">
        <v>280</v>
      </c>
      <c r="E158" s="242">
        <v>1</v>
      </c>
      <c r="F158" s="193" t="s">
        <v>407</v>
      </c>
      <c r="G158" s="241"/>
      <c r="H158" s="241">
        <v>849.76</v>
      </c>
      <c r="I158" s="234">
        <f t="shared" si="4"/>
        <v>849.76</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55" t="s">
        <v>383</v>
      </c>
      <c r="B159" s="244" t="s">
        <v>388</v>
      </c>
      <c r="C159" s="244" t="s">
        <v>183</v>
      </c>
      <c r="D159" s="243" t="s">
        <v>280</v>
      </c>
      <c r="E159" s="242">
        <v>1</v>
      </c>
      <c r="F159" s="158" t="s">
        <v>432</v>
      </c>
      <c r="G159" s="241"/>
      <c r="H159" s="241">
        <v>849.76</v>
      </c>
      <c r="I159" s="234">
        <f t="shared" si="4"/>
        <v>849.76</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92" t="s">
        <v>384</v>
      </c>
      <c r="B160" s="244" t="s">
        <v>98</v>
      </c>
      <c r="C160" s="244" t="s">
        <v>183</v>
      </c>
      <c r="D160" s="243" t="s">
        <v>280</v>
      </c>
      <c r="E160" s="242">
        <v>1</v>
      </c>
      <c r="F160" s="158" t="s">
        <v>408</v>
      </c>
      <c r="G160" s="241"/>
      <c r="H160" s="241">
        <v>566.5</v>
      </c>
      <c r="I160" s="234">
        <f t="shared" si="4"/>
        <v>566.5</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55" t="s">
        <v>404</v>
      </c>
      <c r="B161" s="244" t="s">
        <v>387</v>
      </c>
      <c r="C161" s="244" t="s">
        <v>183</v>
      </c>
      <c r="D161" s="243" t="s">
        <v>280</v>
      </c>
      <c r="E161" s="242">
        <v>1</v>
      </c>
      <c r="F161" s="158" t="s">
        <v>409</v>
      </c>
      <c r="G161" s="241"/>
      <c r="H161" s="241">
        <v>505.81</v>
      </c>
      <c r="I161" s="234">
        <f t="shared" si="4"/>
        <v>505.81</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55" t="s">
        <v>404</v>
      </c>
      <c r="B162" s="244" t="s">
        <v>387</v>
      </c>
      <c r="C162" s="244" t="s">
        <v>183</v>
      </c>
      <c r="D162" s="243" t="s">
        <v>280</v>
      </c>
      <c r="E162" s="242">
        <v>1</v>
      </c>
      <c r="F162" s="158" t="s">
        <v>410</v>
      </c>
      <c r="G162" s="241"/>
      <c r="H162" s="241">
        <v>505.81</v>
      </c>
      <c r="I162" s="234">
        <f t="shared" si="4"/>
        <v>505.81</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244" t="s">
        <v>102</v>
      </c>
      <c r="C163" s="244" t="s">
        <v>183</v>
      </c>
      <c r="D163" s="243" t="s">
        <v>280</v>
      </c>
      <c r="E163" s="242">
        <v>1</v>
      </c>
      <c r="F163" s="158" t="s">
        <v>411</v>
      </c>
      <c r="G163" s="241"/>
      <c r="H163" s="241">
        <v>465.35</v>
      </c>
      <c r="I163" s="234">
        <f t="shared" si="4"/>
        <v>465.35</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244" t="s">
        <v>102</v>
      </c>
      <c r="C164" s="244" t="s">
        <v>183</v>
      </c>
      <c r="D164" s="243" t="s">
        <v>280</v>
      </c>
      <c r="E164" s="242">
        <v>1</v>
      </c>
      <c r="F164" s="158" t="s">
        <v>412</v>
      </c>
      <c r="G164" s="241"/>
      <c r="H164" s="241">
        <v>465.35</v>
      </c>
      <c r="I164" s="234">
        <f t="shared" si="4"/>
        <v>465.35</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244" t="s">
        <v>102</v>
      </c>
      <c r="C165" s="244" t="s">
        <v>183</v>
      </c>
      <c r="D165" s="243" t="s">
        <v>280</v>
      </c>
      <c r="E165" s="242">
        <v>1</v>
      </c>
      <c r="F165" s="158" t="s">
        <v>413</v>
      </c>
      <c r="G165" s="241"/>
      <c r="H165" s="241">
        <v>465.35</v>
      </c>
      <c r="I165" s="234">
        <f t="shared" si="4"/>
        <v>465.35</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244" t="s">
        <v>102</v>
      </c>
      <c r="C166" s="244" t="s">
        <v>183</v>
      </c>
      <c r="D166" s="243" t="s">
        <v>280</v>
      </c>
      <c r="E166" s="242">
        <v>1</v>
      </c>
      <c r="F166" s="158" t="s">
        <v>414</v>
      </c>
      <c r="G166" s="241"/>
      <c r="H166" s="241">
        <v>465.35</v>
      </c>
      <c r="I166" s="234">
        <f t="shared" si="4"/>
        <v>465.35</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244" t="s">
        <v>102</v>
      </c>
      <c r="C167" s="244" t="s">
        <v>183</v>
      </c>
      <c r="D167" s="243" t="s">
        <v>280</v>
      </c>
      <c r="E167" s="242">
        <v>1</v>
      </c>
      <c r="F167" s="158" t="s">
        <v>415</v>
      </c>
      <c r="G167" s="241"/>
      <c r="H167" s="241">
        <v>465.35</v>
      </c>
      <c r="I167" s="234">
        <f t="shared" si="4"/>
        <v>465.35</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244" t="s">
        <v>102</v>
      </c>
      <c r="C168" s="244" t="s">
        <v>183</v>
      </c>
      <c r="D168" s="243" t="s">
        <v>280</v>
      </c>
      <c r="E168" s="242">
        <v>1</v>
      </c>
      <c r="F168" s="158" t="s">
        <v>416</v>
      </c>
      <c r="G168" s="241"/>
      <c r="H168" s="241">
        <v>465.35</v>
      </c>
      <c r="I168" s="234">
        <f t="shared" si="4"/>
        <v>465.35</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244" t="s">
        <v>102</v>
      </c>
      <c r="C169" s="244" t="s">
        <v>183</v>
      </c>
      <c r="D169" s="243" t="s">
        <v>280</v>
      </c>
      <c r="E169" s="242">
        <v>1</v>
      </c>
      <c r="F169" s="158" t="s">
        <v>417</v>
      </c>
      <c r="G169" s="241"/>
      <c r="H169" s="241">
        <v>465.35</v>
      </c>
      <c r="I169" s="234">
        <f t="shared" si="4"/>
        <v>465.35</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244" t="s">
        <v>102</v>
      </c>
      <c r="C170" s="244" t="s">
        <v>183</v>
      </c>
      <c r="D170" s="243" t="s">
        <v>280</v>
      </c>
      <c r="E170" s="242">
        <v>1</v>
      </c>
      <c r="F170" s="175" t="s">
        <v>418</v>
      </c>
      <c r="G170" s="241"/>
      <c r="H170" s="241">
        <v>465.35</v>
      </c>
      <c r="I170" s="234">
        <f t="shared" si="4"/>
        <v>465.35</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244" t="s">
        <v>102</v>
      </c>
      <c r="C171" s="244" t="s">
        <v>183</v>
      </c>
      <c r="D171" s="243" t="s">
        <v>280</v>
      </c>
      <c r="E171" s="242">
        <v>1</v>
      </c>
      <c r="F171" s="158" t="s">
        <v>419</v>
      </c>
      <c r="G171" s="241"/>
      <c r="H171" s="241">
        <v>465.35</v>
      </c>
      <c r="I171" s="234">
        <f t="shared" si="4"/>
        <v>465.35</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244" t="s">
        <v>102</v>
      </c>
      <c r="C172" s="244" t="s">
        <v>183</v>
      </c>
      <c r="D172" s="243" t="s">
        <v>280</v>
      </c>
      <c r="E172" s="242">
        <v>1</v>
      </c>
      <c r="F172" s="191" t="s">
        <v>1018</v>
      </c>
      <c r="G172" s="241"/>
      <c r="H172" s="241">
        <v>465.35</v>
      </c>
      <c r="I172" s="234">
        <f t="shared" si="4"/>
        <v>465.35</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244" t="s">
        <v>102</v>
      </c>
      <c r="C173" s="244" t="s">
        <v>183</v>
      </c>
      <c r="D173" s="243" t="s">
        <v>280</v>
      </c>
      <c r="E173" s="242">
        <v>1</v>
      </c>
      <c r="F173" s="158" t="s">
        <v>421</v>
      </c>
      <c r="G173" s="241"/>
      <c r="H173" s="241">
        <v>465.35</v>
      </c>
      <c r="I173" s="234">
        <f t="shared" si="4"/>
        <v>465.35</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244" t="s">
        <v>102</v>
      </c>
      <c r="C174" s="244" t="s">
        <v>183</v>
      </c>
      <c r="D174" s="243" t="s">
        <v>280</v>
      </c>
      <c r="E174" s="242">
        <v>1</v>
      </c>
      <c r="F174" s="158" t="s">
        <v>422</v>
      </c>
      <c r="G174" s="241"/>
      <c r="H174" s="241">
        <v>465.35</v>
      </c>
      <c r="I174" s="234">
        <f t="shared" si="4"/>
        <v>465.35</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244" t="s">
        <v>102</v>
      </c>
      <c r="C175" s="244" t="s">
        <v>183</v>
      </c>
      <c r="D175" s="243" t="s">
        <v>280</v>
      </c>
      <c r="E175" s="242">
        <v>1</v>
      </c>
      <c r="F175" s="158" t="s">
        <v>423</v>
      </c>
      <c r="G175" s="241"/>
      <c r="H175" s="241">
        <v>465.35</v>
      </c>
      <c r="I175" s="234">
        <f t="shared" si="4"/>
        <v>465.35</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244" t="s">
        <v>102</v>
      </c>
      <c r="C176" s="244" t="s">
        <v>183</v>
      </c>
      <c r="D176" s="243" t="s">
        <v>280</v>
      </c>
      <c r="E176" s="242">
        <v>1</v>
      </c>
      <c r="F176" s="151" t="s">
        <v>424</v>
      </c>
      <c r="G176" s="241"/>
      <c r="H176" s="241">
        <v>465.35</v>
      </c>
      <c r="I176" s="234">
        <f t="shared" si="4"/>
        <v>465.35</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65" t="s">
        <v>386</v>
      </c>
      <c r="B177" s="244" t="s">
        <v>102</v>
      </c>
      <c r="C177" s="244" t="s">
        <v>183</v>
      </c>
      <c r="D177" s="243" t="s">
        <v>280</v>
      </c>
      <c r="E177" s="242">
        <v>1</v>
      </c>
      <c r="F177" s="158" t="s">
        <v>425</v>
      </c>
      <c r="G177" s="241"/>
      <c r="H177" s="241">
        <v>465.35</v>
      </c>
      <c r="I177" s="234">
        <f t="shared" si="4"/>
        <v>465.35</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65" t="s">
        <v>386</v>
      </c>
      <c r="B178" s="244" t="s">
        <v>102</v>
      </c>
      <c r="C178" s="244" t="s">
        <v>183</v>
      </c>
      <c r="D178" s="243" t="s">
        <v>280</v>
      </c>
      <c r="E178" s="242">
        <v>1</v>
      </c>
      <c r="F178" s="205" t="s">
        <v>426</v>
      </c>
      <c r="G178" s="241"/>
      <c r="H178" s="241">
        <v>465.35</v>
      </c>
      <c r="I178" s="234">
        <f t="shared" si="4"/>
        <v>465.35</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65" t="s">
        <v>386</v>
      </c>
      <c r="B179" s="244" t="s">
        <v>102</v>
      </c>
      <c r="C179" s="244" t="s">
        <v>183</v>
      </c>
      <c r="D179" s="243" t="s">
        <v>280</v>
      </c>
      <c r="E179" s="242">
        <v>1</v>
      </c>
      <c r="F179" s="158" t="s">
        <v>427</v>
      </c>
      <c r="G179" s="241"/>
      <c r="H179" s="241">
        <v>465.35</v>
      </c>
      <c r="I179" s="234">
        <f t="shared" si="4"/>
        <v>465.35</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65" t="s">
        <v>386</v>
      </c>
      <c r="B180" s="244" t="s">
        <v>102</v>
      </c>
      <c r="C180" s="244" t="s">
        <v>183</v>
      </c>
      <c r="D180" s="243" t="s">
        <v>280</v>
      </c>
      <c r="E180" s="242">
        <v>1</v>
      </c>
      <c r="F180" s="156" t="s">
        <v>986</v>
      </c>
      <c r="G180" s="241"/>
      <c r="H180" s="241">
        <v>465.35</v>
      </c>
      <c r="I180" s="234">
        <f t="shared" si="4"/>
        <v>465.35</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65" t="s">
        <v>386</v>
      </c>
      <c r="B181" s="244" t="s">
        <v>102</v>
      </c>
      <c r="C181" s="244" t="s">
        <v>183</v>
      </c>
      <c r="D181" s="243" t="s">
        <v>280</v>
      </c>
      <c r="E181" s="242">
        <v>1</v>
      </c>
      <c r="F181" s="158" t="s">
        <v>428</v>
      </c>
      <c r="G181" s="241"/>
      <c r="H181" s="241">
        <v>465.35</v>
      </c>
      <c r="I181" s="234">
        <f t="shared" si="4"/>
        <v>465.35</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65" t="s">
        <v>386</v>
      </c>
      <c r="B182" s="244" t="s">
        <v>102</v>
      </c>
      <c r="C182" s="244" t="s">
        <v>183</v>
      </c>
      <c r="D182" s="243" t="s">
        <v>280</v>
      </c>
      <c r="E182" s="242">
        <v>1</v>
      </c>
      <c r="F182" s="158" t="s">
        <v>429</v>
      </c>
      <c r="G182" s="241"/>
      <c r="H182" s="241">
        <v>465.35</v>
      </c>
      <c r="I182" s="234">
        <f t="shared" si="4"/>
        <v>465.35</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385</v>
      </c>
      <c r="B183" s="244" t="s">
        <v>104</v>
      </c>
      <c r="C183" s="244" t="s">
        <v>183</v>
      </c>
      <c r="D183" s="243" t="s">
        <v>280</v>
      </c>
      <c r="E183" s="242">
        <v>1</v>
      </c>
      <c r="F183" s="158" t="s">
        <v>430</v>
      </c>
      <c r="G183" s="241"/>
      <c r="H183" s="241">
        <v>364.17</v>
      </c>
      <c r="I183" s="234">
        <f t="shared" si="4"/>
        <v>364.17</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385</v>
      </c>
      <c r="B184" s="244" t="s">
        <v>104</v>
      </c>
      <c r="C184" s="244" t="s">
        <v>183</v>
      </c>
      <c r="D184" s="243" t="s">
        <v>280</v>
      </c>
      <c r="E184" s="242">
        <v>1</v>
      </c>
      <c r="F184" s="158" t="s">
        <v>431</v>
      </c>
      <c r="G184" s="241"/>
      <c r="H184" s="241">
        <v>364.17</v>
      </c>
      <c r="I184" s="234">
        <f t="shared" si="4"/>
        <v>364.17</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385</v>
      </c>
      <c r="B185" s="244" t="s">
        <v>104</v>
      </c>
      <c r="C185" s="244" t="s">
        <v>183</v>
      </c>
      <c r="D185" s="243" t="s">
        <v>280</v>
      </c>
      <c r="E185" s="242">
        <v>1</v>
      </c>
      <c r="F185" s="158" t="s">
        <v>439</v>
      </c>
      <c r="G185" s="241"/>
      <c r="H185" s="241">
        <v>364.17</v>
      </c>
      <c r="I185" s="234">
        <f t="shared" si="4"/>
        <v>364.17</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90" t="s">
        <v>385</v>
      </c>
      <c r="B186" s="244" t="s">
        <v>104</v>
      </c>
      <c r="C186" s="244" t="s">
        <v>183</v>
      </c>
      <c r="D186" s="243" t="s">
        <v>280</v>
      </c>
      <c r="E186" s="242">
        <v>1</v>
      </c>
      <c r="F186" s="158" t="s">
        <v>1017</v>
      </c>
      <c r="G186" s="241"/>
      <c r="H186" s="241">
        <v>364.17</v>
      </c>
      <c r="I186" s="234">
        <f t="shared" si="4"/>
        <v>364.17</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62" t="s">
        <v>382</v>
      </c>
      <c r="B187" s="244" t="s">
        <v>94</v>
      </c>
      <c r="C187" s="244" t="s">
        <v>297</v>
      </c>
      <c r="D187" s="243" t="s">
        <v>280</v>
      </c>
      <c r="E187" s="242">
        <v>1</v>
      </c>
      <c r="F187" s="151" t="s">
        <v>440</v>
      </c>
      <c r="G187" s="249"/>
      <c r="H187" s="241">
        <v>1392.8</v>
      </c>
      <c r="I187" s="234">
        <f t="shared" si="4"/>
        <v>1392.8</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404</v>
      </c>
      <c r="B188" s="244" t="s">
        <v>387</v>
      </c>
      <c r="C188" s="244" t="s">
        <v>297</v>
      </c>
      <c r="D188" s="243" t="s">
        <v>280</v>
      </c>
      <c r="E188" s="242">
        <v>1</v>
      </c>
      <c r="F188" s="188" t="s">
        <v>934</v>
      </c>
      <c r="G188" s="241"/>
      <c r="H188" s="241">
        <v>505.81</v>
      </c>
      <c r="I188" s="234">
        <f t="shared" si="4"/>
        <v>505.81</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385</v>
      </c>
      <c r="B189" s="244" t="s">
        <v>104</v>
      </c>
      <c r="C189" s="244" t="s">
        <v>297</v>
      </c>
      <c r="D189" s="243" t="s">
        <v>280</v>
      </c>
      <c r="E189" s="242">
        <v>1</v>
      </c>
      <c r="F189" s="158" t="s">
        <v>1028</v>
      </c>
      <c r="G189" s="241"/>
      <c r="H189" s="241">
        <v>364.17</v>
      </c>
      <c r="I189" s="234">
        <f t="shared" si="4"/>
        <v>364.17</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433</v>
      </c>
      <c r="B190" s="244" t="s">
        <v>94</v>
      </c>
      <c r="C190" s="244" t="s">
        <v>434</v>
      </c>
      <c r="D190" s="243" t="s">
        <v>280</v>
      </c>
      <c r="E190" s="242">
        <v>1</v>
      </c>
      <c r="F190" s="157" t="s">
        <v>435</v>
      </c>
      <c r="G190" s="241"/>
      <c r="H190" s="241">
        <v>1392.8</v>
      </c>
      <c r="I190" s="234">
        <f t="shared" si="4"/>
        <v>1392.8</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383</v>
      </c>
      <c r="B191" s="244" t="s">
        <v>388</v>
      </c>
      <c r="C191" s="244" t="s">
        <v>434</v>
      </c>
      <c r="D191" s="243" t="s">
        <v>280</v>
      </c>
      <c r="E191" s="242">
        <v>1</v>
      </c>
      <c r="F191" s="158" t="s">
        <v>436</v>
      </c>
      <c r="G191" s="241"/>
      <c r="H191" s="241">
        <v>849.76</v>
      </c>
      <c r="I191" s="234">
        <f t="shared" si="4"/>
        <v>849.76</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441</v>
      </c>
      <c r="B192" s="244" t="s">
        <v>94</v>
      </c>
      <c r="C192" s="174" t="s">
        <v>443</v>
      </c>
      <c r="D192" s="243" t="s">
        <v>280</v>
      </c>
      <c r="E192" s="242">
        <v>1</v>
      </c>
      <c r="F192" s="156" t="s">
        <v>444</v>
      </c>
      <c r="G192" s="241"/>
      <c r="H192" s="241">
        <v>1392.8</v>
      </c>
      <c r="I192" s="234">
        <f t="shared" si="4"/>
        <v>1392.8</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244" t="s">
        <v>388</v>
      </c>
      <c r="C193" s="174" t="s">
        <v>443</v>
      </c>
      <c r="D193" s="243" t="s">
        <v>280</v>
      </c>
      <c r="E193" s="242">
        <v>1</v>
      </c>
      <c r="F193" s="158" t="s">
        <v>448</v>
      </c>
      <c r="G193" s="241"/>
      <c r="H193" s="241">
        <v>849.76</v>
      </c>
      <c r="I193" s="234">
        <f t="shared" si="4"/>
        <v>849.76</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386</v>
      </c>
      <c r="B194" s="244" t="s">
        <v>102</v>
      </c>
      <c r="C194" s="174" t="s">
        <v>443</v>
      </c>
      <c r="D194" s="243" t="s">
        <v>280</v>
      </c>
      <c r="E194" s="242">
        <v>1</v>
      </c>
      <c r="F194" s="164" t="s">
        <v>446</v>
      </c>
      <c r="G194" s="241"/>
      <c r="H194" s="241">
        <v>465.35</v>
      </c>
      <c r="I194" s="234">
        <f t="shared" si="4"/>
        <v>465.35</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442</v>
      </c>
      <c r="B195" s="244" t="s">
        <v>94</v>
      </c>
      <c r="C195" s="174" t="s">
        <v>443</v>
      </c>
      <c r="D195" s="243" t="s">
        <v>280</v>
      </c>
      <c r="E195" s="242">
        <v>1</v>
      </c>
      <c r="F195" s="222" t="s">
        <v>357</v>
      </c>
      <c r="G195" s="241"/>
      <c r="H195" s="241">
        <v>1392.8</v>
      </c>
      <c r="I195" s="234">
        <f t="shared" si="4"/>
        <v>1392.8</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244" t="s">
        <v>387</v>
      </c>
      <c r="C196" s="184" t="s">
        <v>443</v>
      </c>
      <c r="D196" s="243" t="s">
        <v>280</v>
      </c>
      <c r="E196" s="242">
        <v>1</v>
      </c>
      <c r="F196" s="158" t="s">
        <v>1027</v>
      </c>
      <c r="G196" s="241"/>
      <c r="H196" s="241">
        <v>505.81</v>
      </c>
      <c r="I196" s="234">
        <f t="shared" si="4"/>
        <v>505.81</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404</v>
      </c>
      <c r="B197" s="244" t="s">
        <v>387</v>
      </c>
      <c r="C197" s="174" t="s">
        <v>451</v>
      </c>
      <c r="D197" s="243" t="s">
        <v>280</v>
      </c>
      <c r="E197" s="242">
        <v>1</v>
      </c>
      <c r="F197" s="158" t="s">
        <v>452</v>
      </c>
      <c r="G197" s="241"/>
      <c r="H197" s="241">
        <v>505.81</v>
      </c>
      <c r="I197" s="234">
        <f t="shared" si="4"/>
        <v>505.81</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383</v>
      </c>
      <c r="B198" s="244" t="s">
        <v>388</v>
      </c>
      <c r="C198" s="174" t="s">
        <v>451</v>
      </c>
      <c r="D198" s="243" t="s">
        <v>280</v>
      </c>
      <c r="E198" s="242">
        <v>1</v>
      </c>
      <c r="F198" s="185" t="s">
        <v>453</v>
      </c>
      <c r="G198" s="241"/>
      <c r="H198" s="241">
        <v>849.76</v>
      </c>
      <c r="I198" s="234">
        <f t="shared" si="4"/>
        <v>849.76</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383</v>
      </c>
      <c r="B199" s="244" t="s">
        <v>388</v>
      </c>
      <c r="C199" s="174" t="s">
        <v>451</v>
      </c>
      <c r="D199" s="243" t="s">
        <v>280</v>
      </c>
      <c r="E199" s="242">
        <v>1</v>
      </c>
      <c r="F199" s="185" t="s">
        <v>454</v>
      </c>
      <c r="G199" s="241"/>
      <c r="H199" s="241">
        <v>849.76</v>
      </c>
      <c r="I199" s="234">
        <f t="shared" si="4"/>
        <v>849.76</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383</v>
      </c>
      <c r="B200" s="244" t="s">
        <v>388</v>
      </c>
      <c r="C200" s="174" t="s">
        <v>451</v>
      </c>
      <c r="D200" s="243" t="s">
        <v>280</v>
      </c>
      <c r="E200" s="242">
        <v>1</v>
      </c>
      <c r="F200" s="185" t="s">
        <v>964</v>
      </c>
      <c r="G200" s="241"/>
      <c r="H200" s="241">
        <v>849.76</v>
      </c>
      <c r="I200" s="234">
        <f t="shared" ref="I200:I263" si="5">SUM(G200:H200)</f>
        <v>849.76</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404</v>
      </c>
      <c r="B201" s="244" t="s">
        <v>387</v>
      </c>
      <c r="C201" s="174" t="s">
        <v>451</v>
      </c>
      <c r="D201" s="243" t="s">
        <v>280</v>
      </c>
      <c r="E201" s="242">
        <v>1</v>
      </c>
      <c r="F201" s="185" t="s">
        <v>455</v>
      </c>
      <c r="G201" s="241"/>
      <c r="H201" s="241">
        <v>505.81</v>
      </c>
      <c r="I201" s="234">
        <f t="shared" si="5"/>
        <v>505.81</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404</v>
      </c>
      <c r="B202" s="244" t="s">
        <v>387</v>
      </c>
      <c r="C202" s="174" t="s">
        <v>451</v>
      </c>
      <c r="D202" s="243" t="s">
        <v>280</v>
      </c>
      <c r="E202" s="242">
        <v>1</v>
      </c>
      <c r="F202" s="185" t="s">
        <v>999</v>
      </c>
      <c r="G202" s="241"/>
      <c r="H202" s="241">
        <v>505.81</v>
      </c>
      <c r="I202" s="234">
        <f t="shared" si="5"/>
        <v>505.81</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449</v>
      </c>
      <c r="B203" s="244" t="s">
        <v>94</v>
      </c>
      <c r="C203" s="174" t="s">
        <v>451</v>
      </c>
      <c r="D203" s="243" t="s">
        <v>280</v>
      </c>
      <c r="E203" s="242">
        <v>1</v>
      </c>
      <c r="F203" s="158" t="s">
        <v>963</v>
      </c>
      <c r="G203" s="241"/>
      <c r="H203" s="241">
        <v>1392.8</v>
      </c>
      <c r="I203" s="234">
        <f t="shared" si="5"/>
        <v>1392.8</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383</v>
      </c>
      <c r="B204" s="244" t="s">
        <v>388</v>
      </c>
      <c r="C204" s="174" t="s">
        <v>451</v>
      </c>
      <c r="D204" s="243" t="s">
        <v>280</v>
      </c>
      <c r="E204" s="242">
        <v>1</v>
      </c>
      <c r="F204" s="185" t="s">
        <v>456</v>
      </c>
      <c r="G204" s="241"/>
      <c r="H204" s="241">
        <v>849.76</v>
      </c>
      <c r="I204" s="234">
        <f t="shared" si="5"/>
        <v>849.76</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244" t="s">
        <v>387</v>
      </c>
      <c r="C205" s="174" t="s">
        <v>451</v>
      </c>
      <c r="D205" s="243" t="s">
        <v>280</v>
      </c>
      <c r="E205" s="242">
        <v>1</v>
      </c>
      <c r="F205" s="185" t="s">
        <v>457</v>
      </c>
      <c r="G205" s="241"/>
      <c r="H205" s="241">
        <v>505.81</v>
      </c>
      <c r="I205" s="234">
        <f t="shared" si="5"/>
        <v>505.81</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404</v>
      </c>
      <c r="B206" s="244" t="s">
        <v>387</v>
      </c>
      <c r="C206" s="174" t="s">
        <v>451</v>
      </c>
      <c r="D206" s="243" t="s">
        <v>280</v>
      </c>
      <c r="E206" s="242">
        <v>1</v>
      </c>
      <c r="F206" s="158" t="s">
        <v>1016</v>
      </c>
      <c r="G206" s="241"/>
      <c r="H206" s="241">
        <v>505.81</v>
      </c>
      <c r="I206" s="234">
        <f t="shared" si="5"/>
        <v>505.81</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244" t="s">
        <v>102</v>
      </c>
      <c r="C207" s="174" t="s">
        <v>451</v>
      </c>
      <c r="D207" s="243" t="s">
        <v>280</v>
      </c>
      <c r="E207" s="242">
        <v>1</v>
      </c>
      <c r="F207" s="186" t="s">
        <v>952</v>
      </c>
      <c r="G207" s="241"/>
      <c r="H207" s="241">
        <v>465.35</v>
      </c>
      <c r="I207" s="234">
        <f t="shared" si="5"/>
        <v>465.35</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450</v>
      </c>
      <c r="B208" s="244" t="s">
        <v>94</v>
      </c>
      <c r="C208" s="174" t="s">
        <v>451</v>
      </c>
      <c r="D208" s="243" t="s">
        <v>280</v>
      </c>
      <c r="E208" s="242">
        <v>1</v>
      </c>
      <c r="F208" s="158" t="s">
        <v>459</v>
      </c>
      <c r="G208" s="241"/>
      <c r="H208" s="241">
        <v>1392.8</v>
      </c>
      <c r="I208" s="234">
        <f t="shared" si="5"/>
        <v>1392.8</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383</v>
      </c>
      <c r="B209" s="244" t="s">
        <v>388</v>
      </c>
      <c r="C209" s="174" t="s">
        <v>451</v>
      </c>
      <c r="D209" s="243" t="s">
        <v>280</v>
      </c>
      <c r="E209" s="242">
        <v>1</v>
      </c>
      <c r="F209" s="186" t="s">
        <v>460</v>
      </c>
      <c r="G209" s="241"/>
      <c r="H209" s="241">
        <v>849.76</v>
      </c>
      <c r="I209" s="234">
        <f t="shared" si="5"/>
        <v>849.76</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404</v>
      </c>
      <c r="B210" s="244" t="s">
        <v>387</v>
      </c>
      <c r="C210" s="174" t="s">
        <v>451</v>
      </c>
      <c r="D210" s="243" t="s">
        <v>280</v>
      </c>
      <c r="E210" s="242">
        <v>1</v>
      </c>
      <c r="F210" s="186" t="s">
        <v>461</v>
      </c>
      <c r="G210" s="241"/>
      <c r="H210" s="241">
        <v>505.81</v>
      </c>
      <c r="I210" s="234">
        <f t="shared" si="5"/>
        <v>505.81</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55" t="s">
        <v>386</v>
      </c>
      <c r="B211" s="244" t="s">
        <v>102</v>
      </c>
      <c r="C211" s="174" t="s">
        <v>451</v>
      </c>
      <c r="D211" s="243" t="s">
        <v>280</v>
      </c>
      <c r="E211" s="242">
        <v>1</v>
      </c>
      <c r="F211" s="158" t="s">
        <v>462</v>
      </c>
      <c r="G211" s="241"/>
      <c r="H211" s="241">
        <v>465.35</v>
      </c>
      <c r="I211" s="234">
        <f t="shared" si="5"/>
        <v>465.35</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386</v>
      </c>
      <c r="B212" s="244" t="s">
        <v>102</v>
      </c>
      <c r="C212" s="174" t="s">
        <v>451</v>
      </c>
      <c r="D212" s="243" t="s">
        <v>280</v>
      </c>
      <c r="E212" s="242">
        <v>1</v>
      </c>
      <c r="F212" s="185" t="s">
        <v>463</v>
      </c>
      <c r="G212" s="241"/>
      <c r="H212" s="241">
        <v>465.35</v>
      </c>
      <c r="I212" s="234">
        <f t="shared" si="5"/>
        <v>465.35</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386</v>
      </c>
      <c r="B213" s="244" t="s">
        <v>102</v>
      </c>
      <c r="C213" s="174" t="s">
        <v>451</v>
      </c>
      <c r="D213" s="243" t="s">
        <v>280</v>
      </c>
      <c r="E213" s="242">
        <v>1</v>
      </c>
      <c r="F213" s="185" t="s">
        <v>464</v>
      </c>
      <c r="G213" s="241"/>
      <c r="H213" s="241">
        <v>465.35</v>
      </c>
      <c r="I213" s="234">
        <f t="shared" si="5"/>
        <v>465.35</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404</v>
      </c>
      <c r="B214" s="244" t="s">
        <v>387</v>
      </c>
      <c r="C214" s="174" t="s">
        <v>298</v>
      </c>
      <c r="D214" s="243" t="s">
        <v>280</v>
      </c>
      <c r="E214" s="242">
        <v>1</v>
      </c>
      <c r="F214" s="158" t="s">
        <v>467</v>
      </c>
      <c r="G214" s="241"/>
      <c r="H214" s="241">
        <v>505.81</v>
      </c>
      <c r="I214" s="234">
        <f t="shared" si="5"/>
        <v>505.81</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465</v>
      </c>
      <c r="B215" s="244" t="s">
        <v>94</v>
      </c>
      <c r="C215" s="174" t="s">
        <v>298</v>
      </c>
      <c r="D215" s="243" t="s">
        <v>280</v>
      </c>
      <c r="E215" s="242">
        <v>1</v>
      </c>
      <c r="F215" s="151" t="s">
        <v>468</v>
      </c>
      <c r="G215" s="241"/>
      <c r="H215" s="241">
        <v>1392.8</v>
      </c>
      <c r="I215" s="234">
        <f t="shared" si="5"/>
        <v>1392.8</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65" t="s">
        <v>383</v>
      </c>
      <c r="B216" s="244" t="s">
        <v>388</v>
      </c>
      <c r="C216" s="184" t="s">
        <v>298</v>
      </c>
      <c r="D216" s="243" t="s">
        <v>280</v>
      </c>
      <c r="E216" s="242">
        <v>1</v>
      </c>
      <c r="F216" s="158" t="s">
        <v>469</v>
      </c>
      <c r="G216" s="241"/>
      <c r="H216" s="241">
        <v>849.76</v>
      </c>
      <c r="I216" s="234">
        <f t="shared" si="5"/>
        <v>849.76</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244" t="s">
        <v>388</v>
      </c>
      <c r="C217" s="174" t="s">
        <v>298</v>
      </c>
      <c r="D217" s="243" t="s">
        <v>280</v>
      </c>
      <c r="E217" s="242">
        <v>1</v>
      </c>
      <c r="F217" s="151" t="s">
        <v>470</v>
      </c>
      <c r="G217" s="241"/>
      <c r="H217" s="241">
        <v>849.76</v>
      </c>
      <c r="I217" s="234">
        <f t="shared" si="5"/>
        <v>849.76</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244" t="s">
        <v>387</v>
      </c>
      <c r="C218" s="174" t="s">
        <v>298</v>
      </c>
      <c r="D218" s="243" t="s">
        <v>280</v>
      </c>
      <c r="E218" s="242">
        <v>1</v>
      </c>
      <c r="F218" s="151" t="s">
        <v>471</v>
      </c>
      <c r="G218" s="241"/>
      <c r="H218" s="241">
        <v>505.81</v>
      </c>
      <c r="I218" s="234">
        <f t="shared" si="5"/>
        <v>505.81</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386</v>
      </c>
      <c r="B219" s="244" t="s">
        <v>102</v>
      </c>
      <c r="C219" s="174" t="s">
        <v>298</v>
      </c>
      <c r="D219" s="243" t="s">
        <v>280</v>
      </c>
      <c r="E219" s="242">
        <v>1</v>
      </c>
      <c r="F219" s="158" t="s">
        <v>472</v>
      </c>
      <c r="G219" s="241"/>
      <c r="H219" s="241">
        <v>465.35</v>
      </c>
      <c r="I219" s="234">
        <f t="shared" si="5"/>
        <v>465.35</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466</v>
      </c>
      <c r="B220" s="244" t="s">
        <v>94</v>
      </c>
      <c r="C220" s="174" t="s">
        <v>298</v>
      </c>
      <c r="D220" s="243" t="s">
        <v>280</v>
      </c>
      <c r="E220" s="242">
        <v>1</v>
      </c>
      <c r="F220" s="157" t="s">
        <v>761</v>
      </c>
      <c r="G220" s="241"/>
      <c r="H220" s="241">
        <v>1392.8</v>
      </c>
      <c r="I220" s="234">
        <f t="shared" si="5"/>
        <v>1392.8</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383</v>
      </c>
      <c r="B221" s="244" t="s">
        <v>388</v>
      </c>
      <c r="C221" s="174" t="s">
        <v>298</v>
      </c>
      <c r="D221" s="243" t="s">
        <v>280</v>
      </c>
      <c r="E221" s="242">
        <v>1</v>
      </c>
      <c r="F221" s="183" t="s">
        <v>473</v>
      </c>
      <c r="G221" s="241"/>
      <c r="H221" s="241">
        <v>849.76</v>
      </c>
      <c r="I221" s="234">
        <f t="shared" si="5"/>
        <v>849.76</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244" t="s">
        <v>388</v>
      </c>
      <c r="C222" s="174" t="s">
        <v>298</v>
      </c>
      <c r="D222" s="243" t="s">
        <v>280</v>
      </c>
      <c r="E222" s="242">
        <v>1</v>
      </c>
      <c r="F222" s="151" t="s">
        <v>1015</v>
      </c>
      <c r="G222" s="241"/>
      <c r="H222" s="241">
        <v>849.76</v>
      </c>
      <c r="I222" s="234">
        <f t="shared" si="5"/>
        <v>849.76</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404</v>
      </c>
      <c r="B223" s="244" t="s">
        <v>387</v>
      </c>
      <c r="C223" s="174" t="s">
        <v>298</v>
      </c>
      <c r="D223" s="243" t="s">
        <v>280</v>
      </c>
      <c r="E223" s="242">
        <v>1</v>
      </c>
      <c r="F223" s="151" t="s">
        <v>971</v>
      </c>
      <c r="G223" s="241"/>
      <c r="H223" s="241">
        <v>505.81</v>
      </c>
      <c r="I223" s="234">
        <f t="shared" si="5"/>
        <v>505.81</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386</v>
      </c>
      <c r="B224" s="244" t="s">
        <v>102</v>
      </c>
      <c r="C224" s="174" t="s">
        <v>298</v>
      </c>
      <c r="D224" s="243" t="s">
        <v>280</v>
      </c>
      <c r="E224" s="242">
        <v>1</v>
      </c>
      <c r="F224" s="151" t="s">
        <v>475</v>
      </c>
      <c r="G224" s="241"/>
      <c r="H224" s="241">
        <v>465.35</v>
      </c>
      <c r="I224" s="234">
        <f t="shared" si="5"/>
        <v>465.35</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248" t="s">
        <v>387</v>
      </c>
      <c r="C225" s="174" t="s">
        <v>299</v>
      </c>
      <c r="D225" s="247" t="s">
        <v>280</v>
      </c>
      <c r="E225" s="242">
        <v>1</v>
      </c>
      <c r="F225" s="158" t="s">
        <v>1071</v>
      </c>
      <c r="G225" s="241"/>
      <c r="H225" s="241">
        <v>505.81</v>
      </c>
      <c r="I225" s="234">
        <f t="shared" si="5"/>
        <v>505.81</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476</v>
      </c>
      <c r="B226" s="248" t="s">
        <v>94</v>
      </c>
      <c r="C226" s="174" t="s">
        <v>299</v>
      </c>
      <c r="D226" s="247" t="s">
        <v>280</v>
      </c>
      <c r="E226" s="242">
        <v>1</v>
      </c>
      <c r="F226" s="151" t="s">
        <v>938</v>
      </c>
      <c r="G226" s="241"/>
      <c r="H226" s="241">
        <v>1392.8</v>
      </c>
      <c r="I226" s="234">
        <f t="shared" si="5"/>
        <v>1392.8</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383</v>
      </c>
      <c r="B227" s="248" t="s">
        <v>388</v>
      </c>
      <c r="C227" s="174" t="s">
        <v>299</v>
      </c>
      <c r="D227" s="247" t="s">
        <v>280</v>
      </c>
      <c r="E227" s="242">
        <v>1</v>
      </c>
      <c r="F227" s="151" t="s">
        <v>481</v>
      </c>
      <c r="G227" s="241"/>
      <c r="H227" s="241">
        <v>849.76</v>
      </c>
      <c r="I227" s="234">
        <f t="shared" si="5"/>
        <v>849.76</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248" t="s">
        <v>388</v>
      </c>
      <c r="C228" s="174" t="s">
        <v>299</v>
      </c>
      <c r="D228" s="247" t="s">
        <v>280</v>
      </c>
      <c r="E228" s="242">
        <v>1</v>
      </c>
      <c r="F228" s="158" t="s">
        <v>482</v>
      </c>
      <c r="G228" s="241"/>
      <c r="H228" s="241">
        <v>849.76</v>
      </c>
      <c r="I228" s="234">
        <f t="shared" si="5"/>
        <v>849.76</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383</v>
      </c>
      <c r="B229" s="248" t="s">
        <v>388</v>
      </c>
      <c r="C229" s="174" t="s">
        <v>299</v>
      </c>
      <c r="D229" s="247" t="s">
        <v>280</v>
      </c>
      <c r="E229" s="242">
        <v>1</v>
      </c>
      <c r="F229" s="158" t="s">
        <v>489</v>
      </c>
      <c r="G229" s="241"/>
      <c r="H229" s="241">
        <v>849.76</v>
      </c>
      <c r="I229" s="234">
        <f t="shared" si="5"/>
        <v>849.76</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404</v>
      </c>
      <c r="B230" s="248" t="s">
        <v>387</v>
      </c>
      <c r="C230" s="174" t="s">
        <v>299</v>
      </c>
      <c r="D230" s="247" t="s">
        <v>184</v>
      </c>
      <c r="E230" s="242">
        <v>1</v>
      </c>
      <c r="F230" s="151" t="s">
        <v>484</v>
      </c>
      <c r="G230" s="241"/>
      <c r="H230" s="241">
        <v>505.81</v>
      </c>
      <c r="I230" s="234">
        <f t="shared" si="5"/>
        <v>505.81</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404</v>
      </c>
      <c r="B231" s="248" t="s">
        <v>387</v>
      </c>
      <c r="C231" s="174" t="s">
        <v>299</v>
      </c>
      <c r="D231" s="247" t="s">
        <v>184</v>
      </c>
      <c r="E231" s="242">
        <v>1</v>
      </c>
      <c r="F231" s="151" t="s">
        <v>485</v>
      </c>
      <c r="G231" s="241"/>
      <c r="H231" s="241">
        <v>505.81</v>
      </c>
      <c r="I231" s="234">
        <f t="shared" si="5"/>
        <v>505.81</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477</v>
      </c>
      <c r="B232" s="248" t="s">
        <v>94</v>
      </c>
      <c r="C232" s="174" t="s">
        <v>299</v>
      </c>
      <c r="D232" s="247" t="s">
        <v>280</v>
      </c>
      <c r="E232" s="242">
        <v>1</v>
      </c>
      <c r="F232" s="158" t="s">
        <v>486</v>
      </c>
      <c r="G232" s="241"/>
      <c r="H232" s="241">
        <v>1392.8</v>
      </c>
      <c r="I232" s="234">
        <f t="shared" si="5"/>
        <v>1392.8</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383</v>
      </c>
      <c r="B233" s="248" t="s">
        <v>388</v>
      </c>
      <c r="C233" s="174" t="s">
        <v>299</v>
      </c>
      <c r="D233" s="247" t="s">
        <v>280</v>
      </c>
      <c r="E233" s="242">
        <v>1</v>
      </c>
      <c r="F233" s="160" t="s">
        <v>487</v>
      </c>
      <c r="G233" s="241"/>
      <c r="H233" s="241">
        <v>849.76</v>
      </c>
      <c r="I233" s="234">
        <f t="shared" si="5"/>
        <v>849.76</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383</v>
      </c>
      <c r="B234" s="248" t="s">
        <v>388</v>
      </c>
      <c r="C234" s="174" t="s">
        <v>299</v>
      </c>
      <c r="D234" s="247" t="s">
        <v>280</v>
      </c>
      <c r="E234" s="242">
        <v>1</v>
      </c>
      <c r="F234" s="151" t="s">
        <v>488</v>
      </c>
      <c r="G234" s="241"/>
      <c r="H234" s="241">
        <v>849.76</v>
      </c>
      <c r="I234" s="234">
        <f t="shared" si="5"/>
        <v>849.76</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404</v>
      </c>
      <c r="B235" s="248" t="s">
        <v>387</v>
      </c>
      <c r="C235" s="174" t="s">
        <v>299</v>
      </c>
      <c r="D235" s="247" t="s">
        <v>280</v>
      </c>
      <c r="E235" s="242">
        <v>1</v>
      </c>
      <c r="F235" s="151" t="s">
        <v>483</v>
      </c>
      <c r="G235" s="241"/>
      <c r="H235" s="241">
        <v>505.81</v>
      </c>
      <c r="I235" s="234">
        <f t="shared" si="5"/>
        <v>505.81</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478</v>
      </c>
      <c r="B236" s="248" t="s">
        <v>94</v>
      </c>
      <c r="C236" s="174" t="s">
        <v>299</v>
      </c>
      <c r="D236" s="247" t="s">
        <v>184</v>
      </c>
      <c r="E236" s="242">
        <v>1</v>
      </c>
      <c r="F236" s="151" t="s">
        <v>490</v>
      </c>
      <c r="G236" s="241"/>
      <c r="H236" s="241">
        <v>1392.8</v>
      </c>
      <c r="I236" s="234">
        <f t="shared" si="5"/>
        <v>1392.8</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383</v>
      </c>
      <c r="B237" s="248" t="s">
        <v>388</v>
      </c>
      <c r="C237" s="174" t="s">
        <v>299</v>
      </c>
      <c r="D237" s="247" t="s">
        <v>280</v>
      </c>
      <c r="E237" s="242">
        <v>1</v>
      </c>
      <c r="F237" s="151" t="s">
        <v>491</v>
      </c>
      <c r="G237" s="241"/>
      <c r="H237" s="241">
        <v>849.76</v>
      </c>
      <c r="I237" s="234">
        <f t="shared" si="5"/>
        <v>849.76</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404</v>
      </c>
      <c r="B238" s="248" t="s">
        <v>387</v>
      </c>
      <c r="C238" s="174" t="s">
        <v>299</v>
      </c>
      <c r="D238" s="247" t="s">
        <v>280</v>
      </c>
      <c r="E238" s="242">
        <v>1</v>
      </c>
      <c r="F238" s="158" t="s">
        <v>997</v>
      </c>
      <c r="G238" s="241"/>
      <c r="H238" s="241">
        <v>505.81</v>
      </c>
      <c r="I238" s="234">
        <f t="shared" si="5"/>
        <v>505.81</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404</v>
      </c>
      <c r="B239" s="244" t="s">
        <v>387</v>
      </c>
      <c r="C239" s="246" t="s">
        <v>291</v>
      </c>
      <c r="D239" s="243" t="s">
        <v>280</v>
      </c>
      <c r="E239" s="242">
        <v>1</v>
      </c>
      <c r="F239" s="175" t="s">
        <v>492</v>
      </c>
      <c r="G239" s="241"/>
      <c r="H239" s="241">
        <v>505.81</v>
      </c>
      <c r="I239" s="234">
        <f t="shared" si="5"/>
        <v>505.81</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386</v>
      </c>
      <c r="B240" s="244" t="s">
        <v>102</v>
      </c>
      <c r="C240" s="243" t="s">
        <v>291</v>
      </c>
      <c r="D240" s="243" t="s">
        <v>280</v>
      </c>
      <c r="E240" s="242">
        <v>1</v>
      </c>
      <c r="F240" s="158" t="s">
        <v>493</v>
      </c>
      <c r="G240" s="241"/>
      <c r="H240" s="241">
        <v>465.35</v>
      </c>
      <c r="I240" s="234">
        <f t="shared" si="5"/>
        <v>465.35</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383</v>
      </c>
      <c r="B241" s="244" t="s">
        <v>388</v>
      </c>
      <c r="C241" s="243" t="s">
        <v>292</v>
      </c>
      <c r="D241" s="243" t="s">
        <v>280</v>
      </c>
      <c r="E241" s="242">
        <v>1</v>
      </c>
      <c r="F241" s="164" t="s">
        <v>1070</v>
      </c>
      <c r="G241" s="241"/>
      <c r="H241" s="241">
        <v>849.76</v>
      </c>
      <c r="I241" s="234">
        <f t="shared" si="5"/>
        <v>849.76</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384</v>
      </c>
      <c r="B242" s="244" t="s">
        <v>98</v>
      </c>
      <c r="C242" s="243" t="s">
        <v>292</v>
      </c>
      <c r="D242" s="243" t="s">
        <v>280</v>
      </c>
      <c r="E242" s="242">
        <v>1</v>
      </c>
      <c r="F242" s="169" t="s">
        <v>495</v>
      </c>
      <c r="G242" s="241"/>
      <c r="H242" s="241">
        <v>566.5</v>
      </c>
      <c r="I242" s="234">
        <f t="shared" si="5"/>
        <v>566.5</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404</v>
      </c>
      <c r="B243" s="244" t="s">
        <v>387</v>
      </c>
      <c r="C243" s="243" t="s">
        <v>292</v>
      </c>
      <c r="D243" s="243" t="s">
        <v>280</v>
      </c>
      <c r="E243" s="242">
        <v>1</v>
      </c>
      <c r="F243" s="164" t="s">
        <v>496</v>
      </c>
      <c r="G243" s="241"/>
      <c r="H243" s="241">
        <v>505.81</v>
      </c>
      <c r="I243" s="234">
        <f t="shared" si="5"/>
        <v>505.81</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386</v>
      </c>
      <c r="B244" s="244" t="s">
        <v>102</v>
      </c>
      <c r="C244" s="243" t="s">
        <v>292</v>
      </c>
      <c r="D244" s="243" t="s">
        <v>280</v>
      </c>
      <c r="E244" s="242">
        <v>1</v>
      </c>
      <c r="F244" s="158" t="s">
        <v>953</v>
      </c>
      <c r="G244" s="241"/>
      <c r="H244" s="241">
        <v>465.35</v>
      </c>
      <c r="I244" s="234">
        <f t="shared" si="5"/>
        <v>465.35</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55" t="s">
        <v>497</v>
      </c>
      <c r="B245" s="244" t="s">
        <v>94</v>
      </c>
      <c r="C245" s="243" t="s">
        <v>285</v>
      </c>
      <c r="D245" s="243" t="s">
        <v>280</v>
      </c>
      <c r="E245" s="242">
        <v>1</v>
      </c>
      <c r="F245" s="151" t="s">
        <v>498</v>
      </c>
      <c r="G245" s="241"/>
      <c r="H245" s="241">
        <v>1392.8</v>
      </c>
      <c r="I245" s="234">
        <f t="shared" si="5"/>
        <v>1392.8</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383</v>
      </c>
      <c r="B246" s="244" t="s">
        <v>388</v>
      </c>
      <c r="C246" s="243" t="s">
        <v>285</v>
      </c>
      <c r="D246" s="243" t="s">
        <v>280</v>
      </c>
      <c r="E246" s="242">
        <v>1</v>
      </c>
      <c r="F246" s="178" t="s">
        <v>499</v>
      </c>
      <c r="G246" s="241"/>
      <c r="H246" s="241">
        <v>849.76</v>
      </c>
      <c r="I246" s="234">
        <f t="shared" si="5"/>
        <v>849.76</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500</v>
      </c>
      <c r="B247" s="244" t="s">
        <v>94</v>
      </c>
      <c r="C247" s="243" t="s">
        <v>501</v>
      </c>
      <c r="D247" s="243" t="s">
        <v>280</v>
      </c>
      <c r="E247" s="242">
        <v>1</v>
      </c>
      <c r="F247" s="158" t="s">
        <v>502</v>
      </c>
      <c r="G247" s="241"/>
      <c r="H247" s="241">
        <v>1392.8</v>
      </c>
      <c r="I247" s="234">
        <f t="shared" si="5"/>
        <v>1392.8</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383</v>
      </c>
      <c r="B248" s="244" t="s">
        <v>388</v>
      </c>
      <c r="C248" s="243" t="s">
        <v>501</v>
      </c>
      <c r="D248" s="243" t="s">
        <v>280</v>
      </c>
      <c r="E248" s="242">
        <v>1</v>
      </c>
      <c r="F248" s="158" t="s">
        <v>942</v>
      </c>
      <c r="G248" s="241"/>
      <c r="H248" s="241">
        <v>849.76</v>
      </c>
      <c r="I248" s="234">
        <f t="shared" si="5"/>
        <v>849.76</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503</v>
      </c>
      <c r="B249" s="244" t="s">
        <v>94</v>
      </c>
      <c r="C249" s="243" t="s">
        <v>296</v>
      </c>
      <c r="D249" s="243" t="s">
        <v>280</v>
      </c>
      <c r="E249" s="242">
        <v>1</v>
      </c>
      <c r="F249" s="158" t="s">
        <v>504</v>
      </c>
      <c r="G249" s="241"/>
      <c r="H249" s="241">
        <v>1392.8</v>
      </c>
      <c r="I249" s="234">
        <f t="shared" si="5"/>
        <v>1392.8</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65" t="s">
        <v>383</v>
      </c>
      <c r="B250" s="244" t="s">
        <v>388</v>
      </c>
      <c r="C250" s="243" t="s">
        <v>296</v>
      </c>
      <c r="D250" s="243" t="s">
        <v>280</v>
      </c>
      <c r="E250" s="242">
        <v>1</v>
      </c>
      <c r="F250" s="177" t="s">
        <v>505</v>
      </c>
      <c r="G250" s="241"/>
      <c r="H250" s="241">
        <v>849.76</v>
      </c>
      <c r="I250" s="234">
        <f t="shared" si="5"/>
        <v>849.76</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384</v>
      </c>
      <c r="B251" s="244" t="s">
        <v>98</v>
      </c>
      <c r="C251" s="243" t="s">
        <v>296</v>
      </c>
      <c r="D251" s="243" t="s">
        <v>280</v>
      </c>
      <c r="E251" s="242">
        <v>1</v>
      </c>
      <c r="F251" s="157" t="s">
        <v>506</v>
      </c>
      <c r="G251" s="241"/>
      <c r="H251" s="241">
        <v>566.5</v>
      </c>
      <c r="I251" s="234">
        <f t="shared" si="5"/>
        <v>566.5</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404</v>
      </c>
      <c r="B252" s="244" t="s">
        <v>387</v>
      </c>
      <c r="C252" s="243" t="s">
        <v>296</v>
      </c>
      <c r="D252" s="243" t="s">
        <v>280</v>
      </c>
      <c r="E252" s="242">
        <v>1</v>
      </c>
      <c r="F252" s="158" t="s">
        <v>507</v>
      </c>
      <c r="G252" s="241"/>
      <c r="H252" s="241">
        <v>505.81</v>
      </c>
      <c r="I252" s="234">
        <f t="shared" si="5"/>
        <v>505.81</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55" t="s">
        <v>386</v>
      </c>
      <c r="B253" s="244" t="s">
        <v>102</v>
      </c>
      <c r="C253" s="243" t="s">
        <v>296</v>
      </c>
      <c r="D253" s="243" t="s">
        <v>280</v>
      </c>
      <c r="E253" s="242">
        <v>1</v>
      </c>
      <c r="F253" s="158" t="s">
        <v>508</v>
      </c>
      <c r="G253" s="241"/>
      <c r="H253" s="241">
        <v>465.35</v>
      </c>
      <c r="I253" s="234">
        <f t="shared" si="5"/>
        <v>465.35</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386</v>
      </c>
      <c r="B254" s="244" t="s">
        <v>102</v>
      </c>
      <c r="C254" s="243" t="s">
        <v>296</v>
      </c>
      <c r="D254" s="243" t="s">
        <v>280</v>
      </c>
      <c r="E254" s="242">
        <v>1</v>
      </c>
      <c r="F254" s="158" t="s">
        <v>509</v>
      </c>
      <c r="G254" s="241"/>
      <c r="H254" s="241">
        <v>465.35</v>
      </c>
      <c r="I254" s="234">
        <f t="shared" si="5"/>
        <v>465.35</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65" t="s">
        <v>383</v>
      </c>
      <c r="B255" s="244" t="s">
        <v>388</v>
      </c>
      <c r="C255" s="243" t="s">
        <v>289</v>
      </c>
      <c r="D255" s="243" t="s">
        <v>280</v>
      </c>
      <c r="E255" s="242">
        <v>1</v>
      </c>
      <c r="F255" s="151" t="s">
        <v>511</v>
      </c>
      <c r="G255" s="241"/>
      <c r="H255" s="241">
        <v>849.76</v>
      </c>
      <c r="I255" s="234">
        <f t="shared" si="5"/>
        <v>849.76</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55" t="s">
        <v>383</v>
      </c>
      <c r="B256" s="244" t="s">
        <v>388</v>
      </c>
      <c r="C256" s="243" t="s">
        <v>289</v>
      </c>
      <c r="D256" s="243" t="s">
        <v>280</v>
      </c>
      <c r="E256" s="242">
        <v>1</v>
      </c>
      <c r="F256" s="157" t="s">
        <v>512</v>
      </c>
      <c r="G256" s="241"/>
      <c r="H256" s="241">
        <v>849.76</v>
      </c>
      <c r="I256" s="234">
        <f t="shared" si="5"/>
        <v>849.76</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55" t="s">
        <v>404</v>
      </c>
      <c r="B257" s="244" t="s">
        <v>387</v>
      </c>
      <c r="C257" s="243" t="s">
        <v>289</v>
      </c>
      <c r="D257" s="243" t="s">
        <v>280</v>
      </c>
      <c r="E257" s="242">
        <v>1</v>
      </c>
      <c r="F257" s="157" t="s">
        <v>513</v>
      </c>
      <c r="G257" s="241"/>
      <c r="H257" s="241">
        <v>505.81</v>
      </c>
      <c r="I257" s="234">
        <f t="shared" si="5"/>
        <v>505.81</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65" t="s">
        <v>510</v>
      </c>
      <c r="B258" s="244" t="s">
        <v>94</v>
      </c>
      <c r="C258" s="243" t="s">
        <v>289</v>
      </c>
      <c r="D258" s="243" t="s">
        <v>280</v>
      </c>
      <c r="E258" s="242">
        <v>1</v>
      </c>
      <c r="F258" s="158" t="s">
        <v>514</v>
      </c>
      <c r="G258" s="241"/>
      <c r="H258" s="241">
        <v>1392.8</v>
      </c>
      <c r="I258" s="234">
        <f t="shared" si="5"/>
        <v>1392.8</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383</v>
      </c>
      <c r="B259" s="244" t="s">
        <v>388</v>
      </c>
      <c r="C259" s="243" t="s">
        <v>289</v>
      </c>
      <c r="D259" s="243" t="s">
        <v>280</v>
      </c>
      <c r="E259" s="242">
        <v>1</v>
      </c>
      <c r="F259" s="158" t="s">
        <v>515</v>
      </c>
      <c r="G259" s="241"/>
      <c r="H259" s="241">
        <v>849.76</v>
      </c>
      <c r="I259" s="234">
        <f t="shared" si="5"/>
        <v>849.76</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244" t="s">
        <v>388</v>
      </c>
      <c r="C260" s="243" t="s">
        <v>289</v>
      </c>
      <c r="D260" s="243" t="s">
        <v>280</v>
      </c>
      <c r="E260" s="242">
        <v>1</v>
      </c>
      <c r="F260" s="158" t="s">
        <v>516</v>
      </c>
      <c r="G260" s="241"/>
      <c r="H260" s="241">
        <v>849.76</v>
      </c>
      <c r="I260" s="234">
        <f t="shared" si="5"/>
        <v>849.76</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65" t="s">
        <v>404</v>
      </c>
      <c r="B261" s="244" t="s">
        <v>387</v>
      </c>
      <c r="C261" s="243" t="s">
        <v>289</v>
      </c>
      <c r="D261" s="243" t="s">
        <v>280</v>
      </c>
      <c r="E261" s="242">
        <v>1</v>
      </c>
      <c r="F261" s="151" t="s">
        <v>517</v>
      </c>
      <c r="G261" s="241"/>
      <c r="H261" s="241">
        <v>505.81</v>
      </c>
      <c r="I261" s="234">
        <f t="shared" si="5"/>
        <v>505.81</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65" t="s">
        <v>404</v>
      </c>
      <c r="B262" s="244" t="s">
        <v>387</v>
      </c>
      <c r="C262" s="243" t="s">
        <v>289</v>
      </c>
      <c r="D262" s="243" t="s">
        <v>280</v>
      </c>
      <c r="E262" s="242">
        <v>1</v>
      </c>
      <c r="F262" s="151" t="s">
        <v>965</v>
      </c>
      <c r="G262" s="241"/>
      <c r="H262" s="241">
        <v>505.81</v>
      </c>
      <c r="I262" s="234">
        <f t="shared" si="5"/>
        <v>505.81</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404</v>
      </c>
      <c r="B263" s="244" t="s">
        <v>387</v>
      </c>
      <c r="C263" s="243" t="s">
        <v>290</v>
      </c>
      <c r="D263" s="243" t="s">
        <v>280</v>
      </c>
      <c r="E263" s="242">
        <v>1</v>
      </c>
      <c r="F263" s="158" t="s">
        <v>996</v>
      </c>
      <c r="G263" s="241"/>
      <c r="H263" s="241">
        <v>505.81</v>
      </c>
      <c r="I263" s="234">
        <f t="shared" si="5"/>
        <v>505.81</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518</v>
      </c>
      <c r="B264" s="244" t="s">
        <v>94</v>
      </c>
      <c r="C264" s="243" t="s">
        <v>290</v>
      </c>
      <c r="D264" s="243" t="s">
        <v>280</v>
      </c>
      <c r="E264" s="242">
        <v>1</v>
      </c>
      <c r="F264" s="158" t="s">
        <v>1014</v>
      </c>
      <c r="G264" s="241"/>
      <c r="H264" s="241">
        <v>1392.8</v>
      </c>
      <c r="I264" s="234">
        <f t="shared" ref="I264:I327" si="6">SUM(G264:H264)</f>
        <v>1392.8</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383</v>
      </c>
      <c r="B265" s="244" t="s">
        <v>388</v>
      </c>
      <c r="C265" s="243" t="s">
        <v>290</v>
      </c>
      <c r="D265" s="243" t="s">
        <v>280</v>
      </c>
      <c r="E265" s="242">
        <v>1</v>
      </c>
      <c r="F265" s="158" t="s">
        <v>520</v>
      </c>
      <c r="G265" s="241"/>
      <c r="H265" s="241">
        <v>849.76</v>
      </c>
      <c r="I265" s="234">
        <f t="shared" si="6"/>
        <v>849.76</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65" t="s">
        <v>384</v>
      </c>
      <c r="B266" s="244" t="s">
        <v>98</v>
      </c>
      <c r="C266" s="243" t="s">
        <v>290</v>
      </c>
      <c r="D266" s="243" t="s">
        <v>280</v>
      </c>
      <c r="E266" s="242">
        <v>1</v>
      </c>
      <c r="F266" s="151" t="s">
        <v>521</v>
      </c>
      <c r="G266" s="241"/>
      <c r="H266" s="241">
        <v>566.5</v>
      </c>
      <c r="I266" s="234">
        <f t="shared" si="6"/>
        <v>566.5</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404</v>
      </c>
      <c r="B267" s="244" t="s">
        <v>387</v>
      </c>
      <c r="C267" s="243" t="s">
        <v>290</v>
      </c>
      <c r="D267" s="243" t="s">
        <v>280</v>
      </c>
      <c r="E267" s="242">
        <v>1</v>
      </c>
      <c r="F267" s="158" t="s">
        <v>522</v>
      </c>
      <c r="G267" s="241"/>
      <c r="H267" s="241">
        <v>505.81</v>
      </c>
      <c r="I267" s="234">
        <f t="shared" si="6"/>
        <v>505.81</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386</v>
      </c>
      <c r="B268" s="244" t="s">
        <v>102</v>
      </c>
      <c r="C268" s="243" t="s">
        <v>290</v>
      </c>
      <c r="D268" s="243" t="s">
        <v>280</v>
      </c>
      <c r="E268" s="242">
        <v>1</v>
      </c>
      <c r="F268" s="158" t="s">
        <v>930</v>
      </c>
      <c r="G268" s="241"/>
      <c r="H268" s="241">
        <v>465.35</v>
      </c>
      <c r="I268" s="234">
        <f t="shared" si="6"/>
        <v>465.35</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244" t="s">
        <v>387</v>
      </c>
      <c r="C269" s="243" t="s">
        <v>301</v>
      </c>
      <c r="D269" s="243" t="s">
        <v>280</v>
      </c>
      <c r="E269" s="242">
        <v>1</v>
      </c>
      <c r="F269" s="158" t="s">
        <v>525</v>
      </c>
      <c r="G269" s="241"/>
      <c r="H269" s="241">
        <v>505.81</v>
      </c>
      <c r="I269" s="234">
        <f t="shared" si="6"/>
        <v>505.81</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523</v>
      </c>
      <c r="B270" s="244" t="s">
        <v>94</v>
      </c>
      <c r="C270" s="243" t="s">
        <v>301</v>
      </c>
      <c r="D270" s="243" t="s">
        <v>368</v>
      </c>
      <c r="E270" s="242">
        <v>1</v>
      </c>
      <c r="F270" s="158" t="s">
        <v>357</v>
      </c>
      <c r="G270" s="241"/>
      <c r="H270" s="241">
        <v>1392.8</v>
      </c>
      <c r="I270" s="234">
        <f t="shared" si="6"/>
        <v>1392.8</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383</v>
      </c>
      <c r="B271" s="244" t="s">
        <v>388</v>
      </c>
      <c r="C271" s="243" t="s">
        <v>301</v>
      </c>
      <c r="D271" s="243" t="s">
        <v>280</v>
      </c>
      <c r="E271" s="242">
        <v>1</v>
      </c>
      <c r="F271" s="158" t="s">
        <v>526</v>
      </c>
      <c r="G271" s="241"/>
      <c r="H271" s="241">
        <v>849.76</v>
      </c>
      <c r="I271" s="234">
        <f t="shared" si="6"/>
        <v>849.76</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524</v>
      </c>
      <c r="B272" s="244" t="s">
        <v>94</v>
      </c>
      <c r="C272" s="243" t="s">
        <v>301</v>
      </c>
      <c r="D272" s="243" t="s">
        <v>280</v>
      </c>
      <c r="E272" s="242">
        <v>1</v>
      </c>
      <c r="F272" s="158" t="s">
        <v>527</v>
      </c>
      <c r="G272" s="241"/>
      <c r="H272" s="241">
        <v>1392.8</v>
      </c>
      <c r="I272" s="234">
        <f t="shared" si="6"/>
        <v>1392.8</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383</v>
      </c>
      <c r="B273" s="244" t="s">
        <v>388</v>
      </c>
      <c r="C273" s="243" t="s">
        <v>301</v>
      </c>
      <c r="D273" s="243" t="s">
        <v>280</v>
      </c>
      <c r="E273" s="242">
        <v>1</v>
      </c>
      <c r="F273" s="157" t="s">
        <v>528</v>
      </c>
      <c r="G273" s="241"/>
      <c r="H273" s="241">
        <v>849.76</v>
      </c>
      <c r="I273" s="234">
        <f t="shared" si="6"/>
        <v>849.76</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55" t="s">
        <v>404</v>
      </c>
      <c r="B274" s="244" t="s">
        <v>387</v>
      </c>
      <c r="C274" s="243" t="s">
        <v>301</v>
      </c>
      <c r="D274" s="243" t="s">
        <v>280</v>
      </c>
      <c r="E274" s="242">
        <v>1</v>
      </c>
      <c r="F274" s="161" t="s">
        <v>529</v>
      </c>
      <c r="G274" s="241"/>
      <c r="H274" s="241">
        <v>505.81</v>
      </c>
      <c r="I274" s="234">
        <f t="shared" si="6"/>
        <v>505.81</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404</v>
      </c>
      <c r="B275" s="244" t="s">
        <v>387</v>
      </c>
      <c r="C275" s="243" t="s">
        <v>301</v>
      </c>
      <c r="D275" s="243" t="s">
        <v>280</v>
      </c>
      <c r="E275" s="242">
        <v>1</v>
      </c>
      <c r="F275" s="158" t="s">
        <v>530</v>
      </c>
      <c r="G275" s="241"/>
      <c r="H275" s="241">
        <v>505.81</v>
      </c>
      <c r="I275" s="234">
        <f t="shared" si="6"/>
        <v>505.81</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531</v>
      </c>
      <c r="B276" s="244" t="s">
        <v>94</v>
      </c>
      <c r="C276" s="243" t="s">
        <v>539</v>
      </c>
      <c r="D276" s="243" t="s">
        <v>280</v>
      </c>
      <c r="E276" s="242">
        <v>1</v>
      </c>
      <c r="F276" s="157" t="s">
        <v>534</v>
      </c>
      <c r="G276" s="241"/>
      <c r="H276" s="241">
        <v>1392.8</v>
      </c>
      <c r="I276" s="234">
        <f t="shared" si="6"/>
        <v>1392.8</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55" t="s">
        <v>383</v>
      </c>
      <c r="B277" s="244" t="s">
        <v>388</v>
      </c>
      <c r="C277" s="243" t="s">
        <v>539</v>
      </c>
      <c r="D277" s="243" t="s">
        <v>280</v>
      </c>
      <c r="E277" s="242">
        <v>1</v>
      </c>
      <c r="F277" s="158" t="s">
        <v>535</v>
      </c>
      <c r="G277" s="241"/>
      <c r="H277" s="241">
        <v>849.76</v>
      </c>
      <c r="I277" s="234">
        <f t="shared" si="6"/>
        <v>849.76</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532</v>
      </c>
      <c r="B278" s="244" t="s">
        <v>94</v>
      </c>
      <c r="C278" s="243" t="s">
        <v>539</v>
      </c>
      <c r="D278" s="243" t="s">
        <v>280</v>
      </c>
      <c r="E278" s="242">
        <v>1</v>
      </c>
      <c r="F278" s="157" t="s">
        <v>536</v>
      </c>
      <c r="G278" s="241"/>
      <c r="H278" s="241">
        <v>1392.8</v>
      </c>
      <c r="I278" s="234">
        <f t="shared" si="6"/>
        <v>1392.8</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65" t="s">
        <v>533</v>
      </c>
      <c r="B279" s="244" t="s">
        <v>94</v>
      </c>
      <c r="C279" s="243" t="s">
        <v>539</v>
      </c>
      <c r="D279" s="243" t="s">
        <v>280</v>
      </c>
      <c r="E279" s="242">
        <v>1</v>
      </c>
      <c r="F279" s="158" t="s">
        <v>537</v>
      </c>
      <c r="G279" s="241"/>
      <c r="H279" s="241">
        <v>1392.8</v>
      </c>
      <c r="I279" s="234">
        <f t="shared" si="6"/>
        <v>1392.8</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383</v>
      </c>
      <c r="B280" s="244" t="s">
        <v>388</v>
      </c>
      <c r="C280" s="243" t="s">
        <v>539</v>
      </c>
      <c r="D280" s="243" t="s">
        <v>280</v>
      </c>
      <c r="E280" s="242">
        <v>1</v>
      </c>
      <c r="F280" s="158" t="s">
        <v>538</v>
      </c>
      <c r="G280" s="241"/>
      <c r="H280" s="241">
        <v>849.76</v>
      </c>
      <c r="I280" s="234">
        <f t="shared" si="6"/>
        <v>849.76</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531</v>
      </c>
      <c r="B281" s="244" t="s">
        <v>94</v>
      </c>
      <c r="C281" s="243" t="s">
        <v>542</v>
      </c>
      <c r="D281" s="243" t="s">
        <v>280</v>
      </c>
      <c r="E281" s="242">
        <v>1</v>
      </c>
      <c r="F281" s="157" t="s">
        <v>543</v>
      </c>
      <c r="G281" s="241"/>
      <c r="H281" s="241">
        <v>1392.8</v>
      </c>
      <c r="I281" s="234">
        <f t="shared" si="6"/>
        <v>1392.8</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65" t="s">
        <v>383</v>
      </c>
      <c r="B282" s="244" t="s">
        <v>388</v>
      </c>
      <c r="C282" s="243" t="s">
        <v>542</v>
      </c>
      <c r="D282" s="243" t="s">
        <v>280</v>
      </c>
      <c r="E282" s="242">
        <v>1</v>
      </c>
      <c r="F282" s="158" t="s">
        <v>544</v>
      </c>
      <c r="G282" s="241"/>
      <c r="H282" s="241">
        <v>849.76</v>
      </c>
      <c r="I282" s="234">
        <f t="shared" si="6"/>
        <v>849.76</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540</v>
      </c>
      <c r="B283" s="244" t="s">
        <v>94</v>
      </c>
      <c r="C283" s="243" t="s">
        <v>542</v>
      </c>
      <c r="D283" s="243" t="s">
        <v>280</v>
      </c>
      <c r="E283" s="242">
        <v>1</v>
      </c>
      <c r="F283" s="157" t="s">
        <v>545</v>
      </c>
      <c r="G283" s="241"/>
      <c r="H283" s="241">
        <v>1392.8</v>
      </c>
      <c r="I283" s="234">
        <f t="shared" si="6"/>
        <v>1392.8</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383</v>
      </c>
      <c r="B284" s="244" t="s">
        <v>388</v>
      </c>
      <c r="C284" s="243" t="s">
        <v>542</v>
      </c>
      <c r="D284" s="243" t="s">
        <v>280</v>
      </c>
      <c r="E284" s="242">
        <v>1</v>
      </c>
      <c r="F284" s="157" t="s">
        <v>546</v>
      </c>
      <c r="G284" s="241"/>
      <c r="H284" s="241">
        <v>849.76</v>
      </c>
      <c r="I284" s="234">
        <f t="shared" si="6"/>
        <v>849.76</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541</v>
      </c>
      <c r="B285" s="244" t="s">
        <v>94</v>
      </c>
      <c r="C285" s="243" t="s">
        <v>542</v>
      </c>
      <c r="D285" s="243" t="s">
        <v>368</v>
      </c>
      <c r="E285" s="242">
        <v>1</v>
      </c>
      <c r="F285" s="158" t="s">
        <v>357</v>
      </c>
      <c r="G285" s="241"/>
      <c r="H285" s="241">
        <v>1392.8</v>
      </c>
      <c r="I285" s="234">
        <f t="shared" si="6"/>
        <v>1392.8</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383</v>
      </c>
      <c r="B286" s="244" t="s">
        <v>388</v>
      </c>
      <c r="C286" s="243" t="s">
        <v>542</v>
      </c>
      <c r="D286" s="243" t="s">
        <v>280</v>
      </c>
      <c r="E286" s="242">
        <v>1</v>
      </c>
      <c r="F286" s="157" t="s">
        <v>547</v>
      </c>
      <c r="G286" s="241"/>
      <c r="H286" s="241">
        <v>849.76</v>
      </c>
      <c r="I286" s="234">
        <f t="shared" si="6"/>
        <v>849.76</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548</v>
      </c>
      <c r="B287" s="244" t="s">
        <v>94</v>
      </c>
      <c r="C287" s="243" t="s">
        <v>380</v>
      </c>
      <c r="D287" s="243" t="s">
        <v>280</v>
      </c>
      <c r="E287" s="242">
        <v>1</v>
      </c>
      <c r="F287" s="151" t="s">
        <v>551</v>
      </c>
      <c r="G287" s="241"/>
      <c r="H287" s="241">
        <v>1392.8</v>
      </c>
      <c r="I287" s="234">
        <f t="shared" si="6"/>
        <v>1392.8</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383</v>
      </c>
      <c r="B288" s="244" t="s">
        <v>388</v>
      </c>
      <c r="C288" s="243" t="s">
        <v>380</v>
      </c>
      <c r="D288" s="243" t="s">
        <v>280</v>
      </c>
      <c r="E288" s="242">
        <v>1</v>
      </c>
      <c r="F288" s="157" t="s">
        <v>552</v>
      </c>
      <c r="G288" s="241"/>
      <c r="H288" s="241">
        <v>849.76</v>
      </c>
      <c r="I288" s="234">
        <f t="shared" si="6"/>
        <v>849.76</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549</v>
      </c>
      <c r="B289" s="244" t="s">
        <v>94</v>
      </c>
      <c r="C289" s="243" t="s">
        <v>380</v>
      </c>
      <c r="D289" s="243" t="s">
        <v>280</v>
      </c>
      <c r="E289" s="242">
        <v>1</v>
      </c>
      <c r="F289" s="157" t="s">
        <v>553</v>
      </c>
      <c r="G289" s="241"/>
      <c r="H289" s="241">
        <v>1392.8</v>
      </c>
      <c r="I289" s="234">
        <f t="shared" si="6"/>
        <v>1392.8</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383</v>
      </c>
      <c r="B290" s="244" t="s">
        <v>388</v>
      </c>
      <c r="C290" s="243" t="s">
        <v>380</v>
      </c>
      <c r="D290" s="243" t="s">
        <v>280</v>
      </c>
      <c r="E290" s="242">
        <v>1</v>
      </c>
      <c r="F290" s="151" t="s">
        <v>1013</v>
      </c>
      <c r="G290" s="241"/>
      <c r="H290" s="241">
        <v>849.76</v>
      </c>
      <c r="I290" s="234">
        <f t="shared" si="6"/>
        <v>849.76</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550</v>
      </c>
      <c r="B291" s="244" t="s">
        <v>94</v>
      </c>
      <c r="C291" s="243" t="s">
        <v>380</v>
      </c>
      <c r="D291" s="243" t="s">
        <v>280</v>
      </c>
      <c r="E291" s="242">
        <v>1</v>
      </c>
      <c r="F291" s="157" t="s">
        <v>555</v>
      </c>
      <c r="G291" s="241"/>
      <c r="H291" s="241">
        <v>1392.8</v>
      </c>
      <c r="I291" s="234">
        <f t="shared" si="6"/>
        <v>1392.8</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383</v>
      </c>
      <c r="B292" s="244" t="s">
        <v>388</v>
      </c>
      <c r="C292" s="243" t="s">
        <v>380</v>
      </c>
      <c r="D292" s="243" t="s">
        <v>280</v>
      </c>
      <c r="E292" s="242">
        <v>1</v>
      </c>
      <c r="F292" s="151" t="s">
        <v>556</v>
      </c>
      <c r="G292" s="241"/>
      <c r="H292" s="241">
        <v>849.76</v>
      </c>
      <c r="I292" s="234">
        <f t="shared" si="6"/>
        <v>849.76</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548</v>
      </c>
      <c r="B293" s="244" t="s">
        <v>94</v>
      </c>
      <c r="C293" s="174" t="s">
        <v>581</v>
      </c>
      <c r="D293" s="243" t="s">
        <v>280</v>
      </c>
      <c r="E293" s="242">
        <v>1</v>
      </c>
      <c r="F293" s="168" t="s">
        <v>928</v>
      </c>
      <c r="G293" s="241"/>
      <c r="H293" s="241">
        <v>1392.8</v>
      </c>
      <c r="I293" s="234">
        <f t="shared" si="6"/>
        <v>1392.8</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383</v>
      </c>
      <c r="B294" s="244" t="s">
        <v>388</v>
      </c>
      <c r="C294" s="174" t="s">
        <v>581</v>
      </c>
      <c r="D294" s="243" t="s">
        <v>280</v>
      </c>
      <c r="E294" s="242">
        <v>1</v>
      </c>
      <c r="F294" s="156" t="s">
        <v>1069</v>
      </c>
      <c r="G294" s="241"/>
      <c r="H294" s="241">
        <v>849.76</v>
      </c>
      <c r="I294" s="234">
        <f t="shared" si="6"/>
        <v>849.76</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549</v>
      </c>
      <c r="B295" s="244" t="s">
        <v>94</v>
      </c>
      <c r="C295" s="174" t="s">
        <v>581</v>
      </c>
      <c r="D295" s="243" t="s">
        <v>280</v>
      </c>
      <c r="E295" s="242">
        <v>1</v>
      </c>
      <c r="F295" s="157" t="s">
        <v>559</v>
      </c>
      <c r="G295" s="241"/>
      <c r="H295" s="241">
        <v>1392.8</v>
      </c>
      <c r="I295" s="234">
        <f t="shared" si="6"/>
        <v>1392.8</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383</v>
      </c>
      <c r="B296" s="244" t="s">
        <v>388</v>
      </c>
      <c r="C296" s="174" t="s">
        <v>581</v>
      </c>
      <c r="D296" s="243" t="s">
        <v>280</v>
      </c>
      <c r="E296" s="242">
        <v>1</v>
      </c>
      <c r="F296" s="168" t="s">
        <v>1068</v>
      </c>
      <c r="G296" s="241"/>
      <c r="H296" s="241">
        <v>849.76</v>
      </c>
      <c r="I296" s="234">
        <f t="shared" si="6"/>
        <v>849.76</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550</v>
      </c>
      <c r="B297" s="244" t="s">
        <v>94</v>
      </c>
      <c r="C297" s="174" t="s">
        <v>581</v>
      </c>
      <c r="D297" s="243" t="s">
        <v>280</v>
      </c>
      <c r="E297" s="242">
        <v>1</v>
      </c>
      <c r="F297" s="157" t="s">
        <v>561</v>
      </c>
      <c r="G297" s="241"/>
      <c r="H297" s="241">
        <v>1392.8</v>
      </c>
      <c r="I297" s="234">
        <f t="shared" si="6"/>
        <v>1392.8</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383</v>
      </c>
      <c r="B298" s="244" t="s">
        <v>388</v>
      </c>
      <c r="C298" s="174" t="s">
        <v>581</v>
      </c>
      <c r="D298" s="243" t="s">
        <v>280</v>
      </c>
      <c r="E298" s="242">
        <v>1</v>
      </c>
      <c r="F298" s="176" t="s">
        <v>562</v>
      </c>
      <c r="G298" s="241"/>
      <c r="H298" s="241">
        <v>849.76</v>
      </c>
      <c r="I298" s="234">
        <f t="shared" si="6"/>
        <v>849.76</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548</v>
      </c>
      <c r="B299" s="244" t="s">
        <v>94</v>
      </c>
      <c r="C299" s="174" t="s">
        <v>582</v>
      </c>
      <c r="D299" s="243" t="s">
        <v>280</v>
      </c>
      <c r="E299" s="242">
        <v>1</v>
      </c>
      <c r="F299" s="157" t="s">
        <v>1067</v>
      </c>
      <c r="G299" s="241"/>
      <c r="H299" s="241">
        <v>1392.8</v>
      </c>
      <c r="I299" s="234">
        <f t="shared" si="6"/>
        <v>1392.8</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383</v>
      </c>
      <c r="B300" s="244" t="s">
        <v>388</v>
      </c>
      <c r="C300" s="174" t="s">
        <v>582</v>
      </c>
      <c r="D300" s="243" t="s">
        <v>280</v>
      </c>
      <c r="E300" s="242">
        <v>1</v>
      </c>
      <c r="F300" s="156" t="s">
        <v>564</v>
      </c>
      <c r="G300" s="241"/>
      <c r="H300" s="241">
        <v>849.76</v>
      </c>
      <c r="I300" s="234">
        <f t="shared" si="6"/>
        <v>849.76</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549</v>
      </c>
      <c r="B301" s="244" t="s">
        <v>94</v>
      </c>
      <c r="C301" s="174" t="s">
        <v>582</v>
      </c>
      <c r="D301" s="243" t="s">
        <v>280</v>
      </c>
      <c r="E301" s="242">
        <v>1</v>
      </c>
      <c r="F301" s="156" t="s">
        <v>566</v>
      </c>
      <c r="G301" s="241"/>
      <c r="H301" s="241">
        <v>1392.8</v>
      </c>
      <c r="I301" s="234">
        <f t="shared" si="6"/>
        <v>1392.8</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383</v>
      </c>
      <c r="B302" s="244" t="s">
        <v>388</v>
      </c>
      <c r="C302" s="174" t="s">
        <v>582</v>
      </c>
      <c r="D302" s="243" t="s">
        <v>280</v>
      </c>
      <c r="E302" s="242">
        <v>1</v>
      </c>
      <c r="F302" s="156" t="s">
        <v>1026</v>
      </c>
      <c r="G302" s="241"/>
      <c r="H302" s="241">
        <v>849.76</v>
      </c>
      <c r="I302" s="234">
        <f t="shared" si="6"/>
        <v>849.76</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550</v>
      </c>
      <c r="B303" s="244" t="s">
        <v>94</v>
      </c>
      <c r="C303" s="174" t="s">
        <v>582</v>
      </c>
      <c r="D303" s="243" t="s">
        <v>280</v>
      </c>
      <c r="E303" s="242">
        <v>1</v>
      </c>
      <c r="F303" s="157" t="s">
        <v>567</v>
      </c>
      <c r="G303" s="241"/>
      <c r="H303" s="241">
        <v>1392.8</v>
      </c>
      <c r="I303" s="234">
        <f t="shared" si="6"/>
        <v>1392.8</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383</v>
      </c>
      <c r="B304" s="244" t="s">
        <v>388</v>
      </c>
      <c r="C304" s="174" t="s">
        <v>582</v>
      </c>
      <c r="D304" s="243" t="s">
        <v>280</v>
      </c>
      <c r="E304" s="242">
        <v>1</v>
      </c>
      <c r="F304" s="156" t="s">
        <v>568</v>
      </c>
      <c r="G304" s="241"/>
      <c r="H304" s="241">
        <v>849.76</v>
      </c>
      <c r="I304" s="234">
        <f t="shared" si="6"/>
        <v>849.76</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548</v>
      </c>
      <c r="B305" s="244" t="s">
        <v>94</v>
      </c>
      <c r="C305" s="174" t="s">
        <v>583</v>
      </c>
      <c r="D305" s="243" t="s">
        <v>280</v>
      </c>
      <c r="E305" s="242">
        <v>1</v>
      </c>
      <c r="F305" s="157" t="s">
        <v>994</v>
      </c>
      <c r="G305" s="241"/>
      <c r="H305" s="241">
        <v>1392.8</v>
      </c>
      <c r="I305" s="234">
        <f t="shared" si="6"/>
        <v>1392.8</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383</v>
      </c>
      <c r="B306" s="244" t="s">
        <v>388</v>
      </c>
      <c r="C306" s="174" t="s">
        <v>583</v>
      </c>
      <c r="D306" s="243" t="s">
        <v>280</v>
      </c>
      <c r="E306" s="242">
        <v>1</v>
      </c>
      <c r="F306" s="157" t="s">
        <v>570</v>
      </c>
      <c r="G306" s="241"/>
      <c r="H306" s="241">
        <v>849.76</v>
      </c>
      <c r="I306" s="234">
        <f t="shared" si="6"/>
        <v>849.76</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549</v>
      </c>
      <c r="B307" s="244" t="s">
        <v>94</v>
      </c>
      <c r="C307" s="174" t="s">
        <v>583</v>
      </c>
      <c r="D307" s="243" t="s">
        <v>280</v>
      </c>
      <c r="E307" s="242">
        <v>1</v>
      </c>
      <c r="F307" s="157" t="s">
        <v>571</v>
      </c>
      <c r="G307" s="241"/>
      <c r="H307" s="241">
        <v>1392.8</v>
      </c>
      <c r="I307" s="234">
        <f t="shared" si="6"/>
        <v>1392.8</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244" t="s">
        <v>388</v>
      </c>
      <c r="C308" s="174" t="s">
        <v>583</v>
      </c>
      <c r="D308" s="243" t="s">
        <v>280</v>
      </c>
      <c r="E308" s="242">
        <v>1</v>
      </c>
      <c r="F308" s="157" t="s">
        <v>1066</v>
      </c>
      <c r="G308" s="241"/>
      <c r="H308" s="241">
        <v>849.76</v>
      </c>
      <c r="I308" s="234">
        <f t="shared" si="6"/>
        <v>849.76</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550</v>
      </c>
      <c r="B309" s="244" t="s">
        <v>94</v>
      </c>
      <c r="C309" s="174" t="s">
        <v>583</v>
      </c>
      <c r="D309" s="243" t="s">
        <v>280</v>
      </c>
      <c r="E309" s="242">
        <v>1</v>
      </c>
      <c r="F309" s="157" t="s">
        <v>573</v>
      </c>
      <c r="G309" s="241"/>
      <c r="H309" s="241">
        <v>1392.8</v>
      </c>
      <c r="I309" s="234">
        <f t="shared" si="6"/>
        <v>1392.8</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383</v>
      </c>
      <c r="B310" s="244" t="s">
        <v>388</v>
      </c>
      <c r="C310" s="174" t="s">
        <v>583</v>
      </c>
      <c r="D310" s="243" t="s">
        <v>280</v>
      </c>
      <c r="E310" s="242">
        <v>1</v>
      </c>
      <c r="F310" s="158" t="s">
        <v>1065</v>
      </c>
      <c r="G310" s="241"/>
      <c r="H310" s="241">
        <v>849.76</v>
      </c>
      <c r="I310" s="234">
        <f t="shared" si="6"/>
        <v>849.76</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557</v>
      </c>
      <c r="B311" s="244" t="s">
        <v>94</v>
      </c>
      <c r="C311" s="174" t="s">
        <v>369</v>
      </c>
      <c r="D311" s="243" t="s">
        <v>280</v>
      </c>
      <c r="E311" s="242">
        <v>1</v>
      </c>
      <c r="F311" s="157" t="s">
        <v>576</v>
      </c>
      <c r="G311" s="241"/>
      <c r="H311" s="241">
        <v>1392.8</v>
      </c>
      <c r="I311" s="234">
        <f t="shared" si="6"/>
        <v>1392.8</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383</v>
      </c>
      <c r="B312" s="244" t="s">
        <v>388</v>
      </c>
      <c r="C312" s="174" t="s">
        <v>369</v>
      </c>
      <c r="D312" s="243" t="s">
        <v>280</v>
      </c>
      <c r="E312" s="242">
        <v>1</v>
      </c>
      <c r="F312" s="157" t="s">
        <v>574</v>
      </c>
      <c r="G312" s="241"/>
      <c r="H312" s="241">
        <v>849.76</v>
      </c>
      <c r="I312" s="234">
        <f t="shared" si="6"/>
        <v>849.76</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383</v>
      </c>
      <c r="B313" s="244" t="s">
        <v>388</v>
      </c>
      <c r="C313" s="174" t="s">
        <v>369</v>
      </c>
      <c r="D313" s="243" t="s">
        <v>280</v>
      </c>
      <c r="E313" s="242">
        <v>1</v>
      </c>
      <c r="F313" s="157" t="s">
        <v>575</v>
      </c>
      <c r="G313" s="241"/>
      <c r="H313" s="241">
        <v>849.76</v>
      </c>
      <c r="I313" s="234">
        <f t="shared" si="6"/>
        <v>849.76</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244" t="s">
        <v>388</v>
      </c>
      <c r="C314" s="174" t="s">
        <v>369</v>
      </c>
      <c r="D314" s="243" t="s">
        <v>280</v>
      </c>
      <c r="E314" s="242">
        <v>1</v>
      </c>
      <c r="F314" s="182" t="s">
        <v>1046</v>
      </c>
      <c r="G314" s="241"/>
      <c r="H314" s="241">
        <v>849.76</v>
      </c>
      <c r="I314" s="234">
        <f t="shared" si="6"/>
        <v>849.76</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384</v>
      </c>
      <c r="B315" s="244" t="s">
        <v>98</v>
      </c>
      <c r="C315" s="174" t="s">
        <v>369</v>
      </c>
      <c r="D315" s="243" t="s">
        <v>280</v>
      </c>
      <c r="E315" s="242">
        <v>1</v>
      </c>
      <c r="F315" s="164" t="s">
        <v>1054</v>
      </c>
      <c r="G315" s="241"/>
      <c r="H315" s="241">
        <v>566.5</v>
      </c>
      <c r="I315" s="234">
        <f t="shared" si="6"/>
        <v>566.5</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404</v>
      </c>
      <c r="B316" s="244" t="s">
        <v>387</v>
      </c>
      <c r="C316" s="174" t="s">
        <v>369</v>
      </c>
      <c r="D316" s="243" t="s">
        <v>280</v>
      </c>
      <c r="E316" s="242">
        <v>1</v>
      </c>
      <c r="F316" s="157" t="s">
        <v>1012</v>
      </c>
      <c r="G316" s="241"/>
      <c r="H316" s="241">
        <v>505.81</v>
      </c>
      <c r="I316" s="234">
        <f t="shared" si="6"/>
        <v>505.81</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386</v>
      </c>
      <c r="B317" s="244" t="s">
        <v>102</v>
      </c>
      <c r="C317" s="174" t="s">
        <v>369</v>
      </c>
      <c r="D317" s="243" t="s">
        <v>280</v>
      </c>
      <c r="E317" s="242">
        <v>1</v>
      </c>
      <c r="F317" s="157" t="s">
        <v>579</v>
      </c>
      <c r="G317" s="241"/>
      <c r="H317" s="241">
        <v>465.35</v>
      </c>
      <c r="I317" s="234">
        <f t="shared" si="6"/>
        <v>465.35</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386</v>
      </c>
      <c r="B318" s="244" t="s">
        <v>102</v>
      </c>
      <c r="C318" s="174" t="s">
        <v>369</v>
      </c>
      <c r="D318" s="243" t="s">
        <v>280</v>
      </c>
      <c r="E318" s="242">
        <v>1</v>
      </c>
      <c r="F318" s="157" t="s">
        <v>580</v>
      </c>
      <c r="G318" s="241"/>
      <c r="H318" s="241">
        <v>465.35</v>
      </c>
      <c r="I318" s="234">
        <f t="shared" si="6"/>
        <v>465.35</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383</v>
      </c>
      <c r="B319" s="244" t="s">
        <v>388</v>
      </c>
      <c r="C319" s="243" t="s">
        <v>376</v>
      </c>
      <c r="D319" s="243" t="s">
        <v>280</v>
      </c>
      <c r="E319" s="242">
        <v>1</v>
      </c>
      <c r="F319" s="157" t="s">
        <v>586</v>
      </c>
      <c r="G319" s="241"/>
      <c r="H319" s="241">
        <v>849.76</v>
      </c>
      <c r="I319" s="234">
        <f t="shared" si="6"/>
        <v>849.76</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383</v>
      </c>
      <c r="B320" s="244" t="s">
        <v>388</v>
      </c>
      <c r="C320" s="243" t="s">
        <v>376</v>
      </c>
      <c r="D320" s="243" t="s">
        <v>280</v>
      </c>
      <c r="E320" s="242">
        <v>1</v>
      </c>
      <c r="F320" s="157" t="s">
        <v>587</v>
      </c>
      <c r="G320" s="241"/>
      <c r="H320" s="241">
        <v>849.76</v>
      </c>
      <c r="I320" s="234">
        <f t="shared" si="6"/>
        <v>849.76</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383</v>
      </c>
      <c r="B321" s="244" t="s">
        <v>388</v>
      </c>
      <c r="C321" s="243" t="s">
        <v>376</v>
      </c>
      <c r="D321" s="243" t="s">
        <v>280</v>
      </c>
      <c r="E321" s="242">
        <v>1</v>
      </c>
      <c r="F321" s="157" t="s">
        <v>1011</v>
      </c>
      <c r="G321" s="241"/>
      <c r="H321" s="241">
        <v>849.76</v>
      </c>
      <c r="I321" s="234">
        <f t="shared" si="6"/>
        <v>849.76</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384</v>
      </c>
      <c r="B322" s="244" t="s">
        <v>98</v>
      </c>
      <c r="C322" s="243" t="s">
        <v>376</v>
      </c>
      <c r="D322" s="243" t="s">
        <v>280</v>
      </c>
      <c r="E322" s="242">
        <v>1</v>
      </c>
      <c r="F322" s="157" t="s">
        <v>589</v>
      </c>
      <c r="G322" s="241"/>
      <c r="H322" s="241">
        <v>566.5</v>
      </c>
      <c r="I322" s="234">
        <f t="shared" si="6"/>
        <v>566.5</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384</v>
      </c>
      <c r="B323" s="244" t="s">
        <v>98</v>
      </c>
      <c r="C323" s="243" t="s">
        <v>376</v>
      </c>
      <c r="D323" s="243" t="s">
        <v>280</v>
      </c>
      <c r="E323" s="242">
        <v>1</v>
      </c>
      <c r="F323" s="157" t="s">
        <v>590</v>
      </c>
      <c r="G323" s="241"/>
      <c r="H323" s="241">
        <v>566.5</v>
      </c>
      <c r="I323" s="234">
        <f t="shared" si="6"/>
        <v>566.5</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384</v>
      </c>
      <c r="B324" s="244" t="s">
        <v>98</v>
      </c>
      <c r="C324" s="243" t="s">
        <v>376</v>
      </c>
      <c r="D324" s="243" t="s">
        <v>280</v>
      </c>
      <c r="E324" s="242">
        <v>1</v>
      </c>
      <c r="F324" s="225" t="s">
        <v>1045</v>
      </c>
      <c r="G324" s="241"/>
      <c r="H324" s="241">
        <v>566.5</v>
      </c>
      <c r="I324" s="234">
        <f t="shared" si="6"/>
        <v>566.5</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384</v>
      </c>
      <c r="B325" s="244" t="s">
        <v>98</v>
      </c>
      <c r="C325" s="243" t="s">
        <v>376</v>
      </c>
      <c r="D325" s="243" t="s">
        <v>280</v>
      </c>
      <c r="E325" s="242">
        <v>1</v>
      </c>
      <c r="F325" s="157" t="s">
        <v>966</v>
      </c>
      <c r="G325" s="241"/>
      <c r="H325" s="241">
        <v>566.5</v>
      </c>
      <c r="I325" s="234">
        <f t="shared" si="6"/>
        <v>566.5</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384</v>
      </c>
      <c r="B326" s="244" t="s">
        <v>98</v>
      </c>
      <c r="C326" s="243" t="s">
        <v>376</v>
      </c>
      <c r="D326" s="243" t="s">
        <v>280</v>
      </c>
      <c r="E326" s="242">
        <v>1</v>
      </c>
      <c r="F326" s="157" t="s">
        <v>592</v>
      </c>
      <c r="G326" s="241"/>
      <c r="H326" s="241">
        <v>566.5</v>
      </c>
      <c r="I326" s="234">
        <f t="shared" si="6"/>
        <v>566.5</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404</v>
      </c>
      <c r="B327" s="244" t="s">
        <v>387</v>
      </c>
      <c r="C327" s="243" t="s">
        <v>376</v>
      </c>
      <c r="D327" s="243" t="s">
        <v>280</v>
      </c>
      <c r="E327" s="242">
        <v>1</v>
      </c>
      <c r="F327" s="157" t="s">
        <v>593</v>
      </c>
      <c r="G327" s="241"/>
      <c r="H327" s="241">
        <v>505.81</v>
      </c>
      <c r="I327" s="234">
        <f t="shared" si="6"/>
        <v>505.81</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404</v>
      </c>
      <c r="B328" s="244" t="s">
        <v>387</v>
      </c>
      <c r="C328" s="243" t="s">
        <v>376</v>
      </c>
      <c r="D328" s="243" t="s">
        <v>280</v>
      </c>
      <c r="E328" s="242">
        <v>1</v>
      </c>
      <c r="F328" s="157" t="s">
        <v>594</v>
      </c>
      <c r="G328" s="241"/>
      <c r="H328" s="241">
        <v>505.81</v>
      </c>
      <c r="I328" s="234">
        <f t="shared" ref="I328:I391" si="7">SUM(G328:H328)</f>
        <v>505.81</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404</v>
      </c>
      <c r="B329" s="244" t="s">
        <v>387</v>
      </c>
      <c r="C329" s="243" t="s">
        <v>376</v>
      </c>
      <c r="D329" s="243" t="s">
        <v>280</v>
      </c>
      <c r="E329" s="242">
        <v>1</v>
      </c>
      <c r="F329" s="157" t="s">
        <v>595</v>
      </c>
      <c r="G329" s="241"/>
      <c r="H329" s="241">
        <v>505.81</v>
      </c>
      <c r="I329" s="234">
        <f t="shared" si="7"/>
        <v>505.81</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404</v>
      </c>
      <c r="B330" s="244" t="s">
        <v>387</v>
      </c>
      <c r="C330" s="243" t="s">
        <v>376</v>
      </c>
      <c r="D330" s="243" t="s">
        <v>280</v>
      </c>
      <c r="E330" s="242">
        <v>1</v>
      </c>
      <c r="F330" s="157" t="s">
        <v>961</v>
      </c>
      <c r="G330" s="241"/>
      <c r="H330" s="241">
        <v>505.81</v>
      </c>
      <c r="I330" s="234">
        <f t="shared" si="7"/>
        <v>505.81</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404</v>
      </c>
      <c r="B331" s="244" t="s">
        <v>387</v>
      </c>
      <c r="C331" s="243" t="s">
        <v>376</v>
      </c>
      <c r="D331" s="243" t="s">
        <v>280</v>
      </c>
      <c r="E331" s="242">
        <v>1</v>
      </c>
      <c r="F331" s="157" t="s">
        <v>596</v>
      </c>
      <c r="G331" s="241"/>
      <c r="H331" s="241">
        <v>505.81</v>
      </c>
      <c r="I331" s="234">
        <f t="shared" si="7"/>
        <v>505.81</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244" t="s">
        <v>102</v>
      </c>
      <c r="C332" s="243" t="s">
        <v>376</v>
      </c>
      <c r="D332" s="243" t="s">
        <v>280</v>
      </c>
      <c r="E332" s="242">
        <v>1</v>
      </c>
      <c r="F332" s="157" t="s">
        <v>597</v>
      </c>
      <c r="G332" s="241"/>
      <c r="H332" s="241">
        <v>465.35</v>
      </c>
      <c r="I332" s="234">
        <f t="shared" si="7"/>
        <v>465.35</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244" t="s">
        <v>102</v>
      </c>
      <c r="C333" s="243" t="s">
        <v>376</v>
      </c>
      <c r="D333" s="243" t="s">
        <v>280</v>
      </c>
      <c r="E333" s="242">
        <v>1</v>
      </c>
      <c r="F333" s="157" t="s">
        <v>1025</v>
      </c>
      <c r="G333" s="241"/>
      <c r="H333" s="241">
        <v>465.35</v>
      </c>
      <c r="I333" s="234">
        <f t="shared" si="7"/>
        <v>465.35</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386</v>
      </c>
      <c r="B334" s="244" t="s">
        <v>102</v>
      </c>
      <c r="C334" s="243" t="s">
        <v>376</v>
      </c>
      <c r="D334" s="243" t="s">
        <v>280</v>
      </c>
      <c r="E334" s="242">
        <v>1</v>
      </c>
      <c r="F334" s="157" t="s">
        <v>599</v>
      </c>
      <c r="G334" s="241"/>
      <c r="H334" s="241">
        <v>465.35</v>
      </c>
      <c r="I334" s="234">
        <f t="shared" si="7"/>
        <v>465.35</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386</v>
      </c>
      <c r="B335" s="244" t="s">
        <v>102</v>
      </c>
      <c r="C335" s="243" t="s">
        <v>376</v>
      </c>
      <c r="D335" s="243" t="s">
        <v>280</v>
      </c>
      <c r="E335" s="242">
        <v>1</v>
      </c>
      <c r="F335" s="156" t="s">
        <v>1010</v>
      </c>
      <c r="G335" s="241"/>
      <c r="H335" s="241">
        <v>465.35</v>
      </c>
      <c r="I335" s="234">
        <f t="shared" si="7"/>
        <v>465.35</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386</v>
      </c>
      <c r="B336" s="244" t="s">
        <v>102</v>
      </c>
      <c r="C336" s="243" t="s">
        <v>376</v>
      </c>
      <c r="D336" s="243" t="s">
        <v>280</v>
      </c>
      <c r="E336" s="242">
        <v>1</v>
      </c>
      <c r="F336" s="157" t="s">
        <v>1009</v>
      </c>
      <c r="G336" s="241"/>
      <c r="H336" s="241">
        <v>465.35</v>
      </c>
      <c r="I336" s="234">
        <f t="shared" si="7"/>
        <v>465.35</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386</v>
      </c>
      <c r="B337" s="244" t="s">
        <v>102</v>
      </c>
      <c r="C337" s="243" t="s">
        <v>376</v>
      </c>
      <c r="D337" s="243" t="s">
        <v>280</v>
      </c>
      <c r="E337" s="242">
        <v>1</v>
      </c>
      <c r="F337" s="157" t="s">
        <v>602</v>
      </c>
      <c r="G337" s="241"/>
      <c r="H337" s="241">
        <v>465.35</v>
      </c>
      <c r="I337" s="234">
        <f t="shared" si="7"/>
        <v>465.35</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386</v>
      </c>
      <c r="B338" s="244" t="s">
        <v>102</v>
      </c>
      <c r="C338" s="243" t="s">
        <v>376</v>
      </c>
      <c r="D338" s="243" t="s">
        <v>280</v>
      </c>
      <c r="E338" s="242">
        <v>1</v>
      </c>
      <c r="F338" s="157" t="s">
        <v>603</v>
      </c>
      <c r="G338" s="241"/>
      <c r="H338" s="241">
        <v>465.35</v>
      </c>
      <c r="I338" s="234">
        <f t="shared" si="7"/>
        <v>465.35</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385</v>
      </c>
      <c r="B339" s="244" t="s">
        <v>104</v>
      </c>
      <c r="C339" s="243" t="s">
        <v>376</v>
      </c>
      <c r="D339" s="243" t="s">
        <v>280</v>
      </c>
      <c r="E339" s="242">
        <v>1</v>
      </c>
      <c r="F339" s="157" t="s">
        <v>604</v>
      </c>
      <c r="G339" s="241"/>
      <c r="H339" s="241">
        <v>364.17</v>
      </c>
      <c r="I339" s="234">
        <f t="shared" si="7"/>
        <v>364.17</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385</v>
      </c>
      <c r="B340" s="244" t="s">
        <v>104</v>
      </c>
      <c r="C340" s="243" t="s">
        <v>376</v>
      </c>
      <c r="D340" s="243" t="s">
        <v>280</v>
      </c>
      <c r="E340" s="242">
        <v>1</v>
      </c>
      <c r="F340" s="157" t="s">
        <v>605</v>
      </c>
      <c r="G340" s="241"/>
      <c r="H340" s="241">
        <v>364.17</v>
      </c>
      <c r="I340" s="234">
        <f t="shared" si="7"/>
        <v>364.17</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385</v>
      </c>
      <c r="B341" s="244" t="s">
        <v>104</v>
      </c>
      <c r="C341" s="243" t="s">
        <v>376</v>
      </c>
      <c r="D341" s="243" t="s">
        <v>280</v>
      </c>
      <c r="E341" s="242">
        <v>1</v>
      </c>
      <c r="F341" s="157" t="s">
        <v>1008</v>
      </c>
      <c r="G341" s="241"/>
      <c r="H341" s="241">
        <v>364.17</v>
      </c>
      <c r="I341" s="234">
        <f t="shared" si="7"/>
        <v>364.17</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385</v>
      </c>
      <c r="B342" s="244" t="s">
        <v>104</v>
      </c>
      <c r="C342" s="243" t="s">
        <v>376</v>
      </c>
      <c r="D342" s="243" t="s">
        <v>280</v>
      </c>
      <c r="E342" s="242">
        <v>1</v>
      </c>
      <c r="F342" s="157" t="s">
        <v>607</v>
      </c>
      <c r="G342" s="241"/>
      <c r="H342" s="241">
        <v>364.17</v>
      </c>
      <c r="I342" s="234">
        <f t="shared" si="7"/>
        <v>364.17</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385</v>
      </c>
      <c r="B343" s="244" t="s">
        <v>104</v>
      </c>
      <c r="C343" s="243" t="s">
        <v>376</v>
      </c>
      <c r="D343" s="243" t="s">
        <v>280</v>
      </c>
      <c r="E343" s="242">
        <v>1</v>
      </c>
      <c r="F343" s="157" t="s">
        <v>608</v>
      </c>
      <c r="G343" s="241"/>
      <c r="H343" s="241">
        <v>364.17</v>
      </c>
      <c r="I343" s="234">
        <f t="shared" si="7"/>
        <v>364.17</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584</v>
      </c>
      <c r="B344" s="244" t="s">
        <v>94</v>
      </c>
      <c r="C344" s="243" t="s">
        <v>376</v>
      </c>
      <c r="D344" s="243" t="s">
        <v>280</v>
      </c>
      <c r="E344" s="242">
        <v>1</v>
      </c>
      <c r="F344" s="157" t="s">
        <v>609</v>
      </c>
      <c r="G344" s="241"/>
      <c r="H344" s="241">
        <v>1392.8</v>
      </c>
      <c r="I344" s="234">
        <f t="shared" si="7"/>
        <v>1392.8</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384</v>
      </c>
      <c r="B345" s="244" t="s">
        <v>98</v>
      </c>
      <c r="C345" s="243" t="s">
        <v>376</v>
      </c>
      <c r="D345" s="243" t="s">
        <v>280</v>
      </c>
      <c r="E345" s="242">
        <v>1</v>
      </c>
      <c r="F345" s="157" t="s">
        <v>610</v>
      </c>
      <c r="G345" s="241"/>
      <c r="H345" s="241">
        <v>566.5</v>
      </c>
      <c r="I345" s="234">
        <f t="shared" si="7"/>
        <v>566.5</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384</v>
      </c>
      <c r="B346" s="244" t="s">
        <v>98</v>
      </c>
      <c r="C346" s="243" t="s">
        <v>376</v>
      </c>
      <c r="D346" s="243" t="s">
        <v>280</v>
      </c>
      <c r="E346" s="242">
        <v>1</v>
      </c>
      <c r="F346" s="157" t="s">
        <v>611</v>
      </c>
      <c r="G346" s="241"/>
      <c r="H346" s="241">
        <v>566.5</v>
      </c>
      <c r="I346" s="234">
        <f t="shared" si="7"/>
        <v>566.5</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404</v>
      </c>
      <c r="B347" s="244" t="s">
        <v>387</v>
      </c>
      <c r="C347" s="243" t="s">
        <v>376</v>
      </c>
      <c r="D347" s="243" t="s">
        <v>280</v>
      </c>
      <c r="E347" s="242">
        <v>1</v>
      </c>
      <c r="F347" s="157" t="s">
        <v>612</v>
      </c>
      <c r="G347" s="241"/>
      <c r="H347" s="241">
        <v>505.81</v>
      </c>
      <c r="I347" s="234">
        <f t="shared" si="7"/>
        <v>505.81</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404</v>
      </c>
      <c r="B348" s="244" t="s">
        <v>387</v>
      </c>
      <c r="C348" s="243" t="s">
        <v>376</v>
      </c>
      <c r="D348" s="243" t="s">
        <v>280</v>
      </c>
      <c r="E348" s="242">
        <v>1</v>
      </c>
      <c r="F348" s="157" t="s">
        <v>578</v>
      </c>
      <c r="G348" s="241"/>
      <c r="H348" s="241">
        <v>505.81</v>
      </c>
      <c r="I348" s="234">
        <f t="shared" si="7"/>
        <v>505.81</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404</v>
      </c>
      <c r="B349" s="244" t="s">
        <v>387</v>
      </c>
      <c r="C349" s="243" t="s">
        <v>376</v>
      </c>
      <c r="D349" s="243" t="s">
        <v>280</v>
      </c>
      <c r="E349" s="242">
        <v>1</v>
      </c>
      <c r="F349" s="157" t="s">
        <v>614</v>
      </c>
      <c r="G349" s="241"/>
      <c r="H349" s="241">
        <v>505.81</v>
      </c>
      <c r="I349" s="234">
        <f t="shared" si="7"/>
        <v>505.81</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404</v>
      </c>
      <c r="B350" s="244" t="s">
        <v>387</v>
      </c>
      <c r="C350" s="243" t="s">
        <v>376</v>
      </c>
      <c r="D350" s="243" t="s">
        <v>280</v>
      </c>
      <c r="E350" s="242">
        <v>1</v>
      </c>
      <c r="F350" s="157" t="s">
        <v>615</v>
      </c>
      <c r="G350" s="241"/>
      <c r="H350" s="241">
        <v>505.81</v>
      </c>
      <c r="I350" s="234">
        <f t="shared" si="7"/>
        <v>505.81</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386</v>
      </c>
      <c r="B351" s="244" t="s">
        <v>102</v>
      </c>
      <c r="C351" s="243" t="s">
        <v>376</v>
      </c>
      <c r="D351" s="243" t="s">
        <v>280</v>
      </c>
      <c r="E351" s="242">
        <v>1</v>
      </c>
      <c r="F351" s="157" t="s">
        <v>1006</v>
      </c>
      <c r="G351" s="241"/>
      <c r="H351" s="241">
        <v>465.35</v>
      </c>
      <c r="I351" s="234">
        <f t="shared" si="7"/>
        <v>465.35</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385</v>
      </c>
      <c r="B352" s="244" t="s">
        <v>104</v>
      </c>
      <c r="C352" s="243" t="s">
        <v>376</v>
      </c>
      <c r="D352" s="243" t="s">
        <v>280</v>
      </c>
      <c r="E352" s="242">
        <v>1</v>
      </c>
      <c r="F352" s="156" t="s">
        <v>617</v>
      </c>
      <c r="G352" s="241"/>
      <c r="H352" s="241">
        <v>364.17</v>
      </c>
      <c r="I352" s="234">
        <f t="shared" si="7"/>
        <v>364.17</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585</v>
      </c>
      <c r="B353" s="244" t="s">
        <v>94</v>
      </c>
      <c r="C353" s="243" t="s">
        <v>376</v>
      </c>
      <c r="D353" s="243" t="s">
        <v>280</v>
      </c>
      <c r="E353" s="242">
        <v>1</v>
      </c>
      <c r="F353" s="157" t="s">
        <v>618</v>
      </c>
      <c r="G353" s="241"/>
      <c r="H353" s="241">
        <v>1392.8</v>
      </c>
      <c r="I353" s="234">
        <f t="shared" si="7"/>
        <v>1392.8</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383</v>
      </c>
      <c r="B354" s="244" t="s">
        <v>388</v>
      </c>
      <c r="C354" s="243" t="s">
        <v>376</v>
      </c>
      <c r="D354" s="243" t="s">
        <v>280</v>
      </c>
      <c r="E354" s="242">
        <v>1</v>
      </c>
      <c r="F354" s="151" t="s">
        <v>629</v>
      </c>
      <c r="G354" s="241"/>
      <c r="H354" s="241">
        <v>849.76</v>
      </c>
      <c r="I354" s="234">
        <f t="shared" si="7"/>
        <v>849.76</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244" t="s">
        <v>98</v>
      </c>
      <c r="C355" s="243" t="s">
        <v>376</v>
      </c>
      <c r="D355" s="243" t="s">
        <v>280</v>
      </c>
      <c r="E355" s="242">
        <v>1</v>
      </c>
      <c r="F355" s="156" t="s">
        <v>631</v>
      </c>
      <c r="G355" s="241"/>
      <c r="H355" s="241">
        <v>566.5</v>
      </c>
      <c r="I355" s="234">
        <f t="shared" si="7"/>
        <v>566.5</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244" t="s">
        <v>98</v>
      </c>
      <c r="C356" s="243" t="s">
        <v>376</v>
      </c>
      <c r="D356" s="243" t="s">
        <v>280</v>
      </c>
      <c r="E356" s="242">
        <v>1</v>
      </c>
      <c r="F356" s="157" t="s">
        <v>620</v>
      </c>
      <c r="G356" s="241"/>
      <c r="H356" s="241">
        <v>566.5</v>
      </c>
      <c r="I356" s="234">
        <f t="shared" si="7"/>
        <v>566.5</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244" t="s">
        <v>98</v>
      </c>
      <c r="C357" s="243" t="s">
        <v>376</v>
      </c>
      <c r="D357" s="243" t="s">
        <v>280</v>
      </c>
      <c r="E357" s="242">
        <v>1</v>
      </c>
      <c r="F357" s="157" t="s">
        <v>621</v>
      </c>
      <c r="G357" s="241"/>
      <c r="H357" s="241">
        <v>566.5</v>
      </c>
      <c r="I357" s="234">
        <f t="shared" si="7"/>
        <v>566.5</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384</v>
      </c>
      <c r="B358" s="244" t="s">
        <v>98</v>
      </c>
      <c r="C358" s="243" t="s">
        <v>376</v>
      </c>
      <c r="D358" s="243" t="s">
        <v>280</v>
      </c>
      <c r="E358" s="242">
        <v>1</v>
      </c>
      <c r="F358" s="156" t="s">
        <v>627</v>
      </c>
      <c r="G358" s="241"/>
      <c r="H358" s="241">
        <v>566.5</v>
      </c>
      <c r="I358" s="234">
        <f t="shared" si="7"/>
        <v>566.5</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384</v>
      </c>
      <c r="B359" s="244" t="s">
        <v>98</v>
      </c>
      <c r="C359" s="243" t="s">
        <v>376</v>
      </c>
      <c r="D359" s="243" t="s">
        <v>280</v>
      </c>
      <c r="E359" s="242">
        <v>1</v>
      </c>
      <c r="F359" s="157" t="s">
        <v>623</v>
      </c>
      <c r="G359" s="241"/>
      <c r="H359" s="241">
        <v>566.5</v>
      </c>
      <c r="I359" s="234">
        <f t="shared" si="7"/>
        <v>566.5</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384</v>
      </c>
      <c r="B360" s="244" t="s">
        <v>98</v>
      </c>
      <c r="C360" s="243" t="s">
        <v>376</v>
      </c>
      <c r="D360" s="243" t="s">
        <v>280</v>
      </c>
      <c r="E360" s="242">
        <v>1</v>
      </c>
      <c r="F360" s="157" t="s">
        <v>624</v>
      </c>
      <c r="G360" s="241"/>
      <c r="H360" s="241">
        <v>566.5</v>
      </c>
      <c r="I360" s="234">
        <f t="shared" si="7"/>
        <v>566.5</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384</v>
      </c>
      <c r="B361" s="244" t="s">
        <v>98</v>
      </c>
      <c r="C361" s="243" t="s">
        <v>376</v>
      </c>
      <c r="D361" s="243" t="s">
        <v>280</v>
      </c>
      <c r="E361" s="242">
        <v>1</v>
      </c>
      <c r="F361" s="157" t="s">
        <v>625</v>
      </c>
      <c r="G361" s="241"/>
      <c r="H361" s="241">
        <v>566.5</v>
      </c>
      <c r="I361" s="234">
        <f t="shared" si="7"/>
        <v>566.5</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384</v>
      </c>
      <c r="B362" s="244" t="s">
        <v>98</v>
      </c>
      <c r="C362" s="243" t="s">
        <v>376</v>
      </c>
      <c r="D362" s="243" t="s">
        <v>280</v>
      </c>
      <c r="E362" s="242">
        <v>1</v>
      </c>
      <c r="F362" s="157" t="s">
        <v>626</v>
      </c>
      <c r="G362" s="241"/>
      <c r="H362" s="241">
        <v>566.5</v>
      </c>
      <c r="I362" s="234">
        <f t="shared" si="7"/>
        <v>566.5</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244" t="s">
        <v>387</v>
      </c>
      <c r="C363" s="243" t="s">
        <v>376</v>
      </c>
      <c r="D363" s="243" t="s">
        <v>280</v>
      </c>
      <c r="E363" s="242">
        <v>1</v>
      </c>
      <c r="F363" s="157" t="s">
        <v>1005</v>
      </c>
      <c r="G363" s="241"/>
      <c r="H363" s="241">
        <v>505.81</v>
      </c>
      <c r="I363" s="234">
        <f t="shared" si="7"/>
        <v>505.81</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244" t="s">
        <v>387</v>
      </c>
      <c r="C364" s="243" t="s">
        <v>376</v>
      </c>
      <c r="D364" s="243" t="s">
        <v>280</v>
      </c>
      <c r="E364" s="242">
        <v>1</v>
      </c>
      <c r="F364" s="156" t="s">
        <v>628</v>
      </c>
      <c r="G364" s="241"/>
      <c r="H364" s="241">
        <v>505.81</v>
      </c>
      <c r="I364" s="234">
        <f t="shared" si="7"/>
        <v>505.81</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244" t="s">
        <v>387</v>
      </c>
      <c r="C365" s="243" t="s">
        <v>376</v>
      </c>
      <c r="D365" s="243" t="s">
        <v>280</v>
      </c>
      <c r="E365" s="242">
        <v>1</v>
      </c>
      <c r="F365" s="157" t="s">
        <v>960</v>
      </c>
      <c r="G365" s="241"/>
      <c r="H365" s="241">
        <v>505.81</v>
      </c>
      <c r="I365" s="234">
        <f t="shared" si="7"/>
        <v>505.81</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404</v>
      </c>
      <c r="B366" s="244" t="s">
        <v>387</v>
      </c>
      <c r="C366" s="243" t="s">
        <v>376</v>
      </c>
      <c r="D366" s="243" t="s">
        <v>280</v>
      </c>
      <c r="E366" s="242">
        <v>1</v>
      </c>
      <c r="F366" s="157" t="s">
        <v>630</v>
      </c>
      <c r="G366" s="241"/>
      <c r="H366" s="241">
        <v>505.81</v>
      </c>
      <c r="I366" s="234">
        <f t="shared" si="7"/>
        <v>505.81</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404</v>
      </c>
      <c r="B367" s="244" t="s">
        <v>387</v>
      </c>
      <c r="C367" s="243" t="s">
        <v>376</v>
      </c>
      <c r="D367" s="243" t="s">
        <v>280</v>
      </c>
      <c r="E367" s="242">
        <v>1</v>
      </c>
      <c r="F367" s="157" t="s">
        <v>1004</v>
      </c>
      <c r="G367" s="241"/>
      <c r="H367" s="241">
        <v>505.81</v>
      </c>
      <c r="I367" s="234">
        <f t="shared" si="7"/>
        <v>505.81</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404</v>
      </c>
      <c r="B368" s="244" t="s">
        <v>387</v>
      </c>
      <c r="C368" s="243" t="s">
        <v>376</v>
      </c>
      <c r="D368" s="243" t="s">
        <v>280</v>
      </c>
      <c r="E368" s="242">
        <v>1</v>
      </c>
      <c r="F368" s="156" t="s">
        <v>632</v>
      </c>
      <c r="G368" s="241"/>
      <c r="H368" s="241">
        <v>505.81</v>
      </c>
      <c r="I368" s="234">
        <f t="shared" si="7"/>
        <v>505.81</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404</v>
      </c>
      <c r="B369" s="244" t="s">
        <v>387</v>
      </c>
      <c r="C369" s="243" t="s">
        <v>376</v>
      </c>
      <c r="D369" s="243" t="s">
        <v>280</v>
      </c>
      <c r="E369" s="242">
        <v>1</v>
      </c>
      <c r="F369" s="157" t="s">
        <v>1003</v>
      </c>
      <c r="G369" s="241"/>
      <c r="H369" s="241">
        <v>505.81</v>
      </c>
      <c r="I369" s="234">
        <f t="shared" si="7"/>
        <v>505.81</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404</v>
      </c>
      <c r="B370" s="244" t="s">
        <v>387</v>
      </c>
      <c r="C370" s="243" t="s">
        <v>376</v>
      </c>
      <c r="D370" s="243" t="s">
        <v>280</v>
      </c>
      <c r="E370" s="242">
        <v>1</v>
      </c>
      <c r="F370" s="157" t="s">
        <v>634</v>
      </c>
      <c r="G370" s="241"/>
      <c r="H370" s="241">
        <v>505.81</v>
      </c>
      <c r="I370" s="234">
        <f t="shared" si="7"/>
        <v>505.81</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244" t="s">
        <v>102</v>
      </c>
      <c r="C371" s="243" t="s">
        <v>376</v>
      </c>
      <c r="D371" s="243" t="s">
        <v>280</v>
      </c>
      <c r="E371" s="242">
        <v>1</v>
      </c>
      <c r="F371" s="157" t="s">
        <v>635</v>
      </c>
      <c r="G371" s="241"/>
      <c r="H371" s="241">
        <v>465.35</v>
      </c>
      <c r="I371" s="234">
        <f t="shared" si="7"/>
        <v>465.35</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244" t="s">
        <v>102</v>
      </c>
      <c r="C372" s="243" t="s">
        <v>376</v>
      </c>
      <c r="D372" s="243" t="s">
        <v>280</v>
      </c>
      <c r="E372" s="242">
        <v>1</v>
      </c>
      <c r="F372" s="157" t="s">
        <v>636</v>
      </c>
      <c r="G372" s="241"/>
      <c r="H372" s="241">
        <v>465.35</v>
      </c>
      <c r="I372" s="234">
        <f t="shared" si="7"/>
        <v>465.35</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386</v>
      </c>
      <c r="B373" s="244" t="s">
        <v>102</v>
      </c>
      <c r="C373" s="243" t="s">
        <v>376</v>
      </c>
      <c r="D373" s="243" t="s">
        <v>280</v>
      </c>
      <c r="E373" s="242">
        <v>1</v>
      </c>
      <c r="F373" s="157" t="s">
        <v>637</v>
      </c>
      <c r="G373" s="241"/>
      <c r="H373" s="241">
        <v>465.35</v>
      </c>
      <c r="I373" s="234">
        <f t="shared" si="7"/>
        <v>465.35</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386</v>
      </c>
      <c r="B374" s="244" t="s">
        <v>102</v>
      </c>
      <c r="C374" s="243" t="s">
        <v>376</v>
      </c>
      <c r="D374" s="243" t="s">
        <v>280</v>
      </c>
      <c r="E374" s="242">
        <v>1</v>
      </c>
      <c r="F374" s="157" t="s">
        <v>638</v>
      </c>
      <c r="G374" s="241"/>
      <c r="H374" s="241">
        <v>465.35</v>
      </c>
      <c r="I374" s="234">
        <f t="shared" si="7"/>
        <v>465.35</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386</v>
      </c>
      <c r="B375" s="244" t="s">
        <v>102</v>
      </c>
      <c r="C375" s="243" t="s">
        <v>376</v>
      </c>
      <c r="D375" s="243" t="s">
        <v>280</v>
      </c>
      <c r="E375" s="242">
        <v>1</v>
      </c>
      <c r="F375" s="157" t="s">
        <v>639</v>
      </c>
      <c r="G375" s="241"/>
      <c r="H375" s="241">
        <v>465.35</v>
      </c>
      <c r="I375" s="234">
        <f t="shared" si="7"/>
        <v>465.35</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386</v>
      </c>
      <c r="B376" s="244" t="s">
        <v>102</v>
      </c>
      <c r="C376" s="243" t="s">
        <v>376</v>
      </c>
      <c r="D376" s="243" t="s">
        <v>280</v>
      </c>
      <c r="E376" s="242">
        <v>1</v>
      </c>
      <c r="F376" s="151" t="s">
        <v>640</v>
      </c>
      <c r="G376" s="241"/>
      <c r="H376" s="241">
        <v>465.35</v>
      </c>
      <c r="I376" s="234">
        <f t="shared" si="7"/>
        <v>465.35</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386</v>
      </c>
      <c r="B377" s="244" t="s">
        <v>102</v>
      </c>
      <c r="C377" s="243" t="s">
        <v>376</v>
      </c>
      <c r="D377" s="243" t="s">
        <v>280</v>
      </c>
      <c r="E377" s="242">
        <v>1</v>
      </c>
      <c r="F377" s="157" t="s">
        <v>641</v>
      </c>
      <c r="G377" s="241"/>
      <c r="H377" s="241">
        <v>465.35</v>
      </c>
      <c r="I377" s="234">
        <f t="shared" si="7"/>
        <v>465.35</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385</v>
      </c>
      <c r="B378" s="244" t="s">
        <v>104</v>
      </c>
      <c r="C378" s="243" t="s">
        <v>376</v>
      </c>
      <c r="D378" s="243" t="s">
        <v>280</v>
      </c>
      <c r="E378" s="242">
        <v>1</v>
      </c>
      <c r="F378" s="157" t="s">
        <v>642</v>
      </c>
      <c r="G378" s="241"/>
      <c r="H378" s="241">
        <v>364.17</v>
      </c>
      <c r="I378" s="234">
        <f t="shared" si="7"/>
        <v>364.17</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383</v>
      </c>
      <c r="B379" s="244" t="s">
        <v>388</v>
      </c>
      <c r="C379" s="243" t="s">
        <v>645</v>
      </c>
      <c r="D379" s="243" t="s">
        <v>280</v>
      </c>
      <c r="E379" s="242">
        <v>1</v>
      </c>
      <c r="F379" s="157" t="s">
        <v>929</v>
      </c>
      <c r="G379" s="241"/>
      <c r="H379" s="241">
        <v>849.76</v>
      </c>
      <c r="I379" s="234">
        <f t="shared" si="7"/>
        <v>849.76</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383</v>
      </c>
      <c r="B380" s="244" t="s">
        <v>388</v>
      </c>
      <c r="C380" s="243" t="s">
        <v>645</v>
      </c>
      <c r="D380" s="243" t="s">
        <v>280</v>
      </c>
      <c r="E380" s="242">
        <v>1</v>
      </c>
      <c r="F380" s="157" t="s">
        <v>646</v>
      </c>
      <c r="G380" s="241"/>
      <c r="H380" s="241">
        <v>849.76</v>
      </c>
      <c r="I380" s="234">
        <f t="shared" si="7"/>
        <v>849.76</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383</v>
      </c>
      <c r="B381" s="244" t="s">
        <v>388</v>
      </c>
      <c r="C381" s="243" t="s">
        <v>645</v>
      </c>
      <c r="D381" s="243" t="s">
        <v>280</v>
      </c>
      <c r="E381" s="242">
        <v>1</v>
      </c>
      <c r="F381" s="157" t="s">
        <v>647</v>
      </c>
      <c r="G381" s="241"/>
      <c r="H381" s="241">
        <v>849.76</v>
      </c>
      <c r="I381" s="234">
        <f t="shared" si="7"/>
        <v>849.76</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383</v>
      </c>
      <c r="B382" s="244" t="s">
        <v>388</v>
      </c>
      <c r="C382" s="243" t="s">
        <v>645</v>
      </c>
      <c r="D382" s="243" t="s">
        <v>280</v>
      </c>
      <c r="E382" s="242">
        <v>1</v>
      </c>
      <c r="F382" s="157" t="s">
        <v>648</v>
      </c>
      <c r="G382" s="241"/>
      <c r="H382" s="241">
        <v>849.76</v>
      </c>
      <c r="I382" s="234">
        <f t="shared" si="7"/>
        <v>849.76</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244" t="s">
        <v>98</v>
      </c>
      <c r="C383" s="243" t="s">
        <v>645</v>
      </c>
      <c r="D383" s="243" t="s">
        <v>280</v>
      </c>
      <c r="E383" s="242">
        <v>1</v>
      </c>
      <c r="F383" s="157" t="s">
        <v>649</v>
      </c>
      <c r="G383" s="241"/>
      <c r="H383" s="241">
        <v>566.5</v>
      </c>
      <c r="I383" s="234">
        <f t="shared" si="7"/>
        <v>566.5</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244" t="s">
        <v>98</v>
      </c>
      <c r="C384" s="243" t="s">
        <v>645</v>
      </c>
      <c r="D384" s="243" t="s">
        <v>280</v>
      </c>
      <c r="E384" s="242">
        <v>1</v>
      </c>
      <c r="F384" s="157" t="s">
        <v>650</v>
      </c>
      <c r="G384" s="241"/>
      <c r="H384" s="241">
        <v>566.5</v>
      </c>
      <c r="I384" s="234">
        <f t="shared" si="7"/>
        <v>566.5</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384</v>
      </c>
      <c r="B385" s="244" t="s">
        <v>98</v>
      </c>
      <c r="C385" s="243" t="s">
        <v>645</v>
      </c>
      <c r="D385" s="243" t="s">
        <v>280</v>
      </c>
      <c r="E385" s="242">
        <v>1</v>
      </c>
      <c r="F385" s="157" t="s">
        <v>651</v>
      </c>
      <c r="G385" s="241"/>
      <c r="H385" s="241">
        <v>566.5</v>
      </c>
      <c r="I385" s="234">
        <f t="shared" si="7"/>
        <v>566.5</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384</v>
      </c>
      <c r="B386" s="244" t="s">
        <v>98</v>
      </c>
      <c r="C386" s="243" t="s">
        <v>645</v>
      </c>
      <c r="D386" s="243" t="s">
        <v>280</v>
      </c>
      <c r="E386" s="242">
        <v>1</v>
      </c>
      <c r="F386" s="157" t="s">
        <v>652</v>
      </c>
      <c r="G386" s="241"/>
      <c r="H386" s="241">
        <v>566.5</v>
      </c>
      <c r="I386" s="234">
        <f t="shared" si="7"/>
        <v>566.5</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384</v>
      </c>
      <c r="B387" s="244" t="s">
        <v>98</v>
      </c>
      <c r="C387" s="243" t="s">
        <v>645</v>
      </c>
      <c r="D387" s="243" t="s">
        <v>280</v>
      </c>
      <c r="E387" s="242">
        <v>1</v>
      </c>
      <c r="F387" s="157" t="s">
        <v>653</v>
      </c>
      <c r="G387" s="241"/>
      <c r="H387" s="241">
        <v>566.5</v>
      </c>
      <c r="I387" s="234">
        <f t="shared" si="7"/>
        <v>566.5</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384</v>
      </c>
      <c r="B388" s="244" t="s">
        <v>98</v>
      </c>
      <c r="C388" s="243" t="s">
        <v>645</v>
      </c>
      <c r="D388" s="243" t="s">
        <v>280</v>
      </c>
      <c r="E388" s="242">
        <v>1</v>
      </c>
      <c r="F388" s="157" t="s">
        <v>661</v>
      </c>
      <c r="G388" s="241"/>
      <c r="H388" s="241">
        <v>566.5</v>
      </c>
      <c r="I388" s="234">
        <f t="shared" si="7"/>
        <v>566.5</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384</v>
      </c>
      <c r="B389" s="244" t="s">
        <v>98</v>
      </c>
      <c r="C389" s="243" t="s">
        <v>645</v>
      </c>
      <c r="D389" s="243" t="s">
        <v>280</v>
      </c>
      <c r="E389" s="242">
        <v>1</v>
      </c>
      <c r="F389" s="157" t="s">
        <v>654</v>
      </c>
      <c r="G389" s="241"/>
      <c r="H389" s="241">
        <v>566.5</v>
      </c>
      <c r="I389" s="234">
        <f t="shared" si="7"/>
        <v>566.5</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404</v>
      </c>
      <c r="B390" s="244" t="s">
        <v>387</v>
      </c>
      <c r="C390" s="243" t="s">
        <v>645</v>
      </c>
      <c r="D390" s="243" t="s">
        <v>280</v>
      </c>
      <c r="E390" s="242">
        <v>1</v>
      </c>
      <c r="F390" s="157" t="s">
        <v>655</v>
      </c>
      <c r="G390" s="241"/>
      <c r="H390" s="241">
        <v>505.81</v>
      </c>
      <c r="I390" s="234">
        <f t="shared" si="7"/>
        <v>505.81</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404</v>
      </c>
      <c r="B391" s="244" t="s">
        <v>387</v>
      </c>
      <c r="C391" s="243" t="s">
        <v>645</v>
      </c>
      <c r="D391" s="243" t="s">
        <v>280</v>
      </c>
      <c r="E391" s="242">
        <v>1</v>
      </c>
      <c r="F391" s="157" t="s">
        <v>656</v>
      </c>
      <c r="G391" s="241"/>
      <c r="H391" s="241">
        <v>505.81</v>
      </c>
      <c r="I391" s="234">
        <f t="shared" si="7"/>
        <v>505.81</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404</v>
      </c>
      <c r="B392" s="244" t="s">
        <v>387</v>
      </c>
      <c r="C392" s="243" t="s">
        <v>645</v>
      </c>
      <c r="D392" s="243" t="s">
        <v>280</v>
      </c>
      <c r="E392" s="242">
        <v>1</v>
      </c>
      <c r="F392" s="157" t="s">
        <v>657</v>
      </c>
      <c r="G392" s="241"/>
      <c r="H392" s="241">
        <v>505.81</v>
      </c>
      <c r="I392" s="234">
        <f t="shared" ref="I392:I455" si="8">SUM(G392:H392)</f>
        <v>505.81</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404</v>
      </c>
      <c r="B393" s="244" t="s">
        <v>387</v>
      </c>
      <c r="C393" s="243" t="s">
        <v>645</v>
      </c>
      <c r="D393" s="243" t="s">
        <v>280</v>
      </c>
      <c r="E393" s="242">
        <v>1</v>
      </c>
      <c r="F393" s="157" t="s">
        <v>658</v>
      </c>
      <c r="G393" s="241"/>
      <c r="H393" s="241">
        <v>505.81</v>
      </c>
      <c r="I393" s="234">
        <f t="shared" si="8"/>
        <v>505.81</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404</v>
      </c>
      <c r="B394" s="244" t="s">
        <v>387</v>
      </c>
      <c r="C394" s="243" t="s">
        <v>645</v>
      </c>
      <c r="D394" s="243" t="s">
        <v>280</v>
      </c>
      <c r="E394" s="242">
        <v>1</v>
      </c>
      <c r="F394" s="156" t="s">
        <v>659</v>
      </c>
      <c r="G394" s="241"/>
      <c r="H394" s="241">
        <v>505.81</v>
      </c>
      <c r="I394" s="234">
        <f t="shared" si="8"/>
        <v>505.81</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386</v>
      </c>
      <c r="B395" s="244" t="s">
        <v>102</v>
      </c>
      <c r="C395" s="243" t="s">
        <v>645</v>
      </c>
      <c r="D395" s="243" t="s">
        <v>280</v>
      </c>
      <c r="E395" s="242">
        <v>1</v>
      </c>
      <c r="F395" s="157" t="s">
        <v>660</v>
      </c>
      <c r="G395" s="241"/>
      <c r="H395" s="241">
        <v>465.35</v>
      </c>
      <c r="I395" s="234">
        <f t="shared" si="8"/>
        <v>465.35</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643</v>
      </c>
      <c r="B396" s="244" t="s">
        <v>94</v>
      </c>
      <c r="C396" s="243" t="s">
        <v>645</v>
      </c>
      <c r="D396" s="243" t="s">
        <v>280</v>
      </c>
      <c r="E396" s="242">
        <v>1</v>
      </c>
      <c r="F396" s="157" t="s">
        <v>975</v>
      </c>
      <c r="G396" s="241"/>
      <c r="H396" s="241">
        <v>1392.8</v>
      </c>
      <c r="I396" s="234">
        <f t="shared" si="8"/>
        <v>1392.8</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383</v>
      </c>
      <c r="B397" s="244" t="s">
        <v>388</v>
      </c>
      <c r="C397" s="243" t="s">
        <v>645</v>
      </c>
      <c r="D397" s="243" t="s">
        <v>280</v>
      </c>
      <c r="E397" s="242">
        <v>1</v>
      </c>
      <c r="F397" s="157" t="s">
        <v>662</v>
      </c>
      <c r="G397" s="241"/>
      <c r="H397" s="241">
        <v>849.76</v>
      </c>
      <c r="I397" s="234">
        <f t="shared" si="8"/>
        <v>849.76</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244" t="s">
        <v>388</v>
      </c>
      <c r="C398" s="243" t="s">
        <v>645</v>
      </c>
      <c r="D398" s="243" t="s">
        <v>280</v>
      </c>
      <c r="E398" s="242">
        <v>1</v>
      </c>
      <c r="F398" s="157" t="s">
        <v>663</v>
      </c>
      <c r="G398" s="241"/>
      <c r="H398" s="241">
        <v>849.76</v>
      </c>
      <c r="I398" s="234">
        <f t="shared" si="8"/>
        <v>849.76</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384</v>
      </c>
      <c r="B399" s="244" t="s">
        <v>98</v>
      </c>
      <c r="C399" s="243" t="s">
        <v>645</v>
      </c>
      <c r="D399" s="243" t="s">
        <v>280</v>
      </c>
      <c r="E399" s="242">
        <v>1</v>
      </c>
      <c r="F399" s="157" t="s">
        <v>664</v>
      </c>
      <c r="G399" s="241"/>
      <c r="H399" s="241">
        <v>566.5</v>
      </c>
      <c r="I399" s="234">
        <f t="shared" si="8"/>
        <v>566.5</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244" t="s">
        <v>98</v>
      </c>
      <c r="C400" s="243" t="s">
        <v>645</v>
      </c>
      <c r="D400" s="243" t="s">
        <v>280</v>
      </c>
      <c r="E400" s="242">
        <v>1</v>
      </c>
      <c r="F400" s="157" t="s">
        <v>665</v>
      </c>
      <c r="G400" s="241"/>
      <c r="H400" s="241">
        <v>566.5</v>
      </c>
      <c r="I400" s="234">
        <f t="shared" si="8"/>
        <v>566.5</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244" t="s">
        <v>98</v>
      </c>
      <c r="C401" s="243" t="s">
        <v>645</v>
      </c>
      <c r="D401" s="243" t="s">
        <v>280</v>
      </c>
      <c r="E401" s="242">
        <v>1</v>
      </c>
      <c r="F401" s="157" t="s">
        <v>666</v>
      </c>
      <c r="G401" s="241"/>
      <c r="H401" s="241">
        <v>566.5</v>
      </c>
      <c r="I401" s="234">
        <f t="shared" si="8"/>
        <v>566.5</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644</v>
      </c>
      <c r="B402" s="244" t="s">
        <v>94</v>
      </c>
      <c r="C402" s="243" t="s">
        <v>645</v>
      </c>
      <c r="D402" s="243" t="s">
        <v>280</v>
      </c>
      <c r="E402" s="242">
        <v>1</v>
      </c>
      <c r="F402" s="157" t="s">
        <v>667</v>
      </c>
      <c r="G402" s="241"/>
      <c r="H402" s="241">
        <v>1392.8</v>
      </c>
      <c r="I402" s="234">
        <f t="shared" si="8"/>
        <v>1392.8</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383</v>
      </c>
      <c r="B403" s="244" t="s">
        <v>388</v>
      </c>
      <c r="C403" s="243" t="s">
        <v>645</v>
      </c>
      <c r="D403" s="243" t="s">
        <v>280</v>
      </c>
      <c r="E403" s="242">
        <v>1</v>
      </c>
      <c r="F403" s="157" t="s">
        <v>1053</v>
      </c>
      <c r="G403" s="241"/>
      <c r="H403" s="241">
        <v>849.76</v>
      </c>
      <c r="I403" s="234">
        <f t="shared" si="8"/>
        <v>849.76</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244" t="s">
        <v>388</v>
      </c>
      <c r="C404" s="243" t="s">
        <v>645</v>
      </c>
      <c r="D404" s="243" t="s">
        <v>280</v>
      </c>
      <c r="E404" s="242">
        <v>1</v>
      </c>
      <c r="F404" s="157" t="s">
        <v>669</v>
      </c>
      <c r="G404" s="241"/>
      <c r="H404" s="241">
        <v>849.76</v>
      </c>
      <c r="I404" s="234">
        <f t="shared" si="8"/>
        <v>849.76</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384</v>
      </c>
      <c r="B405" s="244" t="s">
        <v>98</v>
      </c>
      <c r="C405" s="243" t="s">
        <v>645</v>
      </c>
      <c r="D405" s="243" t="s">
        <v>280</v>
      </c>
      <c r="E405" s="242">
        <v>1</v>
      </c>
      <c r="F405" s="156" t="s">
        <v>670</v>
      </c>
      <c r="G405" s="241"/>
      <c r="H405" s="241">
        <v>566.5</v>
      </c>
      <c r="I405" s="234">
        <f t="shared" si="8"/>
        <v>566.5</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384</v>
      </c>
      <c r="B406" s="244" t="s">
        <v>98</v>
      </c>
      <c r="C406" s="243" t="s">
        <v>645</v>
      </c>
      <c r="D406" s="243" t="s">
        <v>280</v>
      </c>
      <c r="E406" s="242">
        <v>1</v>
      </c>
      <c r="F406" s="156" t="s">
        <v>671</v>
      </c>
      <c r="G406" s="241"/>
      <c r="H406" s="241">
        <v>566.5</v>
      </c>
      <c r="I406" s="234">
        <f t="shared" si="8"/>
        <v>566.5</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244" t="s">
        <v>98</v>
      </c>
      <c r="C407" s="243" t="s">
        <v>645</v>
      </c>
      <c r="D407" s="243" t="s">
        <v>280</v>
      </c>
      <c r="E407" s="242">
        <v>1</v>
      </c>
      <c r="F407" s="157" t="s">
        <v>672</v>
      </c>
      <c r="G407" s="241"/>
      <c r="H407" s="241">
        <v>566.5</v>
      </c>
      <c r="I407" s="234">
        <f t="shared" si="8"/>
        <v>566.5</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244" t="s">
        <v>98</v>
      </c>
      <c r="C408" s="243" t="s">
        <v>645</v>
      </c>
      <c r="D408" s="243" t="s">
        <v>280</v>
      </c>
      <c r="E408" s="242">
        <v>1</v>
      </c>
      <c r="F408" s="157" t="s">
        <v>962</v>
      </c>
      <c r="G408" s="241"/>
      <c r="H408" s="241">
        <v>566.5</v>
      </c>
      <c r="I408" s="234">
        <f t="shared" si="8"/>
        <v>566.5</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383</v>
      </c>
      <c r="B409" s="244" t="s">
        <v>388</v>
      </c>
      <c r="C409" s="243" t="s">
        <v>377</v>
      </c>
      <c r="D409" s="243" t="s">
        <v>280</v>
      </c>
      <c r="E409" s="242">
        <v>1</v>
      </c>
      <c r="F409" s="157" t="s">
        <v>1002</v>
      </c>
      <c r="G409" s="241"/>
      <c r="H409" s="241">
        <v>849.76</v>
      </c>
      <c r="I409" s="234">
        <f t="shared" si="8"/>
        <v>849.76</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383</v>
      </c>
      <c r="B410" s="244" t="s">
        <v>388</v>
      </c>
      <c r="C410" s="243" t="s">
        <v>377</v>
      </c>
      <c r="D410" s="243" t="s">
        <v>280</v>
      </c>
      <c r="E410" s="242">
        <v>1</v>
      </c>
      <c r="F410" s="157" t="s">
        <v>676</v>
      </c>
      <c r="G410" s="241"/>
      <c r="H410" s="241">
        <v>849.76</v>
      </c>
      <c r="I410" s="234">
        <f t="shared" si="8"/>
        <v>849.76</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383</v>
      </c>
      <c r="B411" s="244" t="s">
        <v>388</v>
      </c>
      <c r="C411" s="243" t="s">
        <v>377</v>
      </c>
      <c r="D411" s="243" t="s">
        <v>280</v>
      </c>
      <c r="E411" s="242">
        <v>1</v>
      </c>
      <c r="F411" s="157" t="s">
        <v>677</v>
      </c>
      <c r="G411" s="241"/>
      <c r="H411" s="241">
        <v>849.76</v>
      </c>
      <c r="I411" s="234">
        <f t="shared" si="8"/>
        <v>849.76</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384</v>
      </c>
      <c r="B412" s="244" t="s">
        <v>98</v>
      </c>
      <c r="C412" s="243" t="s">
        <v>377</v>
      </c>
      <c r="D412" s="243" t="s">
        <v>280</v>
      </c>
      <c r="E412" s="242">
        <v>1</v>
      </c>
      <c r="F412" s="157" t="s">
        <v>678</v>
      </c>
      <c r="G412" s="241"/>
      <c r="H412" s="241">
        <v>566.5</v>
      </c>
      <c r="I412" s="234">
        <f t="shared" si="8"/>
        <v>566.5</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384</v>
      </c>
      <c r="B413" s="244" t="s">
        <v>98</v>
      </c>
      <c r="C413" s="243" t="s">
        <v>377</v>
      </c>
      <c r="D413" s="243" t="s">
        <v>280</v>
      </c>
      <c r="E413" s="242">
        <v>1</v>
      </c>
      <c r="F413" s="157" t="s">
        <v>679</v>
      </c>
      <c r="G413" s="241"/>
      <c r="H413" s="241">
        <v>566.5</v>
      </c>
      <c r="I413" s="234">
        <f t="shared" si="8"/>
        <v>566.5</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384</v>
      </c>
      <c r="B414" s="244" t="s">
        <v>98</v>
      </c>
      <c r="C414" s="243" t="s">
        <v>377</v>
      </c>
      <c r="D414" s="243" t="s">
        <v>280</v>
      </c>
      <c r="E414" s="242">
        <v>1</v>
      </c>
      <c r="F414" s="157" t="s">
        <v>931</v>
      </c>
      <c r="G414" s="241"/>
      <c r="H414" s="241">
        <v>566.5</v>
      </c>
      <c r="I414" s="234">
        <f t="shared" si="8"/>
        <v>566.5</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384</v>
      </c>
      <c r="B415" s="244" t="s">
        <v>98</v>
      </c>
      <c r="C415" s="243" t="s">
        <v>377</v>
      </c>
      <c r="D415" s="243" t="s">
        <v>280</v>
      </c>
      <c r="E415" s="242">
        <v>1</v>
      </c>
      <c r="F415" s="157" t="s">
        <v>680</v>
      </c>
      <c r="G415" s="241"/>
      <c r="H415" s="241">
        <v>566.5</v>
      </c>
      <c r="I415" s="234">
        <f t="shared" si="8"/>
        <v>566.5</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384</v>
      </c>
      <c r="B416" s="244" t="s">
        <v>98</v>
      </c>
      <c r="C416" s="243" t="s">
        <v>377</v>
      </c>
      <c r="D416" s="243" t="s">
        <v>280</v>
      </c>
      <c r="E416" s="242">
        <v>1</v>
      </c>
      <c r="F416" s="157" t="s">
        <v>681</v>
      </c>
      <c r="G416" s="241"/>
      <c r="H416" s="241">
        <v>566.5</v>
      </c>
      <c r="I416" s="234">
        <f t="shared" si="8"/>
        <v>566.5</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384</v>
      </c>
      <c r="B417" s="244" t="s">
        <v>98</v>
      </c>
      <c r="C417" s="243" t="s">
        <v>377</v>
      </c>
      <c r="D417" s="243" t="s">
        <v>280</v>
      </c>
      <c r="E417" s="242">
        <v>1</v>
      </c>
      <c r="F417" s="157" t="s">
        <v>682</v>
      </c>
      <c r="G417" s="241"/>
      <c r="H417" s="241">
        <v>566.5</v>
      </c>
      <c r="I417" s="234">
        <f t="shared" si="8"/>
        <v>566.5</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404</v>
      </c>
      <c r="B418" s="244" t="s">
        <v>387</v>
      </c>
      <c r="C418" s="243" t="s">
        <v>377</v>
      </c>
      <c r="D418" s="243" t="s">
        <v>280</v>
      </c>
      <c r="E418" s="242">
        <v>1</v>
      </c>
      <c r="F418" s="157" t="s">
        <v>683</v>
      </c>
      <c r="G418" s="241"/>
      <c r="H418" s="241">
        <v>505.81</v>
      </c>
      <c r="I418" s="234">
        <f t="shared" si="8"/>
        <v>505.81</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404</v>
      </c>
      <c r="B419" s="244" t="s">
        <v>387</v>
      </c>
      <c r="C419" s="243" t="s">
        <v>377</v>
      </c>
      <c r="D419" s="243" t="s">
        <v>280</v>
      </c>
      <c r="E419" s="242">
        <v>1</v>
      </c>
      <c r="F419" s="156" t="s">
        <v>684</v>
      </c>
      <c r="G419" s="241"/>
      <c r="H419" s="241">
        <v>505.81</v>
      </c>
      <c r="I419" s="234">
        <f t="shared" si="8"/>
        <v>505.81</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404</v>
      </c>
      <c r="B420" s="244" t="s">
        <v>387</v>
      </c>
      <c r="C420" s="243" t="s">
        <v>377</v>
      </c>
      <c r="D420" s="243" t="s">
        <v>280</v>
      </c>
      <c r="E420" s="242">
        <v>1</v>
      </c>
      <c r="F420" s="156" t="s">
        <v>685</v>
      </c>
      <c r="G420" s="241"/>
      <c r="H420" s="241">
        <v>505.81</v>
      </c>
      <c r="I420" s="234">
        <f t="shared" si="8"/>
        <v>505.81</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404</v>
      </c>
      <c r="B421" s="244" t="s">
        <v>387</v>
      </c>
      <c r="C421" s="243" t="s">
        <v>377</v>
      </c>
      <c r="D421" s="243" t="s">
        <v>280</v>
      </c>
      <c r="E421" s="242">
        <v>1</v>
      </c>
      <c r="F421" s="157" t="s">
        <v>686</v>
      </c>
      <c r="G421" s="241"/>
      <c r="H421" s="241">
        <v>505.81</v>
      </c>
      <c r="I421" s="234">
        <f t="shared" si="8"/>
        <v>505.81</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404</v>
      </c>
      <c r="B422" s="244" t="s">
        <v>387</v>
      </c>
      <c r="C422" s="243" t="s">
        <v>377</v>
      </c>
      <c r="D422" s="243" t="s">
        <v>280</v>
      </c>
      <c r="E422" s="242">
        <v>1</v>
      </c>
      <c r="F422" s="157" t="s">
        <v>687</v>
      </c>
      <c r="G422" s="241"/>
      <c r="H422" s="241">
        <v>505.81</v>
      </c>
      <c r="I422" s="234">
        <f t="shared" si="8"/>
        <v>505.81</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404</v>
      </c>
      <c r="B423" s="244" t="s">
        <v>387</v>
      </c>
      <c r="C423" s="243" t="s">
        <v>377</v>
      </c>
      <c r="D423" s="243" t="s">
        <v>280</v>
      </c>
      <c r="E423" s="242">
        <v>1</v>
      </c>
      <c r="F423" s="158" t="s">
        <v>688</v>
      </c>
      <c r="G423" s="241"/>
      <c r="H423" s="241">
        <v>505.81</v>
      </c>
      <c r="I423" s="234">
        <f t="shared" si="8"/>
        <v>505.81</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386</v>
      </c>
      <c r="B424" s="244" t="s">
        <v>102</v>
      </c>
      <c r="C424" s="243" t="s">
        <v>377</v>
      </c>
      <c r="D424" s="243" t="s">
        <v>280</v>
      </c>
      <c r="E424" s="242">
        <v>1</v>
      </c>
      <c r="F424" s="157" t="s">
        <v>689</v>
      </c>
      <c r="G424" s="241"/>
      <c r="H424" s="241">
        <v>465.35</v>
      </c>
      <c r="I424" s="234">
        <f t="shared" si="8"/>
        <v>465.35</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386</v>
      </c>
      <c r="B425" s="244" t="s">
        <v>102</v>
      </c>
      <c r="C425" s="243" t="s">
        <v>377</v>
      </c>
      <c r="D425" s="243" t="s">
        <v>280</v>
      </c>
      <c r="E425" s="242">
        <v>1</v>
      </c>
      <c r="F425" s="156" t="s">
        <v>357</v>
      </c>
      <c r="G425" s="241"/>
      <c r="H425" s="241">
        <v>465.35</v>
      </c>
      <c r="I425" s="234">
        <f t="shared" si="8"/>
        <v>465.35</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386</v>
      </c>
      <c r="B426" s="244" t="s">
        <v>102</v>
      </c>
      <c r="C426" s="243" t="s">
        <v>377</v>
      </c>
      <c r="D426" s="243" t="s">
        <v>280</v>
      </c>
      <c r="E426" s="242">
        <v>1</v>
      </c>
      <c r="F426" s="158" t="s">
        <v>691</v>
      </c>
      <c r="G426" s="241"/>
      <c r="H426" s="241">
        <v>465.35</v>
      </c>
      <c r="I426" s="234">
        <f t="shared" si="8"/>
        <v>465.35</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386</v>
      </c>
      <c r="B427" s="244" t="s">
        <v>102</v>
      </c>
      <c r="C427" s="243" t="s">
        <v>377</v>
      </c>
      <c r="D427" s="243" t="s">
        <v>280</v>
      </c>
      <c r="E427" s="242">
        <v>1</v>
      </c>
      <c r="F427" s="157" t="s">
        <v>692</v>
      </c>
      <c r="G427" s="241"/>
      <c r="H427" s="241">
        <v>465.35</v>
      </c>
      <c r="I427" s="234">
        <f t="shared" si="8"/>
        <v>465.35</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673</v>
      </c>
      <c r="B428" s="244" t="s">
        <v>94</v>
      </c>
      <c r="C428" s="243" t="s">
        <v>377</v>
      </c>
      <c r="D428" s="243" t="s">
        <v>280</v>
      </c>
      <c r="E428" s="242">
        <v>1</v>
      </c>
      <c r="F428" s="157" t="s">
        <v>984</v>
      </c>
      <c r="G428" s="241"/>
      <c r="H428" s="241">
        <v>1392.8</v>
      </c>
      <c r="I428" s="234">
        <f t="shared" si="8"/>
        <v>1392.8</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383</v>
      </c>
      <c r="B429" s="244" t="s">
        <v>388</v>
      </c>
      <c r="C429" s="243" t="s">
        <v>377</v>
      </c>
      <c r="D429" s="243" t="s">
        <v>280</v>
      </c>
      <c r="E429" s="242">
        <v>1</v>
      </c>
      <c r="F429" s="157" t="s">
        <v>693</v>
      </c>
      <c r="G429" s="241"/>
      <c r="H429" s="241">
        <v>849.76</v>
      </c>
      <c r="I429" s="234">
        <f t="shared" si="8"/>
        <v>849.76</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384</v>
      </c>
      <c r="B430" s="244" t="s">
        <v>98</v>
      </c>
      <c r="C430" s="243" t="s">
        <v>377</v>
      </c>
      <c r="D430" s="243" t="s">
        <v>280</v>
      </c>
      <c r="E430" s="242">
        <v>1</v>
      </c>
      <c r="F430" s="151" t="s">
        <v>694</v>
      </c>
      <c r="G430" s="241"/>
      <c r="H430" s="241">
        <v>566.5</v>
      </c>
      <c r="I430" s="234">
        <f t="shared" si="8"/>
        <v>566.5</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384</v>
      </c>
      <c r="B431" s="244" t="s">
        <v>98</v>
      </c>
      <c r="C431" s="243" t="s">
        <v>377</v>
      </c>
      <c r="D431" s="243" t="s">
        <v>280</v>
      </c>
      <c r="E431" s="242">
        <v>1</v>
      </c>
      <c r="F431" s="157" t="s">
        <v>695</v>
      </c>
      <c r="G431" s="241"/>
      <c r="H431" s="241">
        <v>566.5</v>
      </c>
      <c r="I431" s="234">
        <f t="shared" si="8"/>
        <v>566.5</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384</v>
      </c>
      <c r="B432" s="244" t="s">
        <v>98</v>
      </c>
      <c r="C432" s="243" t="s">
        <v>377</v>
      </c>
      <c r="D432" s="243" t="s">
        <v>280</v>
      </c>
      <c r="E432" s="242">
        <v>1</v>
      </c>
      <c r="F432" s="157" t="s">
        <v>714</v>
      </c>
      <c r="G432" s="241"/>
      <c r="H432" s="241">
        <v>566.5</v>
      </c>
      <c r="I432" s="234">
        <f t="shared" si="8"/>
        <v>566.5</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384</v>
      </c>
      <c r="B433" s="244" t="s">
        <v>98</v>
      </c>
      <c r="C433" s="243" t="s">
        <v>377</v>
      </c>
      <c r="D433" s="243" t="s">
        <v>280</v>
      </c>
      <c r="E433" s="242">
        <v>1</v>
      </c>
      <c r="F433" s="157" t="s">
        <v>697</v>
      </c>
      <c r="G433" s="241"/>
      <c r="H433" s="241">
        <v>566.5</v>
      </c>
      <c r="I433" s="234">
        <f t="shared" si="8"/>
        <v>566.5</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244" t="s">
        <v>387</v>
      </c>
      <c r="C434" s="243" t="s">
        <v>377</v>
      </c>
      <c r="D434" s="243" t="s">
        <v>280</v>
      </c>
      <c r="E434" s="242">
        <v>1</v>
      </c>
      <c r="F434" s="157" t="s">
        <v>698</v>
      </c>
      <c r="G434" s="241"/>
      <c r="H434" s="241">
        <v>505.81</v>
      </c>
      <c r="I434" s="234">
        <f t="shared" si="8"/>
        <v>505.81</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244" t="s">
        <v>387</v>
      </c>
      <c r="C435" s="243" t="s">
        <v>377</v>
      </c>
      <c r="D435" s="243" t="s">
        <v>280</v>
      </c>
      <c r="E435" s="242">
        <v>1</v>
      </c>
      <c r="F435" s="160" t="s">
        <v>699</v>
      </c>
      <c r="G435" s="241"/>
      <c r="H435" s="241">
        <v>505.81</v>
      </c>
      <c r="I435" s="234">
        <f t="shared" si="8"/>
        <v>505.81</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244" t="s">
        <v>387</v>
      </c>
      <c r="C436" s="243" t="s">
        <v>377</v>
      </c>
      <c r="D436" s="243" t="s">
        <v>280</v>
      </c>
      <c r="E436" s="242">
        <v>1</v>
      </c>
      <c r="F436" s="156" t="s">
        <v>720</v>
      </c>
      <c r="G436" s="241"/>
      <c r="H436" s="241">
        <v>505.81</v>
      </c>
      <c r="I436" s="234">
        <f t="shared" si="8"/>
        <v>505.81</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244" t="s">
        <v>387</v>
      </c>
      <c r="C437" s="243" t="s">
        <v>377</v>
      </c>
      <c r="D437" s="243" t="s">
        <v>280</v>
      </c>
      <c r="E437" s="242">
        <v>1</v>
      </c>
      <c r="F437" s="157" t="s">
        <v>701</v>
      </c>
      <c r="G437" s="241"/>
      <c r="H437" s="241">
        <v>505.81</v>
      </c>
      <c r="I437" s="234">
        <f t="shared" si="8"/>
        <v>505.81</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244" t="s">
        <v>387</v>
      </c>
      <c r="C438" s="243" t="s">
        <v>377</v>
      </c>
      <c r="D438" s="243" t="s">
        <v>280</v>
      </c>
      <c r="E438" s="242">
        <v>1</v>
      </c>
      <c r="F438" s="157" t="s">
        <v>702</v>
      </c>
      <c r="G438" s="241"/>
      <c r="H438" s="241">
        <v>505.81</v>
      </c>
      <c r="I438" s="234">
        <f t="shared" si="8"/>
        <v>505.81</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244" t="s">
        <v>387</v>
      </c>
      <c r="C439" s="243" t="s">
        <v>377</v>
      </c>
      <c r="D439" s="243" t="s">
        <v>280</v>
      </c>
      <c r="E439" s="242">
        <v>1</v>
      </c>
      <c r="F439" s="157" t="s">
        <v>703</v>
      </c>
      <c r="G439" s="241"/>
      <c r="H439" s="241">
        <v>505.81</v>
      </c>
      <c r="I439" s="234">
        <f t="shared" si="8"/>
        <v>505.81</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244" t="s">
        <v>387</v>
      </c>
      <c r="C440" s="243" t="s">
        <v>377</v>
      </c>
      <c r="D440" s="243" t="s">
        <v>280</v>
      </c>
      <c r="E440" s="242">
        <v>1</v>
      </c>
      <c r="F440" s="157" t="s">
        <v>704</v>
      </c>
      <c r="G440" s="241"/>
      <c r="H440" s="241">
        <v>505.81</v>
      </c>
      <c r="I440" s="234">
        <f t="shared" si="8"/>
        <v>505.81</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244" t="s">
        <v>387</v>
      </c>
      <c r="C441" s="243" t="s">
        <v>377</v>
      </c>
      <c r="D441" s="243" t="s">
        <v>280</v>
      </c>
      <c r="E441" s="242">
        <v>1</v>
      </c>
      <c r="F441" s="156" t="s">
        <v>705</v>
      </c>
      <c r="G441" s="241"/>
      <c r="H441" s="241">
        <v>505.81</v>
      </c>
      <c r="I441" s="234">
        <f t="shared" si="8"/>
        <v>505.81</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244" t="s">
        <v>387</v>
      </c>
      <c r="C442" s="243" t="s">
        <v>377</v>
      </c>
      <c r="D442" s="243" t="s">
        <v>280</v>
      </c>
      <c r="E442" s="242">
        <v>1</v>
      </c>
      <c r="F442" s="157" t="s">
        <v>706</v>
      </c>
      <c r="G442" s="241"/>
      <c r="H442" s="241">
        <v>505.81</v>
      </c>
      <c r="I442" s="234">
        <f t="shared" si="8"/>
        <v>505.81</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404</v>
      </c>
      <c r="B443" s="244" t="s">
        <v>387</v>
      </c>
      <c r="C443" s="243" t="s">
        <v>377</v>
      </c>
      <c r="D443" s="243" t="s">
        <v>280</v>
      </c>
      <c r="E443" s="242">
        <v>1</v>
      </c>
      <c r="F443" s="156" t="s">
        <v>707</v>
      </c>
      <c r="G443" s="241"/>
      <c r="H443" s="241">
        <v>505.81</v>
      </c>
      <c r="I443" s="234">
        <f t="shared" si="8"/>
        <v>505.81</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404</v>
      </c>
      <c r="B444" s="244" t="s">
        <v>387</v>
      </c>
      <c r="C444" s="243" t="s">
        <v>377</v>
      </c>
      <c r="D444" s="243" t="s">
        <v>280</v>
      </c>
      <c r="E444" s="242">
        <v>1</v>
      </c>
      <c r="F444" s="157" t="s">
        <v>708</v>
      </c>
      <c r="G444" s="241"/>
      <c r="H444" s="241">
        <v>505.81</v>
      </c>
      <c r="I444" s="234">
        <f t="shared" si="8"/>
        <v>505.81</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404</v>
      </c>
      <c r="B445" s="244" t="s">
        <v>387</v>
      </c>
      <c r="C445" s="243" t="s">
        <v>377</v>
      </c>
      <c r="D445" s="243" t="s">
        <v>280</v>
      </c>
      <c r="E445" s="242">
        <v>1</v>
      </c>
      <c r="F445" s="156" t="s">
        <v>709</v>
      </c>
      <c r="G445" s="241"/>
      <c r="H445" s="241">
        <v>505.81</v>
      </c>
      <c r="I445" s="234">
        <f t="shared" si="8"/>
        <v>505.81</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404</v>
      </c>
      <c r="B446" s="244" t="s">
        <v>387</v>
      </c>
      <c r="C446" s="243" t="s">
        <v>377</v>
      </c>
      <c r="D446" s="243" t="s">
        <v>280</v>
      </c>
      <c r="E446" s="242">
        <v>1</v>
      </c>
      <c r="F446" s="157" t="s">
        <v>690</v>
      </c>
      <c r="G446" s="241"/>
      <c r="H446" s="241">
        <v>505.81</v>
      </c>
      <c r="I446" s="234">
        <f t="shared" si="8"/>
        <v>505.81</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404</v>
      </c>
      <c r="B447" s="244" t="s">
        <v>387</v>
      </c>
      <c r="C447" s="243" t="s">
        <v>377</v>
      </c>
      <c r="D447" s="243" t="s">
        <v>280</v>
      </c>
      <c r="E447" s="242">
        <v>1</v>
      </c>
      <c r="F447" s="157" t="s">
        <v>711</v>
      </c>
      <c r="G447" s="241"/>
      <c r="H447" s="241">
        <v>505.81</v>
      </c>
      <c r="I447" s="234">
        <f t="shared" si="8"/>
        <v>505.81</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386</v>
      </c>
      <c r="B448" s="244" t="s">
        <v>102</v>
      </c>
      <c r="C448" s="243" t="s">
        <v>377</v>
      </c>
      <c r="D448" s="243" t="s">
        <v>280</v>
      </c>
      <c r="E448" s="242">
        <v>1</v>
      </c>
      <c r="F448" s="157" t="s">
        <v>712</v>
      </c>
      <c r="G448" s="241"/>
      <c r="H448" s="241">
        <v>465.35</v>
      </c>
      <c r="I448" s="234">
        <f t="shared" si="8"/>
        <v>465.35</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386</v>
      </c>
      <c r="B449" s="244" t="s">
        <v>102</v>
      </c>
      <c r="C449" s="243" t="s">
        <v>377</v>
      </c>
      <c r="D449" s="243" t="s">
        <v>280</v>
      </c>
      <c r="E449" s="242">
        <v>1</v>
      </c>
      <c r="F449" s="157" t="s">
        <v>713</v>
      </c>
      <c r="G449" s="241"/>
      <c r="H449" s="241">
        <v>465.35</v>
      </c>
      <c r="I449" s="234">
        <f t="shared" si="8"/>
        <v>465.35</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386</v>
      </c>
      <c r="B450" s="244" t="s">
        <v>102</v>
      </c>
      <c r="C450" s="243" t="s">
        <v>377</v>
      </c>
      <c r="D450" s="243" t="s">
        <v>280</v>
      </c>
      <c r="E450" s="242">
        <v>1</v>
      </c>
      <c r="F450" s="157" t="s">
        <v>696</v>
      </c>
      <c r="G450" s="241"/>
      <c r="H450" s="241">
        <v>465.35</v>
      </c>
      <c r="I450" s="234">
        <f t="shared" si="8"/>
        <v>465.35</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386</v>
      </c>
      <c r="B451" s="244" t="s">
        <v>102</v>
      </c>
      <c r="C451" s="243" t="s">
        <v>377</v>
      </c>
      <c r="D451" s="243" t="s">
        <v>280</v>
      </c>
      <c r="E451" s="242">
        <v>1</v>
      </c>
      <c r="F451" s="157" t="s">
        <v>715</v>
      </c>
      <c r="G451" s="241"/>
      <c r="H451" s="241">
        <v>465.35</v>
      </c>
      <c r="I451" s="234">
        <f t="shared" si="8"/>
        <v>465.35</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386</v>
      </c>
      <c r="B452" s="244" t="s">
        <v>102</v>
      </c>
      <c r="C452" s="243" t="s">
        <v>377</v>
      </c>
      <c r="D452" s="243" t="s">
        <v>280</v>
      </c>
      <c r="E452" s="242">
        <v>1</v>
      </c>
      <c r="F452" s="157" t="s">
        <v>716</v>
      </c>
      <c r="G452" s="241"/>
      <c r="H452" s="241">
        <v>465.35</v>
      </c>
      <c r="I452" s="234">
        <f t="shared" si="8"/>
        <v>465.35</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386</v>
      </c>
      <c r="B453" s="244" t="s">
        <v>102</v>
      </c>
      <c r="C453" s="243" t="s">
        <v>377</v>
      </c>
      <c r="D453" s="243" t="s">
        <v>280</v>
      </c>
      <c r="E453" s="242">
        <v>1</v>
      </c>
      <c r="F453" s="157" t="s">
        <v>1024</v>
      </c>
      <c r="G453" s="241"/>
      <c r="H453" s="241">
        <v>465.35</v>
      </c>
      <c r="I453" s="234">
        <f t="shared" si="8"/>
        <v>465.35</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244" t="s">
        <v>104</v>
      </c>
      <c r="C454" s="243" t="s">
        <v>377</v>
      </c>
      <c r="D454" s="243" t="s">
        <v>280</v>
      </c>
      <c r="E454" s="242">
        <v>1</v>
      </c>
      <c r="F454" s="157" t="s">
        <v>718</v>
      </c>
      <c r="G454" s="241"/>
      <c r="H454" s="241">
        <v>364.17</v>
      </c>
      <c r="I454" s="234">
        <f t="shared" si="8"/>
        <v>364.17</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244" t="s">
        <v>104</v>
      </c>
      <c r="C455" s="243" t="s">
        <v>377</v>
      </c>
      <c r="D455" s="243" t="s">
        <v>280</v>
      </c>
      <c r="E455" s="242">
        <v>1</v>
      </c>
      <c r="F455" s="151" t="s">
        <v>719</v>
      </c>
      <c r="G455" s="241"/>
      <c r="H455" s="241">
        <v>364.17</v>
      </c>
      <c r="I455" s="234">
        <f t="shared" si="8"/>
        <v>364.17</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385</v>
      </c>
      <c r="B456" s="244" t="s">
        <v>104</v>
      </c>
      <c r="C456" s="243" t="s">
        <v>377</v>
      </c>
      <c r="D456" s="243" t="s">
        <v>280</v>
      </c>
      <c r="E456" s="242">
        <v>1</v>
      </c>
      <c r="F456" s="156" t="s">
        <v>700</v>
      </c>
      <c r="G456" s="241"/>
      <c r="H456" s="241">
        <v>364.17</v>
      </c>
      <c r="I456" s="234">
        <f t="shared" ref="I456:I519" si="9">SUM(G456:H456)</f>
        <v>364.17</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385</v>
      </c>
      <c r="B457" s="244" t="s">
        <v>104</v>
      </c>
      <c r="C457" s="243" t="s">
        <v>377</v>
      </c>
      <c r="D457" s="243" t="s">
        <v>280</v>
      </c>
      <c r="E457" s="242">
        <v>1</v>
      </c>
      <c r="F457" s="157" t="s">
        <v>1052</v>
      </c>
      <c r="G457" s="241"/>
      <c r="H457" s="241">
        <v>364.17</v>
      </c>
      <c r="I457" s="234">
        <f t="shared" si="9"/>
        <v>364.17</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385</v>
      </c>
      <c r="B458" s="244" t="s">
        <v>104</v>
      </c>
      <c r="C458" s="243" t="s">
        <v>377</v>
      </c>
      <c r="D458" s="243" t="s">
        <v>280</v>
      </c>
      <c r="E458" s="242">
        <v>1</v>
      </c>
      <c r="F458" s="157" t="s">
        <v>722</v>
      </c>
      <c r="G458" s="241"/>
      <c r="H458" s="241">
        <v>364.17</v>
      </c>
      <c r="I458" s="234">
        <f t="shared" si="9"/>
        <v>364.17</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385</v>
      </c>
      <c r="B459" s="244" t="s">
        <v>104</v>
      </c>
      <c r="C459" s="243" t="s">
        <v>377</v>
      </c>
      <c r="D459" s="243" t="s">
        <v>280</v>
      </c>
      <c r="E459" s="242">
        <v>1</v>
      </c>
      <c r="F459" s="157" t="s">
        <v>723</v>
      </c>
      <c r="G459" s="241"/>
      <c r="H459" s="241">
        <v>364.17</v>
      </c>
      <c r="I459" s="234">
        <f t="shared" si="9"/>
        <v>364.17</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385</v>
      </c>
      <c r="B460" s="244" t="s">
        <v>104</v>
      </c>
      <c r="C460" s="243" t="s">
        <v>377</v>
      </c>
      <c r="D460" s="243" t="s">
        <v>280</v>
      </c>
      <c r="E460" s="242">
        <v>1</v>
      </c>
      <c r="F460" s="173" t="s">
        <v>941</v>
      </c>
      <c r="G460" s="241"/>
      <c r="H460" s="241">
        <v>364.17</v>
      </c>
      <c r="I460" s="234">
        <f t="shared" si="9"/>
        <v>364.17</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674</v>
      </c>
      <c r="B461" s="244" t="s">
        <v>94</v>
      </c>
      <c r="C461" s="243" t="s">
        <v>377</v>
      </c>
      <c r="D461" s="243" t="s">
        <v>280</v>
      </c>
      <c r="E461" s="242">
        <v>1</v>
      </c>
      <c r="F461" s="157" t="s">
        <v>724</v>
      </c>
      <c r="G461" s="241"/>
      <c r="H461" s="241">
        <v>1392.8</v>
      </c>
      <c r="I461" s="234">
        <f t="shared" si="9"/>
        <v>1392.8</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383</v>
      </c>
      <c r="B462" s="244" t="s">
        <v>388</v>
      </c>
      <c r="C462" s="243" t="s">
        <v>377</v>
      </c>
      <c r="D462" s="243" t="s">
        <v>280</v>
      </c>
      <c r="E462" s="242">
        <v>1</v>
      </c>
      <c r="F462" s="157" t="s">
        <v>725</v>
      </c>
      <c r="G462" s="241"/>
      <c r="H462" s="241">
        <v>849.76</v>
      </c>
      <c r="I462" s="234">
        <f t="shared" si="9"/>
        <v>849.76</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383</v>
      </c>
      <c r="B463" s="244" t="s">
        <v>388</v>
      </c>
      <c r="C463" s="243" t="s">
        <v>377</v>
      </c>
      <c r="D463" s="243" t="s">
        <v>280</v>
      </c>
      <c r="E463" s="242">
        <v>1</v>
      </c>
      <c r="F463" s="157" t="s">
        <v>726</v>
      </c>
      <c r="G463" s="241"/>
      <c r="H463" s="241">
        <v>849.76</v>
      </c>
      <c r="I463" s="234">
        <f t="shared" si="9"/>
        <v>849.76</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384</v>
      </c>
      <c r="B464" s="244" t="s">
        <v>98</v>
      </c>
      <c r="C464" s="243" t="s">
        <v>377</v>
      </c>
      <c r="D464" s="243" t="s">
        <v>280</v>
      </c>
      <c r="E464" s="242">
        <v>1</v>
      </c>
      <c r="F464" s="157" t="s">
        <v>727</v>
      </c>
      <c r="G464" s="241"/>
      <c r="H464" s="241">
        <v>566.5</v>
      </c>
      <c r="I464" s="234">
        <f t="shared" si="9"/>
        <v>566.5</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384</v>
      </c>
      <c r="B465" s="244" t="s">
        <v>98</v>
      </c>
      <c r="C465" s="243" t="s">
        <v>377</v>
      </c>
      <c r="D465" s="243" t="s">
        <v>280</v>
      </c>
      <c r="E465" s="242">
        <v>1</v>
      </c>
      <c r="F465" s="157" t="s">
        <v>932</v>
      </c>
      <c r="G465" s="241"/>
      <c r="H465" s="241">
        <v>566.5</v>
      </c>
      <c r="I465" s="234">
        <f t="shared" si="9"/>
        <v>566.5</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384</v>
      </c>
      <c r="B466" s="244" t="s">
        <v>98</v>
      </c>
      <c r="C466" s="243" t="s">
        <v>377</v>
      </c>
      <c r="D466" s="243" t="s">
        <v>280</v>
      </c>
      <c r="E466" s="242">
        <v>1</v>
      </c>
      <c r="F466" s="157" t="s">
        <v>728</v>
      </c>
      <c r="G466" s="241"/>
      <c r="H466" s="241">
        <v>566.5</v>
      </c>
      <c r="I466" s="234">
        <f t="shared" si="9"/>
        <v>566.5</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244" t="s">
        <v>387</v>
      </c>
      <c r="C467" s="243" t="s">
        <v>377</v>
      </c>
      <c r="D467" s="243" t="s">
        <v>280</v>
      </c>
      <c r="E467" s="242">
        <v>1</v>
      </c>
      <c r="F467" s="158" t="s">
        <v>983</v>
      </c>
      <c r="G467" s="241"/>
      <c r="H467" s="241">
        <v>505.81</v>
      </c>
      <c r="I467" s="234">
        <f t="shared" si="9"/>
        <v>505.81</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244" t="s">
        <v>387</v>
      </c>
      <c r="C468" s="243" t="s">
        <v>377</v>
      </c>
      <c r="D468" s="243" t="s">
        <v>280</v>
      </c>
      <c r="E468" s="242">
        <v>1</v>
      </c>
      <c r="F468" s="157" t="s">
        <v>729</v>
      </c>
      <c r="G468" s="241"/>
      <c r="H468" s="241">
        <v>505.81</v>
      </c>
      <c r="I468" s="234">
        <f t="shared" si="9"/>
        <v>505.81</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404</v>
      </c>
      <c r="B469" s="244" t="s">
        <v>387</v>
      </c>
      <c r="C469" s="243" t="s">
        <v>377</v>
      </c>
      <c r="D469" s="243" t="s">
        <v>280</v>
      </c>
      <c r="E469" s="242">
        <v>1</v>
      </c>
      <c r="F469" s="156" t="s">
        <v>730</v>
      </c>
      <c r="G469" s="241"/>
      <c r="H469" s="241">
        <v>505.81</v>
      </c>
      <c r="I469" s="234">
        <f t="shared" si="9"/>
        <v>505.81</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404</v>
      </c>
      <c r="B470" s="244" t="s">
        <v>387</v>
      </c>
      <c r="C470" s="243" t="s">
        <v>377</v>
      </c>
      <c r="D470" s="243" t="s">
        <v>280</v>
      </c>
      <c r="E470" s="242">
        <v>1</v>
      </c>
      <c r="F470" s="157" t="s">
        <v>731</v>
      </c>
      <c r="G470" s="241"/>
      <c r="H470" s="241">
        <v>505.81</v>
      </c>
      <c r="I470" s="234">
        <f t="shared" si="9"/>
        <v>505.81</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404</v>
      </c>
      <c r="B471" s="244" t="s">
        <v>387</v>
      </c>
      <c r="C471" s="243" t="s">
        <v>377</v>
      </c>
      <c r="D471" s="243" t="s">
        <v>280</v>
      </c>
      <c r="E471" s="242">
        <v>1</v>
      </c>
      <c r="F471" s="157" t="s">
        <v>732</v>
      </c>
      <c r="G471" s="241"/>
      <c r="H471" s="241">
        <v>505.81</v>
      </c>
      <c r="I471" s="234">
        <f t="shared" si="9"/>
        <v>505.81</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404</v>
      </c>
      <c r="B472" s="244" t="s">
        <v>387</v>
      </c>
      <c r="C472" s="243" t="s">
        <v>377</v>
      </c>
      <c r="D472" s="243" t="s">
        <v>280</v>
      </c>
      <c r="E472" s="242">
        <v>1</v>
      </c>
      <c r="F472" s="157" t="s">
        <v>733</v>
      </c>
      <c r="G472" s="241"/>
      <c r="H472" s="241">
        <v>505.81</v>
      </c>
      <c r="I472" s="234">
        <f t="shared" si="9"/>
        <v>505.81</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404</v>
      </c>
      <c r="B473" s="244" t="s">
        <v>387</v>
      </c>
      <c r="C473" s="243" t="s">
        <v>377</v>
      </c>
      <c r="D473" s="243" t="s">
        <v>280</v>
      </c>
      <c r="E473" s="242">
        <v>1</v>
      </c>
      <c r="F473" s="157" t="s">
        <v>734</v>
      </c>
      <c r="G473" s="241"/>
      <c r="H473" s="241">
        <v>505.81</v>
      </c>
      <c r="I473" s="234">
        <f t="shared" si="9"/>
        <v>505.81</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386</v>
      </c>
      <c r="B474" s="244" t="s">
        <v>102</v>
      </c>
      <c r="C474" s="243" t="s">
        <v>377</v>
      </c>
      <c r="D474" s="243" t="s">
        <v>280</v>
      </c>
      <c r="E474" s="242">
        <v>1</v>
      </c>
      <c r="F474" s="157" t="s">
        <v>735</v>
      </c>
      <c r="G474" s="241"/>
      <c r="H474" s="241">
        <v>465.35</v>
      </c>
      <c r="I474" s="234">
        <f t="shared" si="9"/>
        <v>465.35</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386</v>
      </c>
      <c r="B475" s="244" t="s">
        <v>102</v>
      </c>
      <c r="C475" s="243" t="s">
        <v>377</v>
      </c>
      <c r="D475" s="243" t="s">
        <v>280</v>
      </c>
      <c r="E475" s="242">
        <v>1</v>
      </c>
      <c r="F475" s="157" t="s">
        <v>736</v>
      </c>
      <c r="G475" s="241"/>
      <c r="H475" s="241">
        <v>465.35</v>
      </c>
      <c r="I475" s="234">
        <f t="shared" si="9"/>
        <v>465.35</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386</v>
      </c>
      <c r="B476" s="244" t="s">
        <v>102</v>
      </c>
      <c r="C476" s="243" t="s">
        <v>377</v>
      </c>
      <c r="D476" s="243" t="s">
        <v>280</v>
      </c>
      <c r="E476" s="242">
        <v>1</v>
      </c>
      <c r="F476" s="157" t="s">
        <v>737</v>
      </c>
      <c r="G476" s="241"/>
      <c r="H476" s="241">
        <v>465.35</v>
      </c>
      <c r="I476" s="234">
        <f t="shared" si="9"/>
        <v>465.35</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386</v>
      </c>
      <c r="B477" s="244" t="s">
        <v>102</v>
      </c>
      <c r="C477" s="243" t="s">
        <v>377</v>
      </c>
      <c r="D477" s="243" t="s">
        <v>280</v>
      </c>
      <c r="E477" s="242">
        <v>1</v>
      </c>
      <c r="F477" s="157" t="s">
        <v>738</v>
      </c>
      <c r="G477" s="241"/>
      <c r="H477" s="241">
        <v>465.35</v>
      </c>
      <c r="I477" s="234">
        <f t="shared" si="9"/>
        <v>465.35</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386</v>
      </c>
      <c r="B478" s="244" t="s">
        <v>102</v>
      </c>
      <c r="C478" s="243" t="s">
        <v>377</v>
      </c>
      <c r="D478" s="243" t="s">
        <v>280</v>
      </c>
      <c r="E478" s="242">
        <v>1</v>
      </c>
      <c r="F478" s="157" t="s">
        <v>739</v>
      </c>
      <c r="G478" s="241"/>
      <c r="H478" s="241">
        <v>465.35</v>
      </c>
      <c r="I478" s="234">
        <f t="shared" si="9"/>
        <v>465.35</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386</v>
      </c>
      <c r="B479" s="244" t="s">
        <v>102</v>
      </c>
      <c r="C479" s="243" t="s">
        <v>377</v>
      </c>
      <c r="D479" s="243" t="s">
        <v>280</v>
      </c>
      <c r="E479" s="242">
        <v>1</v>
      </c>
      <c r="F479" s="158" t="s">
        <v>982</v>
      </c>
      <c r="G479" s="241"/>
      <c r="H479" s="241">
        <v>465.35</v>
      </c>
      <c r="I479" s="234">
        <f t="shared" si="9"/>
        <v>465.35</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385</v>
      </c>
      <c r="B480" s="244" t="s">
        <v>104</v>
      </c>
      <c r="C480" s="243" t="s">
        <v>377</v>
      </c>
      <c r="D480" s="243" t="s">
        <v>280</v>
      </c>
      <c r="E480" s="242">
        <v>1</v>
      </c>
      <c r="F480" s="157" t="s">
        <v>740</v>
      </c>
      <c r="G480" s="241"/>
      <c r="H480" s="241">
        <v>364.17</v>
      </c>
      <c r="I480" s="234">
        <f t="shared" si="9"/>
        <v>364.17</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385</v>
      </c>
      <c r="B481" s="244" t="s">
        <v>104</v>
      </c>
      <c r="C481" s="243" t="s">
        <v>377</v>
      </c>
      <c r="D481" s="243" t="s">
        <v>280</v>
      </c>
      <c r="E481" s="242">
        <v>1</v>
      </c>
      <c r="F481" s="157" t="s">
        <v>741</v>
      </c>
      <c r="G481" s="241"/>
      <c r="H481" s="241">
        <v>364.17</v>
      </c>
      <c r="I481" s="234">
        <f t="shared" si="9"/>
        <v>364.17</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385</v>
      </c>
      <c r="B482" s="244" t="s">
        <v>104</v>
      </c>
      <c r="C482" s="243" t="s">
        <v>377</v>
      </c>
      <c r="D482" s="243" t="s">
        <v>280</v>
      </c>
      <c r="E482" s="242">
        <v>1</v>
      </c>
      <c r="F482" s="157" t="s">
        <v>742</v>
      </c>
      <c r="G482" s="241"/>
      <c r="H482" s="241">
        <v>364.17</v>
      </c>
      <c r="I482" s="234">
        <f t="shared" si="9"/>
        <v>364.17</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383</v>
      </c>
      <c r="B483" s="244" t="s">
        <v>388</v>
      </c>
      <c r="C483" s="243" t="s">
        <v>284</v>
      </c>
      <c r="D483" s="243" t="s">
        <v>280</v>
      </c>
      <c r="E483" s="242">
        <v>1</v>
      </c>
      <c r="F483" s="157" t="s">
        <v>751</v>
      </c>
      <c r="G483" s="241"/>
      <c r="H483" s="241">
        <v>849.76</v>
      </c>
      <c r="I483" s="234">
        <f t="shared" si="9"/>
        <v>849.76</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743</v>
      </c>
      <c r="B484" s="244" t="s">
        <v>94</v>
      </c>
      <c r="C484" s="243" t="s">
        <v>284</v>
      </c>
      <c r="D484" s="243" t="s">
        <v>280</v>
      </c>
      <c r="E484" s="242">
        <v>1</v>
      </c>
      <c r="F484" s="158" t="s">
        <v>752</v>
      </c>
      <c r="G484" s="241"/>
      <c r="H484" s="241">
        <v>1392.8</v>
      </c>
      <c r="I484" s="234">
        <f t="shared" si="9"/>
        <v>1392.8</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383</v>
      </c>
      <c r="B485" s="244" t="s">
        <v>388</v>
      </c>
      <c r="C485" s="243" t="s">
        <v>284</v>
      </c>
      <c r="D485" s="243" t="s">
        <v>280</v>
      </c>
      <c r="E485" s="242">
        <v>1</v>
      </c>
      <c r="F485" s="157" t="s">
        <v>753</v>
      </c>
      <c r="G485" s="241"/>
      <c r="H485" s="241">
        <v>849.76</v>
      </c>
      <c r="I485" s="234">
        <f t="shared" si="9"/>
        <v>849.76</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744</v>
      </c>
      <c r="B486" s="244" t="s">
        <v>94</v>
      </c>
      <c r="C486" s="243" t="s">
        <v>284</v>
      </c>
      <c r="D486" s="243" t="s">
        <v>280</v>
      </c>
      <c r="E486" s="242">
        <v>1</v>
      </c>
      <c r="F486" s="151" t="s">
        <v>1064</v>
      </c>
      <c r="G486" s="241"/>
      <c r="H486" s="241">
        <v>1392.8</v>
      </c>
      <c r="I486" s="234">
        <f t="shared" si="9"/>
        <v>1392.8</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383</v>
      </c>
      <c r="B487" s="244" t="s">
        <v>388</v>
      </c>
      <c r="C487" s="243" t="s">
        <v>284</v>
      </c>
      <c r="D487" s="243" t="s">
        <v>280</v>
      </c>
      <c r="E487" s="242">
        <v>1</v>
      </c>
      <c r="F487" s="157" t="s">
        <v>940</v>
      </c>
      <c r="G487" s="241"/>
      <c r="H487" s="241">
        <v>849.76</v>
      </c>
      <c r="I487" s="234">
        <f t="shared" si="9"/>
        <v>849.76</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244" t="s">
        <v>98</v>
      </c>
      <c r="C488" s="243" t="s">
        <v>284</v>
      </c>
      <c r="D488" s="243" t="s">
        <v>280</v>
      </c>
      <c r="E488" s="242">
        <v>1</v>
      </c>
      <c r="F488" s="182" t="s">
        <v>1001</v>
      </c>
      <c r="G488" s="241"/>
      <c r="H488" s="241">
        <v>566.5</v>
      </c>
      <c r="I488" s="234">
        <f t="shared" si="9"/>
        <v>566.5</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244" t="s">
        <v>98</v>
      </c>
      <c r="C489" s="243" t="s">
        <v>284</v>
      </c>
      <c r="D489" s="243" t="s">
        <v>280</v>
      </c>
      <c r="E489" s="242">
        <v>1</v>
      </c>
      <c r="F489" s="156" t="s">
        <v>756</v>
      </c>
      <c r="G489" s="241"/>
      <c r="H489" s="241">
        <v>566.5</v>
      </c>
      <c r="I489" s="234">
        <f t="shared" si="9"/>
        <v>566.5</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384</v>
      </c>
      <c r="B490" s="244" t="s">
        <v>98</v>
      </c>
      <c r="C490" s="243" t="s">
        <v>284</v>
      </c>
      <c r="D490" s="243" t="s">
        <v>280</v>
      </c>
      <c r="E490" s="242">
        <v>1</v>
      </c>
      <c r="F490" s="157" t="s">
        <v>757</v>
      </c>
      <c r="G490" s="241"/>
      <c r="H490" s="241">
        <v>566.5</v>
      </c>
      <c r="I490" s="234">
        <f t="shared" si="9"/>
        <v>566.5</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384</v>
      </c>
      <c r="B491" s="244" t="s">
        <v>98</v>
      </c>
      <c r="C491" s="243" t="s">
        <v>284</v>
      </c>
      <c r="D491" s="243" t="s">
        <v>280</v>
      </c>
      <c r="E491" s="242">
        <v>1</v>
      </c>
      <c r="F491" s="157" t="s">
        <v>758</v>
      </c>
      <c r="G491" s="241"/>
      <c r="H491" s="241">
        <v>566.5</v>
      </c>
      <c r="I491" s="234">
        <f t="shared" si="9"/>
        <v>566.5</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244" t="s">
        <v>98</v>
      </c>
      <c r="C492" s="243" t="s">
        <v>284</v>
      </c>
      <c r="D492" s="243" t="s">
        <v>280</v>
      </c>
      <c r="E492" s="242">
        <v>1</v>
      </c>
      <c r="F492" s="157" t="s">
        <v>1023</v>
      </c>
      <c r="G492" s="241"/>
      <c r="H492" s="241">
        <v>566.5</v>
      </c>
      <c r="I492" s="234">
        <f t="shared" si="9"/>
        <v>566.5</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244" t="s">
        <v>98</v>
      </c>
      <c r="C493" s="243" t="s">
        <v>284</v>
      </c>
      <c r="D493" s="243" t="s">
        <v>280</v>
      </c>
      <c r="E493" s="242">
        <v>1</v>
      </c>
      <c r="F493" s="157" t="s">
        <v>759</v>
      </c>
      <c r="G493" s="241"/>
      <c r="H493" s="241">
        <v>566.5</v>
      </c>
      <c r="I493" s="234">
        <f t="shared" si="9"/>
        <v>566.5</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384</v>
      </c>
      <c r="B494" s="244" t="s">
        <v>98</v>
      </c>
      <c r="C494" s="243" t="s">
        <v>284</v>
      </c>
      <c r="D494" s="243" t="s">
        <v>280</v>
      </c>
      <c r="E494" s="242">
        <v>1</v>
      </c>
      <c r="F494" s="156" t="s">
        <v>760</v>
      </c>
      <c r="G494" s="241"/>
      <c r="H494" s="241">
        <v>566.5</v>
      </c>
      <c r="I494" s="234">
        <f t="shared" si="9"/>
        <v>566.5</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745</v>
      </c>
      <c r="B495" s="244" t="s">
        <v>94</v>
      </c>
      <c r="C495" s="243" t="s">
        <v>284</v>
      </c>
      <c r="D495" s="243" t="s">
        <v>280</v>
      </c>
      <c r="E495" s="242">
        <v>1</v>
      </c>
      <c r="F495" s="158" t="s">
        <v>981</v>
      </c>
      <c r="G495" s="241"/>
      <c r="H495" s="241">
        <v>1392.8</v>
      </c>
      <c r="I495" s="234">
        <f t="shared" si="9"/>
        <v>1392.8</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383</v>
      </c>
      <c r="B496" s="244" t="s">
        <v>388</v>
      </c>
      <c r="C496" s="243" t="s">
        <v>284</v>
      </c>
      <c r="D496" s="243" t="s">
        <v>280</v>
      </c>
      <c r="E496" s="242">
        <v>1</v>
      </c>
      <c r="F496" s="151" t="s">
        <v>935</v>
      </c>
      <c r="G496" s="241"/>
      <c r="H496" s="241">
        <v>849.76</v>
      </c>
      <c r="I496" s="234">
        <f t="shared" si="9"/>
        <v>849.76</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384</v>
      </c>
      <c r="B497" s="244" t="s">
        <v>98</v>
      </c>
      <c r="C497" s="243" t="s">
        <v>284</v>
      </c>
      <c r="D497" s="243" t="s">
        <v>280</v>
      </c>
      <c r="E497" s="242">
        <v>1</v>
      </c>
      <c r="F497" s="158" t="s">
        <v>1063</v>
      </c>
      <c r="G497" s="241"/>
      <c r="H497" s="241">
        <v>566.5</v>
      </c>
      <c r="I497" s="234">
        <f t="shared" si="9"/>
        <v>566.5</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384</v>
      </c>
      <c r="B498" s="244" t="s">
        <v>98</v>
      </c>
      <c r="C498" s="243" t="s">
        <v>284</v>
      </c>
      <c r="D498" s="243" t="s">
        <v>280</v>
      </c>
      <c r="E498" s="242">
        <v>1</v>
      </c>
      <c r="F498" s="158" t="s">
        <v>762</v>
      </c>
      <c r="G498" s="241"/>
      <c r="H498" s="241">
        <v>566.5</v>
      </c>
      <c r="I498" s="234">
        <f t="shared" si="9"/>
        <v>566.5</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746</v>
      </c>
      <c r="B499" s="244" t="s">
        <v>94</v>
      </c>
      <c r="C499" s="243" t="s">
        <v>284</v>
      </c>
      <c r="D499" s="243" t="s">
        <v>280</v>
      </c>
      <c r="E499" s="242">
        <v>1</v>
      </c>
      <c r="F499" s="157" t="s">
        <v>763</v>
      </c>
      <c r="G499" s="241"/>
      <c r="H499" s="241">
        <v>1392.8</v>
      </c>
      <c r="I499" s="234">
        <f t="shared" si="9"/>
        <v>1392.8</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383</v>
      </c>
      <c r="B500" s="244" t="s">
        <v>388</v>
      </c>
      <c r="C500" s="243" t="s">
        <v>284</v>
      </c>
      <c r="D500" s="243" t="s">
        <v>280</v>
      </c>
      <c r="E500" s="242">
        <v>1</v>
      </c>
      <c r="F500" s="157" t="s">
        <v>764</v>
      </c>
      <c r="G500" s="241"/>
      <c r="H500" s="241">
        <v>849.76</v>
      </c>
      <c r="I500" s="234">
        <f t="shared" si="9"/>
        <v>849.76</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384</v>
      </c>
      <c r="B501" s="244" t="s">
        <v>98</v>
      </c>
      <c r="C501" s="243" t="s">
        <v>284</v>
      </c>
      <c r="D501" s="243" t="s">
        <v>280</v>
      </c>
      <c r="E501" s="242">
        <v>1</v>
      </c>
      <c r="F501" s="156" t="s">
        <v>765</v>
      </c>
      <c r="G501" s="241"/>
      <c r="H501" s="241">
        <v>566.5</v>
      </c>
      <c r="I501" s="234">
        <f t="shared" si="9"/>
        <v>566.5</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384</v>
      </c>
      <c r="B502" s="244" t="s">
        <v>98</v>
      </c>
      <c r="C502" s="243" t="s">
        <v>284</v>
      </c>
      <c r="D502" s="243" t="s">
        <v>280</v>
      </c>
      <c r="E502" s="242">
        <v>1</v>
      </c>
      <c r="F502" s="157" t="s">
        <v>766</v>
      </c>
      <c r="G502" s="241"/>
      <c r="H502" s="241">
        <v>566.5</v>
      </c>
      <c r="I502" s="234">
        <f t="shared" si="9"/>
        <v>566.5</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747</v>
      </c>
      <c r="B503" s="244" t="s">
        <v>94</v>
      </c>
      <c r="C503" s="243" t="s">
        <v>284</v>
      </c>
      <c r="D503" s="243" t="s">
        <v>280</v>
      </c>
      <c r="E503" s="242">
        <v>1</v>
      </c>
      <c r="F503" s="157" t="s">
        <v>980</v>
      </c>
      <c r="G503" s="241"/>
      <c r="H503" s="241">
        <v>1392.8</v>
      </c>
      <c r="I503" s="234">
        <f t="shared" si="9"/>
        <v>1392.8</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55" t="s">
        <v>383</v>
      </c>
      <c r="B504" s="244" t="s">
        <v>388</v>
      </c>
      <c r="C504" s="243" t="s">
        <v>284</v>
      </c>
      <c r="D504" s="243" t="s">
        <v>280</v>
      </c>
      <c r="E504" s="242">
        <v>1</v>
      </c>
      <c r="F504" s="168" t="s">
        <v>979</v>
      </c>
      <c r="G504" s="241"/>
      <c r="H504" s="241">
        <v>849.76</v>
      </c>
      <c r="I504" s="234">
        <f t="shared" si="9"/>
        <v>849.76</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384</v>
      </c>
      <c r="B505" s="244" t="s">
        <v>98</v>
      </c>
      <c r="C505" s="243" t="s">
        <v>284</v>
      </c>
      <c r="D505" s="243" t="s">
        <v>280</v>
      </c>
      <c r="E505" s="242">
        <v>1</v>
      </c>
      <c r="F505" s="171" t="s">
        <v>769</v>
      </c>
      <c r="G505" s="241"/>
      <c r="H505" s="241">
        <v>566.5</v>
      </c>
      <c r="I505" s="234">
        <f t="shared" si="9"/>
        <v>566.5</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384</v>
      </c>
      <c r="B506" s="244" t="s">
        <v>98</v>
      </c>
      <c r="C506" s="243" t="s">
        <v>284</v>
      </c>
      <c r="D506" s="243" t="s">
        <v>280</v>
      </c>
      <c r="E506" s="242">
        <v>1</v>
      </c>
      <c r="F506" s="171" t="s">
        <v>978</v>
      </c>
      <c r="G506" s="241"/>
      <c r="H506" s="241">
        <v>566.5</v>
      </c>
      <c r="I506" s="234">
        <f t="shared" si="9"/>
        <v>566.5</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383</v>
      </c>
      <c r="B507" s="244" t="s">
        <v>388</v>
      </c>
      <c r="C507" s="243" t="s">
        <v>295</v>
      </c>
      <c r="D507" s="243" t="s">
        <v>280</v>
      </c>
      <c r="E507" s="242">
        <v>1</v>
      </c>
      <c r="F507" s="157" t="s">
        <v>771</v>
      </c>
      <c r="G507" s="241"/>
      <c r="H507" s="241">
        <v>849.76</v>
      </c>
      <c r="I507" s="234">
        <f t="shared" si="9"/>
        <v>849.76</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383</v>
      </c>
      <c r="B508" s="244" t="s">
        <v>388</v>
      </c>
      <c r="C508" s="243" t="s">
        <v>295</v>
      </c>
      <c r="D508" s="243" t="s">
        <v>280</v>
      </c>
      <c r="E508" s="242">
        <v>1</v>
      </c>
      <c r="F508" s="157" t="s">
        <v>772</v>
      </c>
      <c r="G508" s="241"/>
      <c r="H508" s="241">
        <v>849.76</v>
      </c>
      <c r="I508" s="234">
        <f t="shared" si="9"/>
        <v>849.76</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65" t="s">
        <v>383</v>
      </c>
      <c r="B509" s="244" t="s">
        <v>388</v>
      </c>
      <c r="C509" s="243" t="s">
        <v>295</v>
      </c>
      <c r="D509" s="243" t="s">
        <v>280</v>
      </c>
      <c r="E509" s="242">
        <v>1</v>
      </c>
      <c r="F509" s="151" t="s">
        <v>773</v>
      </c>
      <c r="G509" s="241"/>
      <c r="H509" s="241">
        <v>849.76</v>
      </c>
      <c r="I509" s="234">
        <f t="shared" si="9"/>
        <v>849.76</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748</v>
      </c>
      <c r="B510" s="244" t="s">
        <v>94</v>
      </c>
      <c r="C510" s="243" t="s">
        <v>295</v>
      </c>
      <c r="D510" s="243" t="s">
        <v>280</v>
      </c>
      <c r="E510" s="242">
        <v>1</v>
      </c>
      <c r="F510" s="158" t="s">
        <v>774</v>
      </c>
      <c r="G510" s="241"/>
      <c r="H510" s="241">
        <v>1392.8</v>
      </c>
      <c r="I510" s="234">
        <f t="shared" si="9"/>
        <v>1392.8</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749</v>
      </c>
      <c r="B511" s="244" t="s">
        <v>94</v>
      </c>
      <c r="C511" s="243" t="s">
        <v>295</v>
      </c>
      <c r="D511" s="243" t="s">
        <v>280</v>
      </c>
      <c r="E511" s="242">
        <v>1</v>
      </c>
      <c r="F511" s="157" t="s">
        <v>775</v>
      </c>
      <c r="G511" s="241"/>
      <c r="H511" s="241">
        <v>1392.8</v>
      </c>
      <c r="I511" s="234">
        <f t="shared" si="9"/>
        <v>1392.8</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750</v>
      </c>
      <c r="B512" s="244" t="s">
        <v>94</v>
      </c>
      <c r="C512" s="243" t="s">
        <v>295</v>
      </c>
      <c r="D512" s="243" t="s">
        <v>280</v>
      </c>
      <c r="E512" s="242">
        <v>1</v>
      </c>
      <c r="F512" s="157" t="s">
        <v>991</v>
      </c>
      <c r="G512" s="241"/>
      <c r="H512" s="241">
        <v>1392.8</v>
      </c>
      <c r="I512" s="234">
        <f t="shared" si="9"/>
        <v>1392.8</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749</v>
      </c>
      <c r="B513" s="244" t="s">
        <v>94</v>
      </c>
      <c r="C513" s="243" t="s">
        <v>287</v>
      </c>
      <c r="D513" s="243" t="s">
        <v>280</v>
      </c>
      <c r="E513" s="242">
        <v>1</v>
      </c>
      <c r="F513" s="157" t="s">
        <v>778</v>
      </c>
      <c r="G513" s="241"/>
      <c r="H513" s="241">
        <v>1392.8</v>
      </c>
      <c r="I513" s="234">
        <f t="shared" si="9"/>
        <v>1392.8</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244" t="s">
        <v>387</v>
      </c>
      <c r="C514" s="243" t="s">
        <v>287</v>
      </c>
      <c r="D514" s="243" t="s">
        <v>280</v>
      </c>
      <c r="E514" s="242">
        <v>1</v>
      </c>
      <c r="F514" s="158" t="s">
        <v>779</v>
      </c>
      <c r="G514" s="241"/>
      <c r="H514" s="241">
        <v>505.81</v>
      </c>
      <c r="I514" s="234">
        <f t="shared" si="9"/>
        <v>505.81</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244" t="s">
        <v>387</v>
      </c>
      <c r="C515" s="243" t="s">
        <v>287</v>
      </c>
      <c r="D515" s="243" t="s">
        <v>280</v>
      </c>
      <c r="E515" s="242">
        <v>1</v>
      </c>
      <c r="F515" s="158" t="s">
        <v>780</v>
      </c>
      <c r="G515" s="241"/>
      <c r="H515" s="241">
        <v>505.81</v>
      </c>
      <c r="I515" s="234">
        <f t="shared" si="9"/>
        <v>505.81</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777</v>
      </c>
      <c r="B516" s="244" t="s">
        <v>94</v>
      </c>
      <c r="C516" s="243" t="s">
        <v>287</v>
      </c>
      <c r="D516" s="243" t="s">
        <v>280</v>
      </c>
      <c r="E516" s="242">
        <v>1</v>
      </c>
      <c r="F516" s="157" t="s">
        <v>782</v>
      </c>
      <c r="G516" s="241"/>
      <c r="H516" s="241">
        <v>1392.8</v>
      </c>
      <c r="I516" s="234">
        <f t="shared" si="9"/>
        <v>1392.8</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404</v>
      </c>
      <c r="B517" s="244" t="s">
        <v>387</v>
      </c>
      <c r="C517" s="243" t="s">
        <v>287</v>
      </c>
      <c r="D517" s="243" t="s">
        <v>280</v>
      </c>
      <c r="E517" s="242">
        <v>1</v>
      </c>
      <c r="F517" s="157" t="s">
        <v>781</v>
      </c>
      <c r="G517" s="245"/>
      <c r="H517" s="241">
        <v>505.81</v>
      </c>
      <c r="I517" s="234">
        <f t="shared" si="9"/>
        <v>505.81</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404</v>
      </c>
      <c r="B518" s="244" t="s">
        <v>387</v>
      </c>
      <c r="C518" s="243" t="s">
        <v>371</v>
      </c>
      <c r="D518" s="243" t="s">
        <v>280</v>
      </c>
      <c r="E518" s="242">
        <v>1</v>
      </c>
      <c r="F518" s="158" t="s">
        <v>784</v>
      </c>
      <c r="G518" s="241"/>
      <c r="H518" s="241">
        <v>505.81</v>
      </c>
      <c r="I518" s="234">
        <f t="shared" si="9"/>
        <v>505.81</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404</v>
      </c>
      <c r="B519" s="244" t="s">
        <v>387</v>
      </c>
      <c r="C519" s="243" t="s">
        <v>371</v>
      </c>
      <c r="D519" s="243" t="s">
        <v>280</v>
      </c>
      <c r="E519" s="242">
        <v>1</v>
      </c>
      <c r="F519" s="157" t="s">
        <v>785</v>
      </c>
      <c r="G519" s="241"/>
      <c r="H519" s="241">
        <v>505.81</v>
      </c>
      <c r="I519" s="234">
        <f t="shared" si="9"/>
        <v>505.81</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404</v>
      </c>
      <c r="B520" s="244" t="s">
        <v>387</v>
      </c>
      <c r="C520" s="243" t="s">
        <v>371</v>
      </c>
      <c r="D520" s="243" t="s">
        <v>280</v>
      </c>
      <c r="E520" s="242">
        <v>1</v>
      </c>
      <c r="F520" s="158" t="s">
        <v>786</v>
      </c>
      <c r="G520" s="241"/>
      <c r="H520" s="241">
        <v>505.81</v>
      </c>
      <c r="I520" s="234">
        <f t="shared" ref="I520:I583" si="10">SUM(G520:H520)</f>
        <v>505.81</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383</v>
      </c>
      <c r="B521" s="244" t="s">
        <v>388</v>
      </c>
      <c r="C521" s="243" t="s">
        <v>371</v>
      </c>
      <c r="D521" s="243" t="s">
        <v>280</v>
      </c>
      <c r="E521" s="242">
        <v>1</v>
      </c>
      <c r="F521" s="157" t="s">
        <v>787</v>
      </c>
      <c r="G521" s="241"/>
      <c r="H521" s="241">
        <v>849.76</v>
      </c>
      <c r="I521" s="234">
        <f t="shared" si="10"/>
        <v>849.76</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383</v>
      </c>
      <c r="B522" s="244" t="s">
        <v>388</v>
      </c>
      <c r="C522" s="243" t="s">
        <v>371</v>
      </c>
      <c r="D522" s="243" t="s">
        <v>280</v>
      </c>
      <c r="E522" s="242">
        <v>1</v>
      </c>
      <c r="F522" s="157" t="s">
        <v>788</v>
      </c>
      <c r="G522" s="241"/>
      <c r="H522" s="241">
        <v>849.76</v>
      </c>
      <c r="I522" s="234">
        <f t="shared" si="10"/>
        <v>849.76</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383</v>
      </c>
      <c r="B523" s="244" t="s">
        <v>388</v>
      </c>
      <c r="C523" s="243" t="s">
        <v>371</v>
      </c>
      <c r="D523" s="243" t="s">
        <v>280</v>
      </c>
      <c r="E523" s="242">
        <v>1</v>
      </c>
      <c r="F523" s="157" t="s">
        <v>789</v>
      </c>
      <c r="G523" s="241"/>
      <c r="H523" s="241">
        <v>849.76</v>
      </c>
      <c r="I523" s="234">
        <f t="shared" si="10"/>
        <v>849.76</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244" t="s">
        <v>388</v>
      </c>
      <c r="C524" s="243" t="s">
        <v>371</v>
      </c>
      <c r="D524" s="243" t="s">
        <v>280</v>
      </c>
      <c r="E524" s="242">
        <v>1</v>
      </c>
      <c r="F524" s="157" t="s">
        <v>790</v>
      </c>
      <c r="G524" s="241"/>
      <c r="H524" s="241">
        <v>849.76</v>
      </c>
      <c r="I524" s="234">
        <f t="shared" si="10"/>
        <v>849.76</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244" t="s">
        <v>388</v>
      </c>
      <c r="C525" s="243" t="s">
        <v>371</v>
      </c>
      <c r="D525" s="243" t="s">
        <v>280</v>
      </c>
      <c r="E525" s="242">
        <v>1</v>
      </c>
      <c r="F525" s="158" t="s">
        <v>791</v>
      </c>
      <c r="G525" s="241"/>
      <c r="H525" s="241">
        <v>849.76</v>
      </c>
      <c r="I525" s="234">
        <f t="shared" si="10"/>
        <v>849.76</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386</v>
      </c>
      <c r="B526" s="244" t="s">
        <v>102</v>
      </c>
      <c r="C526" s="243" t="s">
        <v>371</v>
      </c>
      <c r="D526" s="243" t="s">
        <v>280</v>
      </c>
      <c r="E526" s="242">
        <v>1</v>
      </c>
      <c r="F526" s="157" t="s">
        <v>792</v>
      </c>
      <c r="G526" s="241"/>
      <c r="H526" s="241">
        <v>465.35</v>
      </c>
      <c r="I526" s="234">
        <f t="shared" si="10"/>
        <v>465.35</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386</v>
      </c>
      <c r="B527" s="244" t="s">
        <v>102</v>
      </c>
      <c r="C527" s="243" t="s">
        <v>371</v>
      </c>
      <c r="D527" s="243" t="s">
        <v>280</v>
      </c>
      <c r="E527" s="242">
        <v>1</v>
      </c>
      <c r="F527" s="157" t="s">
        <v>793</v>
      </c>
      <c r="G527" s="241"/>
      <c r="H527" s="241">
        <v>465.35</v>
      </c>
      <c r="I527" s="234">
        <f t="shared" si="10"/>
        <v>465.35</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783</v>
      </c>
      <c r="B528" s="244" t="s">
        <v>94</v>
      </c>
      <c r="C528" s="243" t="s">
        <v>371</v>
      </c>
      <c r="D528" s="243" t="s">
        <v>280</v>
      </c>
      <c r="E528" s="242">
        <v>1</v>
      </c>
      <c r="F528" s="158" t="s">
        <v>794</v>
      </c>
      <c r="G528" s="241"/>
      <c r="H528" s="241">
        <v>1392.8</v>
      </c>
      <c r="I528" s="234">
        <f t="shared" si="10"/>
        <v>1392.8</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383</v>
      </c>
      <c r="B529" s="244" t="s">
        <v>388</v>
      </c>
      <c r="C529" s="243" t="s">
        <v>371</v>
      </c>
      <c r="D529" s="243" t="s">
        <v>280</v>
      </c>
      <c r="E529" s="242">
        <v>1</v>
      </c>
      <c r="F529" s="168" t="s">
        <v>1062</v>
      </c>
      <c r="G529" s="241"/>
      <c r="H529" s="241">
        <v>849.76</v>
      </c>
      <c r="I529" s="234">
        <f t="shared" si="10"/>
        <v>849.76</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383</v>
      </c>
      <c r="B530" s="244" t="s">
        <v>388</v>
      </c>
      <c r="C530" s="243" t="s">
        <v>371</v>
      </c>
      <c r="D530" s="243" t="s">
        <v>280</v>
      </c>
      <c r="E530" s="242">
        <v>1</v>
      </c>
      <c r="F530" s="157" t="s">
        <v>796</v>
      </c>
      <c r="G530" s="241"/>
      <c r="H530" s="241">
        <v>849.76</v>
      </c>
      <c r="I530" s="234">
        <f t="shared" si="10"/>
        <v>849.76</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383</v>
      </c>
      <c r="B531" s="244" t="s">
        <v>388</v>
      </c>
      <c r="C531" s="243" t="s">
        <v>371</v>
      </c>
      <c r="D531" s="243" t="s">
        <v>280</v>
      </c>
      <c r="E531" s="242">
        <v>1</v>
      </c>
      <c r="F531" s="190" t="s">
        <v>797</v>
      </c>
      <c r="G531" s="241"/>
      <c r="H531" s="241">
        <v>849.76</v>
      </c>
      <c r="I531" s="234">
        <f t="shared" si="10"/>
        <v>849.76</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383</v>
      </c>
      <c r="B532" s="244" t="s">
        <v>388</v>
      </c>
      <c r="C532" s="243" t="s">
        <v>371</v>
      </c>
      <c r="D532" s="243" t="s">
        <v>280</v>
      </c>
      <c r="E532" s="242">
        <v>1</v>
      </c>
      <c r="F532" s="157" t="s">
        <v>1051</v>
      </c>
      <c r="G532" s="241"/>
      <c r="H532" s="241">
        <v>849.76</v>
      </c>
      <c r="I532" s="234">
        <f t="shared" si="10"/>
        <v>849.76</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383</v>
      </c>
      <c r="B533" s="244" t="s">
        <v>388</v>
      </c>
      <c r="C533" s="243" t="s">
        <v>371</v>
      </c>
      <c r="D533" s="243" t="s">
        <v>280</v>
      </c>
      <c r="E533" s="242">
        <v>1</v>
      </c>
      <c r="F533" s="157" t="s">
        <v>799</v>
      </c>
      <c r="G533" s="241"/>
      <c r="H533" s="241">
        <v>849.76</v>
      </c>
      <c r="I533" s="234">
        <f t="shared" si="10"/>
        <v>849.76</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244" t="s">
        <v>388</v>
      </c>
      <c r="C534" s="243" t="s">
        <v>371</v>
      </c>
      <c r="D534" s="243" t="s">
        <v>280</v>
      </c>
      <c r="E534" s="242">
        <v>1</v>
      </c>
      <c r="F534" s="157" t="s">
        <v>800</v>
      </c>
      <c r="G534" s="241"/>
      <c r="H534" s="241">
        <v>849.76</v>
      </c>
      <c r="I534" s="234">
        <f t="shared" si="10"/>
        <v>849.76</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404</v>
      </c>
      <c r="B535" s="244" t="s">
        <v>387</v>
      </c>
      <c r="C535" s="243" t="s">
        <v>371</v>
      </c>
      <c r="D535" s="243" t="s">
        <v>280</v>
      </c>
      <c r="E535" s="242">
        <v>1</v>
      </c>
      <c r="F535" s="158" t="s">
        <v>801</v>
      </c>
      <c r="G535" s="241"/>
      <c r="H535" s="241">
        <v>505.81</v>
      </c>
      <c r="I535" s="234">
        <f t="shared" si="10"/>
        <v>505.81</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404</v>
      </c>
      <c r="B536" s="244" t="s">
        <v>387</v>
      </c>
      <c r="C536" s="243" t="s">
        <v>371</v>
      </c>
      <c r="D536" s="243" t="s">
        <v>280</v>
      </c>
      <c r="E536" s="242">
        <v>1</v>
      </c>
      <c r="F536" s="157" t="s">
        <v>802</v>
      </c>
      <c r="G536" s="241"/>
      <c r="H536" s="241">
        <v>505.81</v>
      </c>
      <c r="I536" s="234">
        <f t="shared" si="10"/>
        <v>505.81</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386</v>
      </c>
      <c r="B537" s="244" t="s">
        <v>102</v>
      </c>
      <c r="C537" s="243" t="s">
        <v>371</v>
      </c>
      <c r="D537" s="243" t="s">
        <v>280</v>
      </c>
      <c r="E537" s="242">
        <v>1</v>
      </c>
      <c r="F537" s="157" t="s">
        <v>803</v>
      </c>
      <c r="G537" s="241"/>
      <c r="H537" s="241">
        <v>465.35</v>
      </c>
      <c r="I537" s="234">
        <f t="shared" si="10"/>
        <v>465.35</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804</v>
      </c>
      <c r="B538" s="244" t="s">
        <v>94</v>
      </c>
      <c r="C538" s="243" t="s">
        <v>293</v>
      </c>
      <c r="D538" s="243" t="s">
        <v>280</v>
      </c>
      <c r="E538" s="242">
        <v>1</v>
      </c>
      <c r="F538" s="157" t="s">
        <v>806</v>
      </c>
      <c r="G538" s="241"/>
      <c r="H538" s="241">
        <v>1392.8</v>
      </c>
      <c r="I538" s="234">
        <f t="shared" si="10"/>
        <v>1392.8</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383</v>
      </c>
      <c r="B539" s="244" t="s">
        <v>388</v>
      </c>
      <c r="C539" s="243" t="s">
        <v>293</v>
      </c>
      <c r="D539" s="243" t="s">
        <v>280</v>
      </c>
      <c r="E539" s="242">
        <v>1</v>
      </c>
      <c r="F539" s="151" t="s">
        <v>807</v>
      </c>
      <c r="G539" s="241"/>
      <c r="H539" s="241">
        <v>849.76</v>
      </c>
      <c r="I539" s="234">
        <f t="shared" si="10"/>
        <v>849.76</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383</v>
      </c>
      <c r="B540" s="244" t="s">
        <v>388</v>
      </c>
      <c r="C540" s="243" t="s">
        <v>293</v>
      </c>
      <c r="D540" s="243" t="s">
        <v>280</v>
      </c>
      <c r="E540" s="242">
        <v>1</v>
      </c>
      <c r="F540" s="157" t="s">
        <v>808</v>
      </c>
      <c r="G540" s="241"/>
      <c r="H540" s="241">
        <v>849.76</v>
      </c>
      <c r="I540" s="234">
        <f t="shared" si="10"/>
        <v>849.76</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805</v>
      </c>
      <c r="B541" s="244" t="s">
        <v>94</v>
      </c>
      <c r="C541" s="243" t="s">
        <v>293</v>
      </c>
      <c r="D541" s="243" t="s">
        <v>280</v>
      </c>
      <c r="E541" s="242">
        <v>1</v>
      </c>
      <c r="F541" s="151" t="s">
        <v>809</v>
      </c>
      <c r="G541" s="241"/>
      <c r="H541" s="241">
        <v>1392.8</v>
      </c>
      <c r="I541" s="234">
        <f t="shared" si="10"/>
        <v>1392.8</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384</v>
      </c>
      <c r="B542" s="244" t="s">
        <v>98</v>
      </c>
      <c r="C542" s="243" t="s">
        <v>293</v>
      </c>
      <c r="D542" s="243" t="s">
        <v>280</v>
      </c>
      <c r="E542" s="242">
        <v>1</v>
      </c>
      <c r="F542" s="158" t="s">
        <v>810</v>
      </c>
      <c r="G542" s="241"/>
      <c r="H542" s="241">
        <v>566.5</v>
      </c>
      <c r="I542" s="234">
        <f t="shared" si="10"/>
        <v>566.5</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384</v>
      </c>
      <c r="B543" s="244" t="s">
        <v>98</v>
      </c>
      <c r="C543" s="243" t="s">
        <v>293</v>
      </c>
      <c r="D543" s="243" t="s">
        <v>280</v>
      </c>
      <c r="E543" s="242">
        <v>1</v>
      </c>
      <c r="F543" s="157" t="s">
        <v>811</v>
      </c>
      <c r="G543" s="241"/>
      <c r="H543" s="241">
        <v>566.5</v>
      </c>
      <c r="I543" s="234">
        <f t="shared" si="10"/>
        <v>566.5</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433</v>
      </c>
      <c r="B544" s="244" t="s">
        <v>94</v>
      </c>
      <c r="C544" s="243" t="s">
        <v>293</v>
      </c>
      <c r="D544" s="243" t="s">
        <v>280</v>
      </c>
      <c r="E544" s="242">
        <v>1</v>
      </c>
      <c r="F544" s="157" t="s">
        <v>812</v>
      </c>
      <c r="G544" s="241"/>
      <c r="H544" s="241">
        <v>1392.8</v>
      </c>
      <c r="I544" s="234">
        <f t="shared" si="10"/>
        <v>1392.8</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404</v>
      </c>
      <c r="B545" s="244" t="s">
        <v>387</v>
      </c>
      <c r="C545" s="243" t="s">
        <v>293</v>
      </c>
      <c r="D545" s="243" t="s">
        <v>280</v>
      </c>
      <c r="E545" s="242">
        <v>1</v>
      </c>
      <c r="F545" s="157" t="s">
        <v>1061</v>
      </c>
      <c r="G545" s="241"/>
      <c r="H545" s="241">
        <v>505.81</v>
      </c>
      <c r="I545" s="234">
        <f t="shared" si="10"/>
        <v>505.81</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386</v>
      </c>
      <c r="B546" s="244" t="s">
        <v>102</v>
      </c>
      <c r="C546" s="243" t="s">
        <v>293</v>
      </c>
      <c r="D546" s="243" t="s">
        <v>280</v>
      </c>
      <c r="E546" s="242">
        <v>1</v>
      </c>
      <c r="F546" s="157" t="s">
        <v>1060</v>
      </c>
      <c r="G546" s="241"/>
      <c r="H546" s="241">
        <v>465.35</v>
      </c>
      <c r="I546" s="234">
        <f t="shared" si="10"/>
        <v>465.35</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383</v>
      </c>
      <c r="B547" s="244" t="s">
        <v>388</v>
      </c>
      <c r="C547" s="243" t="s">
        <v>374</v>
      </c>
      <c r="D547" s="243" t="s">
        <v>280</v>
      </c>
      <c r="E547" s="242">
        <v>1</v>
      </c>
      <c r="F547" s="157" t="s">
        <v>814</v>
      </c>
      <c r="G547" s="241"/>
      <c r="H547" s="241">
        <v>849.76</v>
      </c>
      <c r="I547" s="234">
        <f t="shared" si="10"/>
        <v>849.76</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404</v>
      </c>
      <c r="B548" s="244" t="s">
        <v>387</v>
      </c>
      <c r="C548" s="243" t="s">
        <v>374</v>
      </c>
      <c r="D548" s="243" t="s">
        <v>280</v>
      </c>
      <c r="E548" s="242">
        <v>1</v>
      </c>
      <c r="F548" s="157" t="s">
        <v>815</v>
      </c>
      <c r="G548" s="241"/>
      <c r="H548" s="241">
        <v>505.81</v>
      </c>
      <c r="I548" s="234">
        <f t="shared" si="10"/>
        <v>505.81</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404</v>
      </c>
      <c r="B549" s="244" t="s">
        <v>387</v>
      </c>
      <c r="C549" s="243" t="s">
        <v>374</v>
      </c>
      <c r="D549" s="243" t="s">
        <v>280</v>
      </c>
      <c r="E549" s="242">
        <v>1</v>
      </c>
      <c r="F549" s="156" t="s">
        <v>816</v>
      </c>
      <c r="G549" s="241"/>
      <c r="H549" s="241">
        <v>505.81</v>
      </c>
      <c r="I549" s="234">
        <f t="shared" si="10"/>
        <v>505.81</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386</v>
      </c>
      <c r="B550" s="244" t="s">
        <v>102</v>
      </c>
      <c r="C550" s="243" t="s">
        <v>374</v>
      </c>
      <c r="D550" s="243" t="s">
        <v>280</v>
      </c>
      <c r="E550" s="242">
        <v>1</v>
      </c>
      <c r="F550" s="158" t="s">
        <v>1044</v>
      </c>
      <c r="G550" s="241"/>
      <c r="H550" s="241">
        <v>465.35</v>
      </c>
      <c r="I550" s="234">
        <f t="shared" si="10"/>
        <v>465.35</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55" t="s">
        <v>383</v>
      </c>
      <c r="B551" s="244" t="s">
        <v>388</v>
      </c>
      <c r="C551" s="243" t="s">
        <v>373</v>
      </c>
      <c r="D551" s="243" t="s">
        <v>280</v>
      </c>
      <c r="E551" s="242">
        <v>1</v>
      </c>
      <c r="F551" s="158" t="s">
        <v>1022</v>
      </c>
      <c r="G551" s="241"/>
      <c r="H551" s="241">
        <v>849.76</v>
      </c>
      <c r="I551" s="234">
        <f t="shared" si="10"/>
        <v>849.76</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384</v>
      </c>
      <c r="B552" s="244" t="s">
        <v>98</v>
      </c>
      <c r="C552" s="243" t="s">
        <v>373</v>
      </c>
      <c r="D552" s="243" t="s">
        <v>280</v>
      </c>
      <c r="E552" s="242">
        <v>1</v>
      </c>
      <c r="F552" s="157" t="s">
        <v>946</v>
      </c>
      <c r="G552" s="241"/>
      <c r="H552" s="241">
        <v>566.5</v>
      </c>
      <c r="I552" s="234">
        <f t="shared" si="10"/>
        <v>566.5</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384</v>
      </c>
      <c r="B553" s="244" t="s">
        <v>98</v>
      </c>
      <c r="C553" s="243" t="s">
        <v>373</v>
      </c>
      <c r="D553" s="243" t="s">
        <v>184</v>
      </c>
      <c r="E553" s="242">
        <v>1</v>
      </c>
      <c r="F553" s="157" t="s">
        <v>818</v>
      </c>
      <c r="G553" s="241"/>
      <c r="H553" s="241">
        <v>566.5</v>
      </c>
      <c r="I553" s="234">
        <f t="shared" si="10"/>
        <v>566.5</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819</v>
      </c>
      <c r="B554" s="244" t="s">
        <v>94</v>
      </c>
      <c r="C554" s="243" t="s">
        <v>288</v>
      </c>
      <c r="D554" s="243" t="s">
        <v>184</v>
      </c>
      <c r="E554" s="242">
        <v>1</v>
      </c>
      <c r="F554" s="157" t="s">
        <v>822</v>
      </c>
      <c r="G554" s="241"/>
      <c r="H554" s="241">
        <v>1392.8</v>
      </c>
      <c r="I554" s="234">
        <f t="shared" si="10"/>
        <v>1392.8</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404</v>
      </c>
      <c r="B555" s="244" t="s">
        <v>387</v>
      </c>
      <c r="C555" s="243" t="s">
        <v>288</v>
      </c>
      <c r="D555" s="243" t="s">
        <v>280</v>
      </c>
      <c r="E555" s="242">
        <v>1</v>
      </c>
      <c r="F555" s="158" t="s">
        <v>357</v>
      </c>
      <c r="G555" s="241"/>
      <c r="H555" s="241">
        <v>505.81</v>
      </c>
      <c r="I555" s="234">
        <f t="shared" si="10"/>
        <v>505.81</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65" t="s">
        <v>386</v>
      </c>
      <c r="B556" s="244" t="s">
        <v>102</v>
      </c>
      <c r="C556" s="243" t="s">
        <v>288</v>
      </c>
      <c r="D556" s="243" t="s">
        <v>280</v>
      </c>
      <c r="E556" s="242">
        <v>1</v>
      </c>
      <c r="F556" s="158" t="s">
        <v>973</v>
      </c>
      <c r="G556" s="241"/>
      <c r="H556" s="241">
        <v>465.35</v>
      </c>
      <c r="I556" s="234">
        <f t="shared" si="10"/>
        <v>465.35</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820</v>
      </c>
      <c r="B557" s="244" t="s">
        <v>94</v>
      </c>
      <c r="C557" s="243" t="s">
        <v>288</v>
      </c>
      <c r="D557" s="243" t="s">
        <v>280</v>
      </c>
      <c r="E557" s="242">
        <v>1</v>
      </c>
      <c r="F557" s="157" t="s">
        <v>824</v>
      </c>
      <c r="G557" s="241"/>
      <c r="H557" s="241">
        <v>1392.8</v>
      </c>
      <c r="I557" s="234">
        <f t="shared" si="10"/>
        <v>1392.8</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244" t="s">
        <v>388</v>
      </c>
      <c r="C558" s="243" t="s">
        <v>288</v>
      </c>
      <c r="D558" s="243" t="s">
        <v>280</v>
      </c>
      <c r="E558" s="242">
        <v>1</v>
      </c>
      <c r="F558" s="157" t="s">
        <v>823</v>
      </c>
      <c r="G558" s="241"/>
      <c r="H558" s="241">
        <v>849.76</v>
      </c>
      <c r="I558" s="234">
        <f t="shared" si="10"/>
        <v>849.76</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821</v>
      </c>
      <c r="B559" s="244" t="s">
        <v>94</v>
      </c>
      <c r="C559" s="243" t="s">
        <v>288</v>
      </c>
      <c r="D559" s="243" t="s">
        <v>280</v>
      </c>
      <c r="E559" s="242">
        <v>1</v>
      </c>
      <c r="F559" s="164" t="s">
        <v>826</v>
      </c>
      <c r="G559" s="241"/>
      <c r="H559" s="241">
        <v>1392.8</v>
      </c>
      <c r="I559" s="234">
        <f t="shared" si="10"/>
        <v>1392.8</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244" t="s">
        <v>388</v>
      </c>
      <c r="C560" s="243" t="s">
        <v>288</v>
      </c>
      <c r="D560" s="243" t="s">
        <v>280</v>
      </c>
      <c r="E560" s="242">
        <v>1</v>
      </c>
      <c r="F560" s="157" t="s">
        <v>827</v>
      </c>
      <c r="G560" s="241"/>
      <c r="H560" s="241">
        <v>849.76</v>
      </c>
      <c r="I560" s="234">
        <f t="shared" si="10"/>
        <v>849.76</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404</v>
      </c>
      <c r="B561" s="244" t="s">
        <v>387</v>
      </c>
      <c r="C561" s="243" t="s">
        <v>288</v>
      </c>
      <c r="D561" s="243" t="s">
        <v>280</v>
      </c>
      <c r="E561" s="242">
        <v>1</v>
      </c>
      <c r="F561" s="157" t="s">
        <v>1043</v>
      </c>
      <c r="G561" s="241"/>
      <c r="H561" s="241">
        <v>505.81</v>
      </c>
      <c r="I561" s="234">
        <f t="shared" si="10"/>
        <v>505.81</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829</v>
      </c>
      <c r="B562" s="244" t="s">
        <v>94</v>
      </c>
      <c r="C562" s="243" t="s">
        <v>924</v>
      </c>
      <c r="D562" s="243" t="s">
        <v>280</v>
      </c>
      <c r="E562" s="242">
        <v>1</v>
      </c>
      <c r="F562" s="157" t="s">
        <v>849</v>
      </c>
      <c r="G562" s="241"/>
      <c r="H562" s="241">
        <v>1392.8</v>
      </c>
      <c r="I562" s="234">
        <f t="shared" si="10"/>
        <v>1392.8</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244" t="s">
        <v>388</v>
      </c>
      <c r="C563" s="243" t="s">
        <v>924</v>
      </c>
      <c r="D563" s="243" t="s">
        <v>280</v>
      </c>
      <c r="E563" s="242">
        <v>1</v>
      </c>
      <c r="F563" s="158" t="s">
        <v>850</v>
      </c>
      <c r="G563" s="241"/>
      <c r="H563" s="241">
        <v>849.76</v>
      </c>
      <c r="I563" s="234">
        <f t="shared" si="10"/>
        <v>849.76</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244" t="s">
        <v>388</v>
      </c>
      <c r="C564" s="243" t="s">
        <v>924</v>
      </c>
      <c r="D564" s="243" t="s">
        <v>280</v>
      </c>
      <c r="E564" s="242">
        <v>1</v>
      </c>
      <c r="F564" s="158" t="s">
        <v>943</v>
      </c>
      <c r="G564" s="241"/>
      <c r="H564" s="241">
        <v>849.76</v>
      </c>
      <c r="I564" s="234">
        <f t="shared" si="10"/>
        <v>849.76</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244" t="s">
        <v>388</v>
      </c>
      <c r="C565" s="243" t="s">
        <v>924</v>
      </c>
      <c r="D565" s="243" t="s">
        <v>280</v>
      </c>
      <c r="E565" s="242">
        <v>1</v>
      </c>
      <c r="F565" s="158" t="s">
        <v>948</v>
      </c>
      <c r="G565" s="241"/>
      <c r="H565" s="241">
        <v>849.76</v>
      </c>
      <c r="I565" s="234">
        <f t="shared" si="10"/>
        <v>849.76</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244" t="s">
        <v>388</v>
      </c>
      <c r="C566" s="243" t="s">
        <v>924</v>
      </c>
      <c r="D566" s="243" t="s">
        <v>280</v>
      </c>
      <c r="E566" s="242">
        <v>1</v>
      </c>
      <c r="F566" s="158" t="s">
        <v>851</v>
      </c>
      <c r="G566" s="241"/>
      <c r="H566" s="241">
        <v>849.76</v>
      </c>
      <c r="I566" s="234">
        <f t="shared" si="10"/>
        <v>849.76</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830</v>
      </c>
      <c r="B567" s="244" t="s">
        <v>94</v>
      </c>
      <c r="C567" s="243" t="s">
        <v>924</v>
      </c>
      <c r="D567" s="243" t="s">
        <v>280</v>
      </c>
      <c r="E567" s="242">
        <v>1</v>
      </c>
      <c r="F567" s="157" t="s">
        <v>852</v>
      </c>
      <c r="G567" s="241"/>
      <c r="H567" s="241">
        <v>1392.8</v>
      </c>
      <c r="I567" s="234">
        <f t="shared" si="10"/>
        <v>1392.8</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244" t="s">
        <v>388</v>
      </c>
      <c r="C568" s="243" t="s">
        <v>924</v>
      </c>
      <c r="D568" s="243" t="s">
        <v>280</v>
      </c>
      <c r="E568" s="242">
        <v>1</v>
      </c>
      <c r="F568" s="158" t="s">
        <v>853</v>
      </c>
      <c r="G568" s="241"/>
      <c r="H568" s="241">
        <v>849.76</v>
      </c>
      <c r="I568" s="234">
        <f t="shared" si="10"/>
        <v>849.76</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244" t="s">
        <v>388</v>
      </c>
      <c r="C569" s="243" t="s">
        <v>924</v>
      </c>
      <c r="D569" s="243" t="s">
        <v>280</v>
      </c>
      <c r="E569" s="242">
        <v>1</v>
      </c>
      <c r="F569" s="158" t="s">
        <v>854</v>
      </c>
      <c r="G569" s="241"/>
      <c r="H569" s="241">
        <v>849.76</v>
      </c>
      <c r="I569" s="234">
        <f t="shared" si="10"/>
        <v>849.76</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244" t="s">
        <v>388</v>
      </c>
      <c r="C570" s="243" t="s">
        <v>924</v>
      </c>
      <c r="D570" s="243" t="s">
        <v>280</v>
      </c>
      <c r="E570" s="242">
        <v>1</v>
      </c>
      <c r="F570" s="158" t="s">
        <v>949</v>
      </c>
      <c r="G570" s="241"/>
      <c r="H570" s="241">
        <v>849.76</v>
      </c>
      <c r="I570" s="234">
        <f t="shared" si="10"/>
        <v>849.76</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383</v>
      </c>
      <c r="B571" s="244" t="s">
        <v>388</v>
      </c>
      <c r="C571" s="243" t="s">
        <v>924</v>
      </c>
      <c r="D571" s="243" t="s">
        <v>280</v>
      </c>
      <c r="E571" s="242">
        <v>1</v>
      </c>
      <c r="F571" s="157" t="s">
        <v>855</v>
      </c>
      <c r="G571" s="241"/>
      <c r="H571" s="241">
        <v>849.76</v>
      </c>
      <c r="I571" s="234">
        <f t="shared" si="10"/>
        <v>849.76</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831</v>
      </c>
      <c r="B572" s="244" t="s">
        <v>94</v>
      </c>
      <c r="C572" s="243" t="s">
        <v>924</v>
      </c>
      <c r="D572" s="243" t="s">
        <v>280</v>
      </c>
      <c r="E572" s="242">
        <v>1</v>
      </c>
      <c r="F572" s="160" t="s">
        <v>856</v>
      </c>
      <c r="G572" s="241"/>
      <c r="H572" s="241">
        <v>1392.8</v>
      </c>
      <c r="I572" s="234">
        <f t="shared" si="10"/>
        <v>1392.8</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244" t="s">
        <v>388</v>
      </c>
      <c r="C573" s="243" t="s">
        <v>924</v>
      </c>
      <c r="D573" s="243" t="s">
        <v>280</v>
      </c>
      <c r="E573" s="242">
        <v>1</v>
      </c>
      <c r="F573" s="160" t="s">
        <v>857</v>
      </c>
      <c r="G573" s="241"/>
      <c r="H573" s="241">
        <v>849.76</v>
      </c>
      <c r="I573" s="234">
        <f t="shared" si="10"/>
        <v>849.76</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244" t="s">
        <v>388</v>
      </c>
      <c r="C574" s="243" t="s">
        <v>924</v>
      </c>
      <c r="D574" s="243" t="s">
        <v>280</v>
      </c>
      <c r="E574" s="242">
        <v>1</v>
      </c>
      <c r="F574" s="158" t="s">
        <v>858</v>
      </c>
      <c r="G574" s="241"/>
      <c r="H574" s="241">
        <v>849.76</v>
      </c>
      <c r="I574" s="234">
        <f t="shared" si="10"/>
        <v>849.76</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383</v>
      </c>
      <c r="B575" s="244" t="s">
        <v>388</v>
      </c>
      <c r="C575" s="243" t="s">
        <v>924</v>
      </c>
      <c r="D575" s="243" t="s">
        <v>280</v>
      </c>
      <c r="E575" s="242">
        <v>1</v>
      </c>
      <c r="F575" s="160" t="s">
        <v>859</v>
      </c>
      <c r="G575" s="241"/>
      <c r="H575" s="241">
        <v>849.76</v>
      </c>
      <c r="I575" s="234">
        <f t="shared" si="10"/>
        <v>849.76</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832</v>
      </c>
      <c r="B576" s="244" t="s">
        <v>94</v>
      </c>
      <c r="C576" s="243" t="s">
        <v>924</v>
      </c>
      <c r="D576" s="243" t="s">
        <v>280</v>
      </c>
      <c r="E576" s="242">
        <v>1</v>
      </c>
      <c r="F576" s="157" t="s">
        <v>860</v>
      </c>
      <c r="G576" s="241"/>
      <c r="H576" s="241">
        <v>1392.8</v>
      </c>
      <c r="I576" s="234">
        <f t="shared" si="10"/>
        <v>1392.8</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244" t="s">
        <v>388</v>
      </c>
      <c r="C577" s="243" t="s">
        <v>924</v>
      </c>
      <c r="D577" s="243" t="s">
        <v>280</v>
      </c>
      <c r="E577" s="242">
        <v>1</v>
      </c>
      <c r="F577" s="158" t="s">
        <v>861</v>
      </c>
      <c r="G577" s="241"/>
      <c r="H577" s="241">
        <v>849.76</v>
      </c>
      <c r="I577" s="234">
        <f t="shared" si="10"/>
        <v>849.76</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244" t="s">
        <v>388</v>
      </c>
      <c r="C578" s="243" t="s">
        <v>924</v>
      </c>
      <c r="D578" s="243" t="s">
        <v>280</v>
      </c>
      <c r="E578" s="242">
        <v>1</v>
      </c>
      <c r="F578" s="163" t="s">
        <v>862</v>
      </c>
      <c r="G578" s="241"/>
      <c r="H578" s="241">
        <v>849.76</v>
      </c>
      <c r="I578" s="234">
        <f t="shared" si="10"/>
        <v>849.76</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383</v>
      </c>
      <c r="B579" s="244" t="s">
        <v>388</v>
      </c>
      <c r="C579" s="243" t="s">
        <v>924</v>
      </c>
      <c r="D579" s="243" t="s">
        <v>280</v>
      </c>
      <c r="E579" s="242">
        <v>1</v>
      </c>
      <c r="F579" s="157" t="s">
        <v>863</v>
      </c>
      <c r="G579" s="241"/>
      <c r="H579" s="241">
        <v>849.76</v>
      </c>
      <c r="I579" s="234">
        <f t="shared" si="10"/>
        <v>849.76</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833</v>
      </c>
      <c r="B580" s="244" t="s">
        <v>94</v>
      </c>
      <c r="C580" s="243" t="s">
        <v>924</v>
      </c>
      <c r="D580" s="243" t="s">
        <v>280</v>
      </c>
      <c r="E580" s="242">
        <v>1</v>
      </c>
      <c r="F580" s="157" t="s">
        <v>864</v>
      </c>
      <c r="G580" s="241"/>
      <c r="H580" s="241">
        <v>1392.8</v>
      </c>
      <c r="I580" s="234">
        <f t="shared" si="10"/>
        <v>1392.8</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244" t="s">
        <v>388</v>
      </c>
      <c r="C581" s="243" t="s">
        <v>924</v>
      </c>
      <c r="D581" s="243" t="s">
        <v>280</v>
      </c>
      <c r="E581" s="242">
        <v>1</v>
      </c>
      <c r="F581" s="157" t="s">
        <v>865</v>
      </c>
      <c r="G581" s="241"/>
      <c r="H581" s="241">
        <v>849.76</v>
      </c>
      <c r="I581" s="234">
        <f t="shared" si="10"/>
        <v>849.76</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244" t="s">
        <v>388</v>
      </c>
      <c r="C582" s="243" t="s">
        <v>924</v>
      </c>
      <c r="D582" s="243" t="s">
        <v>280</v>
      </c>
      <c r="E582" s="242">
        <v>1</v>
      </c>
      <c r="F582" s="151" t="s">
        <v>866</v>
      </c>
      <c r="G582" s="241"/>
      <c r="H582" s="241">
        <v>849.76</v>
      </c>
      <c r="I582" s="234">
        <f t="shared" si="10"/>
        <v>849.76</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383</v>
      </c>
      <c r="B583" s="244" t="s">
        <v>388</v>
      </c>
      <c r="C583" s="243" t="s">
        <v>924</v>
      </c>
      <c r="D583" s="243" t="s">
        <v>280</v>
      </c>
      <c r="E583" s="242">
        <v>1</v>
      </c>
      <c r="F583" s="158" t="s">
        <v>867</v>
      </c>
      <c r="G583" s="241"/>
      <c r="H583" s="241">
        <v>849.76</v>
      </c>
      <c r="I583" s="234">
        <f t="shared" si="10"/>
        <v>849.76</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834</v>
      </c>
      <c r="B584" s="244" t="s">
        <v>94</v>
      </c>
      <c r="C584" s="243" t="s">
        <v>924</v>
      </c>
      <c r="D584" s="243" t="s">
        <v>280</v>
      </c>
      <c r="E584" s="242">
        <v>1</v>
      </c>
      <c r="F584" s="157" t="s">
        <v>868</v>
      </c>
      <c r="G584" s="241"/>
      <c r="H584" s="241">
        <v>1392.8</v>
      </c>
      <c r="I584" s="234">
        <f t="shared" ref="I584:I643" si="11">SUM(G584:H584)</f>
        <v>1392.8</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244" t="s">
        <v>388</v>
      </c>
      <c r="C585" s="243" t="s">
        <v>924</v>
      </c>
      <c r="D585" s="243" t="s">
        <v>280</v>
      </c>
      <c r="E585" s="242">
        <v>1</v>
      </c>
      <c r="F585" s="156" t="s">
        <v>869</v>
      </c>
      <c r="G585" s="241"/>
      <c r="H585" s="241">
        <v>849.76</v>
      </c>
      <c r="I585" s="234">
        <f t="shared" si="11"/>
        <v>849.76</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244" t="s">
        <v>388</v>
      </c>
      <c r="C586" s="243" t="s">
        <v>924</v>
      </c>
      <c r="D586" s="243" t="s">
        <v>280</v>
      </c>
      <c r="E586" s="242">
        <v>1</v>
      </c>
      <c r="F586" s="157" t="s">
        <v>870</v>
      </c>
      <c r="G586" s="241"/>
      <c r="H586" s="241">
        <v>849.76</v>
      </c>
      <c r="I586" s="234">
        <f t="shared" si="11"/>
        <v>849.76</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383</v>
      </c>
      <c r="B587" s="244" t="s">
        <v>388</v>
      </c>
      <c r="C587" s="243" t="s">
        <v>924</v>
      </c>
      <c r="D587" s="243" t="s">
        <v>280</v>
      </c>
      <c r="E587" s="242">
        <v>1</v>
      </c>
      <c r="F587" s="158" t="s">
        <v>871</v>
      </c>
      <c r="G587" s="241"/>
      <c r="H587" s="241">
        <v>849.76</v>
      </c>
      <c r="I587" s="234">
        <f t="shared" si="11"/>
        <v>849.76</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835</v>
      </c>
      <c r="B588" s="244" t="s">
        <v>94</v>
      </c>
      <c r="C588" s="243" t="s">
        <v>924</v>
      </c>
      <c r="D588" s="243" t="s">
        <v>280</v>
      </c>
      <c r="E588" s="242">
        <v>1</v>
      </c>
      <c r="F588" s="157" t="s">
        <v>947</v>
      </c>
      <c r="G588" s="241"/>
      <c r="H588" s="241">
        <v>1392.8</v>
      </c>
      <c r="I588" s="234">
        <f t="shared" si="11"/>
        <v>1392.8</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244" t="s">
        <v>388</v>
      </c>
      <c r="C589" s="243" t="s">
        <v>924</v>
      </c>
      <c r="D589" s="243" t="s">
        <v>280</v>
      </c>
      <c r="E589" s="242">
        <v>1</v>
      </c>
      <c r="F589" s="157" t="s">
        <v>872</v>
      </c>
      <c r="G589" s="241"/>
      <c r="H589" s="241">
        <v>849.76</v>
      </c>
      <c r="I589" s="234">
        <f t="shared" si="11"/>
        <v>849.76</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244" t="s">
        <v>388</v>
      </c>
      <c r="C590" s="243" t="s">
        <v>924</v>
      </c>
      <c r="D590" s="243" t="s">
        <v>280</v>
      </c>
      <c r="E590" s="242">
        <v>1</v>
      </c>
      <c r="F590" s="157" t="s">
        <v>873</v>
      </c>
      <c r="G590" s="241"/>
      <c r="H590" s="241">
        <v>849.76</v>
      </c>
      <c r="I590" s="234">
        <f t="shared" si="11"/>
        <v>849.76</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383</v>
      </c>
      <c r="B591" s="244" t="s">
        <v>388</v>
      </c>
      <c r="C591" s="243" t="s">
        <v>924</v>
      </c>
      <c r="D591" s="243" t="s">
        <v>280</v>
      </c>
      <c r="E591" s="242">
        <v>1</v>
      </c>
      <c r="F591" s="157" t="s">
        <v>874</v>
      </c>
      <c r="G591" s="241"/>
      <c r="H591" s="241">
        <v>849.76</v>
      </c>
      <c r="I591" s="234">
        <f t="shared" si="11"/>
        <v>849.76</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836</v>
      </c>
      <c r="B592" s="244" t="s">
        <v>94</v>
      </c>
      <c r="C592" s="243" t="s">
        <v>924</v>
      </c>
      <c r="D592" s="243" t="s">
        <v>280</v>
      </c>
      <c r="E592" s="242">
        <v>1</v>
      </c>
      <c r="F592" s="157" t="s">
        <v>875</v>
      </c>
      <c r="G592" s="241"/>
      <c r="H592" s="241">
        <v>1392.8</v>
      </c>
      <c r="I592" s="234">
        <f t="shared" si="11"/>
        <v>1392.8</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383</v>
      </c>
      <c r="B593" s="244" t="s">
        <v>388</v>
      </c>
      <c r="C593" s="243" t="s">
        <v>924</v>
      </c>
      <c r="D593" s="243" t="s">
        <v>280</v>
      </c>
      <c r="E593" s="242">
        <v>1</v>
      </c>
      <c r="F593" s="157" t="s">
        <v>876</v>
      </c>
      <c r="G593" s="241"/>
      <c r="H593" s="241">
        <v>849.76</v>
      </c>
      <c r="I593" s="234">
        <f t="shared" si="11"/>
        <v>849.76</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55" t="s">
        <v>383</v>
      </c>
      <c r="B594" s="244" t="s">
        <v>388</v>
      </c>
      <c r="C594" s="243" t="s">
        <v>924</v>
      </c>
      <c r="D594" s="243" t="s">
        <v>280</v>
      </c>
      <c r="E594" s="242">
        <v>1</v>
      </c>
      <c r="F594" s="158" t="s">
        <v>877</v>
      </c>
      <c r="G594" s="241"/>
      <c r="H594" s="241">
        <v>849.76</v>
      </c>
      <c r="I594" s="234">
        <f t="shared" si="11"/>
        <v>849.76</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383</v>
      </c>
      <c r="B595" s="244" t="s">
        <v>388</v>
      </c>
      <c r="C595" s="243" t="s">
        <v>924</v>
      </c>
      <c r="D595" s="243" t="s">
        <v>280</v>
      </c>
      <c r="E595" s="242">
        <v>1</v>
      </c>
      <c r="F595" s="157" t="s">
        <v>878</v>
      </c>
      <c r="G595" s="241"/>
      <c r="H595" s="241">
        <v>849.76</v>
      </c>
      <c r="I595" s="234">
        <f t="shared" si="11"/>
        <v>849.76</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837</v>
      </c>
      <c r="B596" s="244" t="s">
        <v>94</v>
      </c>
      <c r="C596" s="243" t="s">
        <v>924</v>
      </c>
      <c r="D596" s="243" t="s">
        <v>280</v>
      </c>
      <c r="E596" s="242">
        <v>1</v>
      </c>
      <c r="F596" s="157" t="s">
        <v>879</v>
      </c>
      <c r="G596" s="241"/>
      <c r="H596" s="241">
        <v>1392.8</v>
      </c>
      <c r="I596" s="234">
        <f t="shared" si="11"/>
        <v>1392.8</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244" t="s">
        <v>388</v>
      </c>
      <c r="C597" s="243" t="s">
        <v>924</v>
      </c>
      <c r="D597" s="243" t="s">
        <v>280</v>
      </c>
      <c r="E597" s="242">
        <v>1</v>
      </c>
      <c r="F597" s="161" t="s">
        <v>990</v>
      </c>
      <c r="G597" s="241"/>
      <c r="H597" s="241">
        <v>849.76</v>
      </c>
      <c r="I597" s="234">
        <f t="shared" si="11"/>
        <v>849.76</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244" t="s">
        <v>388</v>
      </c>
      <c r="C598" s="243" t="s">
        <v>924</v>
      </c>
      <c r="D598" s="243" t="s">
        <v>280</v>
      </c>
      <c r="E598" s="242">
        <v>1</v>
      </c>
      <c r="F598" s="158" t="s">
        <v>881</v>
      </c>
      <c r="G598" s="241"/>
      <c r="H598" s="241">
        <v>849.76</v>
      </c>
      <c r="I598" s="234">
        <f t="shared" si="11"/>
        <v>849.76</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62" t="s">
        <v>383</v>
      </c>
      <c r="B599" s="244" t="s">
        <v>388</v>
      </c>
      <c r="C599" s="243" t="s">
        <v>924</v>
      </c>
      <c r="D599" s="243" t="s">
        <v>280</v>
      </c>
      <c r="E599" s="242">
        <v>1</v>
      </c>
      <c r="F599" s="161" t="s">
        <v>882</v>
      </c>
      <c r="G599" s="241"/>
      <c r="H599" s="241">
        <v>849.76</v>
      </c>
      <c r="I599" s="234">
        <f t="shared" si="11"/>
        <v>849.76</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838</v>
      </c>
      <c r="B600" s="244" t="s">
        <v>94</v>
      </c>
      <c r="C600" s="243" t="s">
        <v>924</v>
      </c>
      <c r="D600" s="243" t="s">
        <v>280</v>
      </c>
      <c r="E600" s="242">
        <v>1</v>
      </c>
      <c r="F600" s="157" t="s">
        <v>883</v>
      </c>
      <c r="G600" s="241"/>
      <c r="H600" s="241">
        <v>1392.8</v>
      </c>
      <c r="I600" s="234">
        <f t="shared" si="11"/>
        <v>1392.8</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244" t="s">
        <v>388</v>
      </c>
      <c r="C601" s="243" t="s">
        <v>924</v>
      </c>
      <c r="D601" s="243" t="s">
        <v>280</v>
      </c>
      <c r="E601" s="242">
        <v>1</v>
      </c>
      <c r="F601" s="158" t="s">
        <v>884</v>
      </c>
      <c r="G601" s="241"/>
      <c r="H601" s="241">
        <v>849.76</v>
      </c>
      <c r="I601" s="234">
        <f t="shared" si="11"/>
        <v>849.76</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244" t="s">
        <v>388</v>
      </c>
      <c r="C602" s="243" t="s">
        <v>924</v>
      </c>
      <c r="D602" s="243" t="s">
        <v>280</v>
      </c>
      <c r="E602" s="242">
        <v>1</v>
      </c>
      <c r="F602" s="157" t="s">
        <v>1059</v>
      </c>
      <c r="G602" s="241"/>
      <c r="H602" s="241">
        <v>849.76</v>
      </c>
      <c r="I602" s="234">
        <f t="shared" si="11"/>
        <v>849.76</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383</v>
      </c>
      <c r="B603" s="244" t="s">
        <v>388</v>
      </c>
      <c r="C603" s="243" t="s">
        <v>924</v>
      </c>
      <c r="D603" s="243" t="s">
        <v>280</v>
      </c>
      <c r="E603" s="242">
        <v>1</v>
      </c>
      <c r="F603" s="157" t="s">
        <v>886</v>
      </c>
      <c r="G603" s="241"/>
      <c r="H603" s="241">
        <v>849.76</v>
      </c>
      <c r="I603" s="234">
        <f t="shared" si="11"/>
        <v>849.76</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839</v>
      </c>
      <c r="B604" s="244" t="s">
        <v>94</v>
      </c>
      <c r="C604" s="243" t="s">
        <v>924</v>
      </c>
      <c r="D604" s="243" t="s">
        <v>280</v>
      </c>
      <c r="E604" s="242">
        <v>1</v>
      </c>
      <c r="F604" s="151" t="s">
        <v>887</v>
      </c>
      <c r="G604" s="241"/>
      <c r="H604" s="241">
        <v>1392.8</v>
      </c>
      <c r="I604" s="234">
        <f t="shared" si="11"/>
        <v>1392.8</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244" t="s">
        <v>388</v>
      </c>
      <c r="C605" s="243" t="s">
        <v>924</v>
      </c>
      <c r="D605" s="243" t="s">
        <v>280</v>
      </c>
      <c r="E605" s="242">
        <v>1</v>
      </c>
      <c r="F605" s="156" t="s">
        <v>888</v>
      </c>
      <c r="G605" s="241"/>
      <c r="H605" s="241">
        <v>849.76</v>
      </c>
      <c r="I605" s="234">
        <f t="shared" si="11"/>
        <v>849.76</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244" t="s">
        <v>388</v>
      </c>
      <c r="C606" s="243" t="s">
        <v>924</v>
      </c>
      <c r="D606" s="243" t="s">
        <v>280</v>
      </c>
      <c r="E606" s="242">
        <v>1</v>
      </c>
      <c r="F606" s="151" t="s">
        <v>889</v>
      </c>
      <c r="G606" s="241"/>
      <c r="H606" s="241">
        <v>849.76</v>
      </c>
      <c r="I606" s="234">
        <f t="shared" si="11"/>
        <v>849.76</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383</v>
      </c>
      <c r="B607" s="244" t="s">
        <v>388</v>
      </c>
      <c r="C607" s="243" t="s">
        <v>924</v>
      </c>
      <c r="D607" s="243" t="s">
        <v>280</v>
      </c>
      <c r="E607" s="242">
        <v>1</v>
      </c>
      <c r="F607" s="157" t="s">
        <v>890</v>
      </c>
      <c r="G607" s="241"/>
      <c r="H607" s="241">
        <v>849.76</v>
      </c>
      <c r="I607" s="234">
        <f t="shared" si="11"/>
        <v>849.76</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840</v>
      </c>
      <c r="B608" s="244" t="s">
        <v>94</v>
      </c>
      <c r="C608" s="243" t="s">
        <v>924</v>
      </c>
      <c r="D608" s="243" t="s">
        <v>280</v>
      </c>
      <c r="E608" s="242">
        <v>1</v>
      </c>
      <c r="F608" s="151" t="s">
        <v>944</v>
      </c>
      <c r="G608" s="241"/>
      <c r="H608" s="241">
        <v>1392.8</v>
      </c>
      <c r="I608" s="234">
        <f t="shared" si="11"/>
        <v>1392.8</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244" t="s">
        <v>388</v>
      </c>
      <c r="C609" s="243" t="s">
        <v>924</v>
      </c>
      <c r="D609" s="243" t="s">
        <v>280</v>
      </c>
      <c r="E609" s="242">
        <v>1</v>
      </c>
      <c r="F609" s="158" t="s">
        <v>891</v>
      </c>
      <c r="G609" s="241"/>
      <c r="H609" s="241">
        <v>849.76</v>
      </c>
      <c r="I609" s="234">
        <f t="shared" si="11"/>
        <v>849.76</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244" t="s">
        <v>388</v>
      </c>
      <c r="C610" s="243" t="s">
        <v>924</v>
      </c>
      <c r="D610" s="243" t="s">
        <v>280</v>
      </c>
      <c r="E610" s="242">
        <v>1</v>
      </c>
      <c r="F610" s="158" t="s">
        <v>892</v>
      </c>
      <c r="G610" s="241"/>
      <c r="H610" s="241">
        <v>849.76</v>
      </c>
      <c r="I610" s="234">
        <f t="shared" si="11"/>
        <v>849.76</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383</v>
      </c>
      <c r="B611" s="244" t="s">
        <v>388</v>
      </c>
      <c r="C611" s="243" t="s">
        <v>924</v>
      </c>
      <c r="D611" s="243" t="s">
        <v>280</v>
      </c>
      <c r="E611" s="242">
        <v>1</v>
      </c>
      <c r="F611" s="157" t="s">
        <v>893</v>
      </c>
      <c r="G611" s="241"/>
      <c r="H611" s="241">
        <v>849.76</v>
      </c>
      <c r="I611" s="234">
        <f t="shared" si="11"/>
        <v>849.76</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841</v>
      </c>
      <c r="B612" s="244" t="s">
        <v>94</v>
      </c>
      <c r="C612" s="243" t="s">
        <v>924</v>
      </c>
      <c r="D612" s="243" t="s">
        <v>280</v>
      </c>
      <c r="E612" s="242">
        <v>1</v>
      </c>
      <c r="F612" s="157" t="s">
        <v>894</v>
      </c>
      <c r="G612" s="241"/>
      <c r="H612" s="241">
        <v>1392.8</v>
      </c>
      <c r="I612" s="234">
        <f t="shared" si="11"/>
        <v>1392.8</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244" t="s">
        <v>388</v>
      </c>
      <c r="C613" s="243" t="s">
        <v>924</v>
      </c>
      <c r="D613" s="243" t="s">
        <v>280</v>
      </c>
      <c r="E613" s="242">
        <v>1</v>
      </c>
      <c r="F613" s="157" t="s">
        <v>895</v>
      </c>
      <c r="G613" s="241"/>
      <c r="H613" s="241">
        <v>849.76</v>
      </c>
      <c r="I613" s="234">
        <f t="shared" si="11"/>
        <v>849.76</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244" t="s">
        <v>388</v>
      </c>
      <c r="C614" s="243" t="s">
        <v>924</v>
      </c>
      <c r="D614" s="243" t="s">
        <v>280</v>
      </c>
      <c r="E614" s="242">
        <v>1</v>
      </c>
      <c r="F614" s="160" t="s">
        <v>896</v>
      </c>
      <c r="G614" s="241"/>
      <c r="H614" s="241">
        <v>849.76</v>
      </c>
      <c r="I614" s="234">
        <f t="shared" si="11"/>
        <v>849.76</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383</v>
      </c>
      <c r="B615" s="244" t="s">
        <v>388</v>
      </c>
      <c r="C615" s="243" t="s">
        <v>924</v>
      </c>
      <c r="D615" s="243" t="s">
        <v>280</v>
      </c>
      <c r="E615" s="242">
        <v>1</v>
      </c>
      <c r="F615" s="157" t="s">
        <v>897</v>
      </c>
      <c r="G615" s="241"/>
      <c r="H615" s="241">
        <v>849.76</v>
      </c>
      <c r="I615" s="234">
        <f t="shared" si="11"/>
        <v>849.76</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842</v>
      </c>
      <c r="B616" s="244" t="s">
        <v>94</v>
      </c>
      <c r="C616" s="243" t="s">
        <v>924</v>
      </c>
      <c r="D616" s="243" t="s">
        <v>280</v>
      </c>
      <c r="E616" s="242">
        <v>1</v>
      </c>
      <c r="F616" s="158" t="s">
        <v>898</v>
      </c>
      <c r="G616" s="241"/>
      <c r="H616" s="241">
        <v>1392.8</v>
      </c>
      <c r="I616" s="234">
        <f t="shared" si="11"/>
        <v>1392.8</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244" t="s">
        <v>388</v>
      </c>
      <c r="C617" s="243" t="s">
        <v>924</v>
      </c>
      <c r="D617" s="243" t="s">
        <v>280</v>
      </c>
      <c r="E617" s="242">
        <v>1</v>
      </c>
      <c r="F617" s="158" t="s">
        <v>899</v>
      </c>
      <c r="G617" s="241"/>
      <c r="H617" s="241">
        <v>849.76</v>
      </c>
      <c r="I617" s="234">
        <f t="shared" si="11"/>
        <v>849.76</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244" t="s">
        <v>388</v>
      </c>
      <c r="C618" s="243" t="s">
        <v>924</v>
      </c>
      <c r="D618" s="243" t="s">
        <v>280</v>
      </c>
      <c r="E618" s="242">
        <v>1</v>
      </c>
      <c r="F618" s="156" t="s">
        <v>900</v>
      </c>
      <c r="G618" s="241"/>
      <c r="H618" s="241">
        <v>849.76</v>
      </c>
      <c r="I618" s="234">
        <f t="shared" si="11"/>
        <v>849.76</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383</v>
      </c>
      <c r="B619" s="244" t="s">
        <v>388</v>
      </c>
      <c r="C619" s="243" t="s">
        <v>924</v>
      </c>
      <c r="D619" s="243" t="s">
        <v>280</v>
      </c>
      <c r="E619" s="242">
        <v>1</v>
      </c>
      <c r="F619" s="157" t="s">
        <v>901</v>
      </c>
      <c r="G619" s="241"/>
      <c r="H619" s="241">
        <v>849.76</v>
      </c>
      <c r="I619" s="234">
        <f t="shared" si="11"/>
        <v>849.76</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843</v>
      </c>
      <c r="B620" s="244" t="s">
        <v>94</v>
      </c>
      <c r="C620" s="243" t="s">
        <v>924</v>
      </c>
      <c r="D620" s="243" t="s">
        <v>280</v>
      </c>
      <c r="E620" s="242">
        <v>1</v>
      </c>
      <c r="F620" s="157" t="s">
        <v>902</v>
      </c>
      <c r="G620" s="241"/>
      <c r="H620" s="241">
        <v>1392.8</v>
      </c>
      <c r="I620" s="234">
        <f t="shared" si="11"/>
        <v>1392.8</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244" t="s">
        <v>388</v>
      </c>
      <c r="C621" s="243" t="s">
        <v>924</v>
      </c>
      <c r="D621" s="243" t="s">
        <v>280</v>
      </c>
      <c r="E621" s="242">
        <v>1</v>
      </c>
      <c r="F621" s="157" t="s">
        <v>903</v>
      </c>
      <c r="G621" s="241"/>
      <c r="H621" s="241">
        <v>849.76</v>
      </c>
      <c r="I621" s="234">
        <f t="shared" si="11"/>
        <v>849.76</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244" t="s">
        <v>388</v>
      </c>
      <c r="C622" s="243" t="s">
        <v>924</v>
      </c>
      <c r="D622" s="243" t="s">
        <v>280</v>
      </c>
      <c r="E622" s="242">
        <v>1</v>
      </c>
      <c r="F622" s="157" t="s">
        <v>904</v>
      </c>
      <c r="G622" s="241"/>
      <c r="H622" s="241">
        <v>849.76</v>
      </c>
      <c r="I622" s="234">
        <f t="shared" si="11"/>
        <v>849.76</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383</v>
      </c>
      <c r="B623" s="244" t="s">
        <v>388</v>
      </c>
      <c r="C623" s="243" t="s">
        <v>924</v>
      </c>
      <c r="D623" s="243" t="s">
        <v>280</v>
      </c>
      <c r="E623" s="242">
        <v>1</v>
      </c>
      <c r="F623" s="157" t="s">
        <v>905</v>
      </c>
      <c r="G623" s="241"/>
      <c r="H623" s="241">
        <v>849.76</v>
      </c>
      <c r="I623" s="234">
        <f t="shared" si="11"/>
        <v>849.76</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844</v>
      </c>
      <c r="B624" s="244" t="s">
        <v>94</v>
      </c>
      <c r="C624" s="243" t="s">
        <v>924</v>
      </c>
      <c r="D624" s="243" t="s">
        <v>280</v>
      </c>
      <c r="E624" s="242">
        <v>1</v>
      </c>
      <c r="F624" s="156" t="s">
        <v>906</v>
      </c>
      <c r="G624" s="241"/>
      <c r="H624" s="241">
        <v>1392.8</v>
      </c>
      <c r="I624" s="234">
        <f t="shared" si="11"/>
        <v>1392.8</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244" t="s">
        <v>388</v>
      </c>
      <c r="C625" s="243" t="s">
        <v>924</v>
      </c>
      <c r="D625" s="243" t="s">
        <v>280</v>
      </c>
      <c r="E625" s="242">
        <v>1</v>
      </c>
      <c r="F625" s="157" t="s">
        <v>907</v>
      </c>
      <c r="G625" s="241"/>
      <c r="H625" s="241">
        <v>849.76</v>
      </c>
      <c r="I625" s="234">
        <f t="shared" si="11"/>
        <v>849.76</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244" t="s">
        <v>388</v>
      </c>
      <c r="C626" s="243" t="s">
        <v>924</v>
      </c>
      <c r="D626" s="243" t="s">
        <v>280</v>
      </c>
      <c r="E626" s="242">
        <v>1</v>
      </c>
      <c r="F626" s="158" t="s">
        <v>933</v>
      </c>
      <c r="G626" s="241"/>
      <c r="H626" s="241">
        <v>849.76</v>
      </c>
      <c r="I626" s="234">
        <f t="shared" si="11"/>
        <v>849.76</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383</v>
      </c>
      <c r="B627" s="244" t="s">
        <v>388</v>
      </c>
      <c r="C627" s="243" t="s">
        <v>924</v>
      </c>
      <c r="D627" s="243" t="s">
        <v>280</v>
      </c>
      <c r="E627" s="242">
        <v>1</v>
      </c>
      <c r="F627" s="157" t="s">
        <v>908</v>
      </c>
      <c r="G627" s="241"/>
      <c r="H627" s="241">
        <v>849.76</v>
      </c>
      <c r="I627" s="234">
        <f t="shared" si="11"/>
        <v>849.76</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845</v>
      </c>
      <c r="B628" s="244" t="s">
        <v>94</v>
      </c>
      <c r="C628" s="243" t="s">
        <v>924</v>
      </c>
      <c r="D628" s="243" t="s">
        <v>280</v>
      </c>
      <c r="E628" s="242">
        <v>1</v>
      </c>
      <c r="F628" s="151" t="s">
        <v>909</v>
      </c>
      <c r="G628" s="241"/>
      <c r="H628" s="241">
        <v>1392.8</v>
      </c>
      <c r="I628" s="234">
        <f t="shared" si="11"/>
        <v>1392.8</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244" t="s">
        <v>388</v>
      </c>
      <c r="C629" s="243" t="s">
        <v>924</v>
      </c>
      <c r="D629" s="243" t="s">
        <v>280</v>
      </c>
      <c r="E629" s="242">
        <v>1</v>
      </c>
      <c r="F629" s="157" t="s">
        <v>910</v>
      </c>
      <c r="G629" s="241"/>
      <c r="H629" s="241">
        <v>849.76</v>
      </c>
      <c r="I629" s="234">
        <f t="shared" si="11"/>
        <v>849.76</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244" t="s">
        <v>388</v>
      </c>
      <c r="C630" s="243" t="s">
        <v>924</v>
      </c>
      <c r="D630" s="243" t="s">
        <v>280</v>
      </c>
      <c r="E630" s="242">
        <v>1</v>
      </c>
      <c r="F630" s="158" t="s">
        <v>911</v>
      </c>
      <c r="G630" s="241"/>
      <c r="H630" s="241">
        <v>849.76</v>
      </c>
      <c r="I630" s="234">
        <f t="shared" si="11"/>
        <v>849.76</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383</v>
      </c>
      <c r="B631" s="244" t="s">
        <v>388</v>
      </c>
      <c r="C631" s="243" t="s">
        <v>924</v>
      </c>
      <c r="D631" s="243" t="s">
        <v>280</v>
      </c>
      <c r="E631" s="242">
        <v>1</v>
      </c>
      <c r="F631" s="151" t="s">
        <v>912</v>
      </c>
      <c r="G631" s="241"/>
      <c r="H631" s="241">
        <v>849.76</v>
      </c>
      <c r="I631" s="234">
        <f t="shared" si="11"/>
        <v>849.76</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846</v>
      </c>
      <c r="B632" s="244" t="s">
        <v>94</v>
      </c>
      <c r="C632" s="243" t="s">
        <v>924</v>
      </c>
      <c r="D632" s="243" t="s">
        <v>280</v>
      </c>
      <c r="E632" s="242">
        <v>1</v>
      </c>
      <c r="F632" s="156" t="s">
        <v>1042</v>
      </c>
      <c r="G632" s="241"/>
      <c r="H632" s="241">
        <v>1392.8</v>
      </c>
      <c r="I632" s="234">
        <f t="shared" si="11"/>
        <v>1392.8</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244" t="s">
        <v>388</v>
      </c>
      <c r="C633" s="243" t="s">
        <v>924</v>
      </c>
      <c r="D633" s="243" t="s">
        <v>280</v>
      </c>
      <c r="E633" s="242">
        <v>1</v>
      </c>
      <c r="F633" s="157" t="s">
        <v>914</v>
      </c>
      <c r="G633" s="241"/>
      <c r="H633" s="241">
        <v>849.76</v>
      </c>
      <c r="I633" s="234">
        <f t="shared" si="11"/>
        <v>849.76</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244" t="s">
        <v>388</v>
      </c>
      <c r="C634" s="243" t="s">
        <v>924</v>
      </c>
      <c r="D634" s="243" t="s">
        <v>280</v>
      </c>
      <c r="E634" s="242">
        <v>1</v>
      </c>
      <c r="F634" s="158" t="s">
        <v>1058</v>
      </c>
      <c r="G634" s="241"/>
      <c r="H634" s="241">
        <v>849.76</v>
      </c>
      <c r="I634" s="234">
        <f t="shared" si="11"/>
        <v>849.76</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383</v>
      </c>
      <c r="B635" s="244" t="s">
        <v>388</v>
      </c>
      <c r="C635" s="243" t="s">
        <v>924</v>
      </c>
      <c r="D635" s="243" t="s">
        <v>280</v>
      </c>
      <c r="E635" s="242">
        <v>1</v>
      </c>
      <c r="F635" s="157" t="s">
        <v>916</v>
      </c>
      <c r="G635" s="241"/>
      <c r="H635" s="241">
        <v>849.76</v>
      </c>
      <c r="I635" s="234">
        <f t="shared" si="11"/>
        <v>849.76</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847</v>
      </c>
      <c r="B636" s="244" t="s">
        <v>94</v>
      </c>
      <c r="C636" s="243" t="s">
        <v>924</v>
      </c>
      <c r="D636" s="243" t="s">
        <v>280</v>
      </c>
      <c r="E636" s="242">
        <v>1</v>
      </c>
      <c r="F636" s="158" t="s">
        <v>917</v>
      </c>
      <c r="G636" s="241"/>
      <c r="H636" s="241">
        <v>1392.8</v>
      </c>
      <c r="I636" s="234">
        <f t="shared" si="11"/>
        <v>1392.8</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244" t="s">
        <v>388</v>
      </c>
      <c r="C637" s="243" t="s">
        <v>924</v>
      </c>
      <c r="D637" s="243" t="s">
        <v>368</v>
      </c>
      <c r="E637" s="242">
        <v>1</v>
      </c>
      <c r="F637" s="157" t="s">
        <v>945</v>
      </c>
      <c r="G637" s="241"/>
      <c r="H637" s="241">
        <v>849.76</v>
      </c>
      <c r="I637" s="234">
        <f t="shared" si="11"/>
        <v>849.76</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244" t="s">
        <v>388</v>
      </c>
      <c r="C638" s="243" t="s">
        <v>924</v>
      </c>
      <c r="D638" s="243" t="s">
        <v>280</v>
      </c>
      <c r="E638" s="242">
        <v>1</v>
      </c>
      <c r="F638" s="157" t="s">
        <v>918</v>
      </c>
      <c r="G638" s="241"/>
      <c r="H638" s="241">
        <v>849.76</v>
      </c>
      <c r="I638" s="234">
        <f t="shared" si="11"/>
        <v>849.76</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x14ac:dyDescent="0.2">
      <c r="A639" s="155" t="s">
        <v>383</v>
      </c>
      <c r="B639" s="244" t="s">
        <v>388</v>
      </c>
      <c r="C639" s="243" t="s">
        <v>924</v>
      </c>
      <c r="D639" s="243" t="s">
        <v>280</v>
      </c>
      <c r="E639" s="242">
        <v>1</v>
      </c>
      <c r="F639" s="158" t="s">
        <v>919</v>
      </c>
      <c r="G639" s="241"/>
      <c r="H639" s="241">
        <v>849.76</v>
      </c>
      <c r="I639" s="234">
        <f t="shared" si="11"/>
        <v>849.76</v>
      </c>
      <c r="J639" s="131"/>
      <c r="K639" s="131"/>
      <c r="L639" s="131"/>
      <c r="M639" s="131"/>
      <c r="N639" s="131"/>
      <c r="O639" s="131"/>
      <c r="P639" s="131"/>
      <c r="Q639" s="131"/>
      <c r="R639" s="149"/>
      <c r="S639" s="149"/>
      <c r="T639" s="149"/>
      <c r="U639" s="149"/>
      <c r="V639" s="149"/>
      <c r="W639" s="149"/>
      <c r="X639" s="149"/>
      <c r="Y639" s="149"/>
      <c r="Z639" s="149"/>
      <c r="AA639" s="149"/>
      <c r="AB639" s="149"/>
      <c r="AC639" s="149"/>
      <c r="AD639" s="149"/>
    </row>
    <row r="640" spans="1:30" x14ac:dyDescent="0.2">
      <c r="A640" s="155" t="s">
        <v>848</v>
      </c>
      <c r="B640" s="244" t="s">
        <v>94</v>
      </c>
      <c r="C640" s="243" t="s">
        <v>924</v>
      </c>
      <c r="D640" s="243" t="s">
        <v>280</v>
      </c>
      <c r="E640" s="242">
        <v>1</v>
      </c>
      <c r="F640" s="157" t="s">
        <v>920</v>
      </c>
      <c r="G640" s="241"/>
      <c r="H640" s="241">
        <v>1392.8</v>
      </c>
      <c r="I640" s="234">
        <f t="shared" si="11"/>
        <v>1392.8</v>
      </c>
      <c r="J640" s="131"/>
      <c r="K640" s="131"/>
      <c r="L640" s="131"/>
      <c r="M640" s="131"/>
      <c r="N640" s="131"/>
      <c r="O640" s="131"/>
      <c r="P640" s="131"/>
      <c r="Q640" s="131"/>
      <c r="R640" s="149"/>
      <c r="S640" s="149"/>
      <c r="T640" s="149"/>
      <c r="U640" s="149"/>
      <c r="V640" s="149"/>
      <c r="W640" s="149"/>
      <c r="X640" s="149"/>
      <c r="Y640" s="149"/>
      <c r="Z640" s="149"/>
      <c r="AA640" s="149"/>
      <c r="AB640" s="149"/>
      <c r="AC640" s="149"/>
      <c r="AD640" s="149"/>
    </row>
    <row r="641" spans="1:30" x14ac:dyDescent="0.2">
      <c r="A641" s="155" t="s">
        <v>383</v>
      </c>
      <c r="B641" s="244" t="s">
        <v>388</v>
      </c>
      <c r="C641" s="243" t="s">
        <v>924</v>
      </c>
      <c r="D641" s="243" t="s">
        <v>280</v>
      </c>
      <c r="E641" s="242">
        <v>1</v>
      </c>
      <c r="F641" s="157" t="s">
        <v>921</v>
      </c>
      <c r="G641" s="241"/>
      <c r="H641" s="241">
        <v>849.76</v>
      </c>
      <c r="I641" s="234">
        <f t="shared" si="11"/>
        <v>849.76</v>
      </c>
      <c r="J641" s="131"/>
      <c r="K641" s="131"/>
      <c r="L641" s="131"/>
      <c r="M641" s="131"/>
      <c r="N641" s="131"/>
      <c r="O641" s="131"/>
      <c r="P641" s="131"/>
      <c r="Q641" s="131"/>
      <c r="R641" s="149"/>
      <c r="S641" s="149"/>
      <c r="T641" s="149"/>
      <c r="U641" s="149"/>
      <c r="V641" s="149"/>
      <c r="W641" s="149"/>
      <c r="X641" s="149"/>
      <c r="Y641" s="149"/>
      <c r="Z641" s="149"/>
      <c r="AA641" s="149"/>
      <c r="AB641" s="149"/>
      <c r="AC641" s="149"/>
      <c r="AD641" s="149"/>
    </row>
    <row r="642" spans="1:30" x14ac:dyDescent="0.2">
      <c r="A642" s="155" t="s">
        <v>383</v>
      </c>
      <c r="B642" s="244" t="s">
        <v>388</v>
      </c>
      <c r="C642" s="243" t="s">
        <v>924</v>
      </c>
      <c r="D642" s="243" t="s">
        <v>280</v>
      </c>
      <c r="E642" s="242">
        <v>1</v>
      </c>
      <c r="F642" s="156" t="s">
        <v>922</v>
      </c>
      <c r="G642" s="241"/>
      <c r="H642" s="241">
        <v>849.76</v>
      </c>
      <c r="I642" s="234">
        <f t="shared" si="11"/>
        <v>849.76</v>
      </c>
      <c r="J642" s="131"/>
      <c r="K642" s="131"/>
      <c r="L642" s="131"/>
      <c r="M642" s="131"/>
      <c r="N642" s="131"/>
      <c r="O642" s="131"/>
      <c r="P642" s="131"/>
      <c r="Q642" s="131"/>
      <c r="R642" s="149"/>
      <c r="S642" s="149"/>
      <c r="T642" s="149"/>
      <c r="U642" s="149"/>
      <c r="V642" s="149"/>
      <c r="W642" s="149"/>
      <c r="X642" s="149"/>
      <c r="Y642" s="149"/>
      <c r="Z642" s="149"/>
      <c r="AA642" s="149"/>
      <c r="AB642" s="149"/>
      <c r="AC642" s="149"/>
      <c r="AD642" s="149"/>
    </row>
    <row r="643" spans="1:30" x14ac:dyDescent="0.2">
      <c r="A643" s="155" t="s">
        <v>383</v>
      </c>
      <c r="B643" s="244" t="s">
        <v>388</v>
      </c>
      <c r="C643" s="243" t="s">
        <v>924</v>
      </c>
      <c r="D643" s="243" t="s">
        <v>280</v>
      </c>
      <c r="E643" s="242">
        <v>1</v>
      </c>
      <c r="F643" s="151" t="s">
        <v>923</v>
      </c>
      <c r="G643" s="241"/>
      <c r="H643" s="241">
        <v>849.76</v>
      </c>
      <c r="I643" s="234">
        <f t="shared" si="11"/>
        <v>849.76</v>
      </c>
      <c r="J643" s="131"/>
      <c r="K643" s="131"/>
      <c r="L643" s="131"/>
      <c r="M643" s="131"/>
      <c r="N643" s="131"/>
      <c r="O643" s="131"/>
      <c r="P643" s="131"/>
      <c r="Q643" s="131"/>
      <c r="R643" s="149"/>
      <c r="S643" s="149"/>
      <c r="T643" s="149"/>
      <c r="U643" s="149"/>
      <c r="V643" s="149"/>
      <c r="W643" s="149"/>
      <c r="X643" s="149"/>
      <c r="Y643" s="149"/>
      <c r="Z643" s="149"/>
      <c r="AA643" s="149"/>
      <c r="AB643" s="149"/>
      <c r="AC643" s="149"/>
      <c r="AD643" s="149"/>
    </row>
    <row r="644" spans="1:30" ht="38.25" x14ac:dyDescent="0.2">
      <c r="A644" s="233" t="s">
        <v>85</v>
      </c>
      <c r="B644" s="233" t="s">
        <v>86</v>
      </c>
      <c r="C644" s="232" t="s">
        <v>87</v>
      </c>
      <c r="D644" s="232" t="s">
        <v>88</v>
      </c>
      <c r="E644" s="232" t="s">
        <v>89</v>
      </c>
      <c r="F644" s="231"/>
      <c r="G644" s="232" t="s">
        <v>90</v>
      </c>
      <c r="H644" s="232" t="s">
        <v>91</v>
      </c>
      <c r="I644" s="232" t="s">
        <v>92</v>
      </c>
      <c r="J644" s="131"/>
      <c r="K644" s="131"/>
      <c r="L644" s="131"/>
      <c r="M644" s="131"/>
      <c r="N644" s="131"/>
      <c r="O644" s="131"/>
      <c r="P644" s="131"/>
      <c r="Q644" s="131"/>
      <c r="R644" s="138"/>
      <c r="S644" s="138"/>
      <c r="T644" s="138"/>
      <c r="U644" s="138"/>
      <c r="V644" s="138"/>
      <c r="W644" s="138"/>
      <c r="X644" s="138"/>
      <c r="Y644" s="138"/>
      <c r="Z644" s="138"/>
      <c r="AA644" s="138"/>
      <c r="AB644" s="138"/>
      <c r="AC644" s="138"/>
      <c r="AD644" s="138"/>
    </row>
    <row r="645" spans="1:30" x14ac:dyDescent="0.2">
      <c r="A645" s="235" t="s">
        <v>93</v>
      </c>
      <c r="B645" s="237" t="s">
        <v>94</v>
      </c>
      <c r="C645" s="236">
        <f>SUMIFS($E$136:$E$643,$B$136:$B$643,"FGS-1",$D$136:$D$643,"&lt;&gt;VAGO")</f>
        <v>86</v>
      </c>
      <c r="D645" s="236">
        <f>SUMIFS($E$136:$E$643,$B$136:$B$643,"FGS-1",$D$136:$D$643,"VAGO")</f>
        <v>2</v>
      </c>
      <c r="E645" s="236">
        <f t="shared" ref="E645:E650" si="12">C645+D645</f>
        <v>88</v>
      </c>
      <c r="F645" s="240"/>
      <c r="G645" s="234">
        <f>SUMIF($B$136:$B$643,"FGS-1",$G$136:$G$643)</f>
        <v>0</v>
      </c>
      <c r="H645" s="234">
        <f t="shared" ref="H645:H650" si="13">1392.8*C645</f>
        <v>119780.8</v>
      </c>
      <c r="I645" s="234">
        <v>102058.65</v>
      </c>
      <c r="J645" s="131"/>
      <c r="K645" s="131"/>
      <c r="L645" s="131"/>
      <c r="M645" s="131"/>
      <c r="N645" s="131"/>
      <c r="O645" s="131"/>
      <c r="P645" s="131"/>
      <c r="Q645" s="131"/>
      <c r="R645" s="132"/>
      <c r="S645" s="132"/>
      <c r="T645" s="132"/>
      <c r="U645" s="132"/>
      <c r="V645" s="132"/>
      <c r="W645" s="132"/>
      <c r="X645" s="132"/>
      <c r="Y645" s="132"/>
      <c r="Z645" s="132"/>
      <c r="AA645" s="132"/>
      <c r="AB645" s="132"/>
      <c r="AC645" s="132"/>
      <c r="AD645" s="132"/>
    </row>
    <row r="646" spans="1:30" x14ac:dyDescent="0.2">
      <c r="A646" s="235" t="s">
        <v>95</v>
      </c>
      <c r="B646" s="237" t="s">
        <v>96</v>
      </c>
      <c r="C646" s="236">
        <f>SUMIFS($E$136:$E$643,$B$136:$B$643,"FGS-2",$D$136:$D$643,"&lt;&gt;VAGO")</f>
        <v>159</v>
      </c>
      <c r="D646" s="236">
        <f>SUMIFS($E$136:$E$643,$B$136:$B$643,"FGS-2",$D$136:$D$643,"VAGO")</f>
        <v>1</v>
      </c>
      <c r="E646" s="236">
        <f t="shared" si="12"/>
        <v>160</v>
      </c>
      <c r="F646" s="235"/>
      <c r="G646" s="234">
        <f>SUMIF($B$136:$B$643,"FGS-2",$G$136:$G$643)</f>
        <v>0</v>
      </c>
      <c r="H646" s="234">
        <f t="shared" si="13"/>
        <v>221455.19999999998</v>
      </c>
      <c r="I646" s="234">
        <v>184906.26</v>
      </c>
      <c r="J646" s="131"/>
      <c r="K646" s="131"/>
      <c r="L646" s="131"/>
      <c r="M646" s="131"/>
      <c r="N646" s="131"/>
      <c r="O646" s="131"/>
      <c r="P646" s="131"/>
      <c r="Q646" s="131"/>
      <c r="R646" s="132"/>
      <c r="S646" s="132"/>
      <c r="T646" s="132"/>
      <c r="U646" s="132"/>
      <c r="V646" s="132"/>
      <c r="W646" s="132"/>
      <c r="X646" s="132"/>
      <c r="Y646" s="132"/>
      <c r="Z646" s="132"/>
      <c r="AA646" s="132"/>
      <c r="AB646" s="132"/>
      <c r="AC646" s="132"/>
      <c r="AD646" s="132"/>
    </row>
    <row r="647" spans="1:30" x14ac:dyDescent="0.2">
      <c r="A647" s="235" t="s">
        <v>97</v>
      </c>
      <c r="B647" s="237" t="s">
        <v>98</v>
      </c>
      <c r="C647" s="236">
        <f>SUMIFS($E$136:$E$643,$B$136:$B$643,"FGS-3",$D$136:$D$643,"&lt;&gt;VAGO")</f>
        <v>70</v>
      </c>
      <c r="D647" s="236">
        <f>SUMIFS($E$136:$E$643,$B$136:$B$643,"FGS-3",$D$136:$D$643,"VAGO")</f>
        <v>2</v>
      </c>
      <c r="E647" s="236">
        <f t="shared" si="12"/>
        <v>72</v>
      </c>
      <c r="F647" s="235"/>
      <c r="G647" s="234">
        <f>SUMIF($B$136:$B$643,"FGS-3",$G$136:$G$643)</f>
        <v>0</v>
      </c>
      <c r="H647" s="234">
        <f t="shared" si="13"/>
        <v>97496</v>
      </c>
      <c r="I647" s="234">
        <v>85248.99</v>
      </c>
      <c r="J647" s="131"/>
      <c r="K647" s="131"/>
      <c r="L647" s="131"/>
      <c r="M647" s="131"/>
      <c r="N647" s="131"/>
      <c r="O647" s="131"/>
      <c r="P647" s="131"/>
      <c r="Q647" s="131"/>
      <c r="R647" s="132"/>
      <c r="S647" s="132"/>
      <c r="T647" s="132"/>
      <c r="U647" s="132"/>
      <c r="V647" s="132"/>
      <c r="W647" s="132"/>
      <c r="X647" s="132"/>
      <c r="Y647" s="132"/>
      <c r="Z647" s="132"/>
      <c r="AA647" s="132"/>
      <c r="AB647" s="132"/>
      <c r="AC647" s="132"/>
      <c r="AD647" s="132"/>
    </row>
    <row r="648" spans="1:30" x14ac:dyDescent="0.2">
      <c r="A648" s="238" t="s">
        <v>99</v>
      </c>
      <c r="B648" s="239" t="s">
        <v>100</v>
      </c>
      <c r="C648" s="236">
        <f>SUMIFS($E$136:$E$643,$B$136:$B$643,"FGA-1",$D$136:$D$643,"&lt;&gt;VAGO")</f>
        <v>92</v>
      </c>
      <c r="D648" s="236">
        <f>SUMIFS($E$136:$E$643,$B$136:$B$643,"FGA-1",$D$136:$D$643,"VAGO")</f>
        <v>0</v>
      </c>
      <c r="E648" s="236">
        <f t="shared" si="12"/>
        <v>92</v>
      </c>
      <c r="F648" s="238"/>
      <c r="G648" s="234">
        <f>SUMIF($B$136:$B$643,"FGA-1",$G$136:$G$643)</f>
        <v>0</v>
      </c>
      <c r="H648" s="234">
        <f t="shared" si="13"/>
        <v>128137.59999999999</v>
      </c>
      <c r="I648" s="234" t="s">
        <v>926</v>
      </c>
      <c r="J648" s="131"/>
      <c r="K648" s="131"/>
      <c r="L648" s="131"/>
      <c r="M648" s="131"/>
      <c r="N648" s="131"/>
      <c r="O648" s="131"/>
      <c r="P648" s="131"/>
      <c r="Q648" s="131"/>
      <c r="R648" s="132"/>
      <c r="S648" s="132"/>
      <c r="T648" s="132"/>
      <c r="U648" s="132"/>
      <c r="V648" s="132"/>
      <c r="W648" s="132"/>
      <c r="X648" s="132"/>
      <c r="Y648" s="132"/>
      <c r="Z648" s="132"/>
      <c r="AA648" s="132"/>
      <c r="AB648" s="132"/>
      <c r="AC648" s="132"/>
      <c r="AD648" s="132"/>
    </row>
    <row r="649" spans="1:30" x14ac:dyDescent="0.2">
      <c r="A649" s="235" t="s">
        <v>101</v>
      </c>
      <c r="B649" s="237" t="s">
        <v>102</v>
      </c>
      <c r="C649" s="236">
        <f>SUMIFS($E$136:$E$643,$B$136:$B$643,"FGA-2",$D$136:$D$643,"&lt;&gt;VAGO")</f>
        <v>72</v>
      </c>
      <c r="D649" s="236">
        <f>SUMIFS($E$136:$E$643,$B$136:$B$643,"FGA-2",$D$136:$D$643,"VAGO")</f>
        <v>1</v>
      </c>
      <c r="E649" s="236">
        <f t="shared" si="12"/>
        <v>73</v>
      </c>
      <c r="F649" s="238"/>
      <c r="G649" s="234">
        <f>SUMIF($B$136:$B$643,"FGA-2",$G$136:$G$643)</f>
        <v>0</v>
      </c>
      <c r="H649" s="234">
        <f t="shared" si="13"/>
        <v>100281.59999999999</v>
      </c>
      <c r="I649" s="234">
        <v>81646.92</v>
      </c>
      <c r="J649" s="131"/>
      <c r="K649" s="131"/>
      <c r="L649" s="131"/>
      <c r="M649" s="131"/>
      <c r="N649" s="131"/>
      <c r="O649" s="131"/>
      <c r="P649" s="131"/>
      <c r="Q649" s="131"/>
      <c r="R649" s="132"/>
      <c r="S649" s="132"/>
      <c r="T649" s="132"/>
      <c r="U649" s="132"/>
      <c r="V649" s="132"/>
      <c r="W649" s="132"/>
      <c r="X649" s="132"/>
      <c r="Y649" s="132"/>
      <c r="Z649" s="132"/>
      <c r="AA649" s="132"/>
      <c r="AB649" s="132"/>
      <c r="AC649" s="132"/>
      <c r="AD649" s="132"/>
    </row>
    <row r="650" spans="1:30" x14ac:dyDescent="0.2">
      <c r="A650" s="235" t="s">
        <v>103</v>
      </c>
      <c r="B650" s="237" t="s">
        <v>104</v>
      </c>
      <c r="C650" s="236">
        <f>SUMIFS($E$136:$E$643,$B$136:$B$643,"FGA-3",$D$136:$D$643,"&lt;&gt;VAGO")</f>
        <v>23</v>
      </c>
      <c r="D650" s="236">
        <f>SUMIFS($E$136:$E$643,$B$136:$B$643,"FGA-3",$D$136:$D$643,"VAGO")</f>
        <v>0</v>
      </c>
      <c r="E650" s="236">
        <f t="shared" si="12"/>
        <v>23</v>
      </c>
      <c r="F650" s="235"/>
      <c r="G650" s="234">
        <f>SUMIF($B$136:$B$643,"FGA-3",$G$136:$G$643)</f>
        <v>0</v>
      </c>
      <c r="H650" s="234">
        <f t="shared" si="13"/>
        <v>32034.399999999998</v>
      </c>
      <c r="I650" s="234">
        <v>27615.87</v>
      </c>
      <c r="J650" s="131"/>
      <c r="K650" s="131"/>
      <c r="L650" s="131"/>
      <c r="M650" s="131"/>
      <c r="N650" s="131"/>
      <c r="O650" s="131"/>
      <c r="P650" s="131"/>
      <c r="Q650" s="131"/>
      <c r="R650" s="138"/>
      <c r="S650" s="138"/>
      <c r="T650" s="138"/>
      <c r="U650" s="138"/>
      <c r="V650" s="138"/>
      <c r="W650" s="138"/>
      <c r="X650" s="138"/>
      <c r="Y650" s="138"/>
      <c r="Z650" s="138"/>
      <c r="AA650" s="138"/>
      <c r="AB650" s="138"/>
      <c r="AC650" s="138"/>
      <c r="AD650" s="138"/>
    </row>
    <row r="651" spans="1:30" ht="25.5" x14ac:dyDescent="0.2">
      <c r="A651" s="233" t="s">
        <v>105</v>
      </c>
      <c r="B651" s="231"/>
      <c r="C651" s="232">
        <f>SUM(C645:C650)</f>
        <v>502</v>
      </c>
      <c r="D651" s="232">
        <f>SUM(D645:D650)</f>
        <v>6</v>
      </c>
      <c r="E651" s="232">
        <f>SUM(E645:E650)</f>
        <v>508</v>
      </c>
      <c r="F651" s="231"/>
      <c r="G651" s="230">
        <f>SUM(G645:G650)</f>
        <v>0</v>
      </c>
      <c r="H651" s="230">
        <f>SUM(H645:H650)</f>
        <v>699185.6</v>
      </c>
      <c r="I651" s="230">
        <f>SUM(I645:I650)</f>
        <v>481476.69</v>
      </c>
      <c r="J651" s="131"/>
      <c r="K651" s="131"/>
      <c r="L651" s="131"/>
      <c r="M651" s="131"/>
      <c r="N651" s="131"/>
      <c r="O651" s="131"/>
      <c r="P651" s="131"/>
      <c r="Q651" s="131"/>
      <c r="R651" s="138"/>
      <c r="S651" s="138"/>
      <c r="T651" s="138"/>
      <c r="U651" s="138"/>
      <c r="V651" s="138"/>
      <c r="W651" s="138"/>
      <c r="X651" s="138"/>
      <c r="Y651" s="138"/>
      <c r="Z651" s="138"/>
      <c r="AA651" s="138"/>
      <c r="AB651" s="138"/>
      <c r="AC651" s="138"/>
      <c r="AD651" s="138"/>
    </row>
    <row r="652" spans="1:30" ht="33" customHeight="1" x14ac:dyDescent="0.2">
      <c r="A652" s="130"/>
      <c r="B652" s="130"/>
      <c r="C652" s="130"/>
      <c r="D652" s="130"/>
      <c r="E652" s="130"/>
      <c r="F652" s="130"/>
      <c r="G652" s="130"/>
      <c r="H652" s="130"/>
      <c r="I652" s="129"/>
      <c r="J652" s="129"/>
      <c r="K652" s="133"/>
      <c r="L652" s="129"/>
      <c r="M652" s="129"/>
      <c r="N652" s="129"/>
      <c r="O652" s="129"/>
      <c r="P652" s="129"/>
      <c r="Q652" s="129"/>
      <c r="R652" s="132"/>
      <c r="S652" s="132"/>
      <c r="T652" s="132"/>
      <c r="U652" s="132"/>
      <c r="V652" s="132"/>
      <c r="W652" s="132"/>
      <c r="X652" s="132"/>
      <c r="Y652" s="132"/>
      <c r="Z652" s="132"/>
      <c r="AA652" s="132"/>
      <c r="AB652" s="132"/>
      <c r="AC652" s="132"/>
      <c r="AD652" s="132"/>
    </row>
    <row r="653" spans="1:30" ht="45" x14ac:dyDescent="0.2">
      <c r="A653" s="137"/>
      <c r="B653" s="137"/>
      <c r="C653" s="136" t="s">
        <v>106</v>
      </c>
      <c r="D653" s="136" t="s">
        <v>107</v>
      </c>
      <c r="E653" s="136" t="s">
        <v>108</v>
      </c>
      <c r="F653" s="135"/>
      <c r="G653" s="136" t="s">
        <v>109</v>
      </c>
      <c r="H653" s="136" t="s">
        <v>110</v>
      </c>
      <c r="I653" s="136" t="s">
        <v>111</v>
      </c>
      <c r="J653" s="129"/>
      <c r="K653" s="133"/>
      <c r="L653" s="129"/>
      <c r="M653" s="129"/>
      <c r="N653" s="129"/>
      <c r="O653" s="129"/>
      <c r="P653" s="129"/>
      <c r="Q653" s="129"/>
      <c r="R653" s="132"/>
      <c r="S653" s="132"/>
      <c r="T653" s="132"/>
      <c r="U653" s="132"/>
      <c r="V653" s="132"/>
      <c r="W653" s="132"/>
      <c r="X653" s="132"/>
      <c r="Y653" s="132"/>
      <c r="Z653" s="132"/>
      <c r="AA653" s="132"/>
      <c r="AB653" s="132"/>
      <c r="AC653" s="132"/>
      <c r="AD653" s="132"/>
    </row>
    <row r="654" spans="1:30" ht="30" x14ac:dyDescent="0.2">
      <c r="A654" s="137" t="s">
        <v>112</v>
      </c>
      <c r="B654" s="135"/>
      <c r="C654" s="136">
        <f>SUM(C81+C132+C651)</f>
        <v>599</v>
      </c>
      <c r="D654" s="136">
        <f>SUM(D81+D132+D651)</f>
        <v>8</v>
      </c>
      <c r="E654" s="136">
        <f>SUM(E81+E132+E651)</f>
        <v>606</v>
      </c>
      <c r="F654" s="135"/>
      <c r="G654" s="134">
        <f>SUM(H81+G132+G651)</f>
        <v>71566.8</v>
      </c>
      <c r="H654" s="134">
        <f>SUM(I81+H132+H651)</f>
        <v>1112792.8713599998</v>
      </c>
      <c r="I654" s="134">
        <f>SUM(J81+I132+I651)</f>
        <v>966650.76135999989</v>
      </c>
      <c r="J654" s="129"/>
      <c r="K654" s="133"/>
      <c r="L654" s="129"/>
      <c r="M654" s="129"/>
      <c r="N654" s="129"/>
      <c r="O654" s="129"/>
      <c r="P654" s="129"/>
      <c r="Q654" s="129"/>
      <c r="R654" s="132"/>
      <c r="S654" s="132"/>
      <c r="T654" s="132"/>
      <c r="U654" s="132"/>
      <c r="V654" s="132"/>
      <c r="W654" s="132"/>
      <c r="X654" s="132"/>
      <c r="Y654" s="132"/>
      <c r="Z654" s="132"/>
      <c r="AA654" s="132"/>
      <c r="AB654" s="132"/>
      <c r="AC654" s="132"/>
      <c r="AD654" s="132"/>
    </row>
    <row r="655" spans="1:30" ht="30" customHeight="1" x14ac:dyDescent="0.2">
      <c r="A655" s="130"/>
      <c r="B655" s="130"/>
      <c r="C655" s="130"/>
      <c r="D655" s="130"/>
      <c r="E655" s="130"/>
      <c r="F655" s="130"/>
      <c r="G655" s="130"/>
      <c r="H655" s="130"/>
      <c r="I655" s="129"/>
      <c r="J655" s="129"/>
      <c r="K655" s="133"/>
      <c r="L655" s="129"/>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87" t="s">
        <v>113</v>
      </c>
      <c r="B656" s="282"/>
      <c r="C656" s="282"/>
      <c r="D656" s="282"/>
      <c r="E656" s="282"/>
      <c r="F656" s="283"/>
      <c r="G656" s="131"/>
      <c r="H656" s="130"/>
      <c r="I656" s="130"/>
      <c r="J656" s="130"/>
      <c r="K656" s="131"/>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88" t="s">
        <v>114</v>
      </c>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88" t="s">
        <v>115</v>
      </c>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4" t="s">
        <v>116</v>
      </c>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4" t="s">
        <v>117</v>
      </c>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4" t="s">
        <v>118</v>
      </c>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4"/>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x14ac:dyDescent="0.2">
      <c r="A663" s="294"/>
      <c r="B663" s="282"/>
      <c r="C663" s="282"/>
      <c r="D663" s="282"/>
      <c r="E663" s="282"/>
      <c r="F663" s="283"/>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x14ac:dyDescent="0.2">
      <c r="A664" s="293"/>
      <c r="B664" s="282"/>
      <c r="C664" s="282"/>
      <c r="D664" s="282"/>
      <c r="E664" s="282"/>
      <c r="F664" s="283"/>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93"/>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93"/>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93"/>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93"/>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ht="32.25" customHeight="1" x14ac:dyDescent="0.2">
      <c r="A669" s="295"/>
      <c r="B669" s="290"/>
      <c r="C669" s="290"/>
      <c r="D669" s="290"/>
      <c r="E669" s="290"/>
      <c r="F669" s="290"/>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7" t="s">
        <v>119</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96" t="s">
        <v>120</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121</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122</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123</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124</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125</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126</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127</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128</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129</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130</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131</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132</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133</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134</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135</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136</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137</v>
      </c>
      <c r="B688" s="282"/>
      <c r="C688" s="282"/>
      <c r="D688" s="282"/>
      <c r="E688" s="282"/>
      <c r="F688" s="283"/>
      <c r="G688" s="131"/>
      <c r="H688" s="130"/>
      <c r="I688" s="130"/>
      <c r="J688" s="130"/>
      <c r="K688" s="130"/>
      <c r="L688" s="130"/>
      <c r="M688" s="129"/>
      <c r="N688" s="129"/>
      <c r="O688" s="129"/>
      <c r="P688" s="129"/>
      <c r="Q688" s="129"/>
      <c r="R688" s="132"/>
      <c r="S688" s="132"/>
      <c r="T688" s="132"/>
      <c r="U688" s="132"/>
      <c r="V688" s="132"/>
      <c r="W688" s="132"/>
      <c r="X688" s="132"/>
      <c r="Y688" s="132"/>
      <c r="Z688" s="132"/>
      <c r="AA688" s="132"/>
      <c r="AB688" s="132"/>
      <c r="AC688" s="132"/>
      <c r="AD688" s="132"/>
    </row>
    <row r="689" spans="1:30" x14ac:dyDescent="0.2">
      <c r="A689" s="281" t="s">
        <v>138</v>
      </c>
      <c r="B689" s="282"/>
      <c r="C689" s="282"/>
      <c r="D689" s="282"/>
      <c r="E689" s="282"/>
      <c r="F689" s="283"/>
      <c r="G689" s="131"/>
      <c r="H689" s="130"/>
      <c r="I689" s="130"/>
      <c r="J689" s="130"/>
      <c r="K689" s="130"/>
      <c r="L689" s="130"/>
      <c r="M689" s="129"/>
      <c r="N689" s="129"/>
      <c r="O689" s="129"/>
      <c r="P689" s="129"/>
      <c r="Q689" s="129"/>
      <c r="R689" s="132"/>
      <c r="S689" s="132"/>
      <c r="T689" s="132"/>
      <c r="U689" s="132"/>
      <c r="V689" s="132"/>
      <c r="W689" s="132"/>
      <c r="X689" s="132"/>
      <c r="Y689" s="132"/>
      <c r="Z689" s="132"/>
      <c r="AA689" s="132"/>
      <c r="AB689" s="132"/>
      <c r="AC689" s="132"/>
      <c r="AD689" s="132"/>
    </row>
    <row r="690" spans="1:30" x14ac:dyDescent="0.2">
      <c r="A690" s="281" t="s">
        <v>139</v>
      </c>
      <c r="B690" s="282"/>
      <c r="C690" s="282"/>
      <c r="D690" s="282"/>
      <c r="E690" s="282"/>
      <c r="F690" s="283"/>
      <c r="G690" s="131"/>
      <c r="H690" s="130"/>
      <c r="I690" s="130"/>
      <c r="J690" s="130"/>
      <c r="K690" s="130"/>
      <c r="L690" s="130"/>
      <c r="M690" s="129"/>
      <c r="N690" s="129"/>
      <c r="O690" s="129"/>
      <c r="P690" s="129"/>
      <c r="Q690" s="129"/>
      <c r="R690" s="132"/>
      <c r="S690" s="132"/>
      <c r="T690" s="132"/>
      <c r="U690" s="132"/>
      <c r="V690" s="132"/>
      <c r="W690" s="132"/>
      <c r="X690" s="132"/>
      <c r="Y690" s="132"/>
      <c r="Z690" s="132"/>
      <c r="AA690" s="132"/>
      <c r="AB690" s="132"/>
      <c r="AC690" s="132"/>
      <c r="AD690" s="132"/>
    </row>
    <row r="691" spans="1:30" x14ac:dyDescent="0.2">
      <c r="A691" s="281" t="s">
        <v>140</v>
      </c>
      <c r="B691" s="282"/>
      <c r="C691" s="282"/>
      <c r="D691" s="282"/>
      <c r="E691" s="282"/>
      <c r="F691" s="283"/>
      <c r="G691" s="131"/>
      <c r="H691" s="130"/>
      <c r="I691" s="130"/>
      <c r="J691" s="130"/>
      <c r="K691" s="130"/>
      <c r="L691" s="130"/>
      <c r="M691" s="129"/>
      <c r="N691" s="129"/>
      <c r="O691" s="129"/>
      <c r="P691" s="129"/>
      <c r="Q691" s="129"/>
      <c r="R691" s="132"/>
      <c r="S691" s="132"/>
      <c r="T691" s="132"/>
      <c r="U691" s="132"/>
      <c r="V691" s="132"/>
      <c r="W691" s="132"/>
      <c r="X691" s="132"/>
      <c r="Y691" s="132"/>
      <c r="Z691" s="132"/>
      <c r="AA691" s="132"/>
      <c r="AB691" s="132"/>
      <c r="AC691" s="132"/>
      <c r="AD691" s="132"/>
    </row>
    <row r="692" spans="1:30" x14ac:dyDescent="0.2">
      <c r="A692" s="281" t="s">
        <v>141</v>
      </c>
      <c r="B692" s="282"/>
      <c r="C692" s="282"/>
      <c r="D692" s="282"/>
      <c r="E692" s="282"/>
      <c r="F692" s="283"/>
      <c r="G692" s="131"/>
      <c r="H692" s="130"/>
      <c r="I692" s="130"/>
      <c r="J692" s="130"/>
      <c r="K692" s="130"/>
      <c r="L692" s="130"/>
      <c r="M692" s="129"/>
      <c r="N692" s="129"/>
      <c r="O692" s="129"/>
      <c r="P692" s="129"/>
      <c r="Q692" s="129"/>
      <c r="R692" s="132"/>
      <c r="S692" s="132"/>
      <c r="T692" s="132"/>
      <c r="U692" s="132"/>
      <c r="V692" s="132"/>
      <c r="W692" s="132"/>
      <c r="X692" s="132"/>
      <c r="Y692" s="132"/>
      <c r="Z692" s="132"/>
      <c r="AA692" s="132"/>
      <c r="AB692" s="132"/>
      <c r="AC692" s="132"/>
      <c r="AD692" s="132"/>
    </row>
    <row r="693" spans="1:30" x14ac:dyDescent="0.2">
      <c r="A693" s="281" t="s">
        <v>142</v>
      </c>
      <c r="B693" s="282"/>
      <c r="C693" s="282"/>
      <c r="D693" s="282"/>
      <c r="E693" s="282"/>
      <c r="F693" s="283"/>
      <c r="G693" s="131"/>
      <c r="H693" s="130"/>
      <c r="I693" s="130"/>
      <c r="J693" s="130"/>
      <c r="K693" s="130"/>
      <c r="L693" s="130"/>
      <c r="M693" s="129"/>
      <c r="N693" s="129"/>
      <c r="O693" s="129"/>
      <c r="P693" s="129"/>
      <c r="Q693" s="129"/>
      <c r="R693" s="132"/>
      <c r="S693" s="132"/>
      <c r="T693" s="132"/>
      <c r="U693" s="132"/>
      <c r="V693" s="132"/>
      <c r="W693" s="132"/>
      <c r="X693" s="132"/>
      <c r="Y693" s="132"/>
      <c r="Z693" s="132"/>
      <c r="AA693" s="132"/>
      <c r="AB693" s="132"/>
      <c r="AC693" s="132"/>
      <c r="AD693" s="132"/>
    </row>
    <row r="694" spans="1:30" x14ac:dyDescent="0.2">
      <c r="A694" s="281" t="s">
        <v>143</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144</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145</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146</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147</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148</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149</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150</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151</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152</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153</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154</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x14ac:dyDescent="0.2">
      <c r="A706" s="281" t="s">
        <v>155</v>
      </c>
      <c r="B706" s="282"/>
      <c r="C706" s="282"/>
      <c r="D706" s="282"/>
      <c r="E706" s="282"/>
      <c r="F706" s="283"/>
      <c r="G706" s="131"/>
      <c r="H706" s="130"/>
      <c r="I706" s="130"/>
      <c r="J706" s="130"/>
      <c r="K706" s="130"/>
      <c r="L706" s="130"/>
      <c r="M706" s="129"/>
      <c r="N706" s="129"/>
      <c r="O706" s="129"/>
      <c r="P706" s="129"/>
      <c r="Q706" s="129"/>
      <c r="R706" s="127"/>
      <c r="S706" s="127"/>
      <c r="T706" s="127"/>
      <c r="U706" s="127"/>
      <c r="V706" s="127"/>
      <c r="W706" s="127"/>
      <c r="X706" s="127"/>
      <c r="Y706" s="127"/>
      <c r="Z706" s="127"/>
      <c r="AA706" s="127"/>
      <c r="AB706" s="127"/>
      <c r="AC706" s="127"/>
      <c r="AD706" s="127"/>
    </row>
    <row r="707" spans="1:30" x14ac:dyDescent="0.2">
      <c r="A707" s="281" t="s">
        <v>156</v>
      </c>
      <c r="B707" s="282"/>
      <c r="C707" s="282"/>
      <c r="D707" s="282"/>
      <c r="E707" s="282"/>
      <c r="F707" s="283"/>
      <c r="G707" s="131"/>
      <c r="H707" s="130"/>
      <c r="I707" s="130"/>
      <c r="J707" s="130"/>
      <c r="K707" s="130"/>
      <c r="L707" s="130"/>
      <c r="M707" s="129"/>
      <c r="N707" s="129"/>
      <c r="O707" s="129"/>
      <c r="P707" s="129"/>
      <c r="Q707" s="129"/>
      <c r="R707" s="127"/>
      <c r="S707" s="127"/>
      <c r="T707" s="127"/>
      <c r="U707" s="127"/>
      <c r="V707" s="127"/>
      <c r="W707" s="127"/>
      <c r="X707" s="127"/>
      <c r="Y707" s="127"/>
      <c r="Z707" s="127"/>
      <c r="AA707" s="127"/>
      <c r="AB707" s="127"/>
      <c r="AC707" s="127"/>
      <c r="AD707" s="127"/>
    </row>
    <row r="708" spans="1:30" x14ac:dyDescent="0.2">
      <c r="A708" s="281" t="s">
        <v>157</v>
      </c>
      <c r="B708" s="282"/>
      <c r="C708" s="282"/>
      <c r="D708" s="282"/>
      <c r="E708" s="282"/>
      <c r="F708" s="283"/>
      <c r="G708" s="131"/>
      <c r="H708" s="130"/>
      <c r="I708" s="130"/>
      <c r="J708" s="130"/>
      <c r="K708" s="130"/>
      <c r="L708" s="130"/>
      <c r="M708" s="129"/>
      <c r="N708" s="129"/>
      <c r="O708" s="129"/>
      <c r="P708" s="129"/>
      <c r="Q708" s="129"/>
      <c r="R708" s="127"/>
      <c r="S708" s="127"/>
      <c r="T708" s="127"/>
      <c r="U708" s="127"/>
      <c r="V708" s="127"/>
      <c r="W708" s="127"/>
      <c r="X708" s="127"/>
      <c r="Y708" s="127"/>
      <c r="Z708" s="127"/>
      <c r="AA708" s="127"/>
      <c r="AB708" s="127"/>
      <c r="AC708" s="127"/>
      <c r="AD708" s="127"/>
    </row>
    <row r="709" spans="1:30" x14ac:dyDescent="0.2">
      <c r="A709" s="281" t="s">
        <v>158</v>
      </c>
      <c r="B709" s="282"/>
      <c r="C709" s="282"/>
      <c r="D709" s="282"/>
      <c r="E709" s="282"/>
      <c r="F709" s="283"/>
      <c r="G709" s="131"/>
      <c r="H709" s="130"/>
      <c r="I709" s="130"/>
      <c r="J709" s="130"/>
      <c r="K709" s="130"/>
      <c r="L709" s="130"/>
      <c r="M709" s="129"/>
      <c r="N709" s="129"/>
      <c r="O709" s="129"/>
      <c r="P709" s="129"/>
      <c r="Q709" s="129"/>
      <c r="R709" s="127"/>
      <c r="S709" s="127"/>
      <c r="T709" s="127"/>
      <c r="U709" s="127"/>
      <c r="V709" s="127"/>
      <c r="W709" s="127"/>
      <c r="X709" s="127"/>
      <c r="Y709" s="127"/>
      <c r="Z709" s="127"/>
      <c r="AA709" s="127"/>
      <c r="AB709" s="127"/>
      <c r="AC709" s="127"/>
      <c r="AD709" s="127"/>
    </row>
    <row r="710" spans="1:30" x14ac:dyDescent="0.2">
      <c r="A710" s="281" t="s">
        <v>159</v>
      </c>
      <c r="B710" s="282"/>
      <c r="C710" s="282"/>
      <c r="D710" s="282"/>
      <c r="E710" s="282"/>
      <c r="F710" s="283"/>
      <c r="G710" s="131"/>
      <c r="H710" s="130"/>
      <c r="I710" s="130"/>
      <c r="J710" s="130"/>
      <c r="K710" s="130"/>
      <c r="L710" s="130"/>
      <c r="M710" s="129"/>
      <c r="N710" s="129"/>
      <c r="O710" s="129"/>
      <c r="P710" s="129"/>
      <c r="Q710" s="129"/>
      <c r="R710" s="127"/>
      <c r="S710" s="127"/>
      <c r="T710" s="127"/>
      <c r="U710" s="127"/>
      <c r="V710" s="127"/>
      <c r="W710" s="127"/>
      <c r="X710" s="127"/>
      <c r="Y710" s="127"/>
      <c r="Z710" s="127"/>
      <c r="AA710" s="127"/>
      <c r="AB710" s="127"/>
      <c r="AC710" s="127"/>
      <c r="AD710" s="127"/>
    </row>
    <row r="711" spans="1:30" x14ac:dyDescent="0.2">
      <c r="A711" s="281" t="s">
        <v>160</v>
      </c>
      <c r="B711" s="282"/>
      <c r="C711" s="282"/>
      <c r="D711" s="282"/>
      <c r="E711" s="282"/>
      <c r="F711" s="283"/>
      <c r="G711" s="131"/>
      <c r="H711" s="130"/>
      <c r="I711" s="130"/>
      <c r="J711" s="130"/>
      <c r="K711" s="130"/>
      <c r="L711" s="130"/>
      <c r="M711" s="129"/>
      <c r="N711" s="129"/>
      <c r="O711" s="129"/>
      <c r="P711" s="129"/>
      <c r="Q711" s="129"/>
      <c r="R711" s="127"/>
      <c r="S711" s="127"/>
      <c r="T711" s="127"/>
      <c r="U711" s="127"/>
      <c r="V711" s="127"/>
      <c r="W711" s="127"/>
      <c r="X711" s="127"/>
      <c r="Y711" s="127"/>
      <c r="Z711" s="127"/>
      <c r="AA711" s="127"/>
      <c r="AB711" s="127"/>
      <c r="AC711" s="127"/>
      <c r="AD711" s="127"/>
    </row>
    <row r="712" spans="1:30" ht="14.25" x14ac:dyDescent="0.2">
      <c r="A712" s="281" t="s">
        <v>161</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162</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163</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164</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165</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166</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167</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168</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169</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170</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171</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172</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173</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174</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281" t="s">
        <v>175</v>
      </c>
      <c r="B726" s="282"/>
      <c r="C726" s="282"/>
      <c r="D726" s="282"/>
      <c r="E726" s="282"/>
      <c r="F726" s="283"/>
      <c r="G726" s="128"/>
      <c r="H726" s="128"/>
      <c r="I726" s="128"/>
      <c r="J726" s="128"/>
      <c r="K726" s="128"/>
      <c r="L726" s="128"/>
      <c r="M726" s="128"/>
      <c r="N726" s="128"/>
      <c r="O726" s="128"/>
      <c r="P726" s="128"/>
      <c r="Q726" s="128"/>
      <c r="R726" s="127"/>
      <c r="S726" s="127"/>
      <c r="T726" s="127"/>
      <c r="U726" s="127"/>
      <c r="V726" s="127"/>
      <c r="W726" s="127"/>
      <c r="X726" s="127"/>
      <c r="Y726" s="127"/>
      <c r="Z726" s="127"/>
      <c r="AA726" s="127"/>
      <c r="AB726" s="127"/>
      <c r="AC726" s="127"/>
      <c r="AD726" s="127"/>
    </row>
    <row r="727" spans="1:30" ht="14.25" x14ac:dyDescent="0.2">
      <c r="A727" s="281" t="s">
        <v>176</v>
      </c>
      <c r="B727" s="282"/>
      <c r="C727" s="282"/>
      <c r="D727" s="282"/>
      <c r="E727" s="282"/>
      <c r="F727" s="283"/>
      <c r="G727" s="128"/>
      <c r="H727" s="128"/>
      <c r="I727" s="128"/>
      <c r="J727" s="128"/>
      <c r="K727" s="128"/>
      <c r="L727" s="128"/>
      <c r="M727" s="128"/>
      <c r="N727" s="128"/>
      <c r="O727" s="128"/>
      <c r="P727" s="128"/>
      <c r="Q727" s="128"/>
      <c r="R727" s="127"/>
      <c r="S727" s="127"/>
      <c r="T727" s="127"/>
      <c r="U727" s="127"/>
      <c r="V727" s="127"/>
      <c r="W727" s="127"/>
      <c r="X727" s="127"/>
      <c r="Y727" s="127"/>
      <c r="Z727" s="127"/>
      <c r="AA727" s="127"/>
      <c r="AB727" s="127"/>
      <c r="AC727" s="127"/>
      <c r="AD727" s="127"/>
    </row>
    <row r="728" spans="1:30" ht="14.25" x14ac:dyDescent="0.2">
      <c r="A728" s="281" t="s">
        <v>177</v>
      </c>
      <c r="B728" s="282"/>
      <c r="C728" s="282"/>
      <c r="D728" s="282"/>
      <c r="E728" s="282"/>
      <c r="F728" s="283"/>
      <c r="G728" s="128"/>
      <c r="H728" s="128"/>
      <c r="I728" s="128"/>
      <c r="J728" s="128"/>
      <c r="K728" s="128"/>
      <c r="L728" s="128"/>
      <c r="M728" s="128"/>
      <c r="N728" s="128"/>
      <c r="O728" s="128"/>
      <c r="P728" s="128"/>
      <c r="Q728" s="128"/>
      <c r="R728" s="127"/>
      <c r="S728" s="127"/>
      <c r="T728" s="127"/>
      <c r="U728" s="127"/>
      <c r="V728" s="127"/>
      <c r="W728" s="127"/>
      <c r="X728" s="127"/>
      <c r="Y728" s="127"/>
      <c r="Z728" s="127"/>
      <c r="AA728" s="127"/>
      <c r="AB728" s="127"/>
      <c r="AC728" s="127"/>
      <c r="AD728" s="127"/>
    </row>
    <row r="729" spans="1:30" ht="14.25" x14ac:dyDescent="0.2">
      <c r="A729" s="281" t="s">
        <v>178</v>
      </c>
      <c r="B729" s="282"/>
      <c r="C729" s="282"/>
      <c r="D729" s="282"/>
      <c r="E729" s="282"/>
      <c r="F729" s="283"/>
      <c r="G729" s="128"/>
      <c r="H729" s="128"/>
      <c r="I729" s="128"/>
      <c r="J729" s="128"/>
      <c r="K729" s="128"/>
      <c r="L729" s="128"/>
      <c r="M729" s="128"/>
      <c r="N729" s="128"/>
      <c r="O729" s="128"/>
      <c r="P729" s="128"/>
      <c r="Q729" s="128"/>
      <c r="R729" s="127"/>
      <c r="S729" s="127"/>
      <c r="T729" s="127"/>
      <c r="U729" s="127"/>
      <c r="V729" s="127"/>
      <c r="W729" s="127"/>
      <c r="X729" s="127"/>
      <c r="Y729" s="127"/>
      <c r="Z729" s="127"/>
      <c r="AA729" s="127"/>
      <c r="AB729" s="127"/>
      <c r="AC729" s="127"/>
      <c r="AD729" s="127"/>
    </row>
    <row r="730" spans="1:30" ht="14.25" x14ac:dyDescent="0.2">
      <c r="A730" s="281" t="s">
        <v>179</v>
      </c>
      <c r="B730" s="282"/>
      <c r="C730" s="282"/>
      <c r="D730" s="282"/>
      <c r="E730" s="282"/>
      <c r="F730" s="283"/>
      <c r="G730" s="128"/>
      <c r="H730" s="128"/>
      <c r="I730" s="128"/>
      <c r="J730" s="128"/>
      <c r="K730" s="128"/>
      <c r="L730" s="128"/>
      <c r="M730" s="128"/>
      <c r="N730" s="128"/>
      <c r="O730" s="128"/>
      <c r="P730" s="128"/>
      <c r="Q730" s="128"/>
      <c r="R730" s="127"/>
      <c r="S730" s="127"/>
      <c r="T730" s="127"/>
      <c r="U730" s="127"/>
      <c r="V730" s="127"/>
      <c r="W730" s="127"/>
      <c r="X730" s="127"/>
      <c r="Y730" s="127"/>
      <c r="Z730" s="127"/>
      <c r="AA730" s="127"/>
      <c r="AB730" s="127"/>
      <c r="AC730" s="127"/>
      <c r="AD730" s="127"/>
    </row>
    <row r="731" spans="1:30" ht="14.25" x14ac:dyDescent="0.2">
      <c r="A731" s="281" t="s">
        <v>180</v>
      </c>
      <c r="B731" s="282"/>
      <c r="C731" s="282"/>
      <c r="D731" s="282"/>
      <c r="E731" s="282"/>
      <c r="F731" s="283"/>
      <c r="G731" s="128"/>
      <c r="H731" s="128"/>
      <c r="I731" s="128"/>
      <c r="J731" s="128"/>
      <c r="K731" s="128"/>
      <c r="L731" s="128"/>
      <c r="M731" s="128"/>
      <c r="N731" s="128"/>
      <c r="O731" s="128"/>
      <c r="P731" s="128"/>
      <c r="Q731" s="128"/>
      <c r="R731" s="127"/>
      <c r="S731" s="127"/>
      <c r="T731" s="127"/>
      <c r="U731" s="127"/>
      <c r="V731" s="127"/>
      <c r="W731" s="127"/>
      <c r="X731" s="127"/>
      <c r="Y731" s="127"/>
      <c r="Z731" s="127"/>
      <c r="AA731" s="127"/>
      <c r="AB731" s="127"/>
      <c r="AC731" s="127"/>
      <c r="AD731" s="127"/>
    </row>
    <row r="732" spans="1:30" ht="14.25" x14ac:dyDescent="0.2">
      <c r="A732" s="126"/>
      <c r="B732" s="126"/>
      <c r="C732" s="126"/>
      <c r="D732" s="126"/>
      <c r="E732" s="126"/>
      <c r="F732" s="126"/>
      <c r="G732" s="126"/>
      <c r="H732" s="126"/>
      <c r="I732" s="126"/>
      <c r="J732" s="126"/>
      <c r="K732" s="126"/>
      <c r="L732" s="126"/>
      <c r="M732" s="126"/>
      <c r="N732" s="126"/>
      <c r="O732" s="126"/>
      <c r="P732" s="126"/>
      <c r="Q732" s="126"/>
    </row>
    <row r="733" spans="1:30" ht="14.25" x14ac:dyDescent="0.2">
      <c r="A733" s="126"/>
      <c r="B733" s="126"/>
      <c r="C733" s="126"/>
      <c r="D733" s="126"/>
      <c r="E733" s="126"/>
      <c r="F733" s="126"/>
      <c r="G733" s="126"/>
      <c r="H733" s="126"/>
      <c r="I733" s="126"/>
      <c r="J733" s="126"/>
      <c r="K733" s="126"/>
      <c r="L733" s="126"/>
      <c r="M733" s="126"/>
      <c r="N733" s="126"/>
      <c r="O733" s="126"/>
      <c r="P733" s="126"/>
      <c r="Q733" s="126"/>
    </row>
    <row r="734" spans="1:30" ht="14.25" x14ac:dyDescent="0.2">
      <c r="A734" s="126"/>
      <c r="B734" s="126"/>
      <c r="C734" s="126"/>
      <c r="D734" s="126"/>
      <c r="E734" s="126"/>
      <c r="F734" s="126"/>
      <c r="G734" s="126"/>
      <c r="H734" s="126"/>
      <c r="I734" s="126"/>
      <c r="J734" s="126"/>
      <c r="K734" s="126"/>
      <c r="L734" s="126"/>
      <c r="M734" s="126"/>
      <c r="N734" s="126"/>
      <c r="O734" s="126"/>
      <c r="P734" s="126"/>
      <c r="Q734" s="126"/>
    </row>
    <row r="735" spans="1:30" ht="14.25" x14ac:dyDescent="0.2">
      <c r="A735" s="126"/>
      <c r="B735" s="126"/>
      <c r="C735" s="126"/>
      <c r="D735" s="126"/>
      <c r="E735" s="126"/>
      <c r="F735" s="126"/>
      <c r="G735" s="126"/>
      <c r="H735" s="126"/>
      <c r="I735" s="126"/>
      <c r="J735" s="126"/>
      <c r="K735" s="126"/>
      <c r="L735" s="126"/>
      <c r="M735" s="126"/>
      <c r="N735" s="126"/>
      <c r="O735" s="126"/>
      <c r="P735" s="126"/>
      <c r="Q735" s="126"/>
    </row>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row r="1546" ht="14.25" x14ac:dyDescent="0.2"/>
    <row r="1547" ht="14.25" x14ac:dyDescent="0.2"/>
    <row r="1548" ht="14.25" x14ac:dyDescent="0.2"/>
    <row r="1549" ht="14.25" x14ac:dyDescent="0.2"/>
    <row r="1550" ht="14.25" x14ac:dyDescent="0.2"/>
    <row r="1551" ht="14.25" x14ac:dyDescent="0.2"/>
  </sheetData>
  <mergeCells count="83">
    <mergeCell ref="A698:F698"/>
    <mergeCell ref="A699:F699"/>
    <mergeCell ref="A700:F700"/>
    <mergeCell ref="A701:F701"/>
    <mergeCell ref="A702:F702"/>
    <mergeCell ref="A708:F708"/>
    <mergeCell ref="A709:F709"/>
    <mergeCell ref="A710:F710"/>
    <mergeCell ref="A711:F711"/>
    <mergeCell ref="A712:F712"/>
    <mergeCell ref="A703:F703"/>
    <mergeCell ref="A704:F704"/>
    <mergeCell ref="A705:F705"/>
    <mergeCell ref="A706:F706"/>
    <mergeCell ref="A707:F707"/>
    <mergeCell ref="A718:F718"/>
    <mergeCell ref="A726:F726"/>
    <mergeCell ref="A727:F727"/>
    <mergeCell ref="A728:F728"/>
    <mergeCell ref="A729:F729"/>
    <mergeCell ref="A713:F713"/>
    <mergeCell ref="A714:F714"/>
    <mergeCell ref="A715:F715"/>
    <mergeCell ref="A716:F716"/>
    <mergeCell ref="A717:F717"/>
    <mergeCell ref="A730:F730"/>
    <mergeCell ref="A731:F731"/>
    <mergeCell ref="A719:F719"/>
    <mergeCell ref="A720:F720"/>
    <mergeCell ref="A721:F721"/>
    <mergeCell ref="A722:F722"/>
    <mergeCell ref="A723:F723"/>
    <mergeCell ref="A724:F724"/>
    <mergeCell ref="A725:F725"/>
    <mergeCell ref="A83:I83"/>
    <mergeCell ref="A134:I134"/>
    <mergeCell ref="A656:F656"/>
    <mergeCell ref="A657:F657"/>
    <mergeCell ref="A658:F658"/>
    <mergeCell ref="A1:J1"/>
    <mergeCell ref="A2:J2"/>
    <mergeCell ref="A3:J3"/>
    <mergeCell ref="B4:J4"/>
    <mergeCell ref="A5:J5"/>
    <mergeCell ref="A664:F664"/>
    <mergeCell ref="A665:F665"/>
    <mergeCell ref="A666:F666"/>
    <mergeCell ref="A667:F667"/>
    <mergeCell ref="A668:F668"/>
    <mergeCell ref="A659:F659"/>
    <mergeCell ref="A660:F660"/>
    <mergeCell ref="A661:F661"/>
    <mergeCell ref="A662:F662"/>
    <mergeCell ref="A663:F663"/>
    <mergeCell ref="A674:F674"/>
    <mergeCell ref="A675:F675"/>
    <mergeCell ref="A676:F676"/>
    <mergeCell ref="A677:F677"/>
    <mergeCell ref="A678:F678"/>
    <mergeCell ref="A669:F669"/>
    <mergeCell ref="A670:F670"/>
    <mergeCell ref="A671:F671"/>
    <mergeCell ref="A672:F672"/>
    <mergeCell ref="A673:F673"/>
    <mergeCell ref="A684:F684"/>
    <mergeCell ref="A685:F685"/>
    <mergeCell ref="A686:F686"/>
    <mergeCell ref="A687:F687"/>
    <mergeCell ref="A688:F688"/>
    <mergeCell ref="A679:F679"/>
    <mergeCell ref="A680:F680"/>
    <mergeCell ref="A681:F681"/>
    <mergeCell ref="A682:F682"/>
    <mergeCell ref="A683:F683"/>
    <mergeCell ref="A694:F694"/>
    <mergeCell ref="A695:F695"/>
    <mergeCell ref="A696:F696"/>
    <mergeCell ref="A697:F697"/>
    <mergeCell ref="A689:F689"/>
    <mergeCell ref="A690:F690"/>
    <mergeCell ref="A691:F691"/>
    <mergeCell ref="A692:F692"/>
    <mergeCell ref="A693:F693"/>
  </mergeCells>
  <dataValidations count="4">
    <dataValidation type="list" allowBlank="1" sqref="B136:B643">
      <formula1>"FGS-1,FGS-2,FGS-3,FGA-1,FGA-2,FGA-3"</formula1>
    </dataValidation>
    <dataValidation type="list" allowBlank="1" sqref="D136:D643 D85:D125 D7:D68">
      <formula1>"AGP,CLH,CLT,COM,CTD,CTI,DES,DISP,ELE,ESG,EST,EXM,EXQ,EXR,FRQ,REV,VAGO"</formula1>
    </dataValidation>
    <dataValidation type="list" allowBlank="1" sqref="B85:B125">
      <formula1>"FDA,FDA-1,FDA-2,FDA-3,FDA-4"</formula1>
    </dataValidation>
    <dataValidation type="list" allowBlank="1" sqref="B7:B68">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51"/>
  <sheetViews>
    <sheetView zoomScale="110" zoomScaleNormal="110" workbookViewId="0">
      <selection activeCell="A20" sqref="A20"/>
    </sheetView>
  </sheetViews>
  <sheetFormatPr defaultColWidth="12.625" defaultRowHeight="15" customHeight="1" x14ac:dyDescent="0.2"/>
  <cols>
    <col min="1" max="1" width="71" style="256" customWidth="1"/>
    <col min="2" max="2" width="12" style="256" customWidth="1"/>
    <col min="3" max="3" width="17.375" style="256" customWidth="1"/>
    <col min="4" max="4" width="14.5" style="256" customWidth="1"/>
    <col min="5" max="5" width="9.875" style="256" customWidth="1"/>
    <col min="6" max="6" width="52.875" style="256" customWidth="1"/>
    <col min="7" max="7" width="19.875" style="256" customWidth="1"/>
    <col min="8" max="8" width="18.25" style="256" customWidth="1"/>
    <col min="9" max="9" width="17.875" style="256" customWidth="1"/>
    <col min="10" max="10" width="15" style="256" customWidth="1"/>
    <col min="11" max="16" width="8" style="256" customWidth="1"/>
    <col min="17" max="17" width="43.875" style="256" customWidth="1"/>
    <col min="18" max="30" width="8" style="256" customWidth="1"/>
    <col min="31" max="16384" width="12.625" style="256"/>
  </cols>
  <sheetData>
    <row r="1" spans="1:30" ht="21" x14ac:dyDescent="0.35">
      <c r="A1" s="289" t="s">
        <v>0</v>
      </c>
      <c r="B1" s="290"/>
      <c r="C1" s="290"/>
      <c r="D1" s="290"/>
      <c r="E1" s="290"/>
      <c r="F1" s="290"/>
      <c r="G1" s="290"/>
      <c r="H1" s="290"/>
      <c r="I1" s="290"/>
      <c r="J1" s="290"/>
      <c r="K1" s="217"/>
      <c r="L1" s="217"/>
      <c r="M1" s="217"/>
      <c r="N1" s="217"/>
      <c r="O1" s="217"/>
      <c r="P1" s="217"/>
      <c r="Q1" s="217"/>
      <c r="R1" s="217"/>
      <c r="S1" s="217"/>
      <c r="T1" s="217"/>
      <c r="U1" s="217"/>
      <c r="V1" s="217"/>
      <c r="W1" s="217"/>
      <c r="X1" s="217"/>
      <c r="Y1" s="217"/>
      <c r="Z1" s="217"/>
      <c r="AA1" s="217"/>
    </row>
    <row r="2" spans="1:30" ht="21" x14ac:dyDescent="0.35">
      <c r="A2" s="291" t="s">
        <v>181</v>
      </c>
      <c r="B2" s="282"/>
      <c r="C2" s="282"/>
      <c r="D2" s="282"/>
      <c r="E2" s="282"/>
      <c r="F2" s="282"/>
      <c r="G2" s="282"/>
      <c r="H2" s="282"/>
      <c r="I2" s="282"/>
      <c r="J2" s="282"/>
      <c r="K2" s="217"/>
      <c r="L2" s="217"/>
      <c r="M2" s="217"/>
      <c r="N2" s="217"/>
      <c r="O2" s="217"/>
      <c r="P2" s="217"/>
      <c r="Q2" s="217"/>
      <c r="R2" s="217"/>
      <c r="S2" s="217"/>
      <c r="T2" s="217"/>
      <c r="U2" s="217"/>
      <c r="V2" s="217"/>
      <c r="W2" s="217"/>
      <c r="X2" s="217"/>
      <c r="Y2" s="217"/>
      <c r="Z2" s="217"/>
      <c r="AA2" s="217"/>
    </row>
    <row r="3" spans="1:30" ht="21" x14ac:dyDescent="0.3">
      <c r="A3" s="291" t="s">
        <v>1</v>
      </c>
      <c r="B3" s="282"/>
      <c r="C3" s="282"/>
      <c r="D3" s="282"/>
      <c r="E3" s="282"/>
      <c r="F3" s="282"/>
      <c r="G3" s="282"/>
      <c r="H3" s="282"/>
      <c r="I3" s="282"/>
      <c r="J3" s="282"/>
      <c r="K3" s="216"/>
      <c r="L3" s="216"/>
      <c r="M3" s="216"/>
      <c r="N3" s="216"/>
      <c r="O3" s="216"/>
      <c r="P3" s="216"/>
      <c r="Q3" s="216"/>
      <c r="R3" s="216"/>
      <c r="S3" s="216"/>
      <c r="T3" s="216"/>
      <c r="U3" s="216"/>
      <c r="V3" s="216"/>
      <c r="W3" s="216"/>
      <c r="X3" s="216"/>
      <c r="Y3" s="216"/>
      <c r="Z3" s="215"/>
      <c r="AA3" s="215"/>
    </row>
    <row r="4" spans="1:30" x14ac:dyDescent="0.2">
      <c r="A4" s="214" t="s">
        <v>1084</v>
      </c>
      <c r="B4" s="292" t="s">
        <v>2</v>
      </c>
      <c r="C4" s="282"/>
      <c r="D4" s="282"/>
      <c r="E4" s="282"/>
      <c r="F4" s="282"/>
      <c r="G4" s="282"/>
      <c r="H4" s="282"/>
      <c r="I4" s="282"/>
      <c r="J4" s="283"/>
      <c r="K4" s="149"/>
    </row>
    <row r="5" spans="1:30" x14ac:dyDescent="0.2">
      <c r="A5" s="284" t="s">
        <v>3</v>
      </c>
      <c r="B5" s="282"/>
      <c r="C5" s="282"/>
      <c r="D5" s="282"/>
      <c r="E5" s="282"/>
      <c r="F5" s="282"/>
      <c r="G5" s="282"/>
      <c r="H5" s="282"/>
      <c r="I5" s="282"/>
      <c r="J5" s="283"/>
      <c r="K5" s="133"/>
      <c r="L5" s="213"/>
      <c r="M5" s="212"/>
      <c r="N5" s="212"/>
      <c r="O5" s="212"/>
      <c r="P5" s="212"/>
      <c r="Q5" s="212"/>
    </row>
    <row r="6" spans="1:30" ht="30" x14ac:dyDescent="0.2">
      <c r="A6" s="196" t="s">
        <v>4</v>
      </c>
      <c r="B6" s="196" t="s">
        <v>5</v>
      </c>
      <c r="C6" s="196" t="s">
        <v>6</v>
      </c>
      <c r="D6" s="196" t="s">
        <v>7</v>
      </c>
      <c r="E6" s="196" t="s">
        <v>8</v>
      </c>
      <c r="F6" s="196" t="s">
        <v>9</v>
      </c>
      <c r="G6" s="196" t="s">
        <v>10</v>
      </c>
      <c r="H6" s="196" t="s">
        <v>11</v>
      </c>
      <c r="I6" s="196" t="s">
        <v>12</v>
      </c>
      <c r="J6" s="196" t="s">
        <v>13</v>
      </c>
      <c r="K6" s="211"/>
      <c r="L6" s="210"/>
      <c r="M6" s="210"/>
      <c r="N6" s="210"/>
      <c r="O6" s="210"/>
      <c r="P6" s="210"/>
      <c r="Q6" s="210"/>
      <c r="R6" s="132"/>
      <c r="S6" s="132"/>
      <c r="T6" s="132"/>
      <c r="U6" s="132"/>
      <c r="V6" s="132"/>
      <c r="W6" s="132"/>
      <c r="X6" s="132"/>
      <c r="Y6" s="132"/>
      <c r="Z6" s="132"/>
      <c r="AA6" s="132"/>
      <c r="AB6" s="132"/>
      <c r="AC6" s="132"/>
      <c r="AD6" s="132"/>
    </row>
    <row r="7" spans="1:30" x14ac:dyDescent="0.2">
      <c r="A7" s="158" t="s">
        <v>182</v>
      </c>
      <c r="B7" s="153" t="s">
        <v>24</v>
      </c>
      <c r="C7" s="153" t="s">
        <v>183</v>
      </c>
      <c r="D7" s="153" t="s">
        <v>184</v>
      </c>
      <c r="E7" s="152">
        <v>1</v>
      </c>
      <c r="F7" s="158" t="s">
        <v>185</v>
      </c>
      <c r="G7" s="150"/>
      <c r="H7" s="150">
        <v>12261.2</v>
      </c>
      <c r="I7" s="150">
        <v>0</v>
      </c>
      <c r="J7" s="140">
        <f t="shared" ref="J7:J38" si="0">SUM(G7:I7)</f>
        <v>12261.2</v>
      </c>
      <c r="K7" s="131"/>
      <c r="L7" s="131"/>
      <c r="M7" s="131"/>
      <c r="N7" s="131"/>
      <c r="O7" s="131"/>
      <c r="P7" s="131"/>
      <c r="Q7" s="131"/>
      <c r="R7" s="138"/>
      <c r="S7" s="138"/>
      <c r="T7" s="138"/>
      <c r="U7" s="138"/>
      <c r="V7" s="138"/>
      <c r="W7" s="138"/>
      <c r="X7" s="138"/>
      <c r="Y7" s="138"/>
      <c r="Z7" s="138"/>
      <c r="AA7" s="149"/>
      <c r="AB7" s="149"/>
      <c r="AC7" s="149"/>
      <c r="AD7" s="149"/>
    </row>
    <row r="8" spans="1:30" x14ac:dyDescent="0.2">
      <c r="A8" s="158" t="s">
        <v>186</v>
      </c>
      <c r="B8" s="153" t="s">
        <v>26</v>
      </c>
      <c r="C8" s="153" t="s">
        <v>281</v>
      </c>
      <c r="D8" s="153" t="s">
        <v>184</v>
      </c>
      <c r="E8" s="152">
        <v>1</v>
      </c>
      <c r="F8" s="209" t="s">
        <v>278</v>
      </c>
      <c r="G8" s="150"/>
      <c r="H8" s="119">
        <v>2312.25</v>
      </c>
      <c r="I8" s="208">
        <v>9249.0300000000007</v>
      </c>
      <c r="J8" s="140">
        <f t="shared" si="0"/>
        <v>11561.28</v>
      </c>
      <c r="K8" s="131"/>
      <c r="L8" s="131"/>
      <c r="M8" s="131"/>
      <c r="N8" s="131"/>
      <c r="O8" s="131"/>
      <c r="P8" s="131"/>
      <c r="Q8" s="131"/>
      <c r="R8" s="149"/>
      <c r="S8" s="149"/>
      <c r="T8" s="149"/>
      <c r="U8" s="149"/>
      <c r="V8" s="149"/>
      <c r="W8" s="149"/>
      <c r="X8" s="149"/>
      <c r="Y8" s="149"/>
      <c r="Z8" s="149"/>
      <c r="AA8" s="149"/>
      <c r="AB8" s="149"/>
      <c r="AC8" s="149"/>
      <c r="AD8" s="149"/>
    </row>
    <row r="9" spans="1:30" x14ac:dyDescent="0.2">
      <c r="A9" s="158" t="s">
        <v>225</v>
      </c>
      <c r="B9" s="153" t="s">
        <v>26</v>
      </c>
      <c r="C9" s="153" t="s">
        <v>282</v>
      </c>
      <c r="D9" s="153" t="s">
        <v>279</v>
      </c>
      <c r="E9" s="152">
        <v>1</v>
      </c>
      <c r="F9" s="201" t="s">
        <v>277</v>
      </c>
      <c r="G9" s="150"/>
      <c r="H9" s="119">
        <v>2312.25</v>
      </c>
      <c r="I9" s="208">
        <v>9249.0300000000007</v>
      </c>
      <c r="J9" s="140">
        <f t="shared" si="0"/>
        <v>11561.28</v>
      </c>
      <c r="K9" s="131"/>
      <c r="L9" s="131"/>
      <c r="M9" s="131"/>
      <c r="N9" s="131"/>
      <c r="O9" s="131"/>
      <c r="P9" s="131"/>
      <c r="Q9" s="131"/>
      <c r="R9" s="149"/>
      <c r="S9" s="149"/>
      <c r="T9" s="149"/>
      <c r="U9" s="149"/>
      <c r="V9" s="149"/>
      <c r="W9" s="149"/>
      <c r="X9" s="149"/>
      <c r="Y9" s="149"/>
      <c r="Z9" s="149"/>
      <c r="AA9" s="149"/>
      <c r="AB9" s="149"/>
      <c r="AC9" s="149"/>
      <c r="AD9" s="149"/>
    </row>
    <row r="10" spans="1:30" x14ac:dyDescent="0.2">
      <c r="A10" s="192" t="s">
        <v>224</v>
      </c>
      <c r="B10" s="153" t="s">
        <v>26</v>
      </c>
      <c r="C10" s="153" t="s">
        <v>283</v>
      </c>
      <c r="D10" s="153" t="s">
        <v>184</v>
      </c>
      <c r="E10" s="152">
        <v>1</v>
      </c>
      <c r="F10" s="158" t="s">
        <v>276</v>
      </c>
      <c r="G10" s="150"/>
      <c r="H10" s="119">
        <v>2312.25</v>
      </c>
      <c r="I10" s="208">
        <v>9249.0300000000007</v>
      </c>
      <c r="J10" s="140">
        <f t="shared" si="0"/>
        <v>11561.28</v>
      </c>
      <c r="K10" s="131"/>
      <c r="L10" s="131"/>
      <c r="M10" s="131"/>
      <c r="N10" s="131"/>
      <c r="O10" s="131"/>
      <c r="P10" s="131"/>
      <c r="Q10" s="131"/>
      <c r="R10" s="149"/>
      <c r="S10" s="149"/>
      <c r="T10" s="149"/>
      <c r="U10" s="149"/>
      <c r="V10" s="149"/>
      <c r="W10" s="149"/>
      <c r="X10" s="149"/>
      <c r="Y10" s="149"/>
      <c r="Z10" s="149"/>
      <c r="AA10" s="149"/>
      <c r="AB10" s="149"/>
      <c r="AC10" s="149"/>
      <c r="AD10" s="149"/>
    </row>
    <row r="11" spans="1:30" x14ac:dyDescent="0.2">
      <c r="A11" s="192" t="s">
        <v>211</v>
      </c>
      <c r="B11" s="153" t="s">
        <v>28</v>
      </c>
      <c r="C11" s="153" t="s">
        <v>283</v>
      </c>
      <c r="D11" s="153" t="s">
        <v>184</v>
      </c>
      <c r="E11" s="152">
        <v>1</v>
      </c>
      <c r="F11" s="151" t="s">
        <v>263</v>
      </c>
      <c r="G11" s="150"/>
      <c r="H11" s="119">
        <v>1695.65</v>
      </c>
      <c r="I11" s="119">
        <v>6782.61</v>
      </c>
      <c r="J11" s="140">
        <f t="shared" si="0"/>
        <v>8478.26</v>
      </c>
      <c r="K11" s="131"/>
      <c r="L11" s="131"/>
      <c r="M11" s="131"/>
      <c r="N11" s="131"/>
      <c r="O11" s="131"/>
      <c r="P11" s="131"/>
      <c r="Q11" s="131"/>
      <c r="R11" s="149"/>
      <c r="S11" s="149"/>
      <c r="T11" s="149"/>
      <c r="U11" s="149"/>
      <c r="V11" s="149"/>
      <c r="W11" s="149"/>
      <c r="X11" s="149"/>
      <c r="Y11" s="149"/>
      <c r="Z11" s="149"/>
      <c r="AA11" s="149"/>
      <c r="AB11" s="149"/>
      <c r="AC11" s="149"/>
      <c r="AD11" s="149"/>
    </row>
    <row r="12" spans="1:30" x14ac:dyDescent="0.2">
      <c r="A12" s="192" t="s">
        <v>223</v>
      </c>
      <c r="B12" s="153" t="s">
        <v>28</v>
      </c>
      <c r="C12" s="153" t="s">
        <v>284</v>
      </c>
      <c r="D12" s="153" t="s">
        <v>280</v>
      </c>
      <c r="E12" s="152">
        <v>1</v>
      </c>
      <c r="F12" s="151" t="s">
        <v>351</v>
      </c>
      <c r="G12" s="150"/>
      <c r="H12" s="119">
        <v>1695.65</v>
      </c>
      <c r="I12" s="119">
        <v>6782.61</v>
      </c>
      <c r="J12" s="140">
        <f t="shared" si="0"/>
        <v>8478.26</v>
      </c>
      <c r="K12" s="131"/>
      <c r="L12" s="131"/>
      <c r="M12" s="131"/>
      <c r="N12" s="131"/>
      <c r="O12" s="131"/>
      <c r="P12" s="131"/>
      <c r="Q12" s="131"/>
      <c r="R12" s="149"/>
      <c r="S12" s="149"/>
      <c r="T12" s="149"/>
      <c r="U12" s="149"/>
      <c r="V12" s="149"/>
      <c r="W12" s="149"/>
      <c r="X12" s="149"/>
      <c r="Y12" s="149"/>
      <c r="Z12" s="149"/>
      <c r="AA12" s="149"/>
      <c r="AB12" s="149"/>
      <c r="AC12" s="149"/>
      <c r="AD12" s="149"/>
    </row>
    <row r="13" spans="1:30" x14ac:dyDescent="0.2">
      <c r="A13" s="192" t="s">
        <v>222</v>
      </c>
      <c r="B13" s="153" t="s">
        <v>28</v>
      </c>
      <c r="C13" s="153" t="s">
        <v>285</v>
      </c>
      <c r="D13" s="153" t="s">
        <v>184</v>
      </c>
      <c r="E13" s="152">
        <v>1</v>
      </c>
      <c r="F13" s="151" t="s">
        <v>274</v>
      </c>
      <c r="G13" s="150"/>
      <c r="H13" s="119">
        <v>1695.65</v>
      </c>
      <c r="I13" s="119">
        <v>6782.61</v>
      </c>
      <c r="J13" s="140">
        <f t="shared" si="0"/>
        <v>8478.26</v>
      </c>
      <c r="K13" s="131"/>
      <c r="L13" s="131"/>
      <c r="M13" s="131"/>
      <c r="N13" s="131"/>
      <c r="O13" s="131"/>
      <c r="P13" s="131"/>
      <c r="Q13" s="131"/>
      <c r="R13" s="149"/>
      <c r="S13" s="149"/>
      <c r="T13" s="149"/>
      <c r="U13" s="149"/>
      <c r="V13" s="149"/>
      <c r="W13" s="149"/>
      <c r="X13" s="149"/>
      <c r="Y13" s="149"/>
      <c r="Z13" s="149"/>
      <c r="AA13" s="149"/>
      <c r="AB13" s="149"/>
      <c r="AC13" s="149"/>
      <c r="AD13" s="149"/>
    </row>
    <row r="14" spans="1:30" x14ac:dyDescent="0.2">
      <c r="A14" s="192" t="s">
        <v>221</v>
      </c>
      <c r="B14" s="153" t="s">
        <v>28</v>
      </c>
      <c r="C14" s="153" t="s">
        <v>437</v>
      </c>
      <c r="D14" s="153" t="s">
        <v>184</v>
      </c>
      <c r="E14" s="152">
        <v>1</v>
      </c>
      <c r="F14" s="151" t="s">
        <v>273</v>
      </c>
      <c r="G14" s="150"/>
      <c r="H14" s="119">
        <v>1695.65</v>
      </c>
      <c r="I14" s="119">
        <v>6782.61</v>
      </c>
      <c r="J14" s="140">
        <f t="shared" si="0"/>
        <v>8478.26</v>
      </c>
      <c r="K14" s="131"/>
      <c r="L14" s="131"/>
      <c r="M14" s="131"/>
      <c r="N14" s="131"/>
      <c r="O14" s="131"/>
      <c r="P14" s="131"/>
      <c r="Q14" s="131"/>
      <c r="R14" s="149"/>
      <c r="S14" s="149"/>
      <c r="T14" s="149"/>
      <c r="U14" s="149"/>
      <c r="V14" s="149"/>
      <c r="W14" s="149"/>
      <c r="X14" s="149"/>
      <c r="Y14" s="149"/>
      <c r="Z14" s="149"/>
      <c r="AA14" s="149"/>
      <c r="AB14" s="149"/>
      <c r="AC14" s="149"/>
      <c r="AD14" s="149"/>
    </row>
    <row r="15" spans="1:30" x14ac:dyDescent="0.2">
      <c r="A15" s="192" t="s">
        <v>220</v>
      </c>
      <c r="B15" s="153" t="s">
        <v>28</v>
      </c>
      <c r="C15" s="153" t="s">
        <v>286</v>
      </c>
      <c r="D15" s="153" t="s">
        <v>279</v>
      </c>
      <c r="E15" s="152">
        <v>1</v>
      </c>
      <c r="F15" s="151" t="s">
        <v>272</v>
      </c>
      <c r="G15" s="150"/>
      <c r="H15" s="119">
        <v>1695.65</v>
      </c>
      <c r="I15" s="119">
        <v>6782.61</v>
      </c>
      <c r="J15" s="140">
        <f t="shared" si="0"/>
        <v>8478.26</v>
      </c>
      <c r="K15" s="131"/>
      <c r="L15" s="131"/>
      <c r="M15" s="131"/>
      <c r="N15" s="131"/>
      <c r="O15" s="131"/>
      <c r="P15" s="131"/>
      <c r="Q15" s="131"/>
      <c r="R15" s="149"/>
      <c r="S15" s="149"/>
      <c r="T15" s="149"/>
      <c r="U15" s="149"/>
      <c r="V15" s="149"/>
      <c r="W15" s="149"/>
      <c r="X15" s="149"/>
      <c r="Y15" s="149"/>
      <c r="Z15" s="149"/>
      <c r="AA15" s="149"/>
      <c r="AB15" s="149"/>
      <c r="AC15" s="149"/>
      <c r="AD15" s="149"/>
    </row>
    <row r="16" spans="1:30" x14ac:dyDescent="0.2">
      <c r="A16" s="201" t="s">
        <v>219</v>
      </c>
      <c r="B16" s="153" t="s">
        <v>30</v>
      </c>
      <c r="C16" s="153" t="s">
        <v>286</v>
      </c>
      <c r="D16" s="153" t="s">
        <v>184</v>
      </c>
      <c r="E16" s="152">
        <v>1</v>
      </c>
      <c r="F16" s="201" t="s">
        <v>271</v>
      </c>
      <c r="G16" s="150"/>
      <c r="H16" s="119">
        <v>1425.9</v>
      </c>
      <c r="I16" s="119">
        <v>5703.56</v>
      </c>
      <c r="J16" s="140">
        <f t="shared" si="0"/>
        <v>7129.4600000000009</v>
      </c>
      <c r="K16" s="131"/>
      <c r="L16" s="131"/>
      <c r="M16" s="131"/>
      <c r="N16" s="131"/>
      <c r="O16" s="131"/>
      <c r="P16" s="131"/>
      <c r="Q16" s="131"/>
      <c r="R16" s="149"/>
      <c r="S16" s="149"/>
      <c r="T16" s="149"/>
      <c r="U16" s="149"/>
      <c r="V16" s="149"/>
      <c r="W16" s="149"/>
      <c r="X16" s="149"/>
      <c r="Y16" s="149"/>
      <c r="Z16" s="149"/>
      <c r="AA16" s="149"/>
      <c r="AB16" s="149"/>
      <c r="AC16" s="149"/>
      <c r="AD16" s="149"/>
    </row>
    <row r="17" spans="1:30" x14ac:dyDescent="0.2">
      <c r="A17" s="201" t="s">
        <v>218</v>
      </c>
      <c r="B17" s="153" t="s">
        <v>30</v>
      </c>
      <c r="C17" s="153" t="s">
        <v>286</v>
      </c>
      <c r="D17" s="153" t="s">
        <v>279</v>
      </c>
      <c r="E17" s="152">
        <v>1</v>
      </c>
      <c r="F17" s="201" t="s">
        <v>270</v>
      </c>
      <c r="G17" s="150"/>
      <c r="H17" s="119">
        <v>1425.9</v>
      </c>
      <c r="I17" s="119">
        <v>5703.56</v>
      </c>
      <c r="J17" s="140">
        <f t="shared" si="0"/>
        <v>7129.4600000000009</v>
      </c>
      <c r="K17" s="131"/>
      <c r="L17" s="131"/>
      <c r="M17" s="131"/>
      <c r="N17" s="131"/>
      <c r="O17" s="131"/>
      <c r="P17" s="131"/>
      <c r="Q17" s="131"/>
      <c r="R17" s="149"/>
      <c r="S17" s="149"/>
      <c r="T17" s="149"/>
      <c r="U17" s="149"/>
      <c r="V17" s="149"/>
      <c r="W17" s="149"/>
      <c r="X17" s="149"/>
      <c r="Y17" s="149"/>
      <c r="Z17" s="149"/>
      <c r="AA17" s="149"/>
      <c r="AB17" s="149"/>
      <c r="AC17" s="149"/>
      <c r="AD17" s="149"/>
    </row>
    <row r="18" spans="1:30" x14ac:dyDescent="0.2">
      <c r="A18" s="201" t="s">
        <v>217</v>
      </c>
      <c r="B18" s="153" t="s">
        <v>30</v>
      </c>
      <c r="C18" s="153" t="s">
        <v>286</v>
      </c>
      <c r="D18" s="153" t="s">
        <v>279</v>
      </c>
      <c r="E18" s="152">
        <v>1</v>
      </c>
      <c r="F18" s="201" t="s">
        <v>269</v>
      </c>
      <c r="G18" s="150"/>
      <c r="H18" s="119">
        <v>1425.9</v>
      </c>
      <c r="I18" s="119">
        <v>5703.56</v>
      </c>
      <c r="J18" s="140">
        <f t="shared" si="0"/>
        <v>7129.4600000000009</v>
      </c>
      <c r="K18" s="131"/>
      <c r="L18" s="131"/>
      <c r="M18" s="131"/>
      <c r="N18" s="131"/>
      <c r="O18" s="131"/>
      <c r="P18" s="131"/>
      <c r="Q18" s="131"/>
      <c r="R18" s="149"/>
      <c r="S18" s="149"/>
      <c r="T18" s="149"/>
      <c r="U18" s="149"/>
      <c r="V18" s="149"/>
      <c r="W18" s="149"/>
      <c r="X18" s="149"/>
      <c r="Y18" s="149"/>
      <c r="Z18" s="149"/>
      <c r="AA18" s="149"/>
      <c r="AB18" s="149"/>
      <c r="AC18" s="149"/>
      <c r="AD18" s="149"/>
    </row>
    <row r="19" spans="1:30" x14ac:dyDescent="0.2">
      <c r="A19" s="201" t="s">
        <v>216</v>
      </c>
      <c r="B19" s="153" t="s">
        <v>30</v>
      </c>
      <c r="C19" s="153" t="s">
        <v>286</v>
      </c>
      <c r="D19" s="153" t="s">
        <v>279</v>
      </c>
      <c r="E19" s="152">
        <v>1</v>
      </c>
      <c r="F19" s="201" t="s">
        <v>1056</v>
      </c>
      <c r="G19" s="150"/>
      <c r="H19" s="119">
        <v>1425.9</v>
      </c>
      <c r="I19" s="119">
        <v>5703.56</v>
      </c>
      <c r="J19" s="140">
        <f t="shared" si="0"/>
        <v>7129.4600000000009</v>
      </c>
      <c r="K19" s="131"/>
      <c r="L19" s="131"/>
      <c r="M19" s="131"/>
      <c r="N19" s="131"/>
      <c r="O19" s="131"/>
      <c r="P19" s="131"/>
      <c r="Q19" s="131"/>
      <c r="R19" s="149"/>
      <c r="S19" s="149"/>
      <c r="T19" s="149"/>
      <c r="U19" s="149"/>
      <c r="V19" s="149"/>
      <c r="W19" s="149"/>
      <c r="X19" s="149"/>
      <c r="Y19" s="149"/>
      <c r="Z19" s="149"/>
      <c r="AA19" s="149"/>
      <c r="AB19" s="149"/>
      <c r="AC19" s="149"/>
      <c r="AD19" s="149"/>
    </row>
    <row r="20" spans="1:30" x14ac:dyDescent="0.2">
      <c r="A20" s="207" t="s">
        <v>215</v>
      </c>
      <c r="B20" s="153" t="s">
        <v>30</v>
      </c>
      <c r="C20" s="153" t="s">
        <v>287</v>
      </c>
      <c r="D20" s="153" t="s">
        <v>279</v>
      </c>
      <c r="E20" s="152">
        <v>1</v>
      </c>
      <c r="F20" s="206" t="s">
        <v>267</v>
      </c>
      <c r="G20" s="150"/>
      <c r="H20" s="119">
        <v>1425.9</v>
      </c>
      <c r="I20" s="119">
        <v>5703.56</v>
      </c>
      <c r="J20" s="140">
        <f t="shared" si="0"/>
        <v>7129.4600000000009</v>
      </c>
      <c r="K20" s="131"/>
      <c r="L20" s="131"/>
      <c r="M20" s="131"/>
      <c r="N20" s="131"/>
      <c r="O20" s="131"/>
      <c r="P20" s="131"/>
      <c r="Q20" s="131"/>
      <c r="R20" s="149"/>
      <c r="S20" s="149"/>
      <c r="T20" s="149"/>
      <c r="U20" s="149"/>
      <c r="V20" s="149"/>
      <c r="W20" s="149"/>
      <c r="X20" s="149"/>
      <c r="Y20" s="149"/>
      <c r="Z20" s="149"/>
      <c r="AA20" s="149"/>
      <c r="AB20" s="149"/>
      <c r="AC20" s="149"/>
      <c r="AD20" s="149"/>
    </row>
    <row r="21" spans="1:30" x14ac:dyDescent="0.2">
      <c r="A21" s="201" t="s">
        <v>214</v>
      </c>
      <c r="B21" s="153" t="s">
        <v>30</v>
      </c>
      <c r="C21" s="153" t="s">
        <v>288</v>
      </c>
      <c r="D21" s="153" t="s">
        <v>279</v>
      </c>
      <c r="E21" s="152">
        <v>1</v>
      </c>
      <c r="F21" s="158" t="s">
        <v>266</v>
      </c>
      <c r="G21" s="150"/>
      <c r="H21" s="119">
        <v>1425.9</v>
      </c>
      <c r="I21" s="119">
        <v>5703.56</v>
      </c>
      <c r="J21" s="140">
        <f t="shared" si="0"/>
        <v>7129.4600000000009</v>
      </c>
      <c r="K21" s="131"/>
      <c r="L21" s="131"/>
      <c r="M21" s="131"/>
      <c r="N21" s="131"/>
      <c r="O21" s="131"/>
      <c r="P21" s="131"/>
      <c r="Q21" s="131"/>
      <c r="R21" s="149"/>
      <c r="S21" s="149"/>
      <c r="T21" s="149"/>
      <c r="U21" s="149"/>
      <c r="V21" s="149"/>
      <c r="W21" s="149"/>
      <c r="X21" s="149"/>
      <c r="Y21" s="149"/>
      <c r="Z21" s="149"/>
      <c r="AA21" s="149"/>
      <c r="AB21" s="149"/>
      <c r="AC21" s="149"/>
      <c r="AD21" s="149"/>
    </row>
    <row r="22" spans="1:30" x14ac:dyDescent="0.2">
      <c r="A22" s="201" t="s">
        <v>213</v>
      </c>
      <c r="B22" s="153" t="s">
        <v>30</v>
      </c>
      <c r="C22" s="153" t="s">
        <v>281</v>
      </c>
      <c r="D22" s="153" t="s">
        <v>280</v>
      </c>
      <c r="E22" s="152">
        <v>1</v>
      </c>
      <c r="F22" s="151" t="s">
        <v>265</v>
      </c>
      <c r="G22" s="150"/>
      <c r="H22" s="119">
        <v>1425.9</v>
      </c>
      <c r="I22" s="119">
        <v>5703.56</v>
      </c>
      <c r="J22" s="140">
        <f t="shared" si="0"/>
        <v>7129.4600000000009</v>
      </c>
      <c r="K22" s="131"/>
      <c r="L22" s="131"/>
      <c r="M22" s="131"/>
      <c r="N22" s="131"/>
      <c r="O22" s="131"/>
      <c r="P22" s="131"/>
      <c r="Q22" s="131"/>
      <c r="R22" s="149"/>
      <c r="S22" s="149"/>
      <c r="T22" s="149"/>
      <c r="U22" s="149"/>
      <c r="V22" s="149"/>
      <c r="W22" s="149"/>
      <c r="X22" s="149"/>
      <c r="Y22" s="149"/>
      <c r="Z22" s="149"/>
      <c r="AA22" s="149"/>
      <c r="AB22" s="149"/>
      <c r="AC22" s="149"/>
      <c r="AD22" s="149"/>
    </row>
    <row r="23" spans="1:30" x14ac:dyDescent="0.2">
      <c r="A23" s="158" t="s">
        <v>212</v>
      </c>
      <c r="B23" s="153" t="s">
        <v>30</v>
      </c>
      <c r="C23" s="153" t="s">
        <v>282</v>
      </c>
      <c r="D23" s="153" t="s">
        <v>279</v>
      </c>
      <c r="E23" s="152">
        <v>1</v>
      </c>
      <c r="F23" s="158" t="s">
        <v>264</v>
      </c>
      <c r="G23" s="150"/>
      <c r="H23" s="119">
        <v>1425.9</v>
      </c>
      <c r="I23" s="119">
        <v>5703.56</v>
      </c>
      <c r="J23" s="140">
        <f t="shared" si="0"/>
        <v>7129.4600000000009</v>
      </c>
      <c r="K23" s="131"/>
      <c r="L23" s="131"/>
      <c r="M23" s="131"/>
      <c r="N23" s="131"/>
      <c r="O23" s="131"/>
      <c r="P23" s="131"/>
      <c r="Q23" s="131"/>
      <c r="R23" s="149"/>
      <c r="S23" s="149"/>
      <c r="T23" s="149"/>
      <c r="U23" s="149"/>
      <c r="V23" s="149"/>
      <c r="W23" s="149"/>
      <c r="X23" s="149"/>
      <c r="Y23" s="149"/>
      <c r="Z23" s="149"/>
      <c r="AA23" s="149"/>
      <c r="AB23" s="149"/>
      <c r="AC23" s="149"/>
      <c r="AD23" s="149"/>
    </row>
    <row r="24" spans="1:30" x14ac:dyDescent="0.2">
      <c r="A24" s="192" t="s">
        <v>1040</v>
      </c>
      <c r="B24" s="153" t="s">
        <v>32</v>
      </c>
      <c r="C24" s="153" t="s">
        <v>1036</v>
      </c>
      <c r="D24" s="153" t="s">
        <v>280</v>
      </c>
      <c r="E24" s="152">
        <v>1</v>
      </c>
      <c r="F24" s="252" t="s">
        <v>235</v>
      </c>
      <c r="G24" s="150"/>
      <c r="H24" s="119">
        <v>1310.28</v>
      </c>
      <c r="I24" s="119">
        <v>4518.1978400000007</v>
      </c>
      <c r="J24" s="140">
        <f t="shared" si="0"/>
        <v>5828.4778400000005</v>
      </c>
      <c r="K24" s="131"/>
      <c r="L24" s="131"/>
      <c r="M24" s="131"/>
      <c r="N24" s="131"/>
      <c r="O24" s="131"/>
      <c r="P24" s="131"/>
      <c r="Q24" s="131"/>
      <c r="R24" s="149"/>
      <c r="S24" s="149"/>
      <c r="T24" s="149"/>
      <c r="U24" s="149"/>
      <c r="V24" s="149"/>
      <c r="W24" s="149"/>
      <c r="X24" s="149"/>
      <c r="Y24" s="149"/>
      <c r="Z24" s="149"/>
      <c r="AA24" s="149"/>
      <c r="AB24" s="149"/>
      <c r="AC24" s="149"/>
      <c r="AD24" s="149"/>
    </row>
    <row r="25" spans="1:30" x14ac:dyDescent="0.2">
      <c r="A25" s="192" t="s">
        <v>210</v>
      </c>
      <c r="B25" s="153" t="s">
        <v>32</v>
      </c>
      <c r="C25" s="153" t="s">
        <v>284</v>
      </c>
      <c r="D25" s="153" t="s">
        <v>280</v>
      </c>
      <c r="E25" s="152">
        <v>1</v>
      </c>
      <c r="F25" s="158" t="s">
        <v>262</v>
      </c>
      <c r="G25" s="150"/>
      <c r="H25" s="119">
        <v>1310.28</v>
      </c>
      <c r="I25" s="119">
        <v>4518.1978400000007</v>
      </c>
      <c r="J25" s="140">
        <f t="shared" si="0"/>
        <v>5828.4778400000005</v>
      </c>
      <c r="K25" s="131"/>
      <c r="L25" s="131"/>
      <c r="M25" s="131"/>
      <c r="N25" s="131"/>
      <c r="O25" s="131"/>
      <c r="P25" s="131"/>
      <c r="Q25" s="131"/>
      <c r="R25" s="149"/>
      <c r="S25" s="149"/>
      <c r="T25" s="149"/>
      <c r="U25" s="149"/>
      <c r="V25" s="149"/>
      <c r="W25" s="149"/>
      <c r="X25" s="149"/>
      <c r="Y25" s="149"/>
      <c r="Z25" s="149"/>
      <c r="AA25" s="149"/>
      <c r="AB25" s="149"/>
      <c r="AC25" s="149"/>
      <c r="AD25" s="149"/>
    </row>
    <row r="26" spans="1:30" x14ac:dyDescent="0.2">
      <c r="A26" s="158" t="s">
        <v>209</v>
      </c>
      <c r="B26" s="153" t="s">
        <v>32</v>
      </c>
      <c r="C26" s="153" t="s">
        <v>286</v>
      </c>
      <c r="D26" s="153" t="s">
        <v>279</v>
      </c>
      <c r="E26" s="152">
        <v>1</v>
      </c>
      <c r="F26" s="158" t="s">
        <v>261</v>
      </c>
      <c r="G26" s="150"/>
      <c r="H26" s="119">
        <v>1310.28</v>
      </c>
      <c r="I26" s="119">
        <v>4518.1978400000007</v>
      </c>
      <c r="J26" s="140">
        <f t="shared" si="0"/>
        <v>5828.4778400000005</v>
      </c>
      <c r="K26" s="131"/>
      <c r="L26" s="131"/>
      <c r="M26" s="131"/>
      <c r="N26" s="131"/>
      <c r="O26" s="131"/>
      <c r="P26" s="131"/>
      <c r="Q26" s="131"/>
      <c r="R26" s="149"/>
      <c r="S26" s="149"/>
      <c r="T26" s="149"/>
      <c r="U26" s="149"/>
      <c r="V26" s="149"/>
      <c r="W26" s="149"/>
      <c r="X26" s="149"/>
      <c r="Y26" s="149"/>
      <c r="Z26" s="149"/>
      <c r="AA26" s="149"/>
      <c r="AB26" s="149"/>
      <c r="AC26" s="149"/>
      <c r="AD26" s="149"/>
    </row>
    <row r="27" spans="1:30" x14ac:dyDescent="0.2">
      <c r="A27" s="158" t="s">
        <v>208</v>
      </c>
      <c r="B27" s="153" t="s">
        <v>32</v>
      </c>
      <c r="C27" s="153" t="s">
        <v>289</v>
      </c>
      <c r="D27" s="153" t="s">
        <v>279</v>
      </c>
      <c r="E27" s="152">
        <v>1</v>
      </c>
      <c r="F27" s="151" t="s">
        <v>260</v>
      </c>
      <c r="G27" s="150"/>
      <c r="H27" s="119">
        <v>1310.28</v>
      </c>
      <c r="I27" s="119">
        <v>4518.1978400000007</v>
      </c>
      <c r="J27" s="140">
        <f t="shared" si="0"/>
        <v>5828.4778400000005</v>
      </c>
      <c r="K27" s="131"/>
      <c r="L27" s="131"/>
      <c r="M27" s="131"/>
      <c r="N27" s="131"/>
      <c r="O27" s="131"/>
      <c r="P27" s="131"/>
      <c r="Q27" s="131"/>
      <c r="R27" s="149"/>
      <c r="S27" s="149"/>
      <c r="T27" s="149"/>
      <c r="U27" s="149"/>
      <c r="V27" s="149"/>
      <c r="W27" s="149"/>
      <c r="X27" s="149"/>
      <c r="Y27" s="149"/>
      <c r="Z27" s="149"/>
      <c r="AA27" s="149"/>
      <c r="AB27" s="149"/>
      <c r="AC27" s="149"/>
      <c r="AD27" s="149"/>
    </row>
    <row r="28" spans="1:30" x14ac:dyDescent="0.2">
      <c r="A28" s="158" t="s">
        <v>207</v>
      </c>
      <c r="B28" s="153" t="s">
        <v>34</v>
      </c>
      <c r="C28" s="153" t="s">
        <v>290</v>
      </c>
      <c r="D28" s="153" t="s">
        <v>279</v>
      </c>
      <c r="E28" s="152">
        <v>1</v>
      </c>
      <c r="F28" s="158" t="s">
        <v>259</v>
      </c>
      <c r="G28" s="150"/>
      <c r="H28" s="119">
        <v>1079.06</v>
      </c>
      <c r="I28" s="119">
        <v>4316.21</v>
      </c>
      <c r="J28" s="140">
        <f t="shared" si="0"/>
        <v>5395.27</v>
      </c>
      <c r="K28" s="131"/>
      <c r="L28" s="131"/>
      <c r="M28" s="131"/>
      <c r="N28" s="131"/>
      <c r="O28" s="131"/>
      <c r="P28" s="131"/>
      <c r="Q28" s="131"/>
      <c r="R28" s="149"/>
      <c r="S28" s="149"/>
      <c r="T28" s="149"/>
      <c r="U28" s="149"/>
      <c r="V28" s="149"/>
      <c r="W28" s="149"/>
      <c r="X28" s="149"/>
      <c r="Y28" s="149"/>
      <c r="Z28" s="149"/>
      <c r="AA28" s="149"/>
      <c r="AB28" s="149"/>
      <c r="AC28" s="149"/>
      <c r="AD28" s="149"/>
    </row>
    <row r="29" spans="1:30" x14ac:dyDescent="0.2">
      <c r="A29" s="158" t="s">
        <v>206</v>
      </c>
      <c r="B29" s="153" t="s">
        <v>34</v>
      </c>
      <c r="C29" s="153" t="s">
        <v>291</v>
      </c>
      <c r="D29" s="153" t="s">
        <v>279</v>
      </c>
      <c r="E29" s="152">
        <v>1</v>
      </c>
      <c r="F29" s="158" t="s">
        <v>258</v>
      </c>
      <c r="G29" s="150"/>
      <c r="H29" s="119">
        <v>1079.06</v>
      </c>
      <c r="I29" s="119">
        <v>4316.21</v>
      </c>
      <c r="J29" s="140">
        <f t="shared" si="0"/>
        <v>5395.27</v>
      </c>
      <c r="K29" s="131"/>
      <c r="L29" s="131"/>
      <c r="M29" s="131"/>
      <c r="N29" s="131"/>
      <c r="O29" s="131"/>
      <c r="P29" s="131"/>
      <c r="Q29" s="131"/>
      <c r="R29" s="149"/>
      <c r="S29" s="149"/>
      <c r="T29" s="149"/>
      <c r="U29" s="149"/>
      <c r="V29" s="149"/>
      <c r="W29" s="149"/>
      <c r="X29" s="149"/>
      <c r="Y29" s="149"/>
      <c r="Z29" s="149"/>
      <c r="AA29" s="149"/>
      <c r="AB29" s="149"/>
      <c r="AC29" s="149"/>
      <c r="AD29" s="149"/>
    </row>
    <row r="30" spans="1:30" x14ac:dyDescent="0.2">
      <c r="A30" s="158" t="s">
        <v>205</v>
      </c>
      <c r="B30" s="153" t="s">
        <v>34</v>
      </c>
      <c r="C30" s="153" t="s">
        <v>292</v>
      </c>
      <c r="D30" s="153" t="s">
        <v>279</v>
      </c>
      <c r="E30" s="152">
        <v>1</v>
      </c>
      <c r="F30" s="151" t="s">
        <v>257</v>
      </c>
      <c r="G30" s="150"/>
      <c r="H30" s="119">
        <v>1079.06</v>
      </c>
      <c r="I30" s="119">
        <v>4316.21</v>
      </c>
      <c r="J30" s="140">
        <f t="shared" si="0"/>
        <v>5395.27</v>
      </c>
      <c r="K30" s="131"/>
      <c r="L30" s="131"/>
      <c r="M30" s="131"/>
      <c r="N30" s="131"/>
      <c r="O30" s="131"/>
      <c r="P30" s="131"/>
      <c r="Q30" s="131"/>
      <c r="R30" s="149"/>
      <c r="S30" s="149"/>
      <c r="T30" s="149"/>
      <c r="U30" s="149"/>
      <c r="V30" s="149"/>
      <c r="W30" s="149"/>
      <c r="X30" s="149"/>
      <c r="Y30" s="149"/>
      <c r="Z30" s="149"/>
      <c r="AA30" s="149"/>
      <c r="AB30" s="149"/>
      <c r="AC30" s="149"/>
      <c r="AD30" s="149"/>
    </row>
    <row r="31" spans="1:30" x14ac:dyDescent="0.2">
      <c r="A31" s="158" t="s">
        <v>204</v>
      </c>
      <c r="B31" s="153" t="s">
        <v>34</v>
      </c>
      <c r="C31" s="153" t="s">
        <v>285</v>
      </c>
      <c r="D31" s="153" t="s">
        <v>279</v>
      </c>
      <c r="E31" s="152">
        <v>1</v>
      </c>
      <c r="F31" s="151" t="s">
        <v>256</v>
      </c>
      <c r="G31" s="150"/>
      <c r="H31" s="119">
        <v>1079.06</v>
      </c>
      <c r="I31" s="119">
        <v>4316.21</v>
      </c>
      <c r="J31" s="140">
        <f t="shared" si="0"/>
        <v>5395.27</v>
      </c>
      <c r="K31" s="131"/>
      <c r="L31" s="131"/>
      <c r="M31" s="131"/>
      <c r="N31" s="131"/>
      <c r="O31" s="131"/>
      <c r="P31" s="131"/>
      <c r="Q31" s="131"/>
      <c r="R31" s="149"/>
      <c r="S31" s="149"/>
      <c r="T31" s="149"/>
      <c r="U31" s="149"/>
      <c r="V31" s="149"/>
      <c r="W31" s="149"/>
      <c r="X31" s="149"/>
      <c r="Y31" s="149"/>
      <c r="Z31" s="149"/>
      <c r="AA31" s="149"/>
      <c r="AB31" s="149"/>
      <c r="AC31" s="149"/>
      <c r="AD31" s="149"/>
    </row>
    <row r="32" spans="1:30" x14ac:dyDescent="0.2">
      <c r="A32" s="201" t="s">
        <v>203</v>
      </c>
      <c r="B32" s="153" t="s">
        <v>34</v>
      </c>
      <c r="C32" s="153" t="s">
        <v>286</v>
      </c>
      <c r="D32" s="153" t="s">
        <v>279</v>
      </c>
      <c r="E32" s="152">
        <v>1</v>
      </c>
      <c r="F32" s="205" t="s">
        <v>255</v>
      </c>
      <c r="G32" s="150"/>
      <c r="H32" s="119">
        <v>1079.06</v>
      </c>
      <c r="I32" s="119">
        <v>4316.21</v>
      </c>
      <c r="J32" s="140">
        <f t="shared" si="0"/>
        <v>5395.27</v>
      </c>
      <c r="K32" s="131"/>
      <c r="L32" s="131"/>
      <c r="M32" s="131"/>
      <c r="N32" s="131"/>
      <c r="O32" s="131"/>
      <c r="P32" s="131"/>
      <c r="Q32" s="131"/>
      <c r="R32" s="149"/>
      <c r="S32" s="149"/>
      <c r="T32" s="149"/>
      <c r="U32" s="149"/>
      <c r="V32" s="149"/>
      <c r="W32" s="149"/>
      <c r="X32" s="149"/>
      <c r="Y32" s="149"/>
      <c r="Z32" s="149"/>
      <c r="AA32" s="149"/>
      <c r="AB32" s="149"/>
      <c r="AC32" s="149"/>
      <c r="AD32" s="149"/>
    </row>
    <row r="33" spans="1:30" x14ac:dyDescent="0.2">
      <c r="A33" s="192" t="s">
        <v>202</v>
      </c>
      <c r="B33" s="153" t="s">
        <v>34</v>
      </c>
      <c r="C33" s="153" t="s">
        <v>282</v>
      </c>
      <c r="D33" s="153" t="s">
        <v>279</v>
      </c>
      <c r="E33" s="152">
        <v>1</v>
      </c>
      <c r="F33" s="151" t="s">
        <v>254</v>
      </c>
      <c r="G33" s="150"/>
      <c r="H33" s="119">
        <v>1079.06</v>
      </c>
      <c r="I33" s="119">
        <v>4316.21</v>
      </c>
      <c r="J33" s="140">
        <f t="shared" si="0"/>
        <v>5395.27</v>
      </c>
      <c r="K33" s="131"/>
      <c r="L33" s="131"/>
      <c r="M33" s="131"/>
      <c r="N33" s="131"/>
      <c r="O33" s="131"/>
      <c r="P33" s="131"/>
      <c r="Q33" s="131"/>
      <c r="R33" s="149"/>
      <c r="S33" s="149"/>
      <c r="T33" s="149"/>
      <c r="U33" s="149"/>
      <c r="V33" s="149"/>
      <c r="W33" s="149"/>
      <c r="X33" s="149"/>
      <c r="Y33" s="149"/>
      <c r="Z33" s="149"/>
      <c r="AA33" s="149"/>
      <c r="AB33" s="149"/>
      <c r="AC33" s="149"/>
      <c r="AD33" s="149"/>
    </row>
    <row r="34" spans="1:30" x14ac:dyDescent="0.2">
      <c r="A34" s="192" t="s">
        <v>201</v>
      </c>
      <c r="B34" s="153" t="s">
        <v>34</v>
      </c>
      <c r="C34" s="153" t="s">
        <v>285</v>
      </c>
      <c r="D34" s="153" t="s">
        <v>279</v>
      </c>
      <c r="E34" s="152">
        <v>1</v>
      </c>
      <c r="F34" s="151" t="s">
        <v>253</v>
      </c>
      <c r="G34" s="150"/>
      <c r="H34" s="119">
        <v>1079.06</v>
      </c>
      <c r="I34" s="119">
        <v>4316.21</v>
      </c>
      <c r="J34" s="140">
        <f t="shared" si="0"/>
        <v>5395.27</v>
      </c>
      <c r="K34" s="131"/>
      <c r="L34" s="131"/>
      <c r="M34" s="131"/>
      <c r="N34" s="131"/>
      <c r="O34" s="131"/>
      <c r="P34" s="131"/>
      <c r="Q34" s="131"/>
      <c r="R34" s="149"/>
      <c r="S34" s="149"/>
      <c r="T34" s="149"/>
      <c r="U34" s="149"/>
      <c r="V34" s="149"/>
      <c r="W34" s="149"/>
      <c r="X34" s="149"/>
      <c r="Y34" s="149"/>
      <c r="Z34" s="149"/>
      <c r="AA34" s="149"/>
      <c r="AB34" s="149"/>
      <c r="AC34" s="149"/>
      <c r="AD34" s="149"/>
    </row>
    <row r="35" spans="1:30" x14ac:dyDescent="0.2">
      <c r="A35" s="192" t="s">
        <v>200</v>
      </c>
      <c r="B35" s="153" t="s">
        <v>34</v>
      </c>
      <c r="C35" s="153" t="s">
        <v>293</v>
      </c>
      <c r="D35" s="153" t="s">
        <v>280</v>
      </c>
      <c r="E35" s="152">
        <v>1</v>
      </c>
      <c r="F35" s="151" t="s">
        <v>252</v>
      </c>
      <c r="G35" s="150"/>
      <c r="H35" s="119">
        <v>1079.06</v>
      </c>
      <c r="I35" s="119">
        <v>4316.21</v>
      </c>
      <c r="J35" s="140">
        <f t="shared" si="0"/>
        <v>5395.27</v>
      </c>
      <c r="K35" s="131"/>
      <c r="L35" s="131"/>
      <c r="M35" s="131"/>
      <c r="N35" s="131"/>
      <c r="O35" s="131"/>
      <c r="P35" s="131"/>
      <c r="Q35" s="131"/>
      <c r="R35" s="149"/>
      <c r="S35" s="149"/>
      <c r="T35" s="149"/>
      <c r="U35" s="149"/>
      <c r="V35" s="149"/>
      <c r="W35" s="149"/>
      <c r="X35" s="149"/>
      <c r="Y35" s="149"/>
      <c r="Z35" s="149"/>
      <c r="AA35" s="149"/>
      <c r="AB35" s="149"/>
      <c r="AC35" s="149"/>
      <c r="AD35" s="149"/>
    </row>
    <row r="36" spans="1:30" x14ac:dyDescent="0.2">
      <c r="A36" s="192" t="s">
        <v>1039</v>
      </c>
      <c r="B36" s="153" t="s">
        <v>34</v>
      </c>
      <c r="C36" s="153" t="s">
        <v>295</v>
      </c>
      <c r="D36" s="153" t="s">
        <v>279</v>
      </c>
      <c r="E36" s="152">
        <v>1</v>
      </c>
      <c r="F36" s="151" t="s">
        <v>249</v>
      </c>
      <c r="G36" s="150"/>
      <c r="H36" s="119">
        <v>1079.06</v>
      </c>
      <c r="I36" s="119">
        <v>4316.21</v>
      </c>
      <c r="J36" s="140">
        <f t="shared" si="0"/>
        <v>5395.27</v>
      </c>
      <c r="K36" s="131"/>
      <c r="L36" s="131"/>
      <c r="M36" s="131"/>
      <c r="N36" s="131"/>
      <c r="O36" s="131"/>
      <c r="P36" s="131"/>
      <c r="Q36" s="131"/>
      <c r="R36" s="149"/>
      <c r="S36" s="149"/>
      <c r="T36" s="149"/>
      <c r="U36" s="149"/>
      <c r="V36" s="149"/>
      <c r="W36" s="149"/>
      <c r="X36" s="149"/>
      <c r="Y36" s="149"/>
      <c r="Z36" s="149"/>
      <c r="AA36" s="149"/>
      <c r="AB36" s="149"/>
      <c r="AC36" s="149"/>
      <c r="AD36" s="149"/>
    </row>
    <row r="37" spans="1:30" x14ac:dyDescent="0.2">
      <c r="A37" s="192" t="s">
        <v>199</v>
      </c>
      <c r="B37" s="153" t="s">
        <v>36</v>
      </c>
      <c r="C37" s="153" t="s">
        <v>288</v>
      </c>
      <c r="D37" s="153" t="s">
        <v>280</v>
      </c>
      <c r="E37" s="152">
        <v>1</v>
      </c>
      <c r="F37" s="151" t="s">
        <v>251</v>
      </c>
      <c r="G37" s="150"/>
      <c r="H37" s="119">
        <v>936.46</v>
      </c>
      <c r="I37" s="119">
        <v>3745.85</v>
      </c>
      <c r="J37" s="140">
        <f t="shared" si="0"/>
        <v>4682.3099999999995</v>
      </c>
      <c r="K37" s="131"/>
      <c r="L37" s="131"/>
      <c r="M37" s="131"/>
      <c r="N37" s="131"/>
      <c r="O37" s="131"/>
      <c r="P37" s="131"/>
      <c r="Q37" s="131"/>
      <c r="R37" s="149"/>
      <c r="S37" s="149"/>
      <c r="T37" s="149"/>
      <c r="U37" s="149"/>
      <c r="V37" s="149"/>
      <c r="W37" s="149"/>
      <c r="X37" s="149"/>
      <c r="Y37" s="149"/>
      <c r="Z37" s="149"/>
      <c r="AA37" s="149"/>
      <c r="AB37" s="149"/>
      <c r="AC37" s="149"/>
      <c r="AD37" s="149"/>
    </row>
    <row r="38" spans="1:30" x14ac:dyDescent="0.2">
      <c r="A38" s="192" t="s">
        <v>198</v>
      </c>
      <c r="B38" s="153" t="s">
        <v>36</v>
      </c>
      <c r="C38" s="153" t="s">
        <v>294</v>
      </c>
      <c r="D38" s="153" t="s">
        <v>279</v>
      </c>
      <c r="E38" s="152">
        <v>1</v>
      </c>
      <c r="F38" s="151" t="s">
        <v>250</v>
      </c>
      <c r="G38" s="150"/>
      <c r="H38" s="119">
        <v>936.46</v>
      </c>
      <c r="I38" s="119">
        <v>3745.85</v>
      </c>
      <c r="J38" s="140">
        <f t="shared" si="0"/>
        <v>4682.3099999999995</v>
      </c>
      <c r="K38" s="131"/>
      <c r="L38" s="131"/>
      <c r="M38" s="131"/>
      <c r="N38" s="131"/>
      <c r="O38" s="131"/>
      <c r="P38" s="131"/>
      <c r="Q38" s="131"/>
      <c r="R38" s="149"/>
      <c r="S38" s="149"/>
      <c r="T38" s="149"/>
      <c r="U38" s="149"/>
      <c r="V38" s="149"/>
      <c r="W38" s="149"/>
      <c r="X38" s="149"/>
      <c r="Y38" s="149"/>
      <c r="Z38" s="149"/>
      <c r="AA38" s="149"/>
      <c r="AB38" s="149"/>
      <c r="AC38" s="149"/>
      <c r="AD38" s="149"/>
    </row>
    <row r="39" spans="1:30" x14ac:dyDescent="0.2">
      <c r="A39" s="192" t="s">
        <v>196</v>
      </c>
      <c r="B39" s="153" t="s">
        <v>36</v>
      </c>
      <c r="C39" s="153" t="s">
        <v>295</v>
      </c>
      <c r="D39" s="153" t="s">
        <v>279</v>
      </c>
      <c r="E39" s="152">
        <v>1</v>
      </c>
      <c r="F39" s="151" t="s">
        <v>248</v>
      </c>
      <c r="G39" s="150"/>
      <c r="H39" s="119">
        <v>936.46</v>
      </c>
      <c r="I39" s="119">
        <v>3745.85</v>
      </c>
      <c r="J39" s="140">
        <f t="shared" ref="J39:J68" si="1">SUM(G39:I39)</f>
        <v>4682.3099999999995</v>
      </c>
      <c r="K39" s="131"/>
      <c r="L39" s="131"/>
      <c r="M39" s="131"/>
      <c r="N39" s="131"/>
      <c r="O39" s="131"/>
      <c r="P39" s="131"/>
      <c r="Q39" s="131"/>
      <c r="R39" s="149"/>
      <c r="S39" s="149"/>
      <c r="T39" s="149"/>
      <c r="U39" s="149"/>
      <c r="V39" s="149"/>
      <c r="W39" s="149"/>
      <c r="X39" s="149"/>
      <c r="Y39" s="149"/>
      <c r="Z39" s="149"/>
      <c r="AA39" s="149"/>
      <c r="AB39" s="149"/>
      <c r="AC39" s="149"/>
      <c r="AD39" s="149"/>
    </row>
    <row r="40" spans="1:30" x14ac:dyDescent="0.2">
      <c r="A40" s="192" t="s">
        <v>329</v>
      </c>
      <c r="B40" s="153" t="s">
        <v>38</v>
      </c>
      <c r="C40" s="153" t="s">
        <v>1038</v>
      </c>
      <c r="D40" s="153" t="s">
        <v>280</v>
      </c>
      <c r="E40" s="152">
        <v>1</v>
      </c>
      <c r="F40" s="151" t="s">
        <v>240</v>
      </c>
      <c r="G40" s="150"/>
      <c r="H40" s="119">
        <v>770.75</v>
      </c>
      <c r="I40" s="119">
        <v>3083.01</v>
      </c>
      <c r="J40" s="140">
        <f t="shared" si="1"/>
        <v>3853.76</v>
      </c>
      <c r="K40" s="131"/>
      <c r="L40" s="131"/>
      <c r="M40" s="131"/>
      <c r="N40" s="131"/>
      <c r="O40" s="131"/>
      <c r="P40" s="131"/>
      <c r="Q40" s="131"/>
      <c r="R40" s="149"/>
      <c r="S40" s="149"/>
      <c r="T40" s="149"/>
      <c r="U40" s="149"/>
      <c r="V40" s="149"/>
      <c r="W40" s="149"/>
      <c r="X40" s="149"/>
      <c r="Y40" s="149"/>
      <c r="Z40" s="149"/>
      <c r="AA40" s="149"/>
      <c r="AB40" s="149"/>
      <c r="AC40" s="149"/>
      <c r="AD40" s="149"/>
    </row>
    <row r="41" spans="1:30" x14ac:dyDescent="0.2">
      <c r="A41" s="192" t="s">
        <v>329</v>
      </c>
      <c r="B41" s="153" t="s">
        <v>38</v>
      </c>
      <c r="C41" s="153" t="s">
        <v>285</v>
      </c>
      <c r="D41" s="153" t="s">
        <v>279</v>
      </c>
      <c r="E41" s="152">
        <v>1</v>
      </c>
      <c r="F41" s="151" t="s">
        <v>247</v>
      </c>
      <c r="G41" s="150"/>
      <c r="H41" s="119">
        <v>770.75</v>
      </c>
      <c r="I41" s="119">
        <v>3083.01</v>
      </c>
      <c r="J41" s="140">
        <f t="shared" si="1"/>
        <v>3853.76</v>
      </c>
      <c r="K41" s="131"/>
      <c r="L41" s="131"/>
      <c r="M41" s="131"/>
      <c r="N41" s="131"/>
      <c r="O41" s="131"/>
      <c r="P41" s="131"/>
      <c r="Q41" s="131"/>
      <c r="R41" s="149"/>
      <c r="S41" s="149"/>
      <c r="T41" s="149"/>
      <c r="U41" s="149"/>
      <c r="V41" s="149"/>
      <c r="W41" s="149"/>
      <c r="X41" s="149"/>
      <c r="Y41" s="149"/>
      <c r="Z41" s="149"/>
      <c r="AA41" s="149"/>
      <c r="AB41" s="149"/>
      <c r="AC41" s="149"/>
      <c r="AD41" s="149"/>
    </row>
    <row r="42" spans="1:30" x14ac:dyDescent="0.2">
      <c r="A42" s="192" t="s">
        <v>329</v>
      </c>
      <c r="B42" s="153" t="s">
        <v>38</v>
      </c>
      <c r="C42" s="153" t="s">
        <v>285</v>
      </c>
      <c r="D42" s="153" t="s">
        <v>279</v>
      </c>
      <c r="E42" s="152">
        <v>1</v>
      </c>
      <c r="F42" s="151" t="s">
        <v>246</v>
      </c>
      <c r="G42" s="150"/>
      <c r="H42" s="119">
        <v>770.75</v>
      </c>
      <c r="I42" s="119">
        <v>3083.01</v>
      </c>
      <c r="J42" s="140">
        <f t="shared" si="1"/>
        <v>3853.76</v>
      </c>
      <c r="K42" s="131"/>
      <c r="L42" s="131"/>
      <c r="M42" s="131"/>
      <c r="N42" s="131"/>
      <c r="O42" s="131"/>
      <c r="P42" s="131"/>
      <c r="Q42" s="131"/>
      <c r="R42" s="149"/>
      <c r="S42" s="149"/>
      <c r="T42" s="149"/>
      <c r="U42" s="149"/>
      <c r="V42" s="149"/>
      <c r="W42" s="149"/>
      <c r="X42" s="149"/>
      <c r="Y42" s="149"/>
      <c r="Z42" s="149"/>
      <c r="AA42" s="149"/>
      <c r="AB42" s="149"/>
      <c r="AC42" s="149"/>
      <c r="AD42" s="149"/>
    </row>
    <row r="43" spans="1:30" x14ac:dyDescent="0.2">
      <c r="A43" s="192" t="s">
        <v>329</v>
      </c>
      <c r="B43" s="153" t="s">
        <v>38</v>
      </c>
      <c r="C43" s="153" t="s">
        <v>285</v>
      </c>
      <c r="D43" s="153" t="s">
        <v>279</v>
      </c>
      <c r="E43" s="152">
        <v>1</v>
      </c>
      <c r="F43" s="151" t="s">
        <v>245</v>
      </c>
      <c r="G43" s="150"/>
      <c r="H43" s="119">
        <v>770.75</v>
      </c>
      <c r="I43" s="119">
        <v>3083.01</v>
      </c>
      <c r="J43" s="140">
        <f t="shared" si="1"/>
        <v>3853.76</v>
      </c>
      <c r="K43" s="131"/>
      <c r="L43" s="131"/>
      <c r="M43" s="131"/>
      <c r="N43" s="131"/>
      <c r="O43" s="131"/>
      <c r="P43" s="131"/>
      <c r="Q43" s="131"/>
      <c r="R43" s="149"/>
      <c r="S43" s="149"/>
      <c r="T43" s="149"/>
      <c r="U43" s="149"/>
      <c r="V43" s="149"/>
      <c r="W43" s="149"/>
      <c r="X43" s="149"/>
      <c r="Y43" s="149"/>
      <c r="Z43" s="149"/>
      <c r="AA43" s="149"/>
      <c r="AB43" s="149"/>
      <c r="AC43" s="149"/>
      <c r="AD43" s="149"/>
    </row>
    <row r="44" spans="1:30" x14ac:dyDescent="0.2">
      <c r="A44" s="192" t="s">
        <v>194</v>
      </c>
      <c r="B44" s="153" t="s">
        <v>38</v>
      </c>
      <c r="C44" s="153" t="s">
        <v>282</v>
      </c>
      <c r="D44" s="153" t="s">
        <v>280</v>
      </c>
      <c r="E44" s="152">
        <v>1</v>
      </c>
      <c r="F44" s="151" t="s">
        <v>959</v>
      </c>
      <c r="G44" s="150"/>
      <c r="H44" s="119">
        <v>770.75</v>
      </c>
      <c r="I44" s="119">
        <v>3083.01</v>
      </c>
      <c r="J44" s="140">
        <f t="shared" si="1"/>
        <v>3853.76</v>
      </c>
      <c r="K44" s="131"/>
      <c r="L44" s="131"/>
      <c r="M44" s="131"/>
      <c r="N44" s="131"/>
      <c r="O44" s="131"/>
      <c r="P44" s="131"/>
      <c r="Q44" s="131"/>
      <c r="R44" s="149"/>
      <c r="S44" s="149"/>
      <c r="T44" s="149"/>
      <c r="U44" s="149"/>
      <c r="V44" s="149"/>
      <c r="W44" s="149"/>
      <c r="X44" s="149"/>
      <c r="Y44" s="149"/>
      <c r="Z44" s="149"/>
      <c r="AA44" s="149"/>
      <c r="AB44" s="149"/>
      <c r="AC44" s="149"/>
      <c r="AD44" s="149"/>
    </row>
    <row r="45" spans="1:30" x14ac:dyDescent="0.2">
      <c r="A45" s="192" t="s">
        <v>193</v>
      </c>
      <c r="B45" s="153" t="s">
        <v>40</v>
      </c>
      <c r="C45" s="153" t="s">
        <v>288</v>
      </c>
      <c r="D45" s="153" t="s">
        <v>279</v>
      </c>
      <c r="E45" s="152">
        <v>1</v>
      </c>
      <c r="F45" s="151" t="s">
        <v>244</v>
      </c>
      <c r="G45" s="150"/>
      <c r="H45" s="119">
        <v>500.99</v>
      </c>
      <c r="I45" s="119">
        <v>2003.96</v>
      </c>
      <c r="J45" s="140">
        <f t="shared" si="1"/>
        <v>2504.9499999999998</v>
      </c>
      <c r="K45" s="131"/>
      <c r="L45" s="131"/>
      <c r="M45" s="131"/>
      <c r="N45" s="131"/>
      <c r="O45" s="131"/>
      <c r="P45" s="131"/>
      <c r="Q45" s="131"/>
      <c r="R45" s="149"/>
      <c r="S45" s="149"/>
      <c r="T45" s="149"/>
      <c r="U45" s="149"/>
      <c r="V45" s="149"/>
      <c r="W45" s="149"/>
      <c r="X45" s="149"/>
      <c r="Y45" s="149"/>
      <c r="Z45" s="149"/>
      <c r="AA45" s="149"/>
      <c r="AB45" s="149"/>
      <c r="AC45" s="149"/>
      <c r="AD45" s="149"/>
    </row>
    <row r="46" spans="1:30" x14ac:dyDescent="0.2">
      <c r="A46" s="192" t="s">
        <v>192</v>
      </c>
      <c r="B46" s="153" t="s">
        <v>40</v>
      </c>
      <c r="C46" s="153" t="s">
        <v>285</v>
      </c>
      <c r="D46" s="153" t="s">
        <v>279</v>
      </c>
      <c r="E46" s="152">
        <v>1</v>
      </c>
      <c r="F46" s="151" t="s">
        <v>243</v>
      </c>
      <c r="G46" s="150"/>
      <c r="H46" s="119">
        <v>500.99</v>
      </c>
      <c r="I46" s="119">
        <v>2003.96</v>
      </c>
      <c r="J46" s="140">
        <f t="shared" si="1"/>
        <v>2504.9499999999998</v>
      </c>
      <c r="K46" s="131"/>
      <c r="L46" s="131"/>
      <c r="M46" s="131"/>
      <c r="N46" s="131"/>
      <c r="O46" s="131"/>
      <c r="P46" s="131"/>
      <c r="Q46" s="131"/>
      <c r="R46" s="149"/>
      <c r="S46" s="149"/>
      <c r="T46" s="149"/>
      <c r="U46" s="149"/>
      <c r="V46" s="149"/>
      <c r="W46" s="149"/>
      <c r="X46" s="149"/>
      <c r="Y46" s="149"/>
      <c r="Z46" s="149"/>
      <c r="AA46" s="149"/>
      <c r="AB46" s="149"/>
      <c r="AC46" s="149"/>
      <c r="AD46" s="149"/>
    </row>
    <row r="47" spans="1:30" x14ac:dyDescent="0.2">
      <c r="A47" s="192" t="s">
        <v>192</v>
      </c>
      <c r="B47" s="153" t="s">
        <v>40</v>
      </c>
      <c r="C47" s="153" t="s">
        <v>296</v>
      </c>
      <c r="D47" s="153" t="s">
        <v>279</v>
      </c>
      <c r="E47" s="152">
        <v>1</v>
      </c>
      <c r="F47" s="151" t="s">
        <v>242</v>
      </c>
      <c r="G47" s="150"/>
      <c r="H47" s="119">
        <v>500.99</v>
      </c>
      <c r="I47" s="119">
        <v>2003.96</v>
      </c>
      <c r="J47" s="140">
        <f t="shared" si="1"/>
        <v>2504.9499999999998</v>
      </c>
      <c r="K47" s="131"/>
      <c r="L47" s="131"/>
      <c r="M47" s="131"/>
      <c r="N47" s="131"/>
      <c r="O47" s="131"/>
      <c r="P47" s="131"/>
      <c r="Q47" s="131"/>
      <c r="R47" s="149"/>
      <c r="S47" s="149"/>
      <c r="T47" s="149"/>
      <c r="U47" s="149"/>
      <c r="V47" s="149"/>
      <c r="W47" s="149"/>
      <c r="X47" s="149"/>
      <c r="Y47" s="149"/>
      <c r="Z47" s="149"/>
      <c r="AA47" s="149"/>
      <c r="AB47" s="149"/>
      <c r="AC47" s="149"/>
      <c r="AD47" s="149"/>
    </row>
    <row r="48" spans="1:30" x14ac:dyDescent="0.2">
      <c r="A48" s="192" t="s">
        <v>192</v>
      </c>
      <c r="B48" s="153" t="s">
        <v>40</v>
      </c>
      <c r="C48" s="153" t="s">
        <v>282</v>
      </c>
      <c r="D48" s="153" t="s">
        <v>279</v>
      </c>
      <c r="E48" s="152">
        <v>1</v>
      </c>
      <c r="F48" s="151" t="s">
        <v>241</v>
      </c>
      <c r="G48" s="150"/>
      <c r="H48" s="119">
        <v>500.99</v>
      </c>
      <c r="I48" s="119">
        <v>2003.96</v>
      </c>
      <c r="J48" s="140">
        <f t="shared" si="1"/>
        <v>2504.9499999999998</v>
      </c>
      <c r="K48" s="131"/>
      <c r="L48" s="131"/>
      <c r="M48" s="131"/>
      <c r="N48" s="131"/>
      <c r="O48" s="131"/>
      <c r="P48" s="131"/>
      <c r="Q48" s="131"/>
      <c r="R48" s="149"/>
      <c r="S48" s="149"/>
      <c r="T48" s="149"/>
      <c r="U48" s="149"/>
      <c r="V48" s="149"/>
      <c r="W48" s="149"/>
      <c r="X48" s="149"/>
      <c r="Y48" s="149"/>
      <c r="Z48" s="149"/>
      <c r="AA48" s="149"/>
      <c r="AB48" s="149"/>
      <c r="AC48" s="149"/>
      <c r="AD48" s="149"/>
    </row>
    <row r="49" spans="1:30" x14ac:dyDescent="0.2">
      <c r="A49" s="192" t="s">
        <v>192</v>
      </c>
      <c r="B49" s="153" t="s">
        <v>40</v>
      </c>
      <c r="C49" s="153"/>
      <c r="D49" s="153" t="s">
        <v>368</v>
      </c>
      <c r="E49" s="152">
        <v>1</v>
      </c>
      <c r="F49" s="182" t="s">
        <v>1037</v>
      </c>
      <c r="G49" s="150"/>
      <c r="H49" s="119">
        <v>500.99</v>
      </c>
      <c r="I49" s="119">
        <v>2003.96</v>
      </c>
      <c r="J49" s="140">
        <f t="shared" si="1"/>
        <v>2504.9499999999998</v>
      </c>
      <c r="K49" s="131"/>
      <c r="L49" s="131"/>
      <c r="M49" s="131"/>
      <c r="N49" s="131"/>
      <c r="O49" s="131"/>
      <c r="P49" s="131"/>
      <c r="Q49" s="131"/>
      <c r="R49" s="149"/>
      <c r="S49" s="149"/>
      <c r="T49" s="149"/>
      <c r="U49" s="149"/>
      <c r="V49" s="149"/>
      <c r="W49" s="149"/>
      <c r="X49" s="149"/>
      <c r="Y49" s="149"/>
      <c r="Z49" s="149"/>
      <c r="AA49" s="149"/>
      <c r="AB49" s="149"/>
      <c r="AC49" s="149"/>
      <c r="AD49" s="149"/>
    </row>
    <row r="50" spans="1:30" x14ac:dyDescent="0.2">
      <c r="A50" s="192" t="s">
        <v>192</v>
      </c>
      <c r="B50" s="153" t="s">
        <v>40</v>
      </c>
      <c r="C50" s="153" t="s">
        <v>183</v>
      </c>
      <c r="D50" s="153" t="s">
        <v>279</v>
      </c>
      <c r="E50" s="152">
        <v>1</v>
      </c>
      <c r="F50" s="151" t="s">
        <v>239</v>
      </c>
      <c r="G50" s="150"/>
      <c r="H50" s="119">
        <v>500.99</v>
      </c>
      <c r="I50" s="119">
        <v>2003.96</v>
      </c>
      <c r="J50" s="140">
        <f t="shared" si="1"/>
        <v>2504.9499999999998</v>
      </c>
      <c r="K50" s="131"/>
      <c r="L50" s="131"/>
      <c r="M50" s="131"/>
      <c r="N50" s="131"/>
      <c r="O50" s="131"/>
      <c r="P50" s="131"/>
      <c r="Q50" s="131"/>
      <c r="R50" s="149"/>
      <c r="S50" s="149"/>
      <c r="T50" s="149"/>
      <c r="U50" s="149"/>
      <c r="V50" s="149"/>
      <c r="W50" s="149"/>
      <c r="X50" s="149"/>
      <c r="Y50" s="149"/>
      <c r="Z50" s="149"/>
      <c r="AA50" s="149"/>
      <c r="AB50" s="149"/>
      <c r="AC50" s="149"/>
      <c r="AD50" s="149"/>
    </row>
    <row r="51" spans="1:30" x14ac:dyDescent="0.2">
      <c r="A51" s="192" t="s">
        <v>192</v>
      </c>
      <c r="B51" s="153" t="s">
        <v>40</v>
      </c>
      <c r="C51" s="153" t="s">
        <v>183</v>
      </c>
      <c r="D51" s="153" t="s">
        <v>279</v>
      </c>
      <c r="E51" s="152">
        <v>1</v>
      </c>
      <c r="F51" s="151" t="s">
        <v>238</v>
      </c>
      <c r="G51" s="150"/>
      <c r="H51" s="119">
        <v>500.99</v>
      </c>
      <c r="I51" s="119">
        <v>2003.96</v>
      </c>
      <c r="J51" s="140">
        <f t="shared" si="1"/>
        <v>2504.9499999999998</v>
      </c>
      <c r="K51" s="131"/>
      <c r="L51" s="131"/>
      <c r="M51" s="131"/>
      <c r="N51" s="131"/>
      <c r="O51" s="131"/>
      <c r="P51" s="131"/>
      <c r="Q51" s="131"/>
      <c r="R51" s="149"/>
      <c r="S51" s="149"/>
      <c r="T51" s="149"/>
      <c r="U51" s="149"/>
      <c r="V51" s="149"/>
      <c r="W51" s="149"/>
      <c r="X51" s="149"/>
      <c r="Y51" s="149"/>
      <c r="Z51" s="149"/>
      <c r="AA51" s="149"/>
      <c r="AB51" s="149"/>
      <c r="AC51" s="149"/>
      <c r="AD51" s="149"/>
    </row>
    <row r="52" spans="1:30" x14ac:dyDescent="0.2">
      <c r="A52" s="192" t="s">
        <v>192</v>
      </c>
      <c r="B52" s="153" t="s">
        <v>40</v>
      </c>
      <c r="C52" s="153" t="s">
        <v>183</v>
      </c>
      <c r="D52" s="153" t="s">
        <v>280</v>
      </c>
      <c r="E52" s="152">
        <v>1</v>
      </c>
      <c r="F52" s="158" t="s">
        <v>237</v>
      </c>
      <c r="G52" s="150"/>
      <c r="H52" s="119">
        <v>500.99</v>
      </c>
      <c r="I52" s="119">
        <v>2003.96</v>
      </c>
      <c r="J52" s="140">
        <f t="shared" si="1"/>
        <v>2504.9499999999998</v>
      </c>
      <c r="K52" s="131"/>
      <c r="L52" s="131"/>
      <c r="M52" s="131"/>
      <c r="N52" s="131"/>
      <c r="O52" s="131"/>
      <c r="P52" s="131"/>
      <c r="Q52" s="131"/>
      <c r="R52" s="149"/>
      <c r="S52" s="149"/>
      <c r="T52" s="149"/>
      <c r="U52" s="149"/>
      <c r="V52" s="149"/>
      <c r="W52" s="149"/>
      <c r="X52" s="149"/>
      <c r="Y52" s="149"/>
      <c r="Z52" s="149"/>
      <c r="AA52" s="149"/>
      <c r="AB52" s="149"/>
      <c r="AC52" s="149"/>
      <c r="AD52" s="149"/>
    </row>
    <row r="53" spans="1:30" x14ac:dyDescent="0.2">
      <c r="A53" s="192" t="s">
        <v>192</v>
      </c>
      <c r="B53" s="153" t="s">
        <v>40</v>
      </c>
      <c r="C53" s="153" t="s">
        <v>183</v>
      </c>
      <c r="D53" s="153" t="s">
        <v>279</v>
      </c>
      <c r="E53" s="152">
        <v>1</v>
      </c>
      <c r="F53" s="158" t="s">
        <v>236</v>
      </c>
      <c r="G53" s="150"/>
      <c r="H53" s="119">
        <v>500.99</v>
      </c>
      <c r="I53" s="119">
        <v>2003.96</v>
      </c>
      <c r="J53" s="140">
        <f t="shared" si="1"/>
        <v>2504.9499999999998</v>
      </c>
      <c r="K53" s="131"/>
      <c r="L53" s="131"/>
      <c r="M53" s="131"/>
      <c r="N53" s="131"/>
      <c r="O53" s="131"/>
      <c r="P53" s="131"/>
      <c r="Q53" s="131"/>
      <c r="R53" s="149"/>
      <c r="S53" s="149"/>
      <c r="T53" s="149"/>
      <c r="U53" s="149"/>
      <c r="V53" s="149"/>
      <c r="W53" s="149"/>
      <c r="X53" s="149"/>
      <c r="Y53" s="149"/>
      <c r="Z53" s="149"/>
      <c r="AA53" s="149"/>
      <c r="AB53" s="149"/>
      <c r="AC53" s="149"/>
      <c r="AD53" s="149"/>
    </row>
    <row r="54" spans="1:30" x14ac:dyDescent="0.2">
      <c r="A54" s="192" t="s">
        <v>192</v>
      </c>
      <c r="B54" s="153" t="s">
        <v>40</v>
      </c>
      <c r="C54" s="153" t="s">
        <v>296</v>
      </c>
      <c r="D54" s="153" t="s">
        <v>279</v>
      </c>
      <c r="E54" s="152">
        <v>1</v>
      </c>
      <c r="F54" s="158" t="s">
        <v>1019</v>
      </c>
      <c r="G54" s="150"/>
      <c r="H54" s="119">
        <v>500.99</v>
      </c>
      <c r="I54" s="119">
        <v>2003.96</v>
      </c>
      <c r="J54" s="140">
        <f t="shared" si="1"/>
        <v>2504.9499999999998</v>
      </c>
      <c r="K54" s="131"/>
      <c r="L54" s="131"/>
      <c r="M54" s="131"/>
      <c r="N54" s="131"/>
      <c r="O54" s="131"/>
      <c r="P54" s="131"/>
      <c r="Q54" s="131"/>
      <c r="R54" s="149"/>
      <c r="S54" s="149"/>
      <c r="T54" s="149"/>
      <c r="U54" s="149"/>
      <c r="V54" s="149"/>
      <c r="W54" s="149"/>
      <c r="X54" s="149"/>
      <c r="Y54" s="149"/>
      <c r="Z54" s="149"/>
      <c r="AA54" s="149"/>
      <c r="AB54" s="149"/>
      <c r="AC54" s="149"/>
      <c r="AD54" s="149"/>
    </row>
    <row r="55" spans="1:30" x14ac:dyDescent="0.2">
      <c r="A55" s="192" t="s">
        <v>192</v>
      </c>
      <c r="B55" s="153" t="s">
        <v>40</v>
      </c>
      <c r="C55" s="153" t="s">
        <v>1036</v>
      </c>
      <c r="D55" s="153" t="s">
        <v>280</v>
      </c>
      <c r="E55" s="152">
        <v>1</v>
      </c>
      <c r="F55" s="205" t="s">
        <v>1035</v>
      </c>
      <c r="G55" s="150"/>
      <c r="H55" s="119">
        <v>500.99</v>
      </c>
      <c r="I55" s="119">
        <v>2003.96</v>
      </c>
      <c r="J55" s="140">
        <f t="shared" si="1"/>
        <v>2504.9499999999998</v>
      </c>
      <c r="K55" s="131"/>
      <c r="L55" s="131"/>
      <c r="M55" s="131"/>
      <c r="N55" s="131"/>
      <c r="O55" s="131"/>
      <c r="P55" s="131"/>
      <c r="Q55" s="131"/>
      <c r="R55" s="149"/>
      <c r="S55" s="149"/>
      <c r="T55" s="149"/>
      <c r="U55" s="149"/>
      <c r="V55" s="149"/>
      <c r="W55" s="149"/>
      <c r="X55" s="149"/>
      <c r="Y55" s="149"/>
      <c r="Z55" s="149"/>
      <c r="AA55" s="149"/>
      <c r="AB55" s="149"/>
      <c r="AC55" s="149"/>
      <c r="AD55" s="149"/>
    </row>
    <row r="56" spans="1:30" x14ac:dyDescent="0.2">
      <c r="A56" s="192" t="s">
        <v>190</v>
      </c>
      <c r="B56" s="153" t="s">
        <v>40</v>
      </c>
      <c r="C56" s="153" t="s">
        <v>298</v>
      </c>
      <c r="D56" s="153" t="s">
        <v>280</v>
      </c>
      <c r="E56" s="152">
        <v>1</v>
      </c>
      <c r="F56" s="151" t="s">
        <v>234</v>
      </c>
      <c r="G56" s="150"/>
      <c r="H56" s="119">
        <v>500.99</v>
      </c>
      <c r="I56" s="119">
        <v>2003.96</v>
      </c>
      <c r="J56" s="140">
        <f t="shared" si="1"/>
        <v>2504.9499999999998</v>
      </c>
      <c r="K56" s="131"/>
      <c r="L56" s="131"/>
      <c r="M56" s="131"/>
      <c r="N56" s="131"/>
      <c r="O56" s="131"/>
      <c r="P56" s="131"/>
      <c r="Q56" s="131"/>
      <c r="R56" s="149"/>
      <c r="S56" s="149"/>
      <c r="T56" s="149"/>
      <c r="U56" s="149"/>
      <c r="V56" s="149"/>
      <c r="W56" s="149"/>
      <c r="X56" s="149"/>
      <c r="Y56" s="149"/>
      <c r="Z56" s="149"/>
      <c r="AA56" s="149"/>
      <c r="AB56" s="149"/>
      <c r="AC56" s="149"/>
      <c r="AD56" s="149"/>
    </row>
    <row r="57" spans="1:30" x14ac:dyDescent="0.2">
      <c r="A57" s="192" t="s">
        <v>190</v>
      </c>
      <c r="B57" s="153" t="s">
        <v>40</v>
      </c>
      <c r="C57" s="153" t="s">
        <v>296</v>
      </c>
      <c r="D57" s="153" t="s">
        <v>279</v>
      </c>
      <c r="E57" s="152">
        <v>1</v>
      </c>
      <c r="F57" s="158" t="s">
        <v>233</v>
      </c>
      <c r="G57" s="150"/>
      <c r="H57" s="119">
        <v>500.99</v>
      </c>
      <c r="I57" s="119">
        <v>2003.96</v>
      </c>
      <c r="J57" s="140">
        <f t="shared" si="1"/>
        <v>2504.9499999999998</v>
      </c>
      <c r="K57" s="131"/>
      <c r="L57" s="131"/>
      <c r="M57" s="131"/>
      <c r="N57" s="131"/>
      <c r="O57" s="131"/>
      <c r="P57" s="131"/>
      <c r="Q57" s="131"/>
      <c r="R57" s="149"/>
      <c r="S57" s="149"/>
      <c r="T57" s="149"/>
      <c r="U57" s="149"/>
      <c r="V57" s="149"/>
      <c r="W57" s="149"/>
      <c r="X57" s="149"/>
      <c r="Y57" s="149"/>
      <c r="Z57" s="149"/>
      <c r="AA57" s="149"/>
      <c r="AB57" s="149"/>
      <c r="AC57" s="149"/>
      <c r="AD57" s="149"/>
    </row>
    <row r="58" spans="1:30" x14ac:dyDescent="0.2">
      <c r="A58" s="192" t="s">
        <v>190</v>
      </c>
      <c r="B58" s="153" t="s">
        <v>40</v>
      </c>
      <c r="C58" s="153" t="s">
        <v>282</v>
      </c>
      <c r="D58" s="153" t="s">
        <v>279</v>
      </c>
      <c r="E58" s="152">
        <v>1</v>
      </c>
      <c r="F58" s="151" t="s">
        <v>232</v>
      </c>
      <c r="G58" s="150"/>
      <c r="H58" s="119">
        <v>500.99</v>
      </c>
      <c r="I58" s="119">
        <v>2003.96</v>
      </c>
      <c r="J58" s="140">
        <f t="shared" si="1"/>
        <v>2504.9499999999998</v>
      </c>
      <c r="K58" s="131"/>
      <c r="L58" s="131"/>
      <c r="M58" s="131"/>
      <c r="N58" s="131"/>
      <c r="O58" s="131"/>
      <c r="P58" s="131"/>
      <c r="Q58" s="131"/>
      <c r="R58" s="149"/>
      <c r="S58" s="149"/>
      <c r="T58" s="149"/>
      <c r="U58" s="149"/>
      <c r="V58" s="149"/>
      <c r="W58" s="149"/>
      <c r="X58" s="149"/>
      <c r="Y58" s="149"/>
      <c r="Z58" s="149"/>
      <c r="AA58" s="149"/>
      <c r="AB58" s="149"/>
      <c r="AC58" s="149"/>
      <c r="AD58" s="149"/>
    </row>
    <row r="59" spans="1:30" x14ac:dyDescent="0.2">
      <c r="A59" s="192" t="s">
        <v>190</v>
      </c>
      <c r="B59" s="153" t="s">
        <v>40</v>
      </c>
      <c r="C59" s="153" t="s">
        <v>299</v>
      </c>
      <c r="D59" s="153" t="s">
        <v>279</v>
      </c>
      <c r="E59" s="152">
        <v>1</v>
      </c>
      <c r="F59" s="151" t="s">
        <v>951</v>
      </c>
      <c r="G59" s="150"/>
      <c r="H59" s="119">
        <v>500.99</v>
      </c>
      <c r="I59" s="119">
        <v>2003.96</v>
      </c>
      <c r="J59" s="140">
        <f t="shared" si="1"/>
        <v>2504.9499999999998</v>
      </c>
      <c r="K59" s="131"/>
      <c r="L59" s="131"/>
      <c r="M59" s="131"/>
      <c r="N59" s="131"/>
      <c r="O59" s="131"/>
      <c r="P59" s="131"/>
      <c r="Q59" s="131"/>
      <c r="R59" s="149"/>
      <c r="S59" s="149"/>
      <c r="T59" s="149"/>
      <c r="U59" s="149"/>
      <c r="V59" s="149"/>
      <c r="W59" s="149"/>
      <c r="X59" s="149"/>
      <c r="Y59" s="149"/>
      <c r="Z59" s="149"/>
      <c r="AA59" s="149"/>
      <c r="AB59" s="149"/>
      <c r="AC59" s="149"/>
      <c r="AD59" s="149"/>
    </row>
    <row r="60" spans="1:30" x14ac:dyDescent="0.2">
      <c r="A60" s="192" t="s">
        <v>190</v>
      </c>
      <c r="B60" s="153" t="s">
        <v>40</v>
      </c>
      <c r="C60" s="153" t="s">
        <v>291</v>
      </c>
      <c r="D60" s="153" t="s">
        <v>279</v>
      </c>
      <c r="E60" s="152">
        <v>1</v>
      </c>
      <c r="F60" s="151" t="s">
        <v>936</v>
      </c>
      <c r="G60" s="150"/>
      <c r="H60" s="119">
        <v>500.99</v>
      </c>
      <c r="I60" s="119">
        <v>2003.96</v>
      </c>
      <c r="J60" s="140">
        <f t="shared" si="1"/>
        <v>2504.9499999999998</v>
      </c>
      <c r="K60" s="131"/>
      <c r="L60" s="131"/>
      <c r="M60" s="131"/>
      <c r="N60" s="131"/>
      <c r="O60" s="131"/>
      <c r="P60" s="131"/>
      <c r="Q60" s="131"/>
      <c r="R60" s="149"/>
      <c r="S60" s="149"/>
      <c r="T60" s="149"/>
      <c r="U60" s="149"/>
      <c r="V60" s="149"/>
      <c r="W60" s="149"/>
      <c r="X60" s="149"/>
      <c r="Y60" s="149"/>
      <c r="Z60" s="149"/>
      <c r="AA60" s="149"/>
      <c r="AB60" s="149"/>
      <c r="AC60" s="149"/>
      <c r="AD60" s="149"/>
    </row>
    <row r="61" spans="1:30" x14ac:dyDescent="0.2">
      <c r="A61" s="192" t="s">
        <v>190</v>
      </c>
      <c r="B61" s="153" t="s">
        <v>40</v>
      </c>
      <c r="C61" s="153" t="s">
        <v>183</v>
      </c>
      <c r="D61" s="153" t="s">
        <v>280</v>
      </c>
      <c r="E61" s="152">
        <v>1</v>
      </c>
      <c r="F61" s="163" t="s">
        <v>976</v>
      </c>
      <c r="G61" s="150"/>
      <c r="H61" s="119">
        <v>500.99</v>
      </c>
      <c r="I61" s="119">
        <v>2003.96</v>
      </c>
      <c r="J61" s="140">
        <f t="shared" si="1"/>
        <v>2504.9499999999998</v>
      </c>
      <c r="K61" s="131"/>
      <c r="L61" s="131"/>
      <c r="M61" s="131"/>
      <c r="N61" s="131"/>
      <c r="O61" s="131"/>
      <c r="P61" s="131"/>
      <c r="Q61" s="131"/>
      <c r="R61" s="149"/>
      <c r="S61" s="149"/>
      <c r="T61" s="149"/>
      <c r="U61" s="149"/>
      <c r="V61" s="149"/>
      <c r="W61" s="149"/>
      <c r="X61" s="149"/>
      <c r="Y61" s="149"/>
      <c r="Z61" s="149"/>
      <c r="AA61" s="149"/>
      <c r="AB61" s="149"/>
      <c r="AC61" s="149"/>
      <c r="AD61" s="149"/>
    </row>
    <row r="62" spans="1:30" x14ac:dyDescent="0.2">
      <c r="A62" s="192" t="s">
        <v>189</v>
      </c>
      <c r="B62" s="153" t="s">
        <v>40</v>
      </c>
      <c r="C62" s="153" t="s">
        <v>300</v>
      </c>
      <c r="D62" s="153" t="s">
        <v>280</v>
      </c>
      <c r="E62" s="152">
        <v>1</v>
      </c>
      <c r="F62" s="151" t="s">
        <v>1055</v>
      </c>
      <c r="G62" s="150"/>
      <c r="H62" s="119">
        <v>500.99</v>
      </c>
      <c r="I62" s="119">
        <v>2003.96</v>
      </c>
      <c r="J62" s="140">
        <f t="shared" si="1"/>
        <v>2504.9499999999998</v>
      </c>
      <c r="K62" s="131"/>
      <c r="L62" s="131"/>
      <c r="M62" s="131"/>
      <c r="N62" s="131"/>
      <c r="O62" s="131"/>
      <c r="P62" s="131"/>
      <c r="Q62" s="131"/>
      <c r="R62" s="149"/>
      <c r="S62" s="149"/>
      <c r="T62" s="149"/>
      <c r="U62" s="149"/>
      <c r="V62" s="149"/>
      <c r="W62" s="149"/>
      <c r="X62" s="149"/>
      <c r="Y62" s="149"/>
      <c r="Z62" s="149"/>
      <c r="AA62" s="149"/>
      <c r="AB62" s="149"/>
      <c r="AC62" s="149"/>
      <c r="AD62" s="149"/>
    </row>
    <row r="63" spans="1:30" x14ac:dyDescent="0.2">
      <c r="A63" s="192" t="s">
        <v>188</v>
      </c>
      <c r="B63" s="153" t="s">
        <v>40</v>
      </c>
      <c r="C63" s="153" t="s">
        <v>301</v>
      </c>
      <c r="D63" s="153" t="s">
        <v>280</v>
      </c>
      <c r="E63" s="152">
        <v>1</v>
      </c>
      <c r="F63" s="151" t="s">
        <v>229</v>
      </c>
      <c r="G63" s="150"/>
      <c r="H63" s="119">
        <v>500.99</v>
      </c>
      <c r="I63" s="119">
        <v>2003.96</v>
      </c>
      <c r="J63" s="140">
        <f t="shared" si="1"/>
        <v>2504.9499999999998</v>
      </c>
      <c r="K63" s="131"/>
      <c r="L63" s="131"/>
      <c r="M63" s="131"/>
      <c r="N63" s="131"/>
      <c r="O63" s="131"/>
      <c r="P63" s="131"/>
      <c r="Q63" s="131"/>
      <c r="R63" s="149"/>
      <c r="S63" s="149"/>
      <c r="T63" s="149"/>
      <c r="U63" s="149"/>
      <c r="V63" s="149"/>
      <c r="W63" s="149"/>
      <c r="X63" s="149"/>
      <c r="Y63" s="149"/>
      <c r="Z63" s="149"/>
      <c r="AA63" s="149"/>
      <c r="AB63" s="149"/>
      <c r="AC63" s="149"/>
      <c r="AD63" s="149"/>
    </row>
    <row r="64" spans="1:30" x14ac:dyDescent="0.2">
      <c r="A64" s="192" t="s">
        <v>187</v>
      </c>
      <c r="B64" s="153" t="s">
        <v>44</v>
      </c>
      <c r="C64" s="153" t="s">
        <v>183</v>
      </c>
      <c r="D64" s="153" t="s">
        <v>279</v>
      </c>
      <c r="E64" s="152">
        <v>1</v>
      </c>
      <c r="F64" s="151" t="s">
        <v>228</v>
      </c>
      <c r="G64" s="150"/>
      <c r="H64" s="119">
        <v>269.76</v>
      </c>
      <c r="I64" s="119">
        <v>1079.06</v>
      </c>
      <c r="J64" s="140">
        <f t="shared" si="1"/>
        <v>1348.82</v>
      </c>
      <c r="K64" s="131"/>
      <c r="L64" s="131"/>
      <c r="M64" s="131"/>
      <c r="N64" s="131"/>
      <c r="O64" s="131"/>
      <c r="P64" s="131"/>
      <c r="Q64" s="131"/>
      <c r="R64" s="149"/>
      <c r="S64" s="149"/>
      <c r="T64" s="149"/>
      <c r="U64" s="149"/>
      <c r="V64" s="149"/>
      <c r="W64" s="149"/>
      <c r="X64" s="149"/>
      <c r="Y64" s="149"/>
      <c r="Z64" s="149"/>
      <c r="AA64" s="149"/>
      <c r="AB64" s="149"/>
      <c r="AC64" s="149"/>
      <c r="AD64" s="149"/>
    </row>
    <row r="65" spans="1:30" x14ac:dyDescent="0.2">
      <c r="A65" s="192" t="s">
        <v>187</v>
      </c>
      <c r="B65" s="153" t="s">
        <v>44</v>
      </c>
      <c r="C65" s="153" t="s">
        <v>288</v>
      </c>
      <c r="D65" s="153" t="s">
        <v>279</v>
      </c>
      <c r="E65" s="152">
        <v>1</v>
      </c>
      <c r="F65" s="151" t="s">
        <v>227</v>
      </c>
      <c r="G65" s="150"/>
      <c r="H65" s="119">
        <v>269.76</v>
      </c>
      <c r="I65" s="119">
        <v>1079.06</v>
      </c>
      <c r="J65" s="140">
        <f t="shared" si="1"/>
        <v>1348.82</v>
      </c>
      <c r="K65" s="131"/>
      <c r="L65" s="131"/>
      <c r="M65" s="131"/>
      <c r="N65" s="131"/>
      <c r="O65" s="131"/>
      <c r="P65" s="131"/>
      <c r="Q65" s="131"/>
      <c r="R65" s="149"/>
      <c r="S65" s="149"/>
      <c r="T65" s="149"/>
      <c r="U65" s="149"/>
      <c r="V65" s="149"/>
      <c r="W65" s="149"/>
      <c r="X65" s="149"/>
      <c r="Y65" s="149"/>
      <c r="Z65" s="149"/>
      <c r="AA65" s="149"/>
      <c r="AB65" s="149"/>
      <c r="AC65" s="149"/>
      <c r="AD65" s="149"/>
    </row>
    <row r="66" spans="1:30" x14ac:dyDescent="0.2">
      <c r="A66" s="192" t="s">
        <v>187</v>
      </c>
      <c r="B66" s="153" t="s">
        <v>44</v>
      </c>
      <c r="C66" s="153" t="s">
        <v>286</v>
      </c>
      <c r="D66" s="153" t="s">
        <v>279</v>
      </c>
      <c r="E66" s="152">
        <v>1</v>
      </c>
      <c r="F66" s="151" t="s">
        <v>955</v>
      </c>
      <c r="G66" s="150"/>
      <c r="H66" s="119">
        <v>269.76</v>
      </c>
      <c r="I66" s="119">
        <v>1079.06</v>
      </c>
      <c r="J66" s="140">
        <f t="shared" si="1"/>
        <v>1348.82</v>
      </c>
      <c r="K66" s="131"/>
      <c r="L66" s="131"/>
      <c r="M66" s="131"/>
      <c r="N66" s="131"/>
      <c r="O66" s="131"/>
      <c r="P66" s="131"/>
      <c r="Q66" s="131"/>
      <c r="R66" s="149"/>
      <c r="S66" s="149"/>
      <c r="T66" s="149"/>
      <c r="U66" s="149"/>
      <c r="V66" s="149"/>
      <c r="W66" s="149"/>
      <c r="X66" s="149"/>
      <c r="Y66" s="149"/>
      <c r="Z66" s="149"/>
      <c r="AA66" s="149"/>
      <c r="AB66" s="149"/>
      <c r="AC66" s="149"/>
      <c r="AD66" s="149"/>
    </row>
    <row r="67" spans="1:30" x14ac:dyDescent="0.2">
      <c r="A67" s="192" t="s">
        <v>187</v>
      </c>
      <c r="B67" s="153" t="s">
        <v>44</v>
      </c>
      <c r="C67" s="153" t="s">
        <v>293</v>
      </c>
      <c r="D67" s="153" t="s">
        <v>279</v>
      </c>
      <c r="E67" s="152">
        <v>1</v>
      </c>
      <c r="F67" s="151" t="s">
        <v>226</v>
      </c>
      <c r="G67" s="150"/>
      <c r="H67" s="119">
        <v>269.76</v>
      </c>
      <c r="I67" s="119">
        <v>1079.06</v>
      </c>
      <c r="J67" s="140">
        <f t="shared" si="1"/>
        <v>1348.82</v>
      </c>
      <c r="K67" s="131"/>
      <c r="L67" s="131"/>
      <c r="M67" s="131"/>
      <c r="N67" s="131"/>
      <c r="O67" s="131"/>
      <c r="P67" s="131"/>
      <c r="Q67" s="131"/>
      <c r="R67" s="149"/>
      <c r="S67" s="149"/>
      <c r="T67" s="149"/>
      <c r="U67" s="149"/>
      <c r="V67" s="149"/>
      <c r="W67" s="149"/>
      <c r="X67" s="149"/>
      <c r="Y67" s="149"/>
      <c r="Z67" s="149"/>
      <c r="AA67" s="149"/>
      <c r="AB67" s="149"/>
      <c r="AC67" s="149"/>
      <c r="AD67" s="149"/>
    </row>
    <row r="68" spans="1:30" x14ac:dyDescent="0.2">
      <c r="A68" s="192" t="s">
        <v>187</v>
      </c>
      <c r="B68" s="153" t="s">
        <v>44</v>
      </c>
      <c r="C68" s="153" t="s">
        <v>286</v>
      </c>
      <c r="D68" s="153" t="s">
        <v>279</v>
      </c>
      <c r="E68" s="152">
        <v>1</v>
      </c>
      <c r="F68" s="151" t="s">
        <v>972</v>
      </c>
      <c r="G68" s="150"/>
      <c r="H68" s="119">
        <v>269.76</v>
      </c>
      <c r="I68" s="119">
        <v>1079.06</v>
      </c>
      <c r="J68" s="140">
        <f t="shared" si="1"/>
        <v>1348.82</v>
      </c>
      <c r="K68" s="131"/>
      <c r="L68" s="131"/>
      <c r="M68" s="131"/>
      <c r="N68" s="131"/>
      <c r="O68" s="131"/>
      <c r="P68" s="131"/>
      <c r="Q68" s="131"/>
      <c r="R68" s="149"/>
      <c r="S68" s="149"/>
      <c r="T68" s="149"/>
      <c r="U68" s="149"/>
      <c r="V68" s="149"/>
      <c r="W68" s="149"/>
      <c r="X68" s="149"/>
      <c r="Y68" s="149"/>
      <c r="Z68" s="149"/>
      <c r="AA68" s="149"/>
      <c r="AB68" s="149"/>
      <c r="AC68" s="149"/>
      <c r="AD68" s="149"/>
    </row>
    <row r="69" spans="1:30" ht="45" x14ac:dyDescent="0.2">
      <c r="A69" s="137" t="s">
        <v>14</v>
      </c>
      <c r="B69" s="137" t="s">
        <v>15</v>
      </c>
      <c r="C69" s="136" t="s">
        <v>16</v>
      </c>
      <c r="D69" s="136" t="s">
        <v>17</v>
      </c>
      <c r="E69" s="136" t="s">
        <v>18</v>
      </c>
      <c r="F69" s="135"/>
      <c r="G69" s="136" t="s">
        <v>19</v>
      </c>
      <c r="H69" s="136" t="s">
        <v>20</v>
      </c>
      <c r="I69" s="136" t="s">
        <v>21</v>
      </c>
      <c r="J69" s="136" t="s">
        <v>22</v>
      </c>
      <c r="K69" s="131"/>
      <c r="L69" s="131"/>
      <c r="M69" s="131"/>
      <c r="N69" s="131"/>
      <c r="O69" s="131"/>
      <c r="P69" s="131"/>
      <c r="Q69" s="131"/>
      <c r="R69" s="149"/>
      <c r="S69" s="149"/>
      <c r="T69" s="149"/>
      <c r="U69" s="149"/>
      <c r="V69" s="149"/>
      <c r="W69" s="149"/>
      <c r="X69" s="149"/>
      <c r="Y69" s="149"/>
      <c r="Z69" s="149"/>
      <c r="AA69" s="149"/>
      <c r="AB69" s="149"/>
      <c r="AC69" s="149"/>
      <c r="AD69" s="149"/>
    </row>
    <row r="70" spans="1:30" x14ac:dyDescent="0.2">
      <c r="A70" s="144" t="s">
        <v>23</v>
      </c>
      <c r="B70" s="152" t="s">
        <v>24</v>
      </c>
      <c r="C70" s="142">
        <f>SUMIFS($E$7:$E$68,$B$7:$B$68,"DAS",$D$7:$D$68,"&lt;&gt;VAGO")</f>
        <v>1</v>
      </c>
      <c r="D70" s="142">
        <f>SUMIFS($E$7:$E$68,$B$7:$B$68,"DAS",$D$7:$D$68,"VAGO")</f>
        <v>0</v>
      </c>
      <c r="E70" s="142">
        <f t="shared" ref="E70:E80" si="2">C70+D70</f>
        <v>1</v>
      </c>
      <c r="F70" s="148"/>
      <c r="G70" s="204">
        <f>SUMIF($B$7:$B$68,"DAS",$G$7:$G$68)</f>
        <v>0</v>
      </c>
      <c r="H70" s="204">
        <f>SUMIF($B$7:$B$68,"DAS",$H$7:$H$68)</f>
        <v>12261.2</v>
      </c>
      <c r="I70" s="204">
        <f>SUMIF($B$7:$B$68,"DAS",$I$7:$I$68)</f>
        <v>0</v>
      </c>
      <c r="J70" s="204">
        <f>SUMIF($B$7:$B$68,"DAS",$J$7:$J$68)</f>
        <v>12261.2</v>
      </c>
      <c r="K70" s="130"/>
      <c r="L70" s="130"/>
      <c r="M70" s="130"/>
      <c r="N70" s="130"/>
      <c r="O70" s="130"/>
      <c r="P70" s="130"/>
      <c r="Q70" s="130"/>
    </row>
    <row r="71" spans="1:30" x14ac:dyDescent="0.2">
      <c r="A71" s="144" t="s">
        <v>25</v>
      </c>
      <c r="B71" s="152" t="s">
        <v>26</v>
      </c>
      <c r="C71" s="142">
        <f>SUMIFS($E$7:$E$68,$B$7:$B$68,"DAS-1",$D$7:$D$68,"&lt;&gt;VAGO")</f>
        <v>3</v>
      </c>
      <c r="D71" s="142">
        <f>SUMIFS($E$7:$E$68,$B$7:$B$68,"DAS-1",$D$7:$D$68,"VAGO")</f>
        <v>0</v>
      </c>
      <c r="E71" s="142">
        <f t="shared" si="2"/>
        <v>3</v>
      </c>
      <c r="F71" s="141"/>
      <c r="G71" s="204">
        <f>SUMIF($B$7:$B$68,"DAS-1",$G$7:$G$68)</f>
        <v>0</v>
      </c>
      <c r="H71" s="204">
        <f>SUMIF($B$7:$B$68,"DAS-1",$H$7:$H$68)</f>
        <v>6936.75</v>
      </c>
      <c r="I71" s="204">
        <f>SUMIF($B$7:$B$68,"DAS-1",$I$7:$I$68)</f>
        <v>27747.090000000004</v>
      </c>
      <c r="J71" s="204">
        <f>SUMIF($B$7:$B$68,"DAS-1",$J$7:$J$68)</f>
        <v>34683.840000000004</v>
      </c>
      <c r="K71" s="130"/>
      <c r="L71" s="130"/>
      <c r="M71" s="130"/>
      <c r="N71" s="130"/>
      <c r="O71" s="130"/>
      <c r="P71" s="130"/>
      <c r="Q71" s="130"/>
    </row>
    <row r="72" spans="1:30" x14ac:dyDescent="0.2">
      <c r="A72" s="144" t="s">
        <v>27</v>
      </c>
      <c r="B72" s="152" t="s">
        <v>28</v>
      </c>
      <c r="C72" s="142">
        <f>SUMIFS($E$7:$E$68,$B$7:$B$68,"DAS-2",$D$7:$D$68,"&lt;&gt;VAGO")</f>
        <v>5</v>
      </c>
      <c r="D72" s="142">
        <f>SUMIFS($E$7:$E$68,$B$7:$B$68,"DAS-2",$D$7:$D$68,"VAGO")</f>
        <v>0</v>
      </c>
      <c r="E72" s="142">
        <f t="shared" si="2"/>
        <v>5</v>
      </c>
      <c r="F72" s="141"/>
      <c r="G72" s="204">
        <f>SUMIF($B$7:$B$68,"DAS-2",$G$7:$G$68)</f>
        <v>0</v>
      </c>
      <c r="H72" s="204">
        <f>SUMIF($B$7:$B$68,"DAS-2",$H$7:$H$68)</f>
        <v>8478.25</v>
      </c>
      <c r="I72" s="204">
        <f>SUMIF($B$7:$B$68,"DAS-2",$I$7:$I$68)</f>
        <v>33913.049999999996</v>
      </c>
      <c r="J72" s="204">
        <f>SUMIF($B$7:$B$68,"DAS-2",$J$7:$J$68)</f>
        <v>42391.3</v>
      </c>
      <c r="K72" s="130"/>
      <c r="L72" s="130"/>
      <c r="M72" s="130"/>
      <c r="N72" s="130"/>
      <c r="O72" s="130"/>
      <c r="P72" s="130"/>
      <c r="Q72" s="130"/>
    </row>
    <row r="73" spans="1:30" x14ac:dyDescent="0.2">
      <c r="A73" s="144" t="s">
        <v>29</v>
      </c>
      <c r="B73" s="152" t="s">
        <v>30</v>
      </c>
      <c r="C73" s="142">
        <f>SUMIFS($E$7:$E$68,$B$7:$B$68,"DAS-3",$D$7:$D$68,"&lt;&gt;VAGO")</f>
        <v>8</v>
      </c>
      <c r="D73" s="142">
        <f>SUMIFS($E$7:$E$68,$B$7:$B$68,"DAS-3",$D$7:$D$68,"VAGO")</f>
        <v>0</v>
      </c>
      <c r="E73" s="142">
        <f t="shared" si="2"/>
        <v>8</v>
      </c>
      <c r="F73" s="141"/>
      <c r="G73" s="204">
        <f>SUMIF($B$7:$B$68,"DAS-3",$G$7:$G$68)</f>
        <v>0</v>
      </c>
      <c r="H73" s="204">
        <f>SUMIF($B$7:$B$68,"DAS-3",$H$7:$H$68)</f>
        <v>11407.199999999999</v>
      </c>
      <c r="I73" s="204">
        <f>SUMIF($B$7:$B$68,"DAS-3",$I$7:$I$68)</f>
        <v>45628.479999999996</v>
      </c>
      <c r="J73" s="204">
        <f>SUMIF($B$7:$B$68,"DAS-3",$J$7:$J$68)</f>
        <v>57035.68</v>
      </c>
      <c r="K73" s="130"/>
      <c r="L73" s="130"/>
      <c r="M73" s="130"/>
      <c r="N73" s="130"/>
      <c r="O73" s="130"/>
      <c r="P73" s="130"/>
      <c r="Q73" s="130"/>
    </row>
    <row r="74" spans="1:30" x14ac:dyDescent="0.2">
      <c r="A74" s="147" t="s">
        <v>31</v>
      </c>
      <c r="B74" s="152" t="s">
        <v>32</v>
      </c>
      <c r="C74" s="142">
        <f>SUMIFS($E$7:$E$68,$B$7:$B$68,"DAS-4",$D$7:$D$68,"&lt;&gt;VAGO")</f>
        <v>4</v>
      </c>
      <c r="D74" s="142">
        <f>SUMIFS($E$7:$E$68,$B$7:$B$68,"DAS-4",$D$7:$D$68,"VAGO")</f>
        <v>0</v>
      </c>
      <c r="E74" s="142">
        <f t="shared" si="2"/>
        <v>4</v>
      </c>
      <c r="F74" s="145"/>
      <c r="G74" s="204">
        <f>SUMIF($B$7:$B$68,"DAS-4",$G$7:$G$68)</f>
        <v>0</v>
      </c>
      <c r="H74" s="204">
        <f>SUMIF($B$7:$B$68,"DAS-4",$H$7:$H$68)</f>
        <v>5241.12</v>
      </c>
      <c r="I74" s="204">
        <f>SUMIF($B$7:$B$68,"DAS-4",$I$7:$I$68)</f>
        <v>18072.791360000003</v>
      </c>
      <c r="J74" s="204">
        <f>SUMIF($B$7:$B$68,"DAS-4",$J$7:$J$68)</f>
        <v>23313.911360000002</v>
      </c>
      <c r="K74" s="130"/>
      <c r="L74" s="130"/>
      <c r="M74" s="130"/>
      <c r="N74" s="130"/>
      <c r="O74" s="130"/>
      <c r="P74" s="130"/>
      <c r="Q74" s="130"/>
    </row>
    <row r="75" spans="1:30" x14ac:dyDescent="0.2">
      <c r="A75" s="147" t="s">
        <v>33</v>
      </c>
      <c r="B75" s="152" t="s">
        <v>34</v>
      </c>
      <c r="C75" s="142">
        <f>SUMIFS($E$7:$E$68,$B$7:$B$68,"DAS-5",$D$7:$D$68,"&lt;&gt;VAGO")</f>
        <v>9</v>
      </c>
      <c r="D75" s="142">
        <f>SUMIFS($E$7:$E$68,$B$7:$B$68,"DAS-5",$D$7:$D$68,"VAGO")</f>
        <v>0</v>
      </c>
      <c r="E75" s="142">
        <f t="shared" si="2"/>
        <v>9</v>
      </c>
      <c r="F75" s="145"/>
      <c r="G75" s="204">
        <f>SUMIF($B$7:$B$68,"DAS-5",$G$7:$G$68)</f>
        <v>0</v>
      </c>
      <c r="H75" s="204">
        <f>SUMIF($B$7:$B$68,"DAS-5",$H$7:$H$68)</f>
        <v>9711.5399999999972</v>
      </c>
      <c r="I75" s="204">
        <f>SUMIF($B$7:$B$68,"DAS-5",$I$7:$I$68)</f>
        <v>38845.89</v>
      </c>
      <c r="J75" s="204">
        <f>SUMIF($B$7:$B$68,"DAS-5",$J$7:$J$68)</f>
        <v>48557.430000000008</v>
      </c>
      <c r="K75" s="130"/>
      <c r="L75" s="130"/>
      <c r="M75" s="130"/>
      <c r="N75" s="130"/>
      <c r="O75" s="130"/>
      <c r="P75" s="130"/>
      <c r="Q75" s="130"/>
    </row>
    <row r="76" spans="1:30" x14ac:dyDescent="0.2">
      <c r="A76" s="147" t="s">
        <v>35</v>
      </c>
      <c r="B76" s="152" t="s">
        <v>36</v>
      </c>
      <c r="C76" s="142">
        <f>SUMIFS($E$7:$E$68,$B$7:$B$68,"CAA-1",$D$7:$D$68,"&lt;&gt;VAGO")</f>
        <v>3</v>
      </c>
      <c r="D76" s="142">
        <f>SUMIFS($E$7:$E$68,$B$7:$B$68,"CAA-1",$D$7:$D$68,"VAGO")</f>
        <v>0</v>
      </c>
      <c r="E76" s="142">
        <f t="shared" si="2"/>
        <v>3</v>
      </c>
      <c r="F76" s="145"/>
      <c r="G76" s="204">
        <f>SUMIF($B$7:$B$68,"CAA-1",$G$7:$G$68)</f>
        <v>0</v>
      </c>
      <c r="H76" s="204">
        <f>SUMIF($B$7:$B$68,"CAA-1",$H$7:$H$68)</f>
        <v>2809.38</v>
      </c>
      <c r="I76" s="204">
        <f>SUMIF($B$7:$B$68,"CAA-1",$I$7:$I$68)</f>
        <v>11237.55</v>
      </c>
      <c r="J76" s="204">
        <f>SUMIF($B$7:$B$68,"CAA-1",$J$7:$J$68)</f>
        <v>14046.929999999998</v>
      </c>
      <c r="K76" s="130"/>
      <c r="L76" s="130"/>
      <c r="M76" s="130"/>
      <c r="N76" s="130"/>
      <c r="O76" s="130"/>
      <c r="P76" s="130"/>
      <c r="Q76" s="130"/>
    </row>
    <row r="77" spans="1:30" x14ac:dyDescent="0.2">
      <c r="A77" s="147" t="s">
        <v>37</v>
      </c>
      <c r="B77" s="152" t="s">
        <v>38</v>
      </c>
      <c r="C77" s="142">
        <f>SUMIFS($E$7:$E$68,$B$7:$B$68,"CAA-2",$D$7:$D$68,"&lt;&gt;VAGO")</f>
        <v>5</v>
      </c>
      <c r="D77" s="142">
        <f>SUMIFS($E$7:$E$68,$B$7:$B$68,"CAA-2",$D$7:$D$68,"VAGO")</f>
        <v>0</v>
      </c>
      <c r="E77" s="142">
        <f t="shared" si="2"/>
        <v>5</v>
      </c>
      <c r="F77" s="145"/>
      <c r="G77" s="204">
        <f>SUMIF($B$7:$B$68,"CAA-2",$G$7:$G$68)</f>
        <v>0</v>
      </c>
      <c r="H77" s="204">
        <f>SUMIF($B$7:$B$68,"CAA-2",$H$7:$H$68)</f>
        <v>3853.75</v>
      </c>
      <c r="I77" s="204">
        <f>SUMIF($B$7:$B$68,"CAA-2",$I$7:$I$68)</f>
        <v>15415.050000000001</v>
      </c>
      <c r="J77" s="204">
        <f>SUMIF($B$7:$B$68,"CAA-2",$J$7:$J$68)</f>
        <v>19268.800000000003</v>
      </c>
      <c r="K77" s="130"/>
      <c r="L77" s="130"/>
      <c r="M77" s="130"/>
      <c r="N77" s="130"/>
      <c r="O77" s="130"/>
      <c r="P77" s="130"/>
      <c r="Q77" s="130"/>
    </row>
    <row r="78" spans="1:30" x14ac:dyDescent="0.2">
      <c r="A78" s="147" t="s">
        <v>39</v>
      </c>
      <c r="B78" s="152" t="s">
        <v>40</v>
      </c>
      <c r="C78" s="142">
        <f>SUMIFS($E$7:$E$68,$B$7:$B$68,"CAA-3",$D$7:$D$68,"&lt;&gt;VAGO")</f>
        <v>18</v>
      </c>
      <c r="D78" s="142">
        <f>SUMIFS($E$7:$E$68,$B$7:$B$68,"CAA-3",$D$7:$D$68,"VAGO")</f>
        <v>1</v>
      </c>
      <c r="E78" s="142">
        <f t="shared" si="2"/>
        <v>19</v>
      </c>
      <c r="F78" s="141"/>
      <c r="G78" s="204">
        <f>SUMIF($B$7:$B$68,"CAA-3",$G$7:$G$68)</f>
        <v>0</v>
      </c>
      <c r="H78" s="204">
        <f>SUMIF($B$7:$B$68,"CAA-3",$H$7:$H$68)</f>
        <v>9518.8099999999977</v>
      </c>
      <c r="I78" s="204">
        <f>SUMIF($B$7:$B$68,"CAA-3",$I$7:$I$68)</f>
        <v>38075.239999999991</v>
      </c>
      <c r="J78" s="204">
        <f>SUMIF($B$7:$B$68,"CAA-3",$J$7:$J$68)</f>
        <v>47594.049999999988</v>
      </c>
      <c r="K78" s="130"/>
      <c r="L78" s="130"/>
      <c r="M78" s="130"/>
      <c r="N78" s="130"/>
      <c r="O78" s="130"/>
      <c r="P78" s="130"/>
      <c r="Q78" s="130"/>
    </row>
    <row r="79" spans="1:30" x14ac:dyDescent="0.2">
      <c r="A79" s="147" t="s">
        <v>41</v>
      </c>
      <c r="B79" s="152" t="s">
        <v>42</v>
      </c>
      <c r="C79" s="142">
        <f>SUMIFS($E$7:$E$68,$B$7:$B$68,"CAA-4",$D$7:$D$68,"&lt;&gt;VAGO")</f>
        <v>0</v>
      </c>
      <c r="D79" s="142">
        <f>SUMIFS($E$7:$E$68,$B$7:$B$68,"CAA-4",$D$7:$D$68,"VAGO")</f>
        <v>0</v>
      </c>
      <c r="E79" s="142">
        <f t="shared" si="2"/>
        <v>0</v>
      </c>
      <c r="F79" s="141"/>
      <c r="G79" s="204">
        <f>SUMIF($B$7:$B$68,"CAA-4",$G$7:$G$68)</f>
        <v>0</v>
      </c>
      <c r="H79" s="204">
        <f>SUMIF($B$7:$B$68,"CAA-4",$H$7:$H$68)</f>
        <v>0</v>
      </c>
      <c r="I79" s="204">
        <f>SUMIF($B$7:$B$68,"CAA-4",$I$7:$I$68)</f>
        <v>0</v>
      </c>
      <c r="J79" s="204">
        <f>SUMIF($B$7:$B$68,"CAA-4",$J$7:$J$68)</f>
        <v>0</v>
      </c>
      <c r="K79" s="130"/>
      <c r="L79" s="130"/>
      <c r="M79" s="130"/>
      <c r="N79" s="130"/>
      <c r="O79" s="130"/>
      <c r="P79" s="130"/>
      <c r="Q79" s="130"/>
    </row>
    <row r="80" spans="1:30" x14ac:dyDescent="0.2">
      <c r="A80" s="147" t="s">
        <v>43</v>
      </c>
      <c r="B80" s="152" t="s">
        <v>44</v>
      </c>
      <c r="C80" s="142">
        <f>SUMIFS($E$7:$E$68,$B$7:$B$68,"CAA-5",$D$7:$D$68,"&lt;&gt;VAGO")</f>
        <v>5</v>
      </c>
      <c r="D80" s="142">
        <f>SUMIFS($E$7:$E$68,$B$7:$B$68,"CAA-5",$D$7:$D$68,"VAGO")</f>
        <v>0</v>
      </c>
      <c r="E80" s="142">
        <f t="shared" si="2"/>
        <v>5</v>
      </c>
      <c r="F80" s="141"/>
      <c r="G80" s="204">
        <f>SUMIF($B$7:$B$68,"CAA-5",$G$7:$G$68)</f>
        <v>0</v>
      </c>
      <c r="H80" s="204">
        <f>SUMIF($B$7:$B$68,"CAA-5",$H$7:$H$68)</f>
        <v>1348.8</v>
      </c>
      <c r="I80" s="204">
        <f>SUMIF($B$7:$B$68,"CAA-5",$I$7:$I$68)</f>
        <v>5395.2999999999993</v>
      </c>
      <c r="J80" s="204">
        <f>SUMIF($B$7:$B$68,"CAA-5",$J$7:$J$68)</f>
        <v>6744.0999999999995</v>
      </c>
      <c r="K80" s="130"/>
      <c r="L80" s="130"/>
      <c r="M80" s="130"/>
      <c r="N80" s="130"/>
      <c r="O80" s="130"/>
      <c r="P80" s="130"/>
      <c r="Q80" s="130"/>
    </row>
    <row r="81" spans="1:30" x14ac:dyDescent="0.2">
      <c r="A81" s="137" t="s">
        <v>45</v>
      </c>
      <c r="B81" s="135"/>
      <c r="C81" s="136">
        <f>SUM(C70:C78)</f>
        <v>56</v>
      </c>
      <c r="D81" s="136">
        <f>SUM(D70:D78)</f>
        <v>1</v>
      </c>
      <c r="E81" s="136">
        <f>SUM(E70:E78)</f>
        <v>57</v>
      </c>
      <c r="F81" s="135"/>
      <c r="G81" s="203">
        <f>SUM(G70:G80)</f>
        <v>0</v>
      </c>
      <c r="H81" s="203">
        <f>SUM(H70:H80)</f>
        <v>71566.8</v>
      </c>
      <c r="I81" s="203">
        <f>SUM(I70:I80)</f>
        <v>234330.44135999994</v>
      </c>
      <c r="J81" s="203">
        <f>SUM(J70:J80)</f>
        <v>305897.24135999999</v>
      </c>
      <c r="K81" s="130"/>
      <c r="L81" s="130"/>
      <c r="M81" s="130"/>
      <c r="N81" s="130"/>
      <c r="O81" s="130"/>
      <c r="P81" s="130"/>
      <c r="Q81" s="130"/>
    </row>
    <row r="82" spans="1:30" ht="45.75" customHeight="1" x14ac:dyDescent="0.2">
      <c r="A82" s="130"/>
      <c r="B82" s="130"/>
      <c r="C82" s="130"/>
      <c r="D82" s="130"/>
      <c r="E82" s="130"/>
      <c r="F82" s="130"/>
      <c r="G82" s="130"/>
      <c r="H82" s="131"/>
      <c r="I82" s="131"/>
      <c r="J82" s="198"/>
      <c r="K82" s="130"/>
      <c r="L82" s="130"/>
      <c r="M82" s="130"/>
      <c r="N82" s="130"/>
      <c r="O82" s="130"/>
      <c r="P82" s="130"/>
      <c r="Q82" s="130"/>
    </row>
    <row r="83" spans="1:30" x14ac:dyDescent="0.2">
      <c r="A83" s="284" t="s">
        <v>46</v>
      </c>
      <c r="B83" s="285"/>
      <c r="C83" s="285"/>
      <c r="D83" s="285"/>
      <c r="E83" s="285"/>
      <c r="F83" s="285"/>
      <c r="G83" s="285"/>
      <c r="H83" s="285"/>
      <c r="I83" s="286"/>
      <c r="J83" s="130"/>
      <c r="K83" s="133"/>
      <c r="L83" s="130"/>
      <c r="M83" s="130"/>
      <c r="N83" s="130"/>
      <c r="O83" s="130"/>
      <c r="P83" s="130"/>
      <c r="Q83" s="130"/>
    </row>
    <row r="84" spans="1:30" ht="30" x14ac:dyDescent="0.2">
      <c r="A84" s="196" t="s">
        <v>47</v>
      </c>
      <c r="B84" s="196" t="s">
        <v>48</v>
      </c>
      <c r="C84" s="196" t="s">
        <v>49</v>
      </c>
      <c r="D84" s="196" t="s">
        <v>50</v>
      </c>
      <c r="E84" s="196" t="s">
        <v>51</v>
      </c>
      <c r="F84" s="196" t="s">
        <v>52</v>
      </c>
      <c r="G84" s="196" t="s">
        <v>53</v>
      </c>
      <c r="H84" s="196" t="s">
        <v>54</v>
      </c>
      <c r="I84" s="196" t="s">
        <v>55</v>
      </c>
      <c r="J84" s="129"/>
      <c r="K84" s="133"/>
      <c r="L84" s="129"/>
      <c r="M84" s="129"/>
      <c r="N84" s="129"/>
      <c r="O84" s="129"/>
      <c r="P84" s="129"/>
      <c r="Q84" s="129"/>
      <c r="R84" s="132"/>
      <c r="S84" s="132"/>
      <c r="T84" s="132"/>
      <c r="U84" s="132"/>
      <c r="V84" s="132"/>
      <c r="W84" s="132"/>
      <c r="X84" s="132"/>
      <c r="Y84" s="132"/>
      <c r="Z84" s="132"/>
      <c r="AA84" s="132"/>
      <c r="AB84" s="132"/>
      <c r="AC84" s="132"/>
      <c r="AD84" s="132"/>
    </row>
    <row r="85" spans="1:30" x14ac:dyDescent="0.2">
      <c r="A85" s="158" t="s">
        <v>302</v>
      </c>
      <c r="B85" s="199" t="s">
        <v>65</v>
      </c>
      <c r="C85" s="153" t="s">
        <v>296</v>
      </c>
      <c r="D85" s="153" t="s">
        <v>280</v>
      </c>
      <c r="E85" s="152">
        <v>1</v>
      </c>
      <c r="F85" s="151" t="s">
        <v>336</v>
      </c>
      <c r="G85" s="150"/>
      <c r="H85" s="118">
        <v>6782.61</v>
      </c>
      <c r="I85" s="140">
        <f t="shared" ref="I85:I125" si="3">SUM(G85:H85)</f>
        <v>6782.61</v>
      </c>
      <c r="J85" s="130"/>
      <c r="K85" s="131"/>
      <c r="L85" s="131"/>
      <c r="M85" s="131"/>
      <c r="N85" s="131"/>
      <c r="O85" s="131"/>
      <c r="P85" s="131"/>
      <c r="Q85" s="131"/>
      <c r="R85" s="149"/>
      <c r="S85" s="149"/>
      <c r="T85" s="149"/>
      <c r="U85" s="149"/>
      <c r="V85" s="149"/>
      <c r="W85" s="149"/>
      <c r="X85" s="149"/>
      <c r="Y85" s="149"/>
      <c r="Z85" s="149"/>
      <c r="AA85" s="149"/>
      <c r="AB85" s="149"/>
      <c r="AC85" s="149"/>
      <c r="AD85" s="149"/>
    </row>
    <row r="86" spans="1:30" x14ac:dyDescent="0.2">
      <c r="A86" s="192" t="s">
        <v>303</v>
      </c>
      <c r="B86" s="199" t="s">
        <v>65</v>
      </c>
      <c r="C86" s="153" t="s">
        <v>369</v>
      </c>
      <c r="D86" s="153" t="s">
        <v>280</v>
      </c>
      <c r="E86" s="152">
        <v>1</v>
      </c>
      <c r="F86" s="151" t="s">
        <v>950</v>
      </c>
      <c r="G86" s="150"/>
      <c r="H86" s="118">
        <v>6782.61</v>
      </c>
      <c r="I86" s="140">
        <f t="shared" si="3"/>
        <v>6782.61</v>
      </c>
      <c r="J86" s="130"/>
      <c r="K86" s="131"/>
      <c r="L86" s="131"/>
      <c r="M86" s="131"/>
      <c r="N86" s="131"/>
      <c r="O86" s="131"/>
      <c r="P86" s="131"/>
      <c r="Q86" s="131"/>
      <c r="R86" s="149"/>
      <c r="S86" s="149"/>
      <c r="T86" s="149"/>
      <c r="U86" s="149"/>
      <c r="V86" s="149"/>
      <c r="W86" s="149"/>
      <c r="X86" s="149"/>
      <c r="Y86" s="149"/>
      <c r="Z86" s="149"/>
      <c r="AA86" s="149"/>
      <c r="AB86" s="149"/>
      <c r="AC86" s="149"/>
      <c r="AD86" s="149"/>
    </row>
    <row r="87" spans="1:30" x14ac:dyDescent="0.2">
      <c r="A87" s="192" t="s">
        <v>304</v>
      </c>
      <c r="B87" s="199" t="s">
        <v>65</v>
      </c>
      <c r="C87" s="153" t="s">
        <v>183</v>
      </c>
      <c r="D87" s="153" t="s">
        <v>280</v>
      </c>
      <c r="E87" s="152">
        <v>1</v>
      </c>
      <c r="F87" s="151" t="s">
        <v>337</v>
      </c>
      <c r="G87" s="150"/>
      <c r="H87" s="118">
        <v>6782.61</v>
      </c>
      <c r="I87" s="140">
        <f t="shared" si="3"/>
        <v>6782.61</v>
      </c>
      <c r="J87" s="130"/>
      <c r="K87" s="131"/>
      <c r="L87" s="131"/>
      <c r="M87" s="131"/>
      <c r="N87" s="131"/>
      <c r="O87" s="131"/>
      <c r="P87" s="131"/>
      <c r="Q87" s="131"/>
      <c r="R87" s="149"/>
      <c r="S87" s="149"/>
      <c r="T87" s="149"/>
      <c r="U87" s="149"/>
      <c r="V87" s="149"/>
      <c r="W87" s="149"/>
      <c r="X87" s="149"/>
      <c r="Y87" s="149"/>
      <c r="Z87" s="149"/>
      <c r="AA87" s="149"/>
      <c r="AB87" s="149"/>
      <c r="AC87" s="149"/>
      <c r="AD87" s="149"/>
    </row>
    <row r="88" spans="1:30" x14ac:dyDescent="0.2">
      <c r="A88" s="192" t="s">
        <v>305</v>
      </c>
      <c r="B88" s="199" t="s">
        <v>65</v>
      </c>
      <c r="C88" s="153" t="s">
        <v>295</v>
      </c>
      <c r="D88" s="153" t="s">
        <v>280</v>
      </c>
      <c r="E88" s="152">
        <v>1</v>
      </c>
      <c r="F88" s="151" t="s">
        <v>338</v>
      </c>
      <c r="G88" s="150"/>
      <c r="H88" s="118">
        <v>6782.61</v>
      </c>
      <c r="I88" s="140">
        <f t="shared" si="3"/>
        <v>6782.61</v>
      </c>
      <c r="J88" s="130"/>
      <c r="K88" s="131"/>
      <c r="L88" s="131"/>
      <c r="M88" s="131"/>
      <c r="N88" s="131"/>
      <c r="O88" s="131"/>
      <c r="P88" s="131"/>
      <c r="Q88" s="131"/>
      <c r="R88" s="149"/>
      <c r="S88" s="149"/>
      <c r="T88" s="149"/>
      <c r="U88" s="149"/>
      <c r="V88" s="149"/>
      <c r="W88" s="149"/>
      <c r="X88" s="149"/>
      <c r="Y88" s="149"/>
      <c r="Z88" s="149"/>
      <c r="AA88" s="149"/>
      <c r="AB88" s="149"/>
      <c r="AC88" s="149"/>
      <c r="AD88" s="149"/>
    </row>
    <row r="89" spans="1:30" x14ac:dyDescent="0.2">
      <c r="A89" s="192" t="s">
        <v>306</v>
      </c>
      <c r="B89" s="199" t="s">
        <v>65</v>
      </c>
      <c r="C89" s="153" t="s">
        <v>370</v>
      </c>
      <c r="D89" s="153" t="s">
        <v>280</v>
      </c>
      <c r="E89" s="152">
        <v>1</v>
      </c>
      <c r="F89" s="151" t="s">
        <v>339</v>
      </c>
      <c r="G89" s="150"/>
      <c r="H89" s="118">
        <v>6782.61</v>
      </c>
      <c r="I89" s="140">
        <f t="shared" si="3"/>
        <v>6782.61</v>
      </c>
      <c r="J89" s="130"/>
      <c r="K89" s="131"/>
      <c r="L89" s="131"/>
      <c r="M89" s="131"/>
      <c r="N89" s="131"/>
      <c r="O89" s="131"/>
      <c r="P89" s="131"/>
      <c r="Q89" s="131"/>
      <c r="R89" s="149"/>
      <c r="S89" s="149"/>
      <c r="T89" s="149"/>
      <c r="U89" s="149"/>
      <c r="V89" s="149"/>
      <c r="W89" s="149"/>
      <c r="X89" s="149"/>
      <c r="Y89" s="149"/>
      <c r="Z89" s="149"/>
      <c r="AA89" s="149"/>
      <c r="AB89" s="149"/>
      <c r="AC89" s="149"/>
      <c r="AD89" s="149"/>
    </row>
    <row r="90" spans="1:30" x14ac:dyDescent="0.2">
      <c r="A90" s="192" t="s">
        <v>307</v>
      </c>
      <c r="B90" s="199" t="s">
        <v>67</v>
      </c>
      <c r="C90" s="153" t="s">
        <v>371</v>
      </c>
      <c r="D90" s="153" t="s">
        <v>184</v>
      </c>
      <c r="E90" s="152">
        <v>1</v>
      </c>
      <c r="F90" s="151" t="s">
        <v>1049</v>
      </c>
      <c r="G90" s="150"/>
      <c r="H90" s="150">
        <v>5703.56</v>
      </c>
      <c r="I90" s="140">
        <f t="shared" si="3"/>
        <v>5703.56</v>
      </c>
      <c r="J90" s="130"/>
      <c r="K90" s="131"/>
      <c r="L90" s="131"/>
      <c r="M90" s="131"/>
      <c r="N90" s="131"/>
      <c r="O90" s="131"/>
      <c r="P90" s="131"/>
      <c r="Q90" s="131"/>
      <c r="R90" s="149"/>
      <c r="S90" s="149"/>
      <c r="T90" s="149"/>
      <c r="U90" s="149"/>
      <c r="V90" s="149"/>
      <c r="W90" s="149"/>
      <c r="X90" s="149"/>
      <c r="Y90" s="149"/>
      <c r="Z90" s="149"/>
      <c r="AA90" s="149"/>
      <c r="AB90" s="149"/>
      <c r="AC90" s="149"/>
      <c r="AD90" s="149"/>
    </row>
    <row r="91" spans="1:30" x14ac:dyDescent="0.2">
      <c r="A91" s="158" t="s">
        <v>308</v>
      </c>
      <c r="B91" s="199" t="s">
        <v>67</v>
      </c>
      <c r="C91" s="153" t="s">
        <v>372</v>
      </c>
      <c r="D91" s="153" t="s">
        <v>280</v>
      </c>
      <c r="E91" s="152">
        <v>1</v>
      </c>
      <c r="F91" s="158" t="s">
        <v>341</v>
      </c>
      <c r="G91" s="150"/>
      <c r="H91" s="150">
        <v>5703.56</v>
      </c>
      <c r="I91" s="140">
        <f t="shared" si="3"/>
        <v>5703.56</v>
      </c>
      <c r="J91" s="130"/>
      <c r="K91" s="131"/>
      <c r="L91" s="131"/>
      <c r="M91" s="131"/>
      <c r="N91" s="131"/>
      <c r="O91" s="131"/>
      <c r="P91" s="131"/>
      <c r="Q91" s="131"/>
      <c r="R91" s="149"/>
      <c r="S91" s="149"/>
      <c r="T91" s="149"/>
      <c r="U91" s="149"/>
      <c r="V91" s="149"/>
      <c r="W91" s="149"/>
      <c r="X91" s="149"/>
      <c r="Y91" s="149"/>
      <c r="Z91" s="149"/>
      <c r="AA91" s="149"/>
      <c r="AB91" s="149"/>
      <c r="AC91" s="149"/>
      <c r="AD91" s="149"/>
    </row>
    <row r="92" spans="1:30" x14ac:dyDescent="0.2">
      <c r="A92" s="158" t="s">
        <v>1034</v>
      </c>
      <c r="B92" s="199" t="s">
        <v>67</v>
      </c>
      <c r="C92" s="153" t="s">
        <v>369</v>
      </c>
      <c r="D92" s="153" t="s">
        <v>280</v>
      </c>
      <c r="E92" s="152">
        <v>1</v>
      </c>
      <c r="F92" s="158" t="s">
        <v>954</v>
      </c>
      <c r="G92" s="150"/>
      <c r="H92" s="150">
        <v>5703.56</v>
      </c>
      <c r="I92" s="140">
        <f t="shared" si="3"/>
        <v>5703.56</v>
      </c>
      <c r="J92" s="130"/>
      <c r="K92" s="131"/>
      <c r="L92" s="131"/>
      <c r="M92" s="131"/>
      <c r="N92" s="131"/>
      <c r="O92" s="131"/>
      <c r="P92" s="131"/>
      <c r="Q92" s="131"/>
      <c r="R92" s="149"/>
      <c r="S92" s="149"/>
      <c r="T92" s="149"/>
      <c r="U92" s="149"/>
      <c r="V92" s="149"/>
      <c r="W92" s="149"/>
      <c r="X92" s="149"/>
      <c r="Y92" s="149"/>
      <c r="Z92" s="149"/>
      <c r="AA92" s="149"/>
      <c r="AB92" s="149"/>
      <c r="AC92" s="149"/>
      <c r="AD92" s="149"/>
    </row>
    <row r="93" spans="1:30" x14ac:dyDescent="0.2">
      <c r="A93" s="192" t="s">
        <v>309</v>
      </c>
      <c r="B93" s="199" t="s">
        <v>69</v>
      </c>
      <c r="C93" s="153" t="s">
        <v>282</v>
      </c>
      <c r="D93" s="153" t="s">
        <v>280</v>
      </c>
      <c r="E93" s="152">
        <v>1</v>
      </c>
      <c r="F93" s="151" t="s">
        <v>342</v>
      </c>
      <c r="G93" s="150"/>
      <c r="H93" s="150">
        <v>5241.1099999999997</v>
      </c>
      <c r="I93" s="140">
        <f t="shared" si="3"/>
        <v>5241.1099999999997</v>
      </c>
      <c r="J93" s="130"/>
      <c r="K93" s="131"/>
      <c r="L93" s="131"/>
      <c r="M93" s="131"/>
      <c r="N93" s="131"/>
      <c r="O93" s="131"/>
      <c r="P93" s="131"/>
      <c r="Q93" s="131"/>
      <c r="R93" s="149"/>
      <c r="S93" s="149"/>
      <c r="T93" s="149"/>
      <c r="U93" s="149"/>
      <c r="V93" s="149"/>
      <c r="W93" s="149"/>
      <c r="X93" s="149"/>
      <c r="Y93" s="149"/>
      <c r="Z93" s="149"/>
      <c r="AA93" s="149"/>
      <c r="AB93" s="149"/>
      <c r="AC93" s="149"/>
      <c r="AD93" s="149"/>
    </row>
    <row r="94" spans="1:30" x14ac:dyDescent="0.2">
      <c r="A94" s="192" t="s">
        <v>310</v>
      </c>
      <c r="B94" s="199" t="s">
        <v>69</v>
      </c>
      <c r="C94" s="153" t="s">
        <v>286</v>
      </c>
      <c r="D94" s="153" t="s">
        <v>280</v>
      </c>
      <c r="E94" s="152">
        <v>1</v>
      </c>
      <c r="F94" s="164" t="s">
        <v>343</v>
      </c>
      <c r="G94" s="150"/>
      <c r="H94" s="150">
        <v>5241.1099999999997</v>
      </c>
      <c r="I94" s="140">
        <f t="shared" si="3"/>
        <v>5241.1099999999997</v>
      </c>
      <c r="J94" s="130"/>
      <c r="K94" s="131"/>
      <c r="L94" s="131"/>
      <c r="M94" s="131"/>
      <c r="N94" s="131"/>
      <c r="O94" s="131"/>
      <c r="P94" s="131"/>
      <c r="Q94" s="131"/>
      <c r="R94" s="149"/>
      <c r="S94" s="149"/>
      <c r="T94" s="149"/>
      <c r="U94" s="149"/>
      <c r="V94" s="149"/>
      <c r="W94" s="149"/>
      <c r="X94" s="149"/>
      <c r="Y94" s="149"/>
      <c r="Z94" s="149"/>
      <c r="AA94" s="149"/>
      <c r="AB94" s="149"/>
      <c r="AC94" s="149"/>
      <c r="AD94" s="149"/>
    </row>
    <row r="95" spans="1:30" x14ac:dyDescent="0.2">
      <c r="A95" s="192" t="s">
        <v>311</v>
      </c>
      <c r="B95" s="199" t="s">
        <v>69</v>
      </c>
      <c r="C95" s="153" t="s">
        <v>370</v>
      </c>
      <c r="D95" s="153" t="s">
        <v>280</v>
      </c>
      <c r="E95" s="152">
        <v>1</v>
      </c>
      <c r="F95" s="151" t="s">
        <v>344</v>
      </c>
      <c r="G95" s="150"/>
      <c r="H95" s="150">
        <v>5241.1099999999997</v>
      </c>
      <c r="I95" s="140">
        <f t="shared" si="3"/>
        <v>5241.1099999999997</v>
      </c>
      <c r="J95" s="130"/>
      <c r="K95" s="131"/>
      <c r="L95" s="131"/>
      <c r="M95" s="131"/>
      <c r="N95" s="131"/>
      <c r="O95" s="131"/>
      <c r="P95" s="131"/>
      <c r="Q95" s="131"/>
      <c r="R95" s="149"/>
      <c r="S95" s="149"/>
      <c r="T95" s="149"/>
      <c r="U95" s="149"/>
      <c r="V95" s="149"/>
      <c r="W95" s="149"/>
      <c r="X95" s="149"/>
      <c r="Y95" s="149"/>
      <c r="Z95" s="149"/>
      <c r="AA95" s="149"/>
      <c r="AB95" s="149"/>
      <c r="AC95" s="149"/>
      <c r="AD95" s="149"/>
    </row>
    <row r="96" spans="1:30" x14ac:dyDescent="0.2">
      <c r="A96" s="192" t="s">
        <v>312</v>
      </c>
      <c r="B96" s="199" t="s">
        <v>69</v>
      </c>
      <c r="C96" s="153" t="s">
        <v>299</v>
      </c>
      <c r="D96" s="153" t="s">
        <v>280</v>
      </c>
      <c r="E96" s="152">
        <v>1</v>
      </c>
      <c r="F96" s="151" t="s">
        <v>345</v>
      </c>
      <c r="G96" s="150"/>
      <c r="H96" s="150">
        <v>5241.1099999999997</v>
      </c>
      <c r="I96" s="140">
        <f t="shared" si="3"/>
        <v>5241.1099999999997</v>
      </c>
      <c r="J96" s="130"/>
      <c r="K96" s="131"/>
      <c r="L96" s="131"/>
      <c r="M96" s="131"/>
      <c r="N96" s="131"/>
      <c r="O96" s="131"/>
      <c r="P96" s="131"/>
      <c r="Q96" s="131"/>
      <c r="R96" s="149"/>
      <c r="S96" s="149"/>
      <c r="T96" s="149"/>
      <c r="U96" s="149"/>
      <c r="V96" s="149"/>
      <c r="W96" s="149"/>
      <c r="X96" s="149"/>
      <c r="Y96" s="149"/>
      <c r="Z96" s="149"/>
      <c r="AA96" s="149"/>
      <c r="AB96" s="149"/>
      <c r="AC96" s="149"/>
      <c r="AD96" s="149"/>
    </row>
    <row r="97" spans="1:30" x14ac:dyDescent="0.2">
      <c r="A97" s="192" t="s">
        <v>313</v>
      </c>
      <c r="B97" s="199" t="s">
        <v>69</v>
      </c>
      <c r="C97" s="153" t="s">
        <v>373</v>
      </c>
      <c r="D97" s="153" t="s">
        <v>184</v>
      </c>
      <c r="E97" s="152">
        <v>1</v>
      </c>
      <c r="F97" s="158" t="s">
        <v>346</v>
      </c>
      <c r="G97" s="150"/>
      <c r="H97" s="150">
        <v>5241.1099999999997</v>
      </c>
      <c r="I97" s="140">
        <f t="shared" si="3"/>
        <v>5241.1099999999997</v>
      </c>
      <c r="J97" s="130"/>
      <c r="K97" s="131"/>
      <c r="L97" s="131"/>
      <c r="M97" s="131"/>
      <c r="N97" s="131"/>
      <c r="O97" s="131"/>
      <c r="P97" s="131"/>
      <c r="Q97" s="131"/>
      <c r="R97" s="149"/>
      <c r="S97" s="149"/>
      <c r="T97" s="149"/>
      <c r="U97" s="149"/>
      <c r="V97" s="149"/>
      <c r="W97" s="149"/>
      <c r="X97" s="149"/>
      <c r="Y97" s="149"/>
      <c r="Z97" s="149"/>
      <c r="AA97" s="149"/>
      <c r="AB97" s="149"/>
      <c r="AC97" s="149"/>
      <c r="AD97" s="149"/>
    </row>
    <row r="98" spans="1:30" x14ac:dyDescent="0.2">
      <c r="A98" s="192" t="s">
        <v>314</v>
      </c>
      <c r="B98" s="199" t="s">
        <v>69</v>
      </c>
      <c r="C98" s="153" t="s">
        <v>295</v>
      </c>
      <c r="D98" s="153" t="s">
        <v>280</v>
      </c>
      <c r="E98" s="152">
        <v>1</v>
      </c>
      <c r="F98" s="202" t="s">
        <v>347</v>
      </c>
      <c r="G98" s="150"/>
      <c r="H98" s="150">
        <v>5241.1099999999997</v>
      </c>
      <c r="I98" s="140">
        <f t="shared" si="3"/>
        <v>5241.1099999999997</v>
      </c>
      <c r="J98" s="130"/>
      <c r="K98" s="131"/>
      <c r="L98" s="131"/>
      <c r="M98" s="131"/>
      <c r="N98" s="131"/>
      <c r="O98" s="131"/>
      <c r="P98" s="131"/>
      <c r="Q98" s="131"/>
      <c r="R98" s="149"/>
      <c r="S98" s="149"/>
      <c r="T98" s="149"/>
      <c r="U98" s="149"/>
      <c r="V98" s="149"/>
      <c r="W98" s="149"/>
      <c r="X98" s="149"/>
      <c r="Y98" s="149"/>
      <c r="Z98" s="149"/>
      <c r="AA98" s="149"/>
      <c r="AB98" s="149"/>
      <c r="AC98" s="149"/>
      <c r="AD98" s="149"/>
    </row>
    <row r="99" spans="1:30" x14ac:dyDescent="0.2">
      <c r="A99" s="192" t="s">
        <v>315</v>
      </c>
      <c r="B99" s="199" t="s">
        <v>69</v>
      </c>
      <c r="C99" s="153" t="s">
        <v>374</v>
      </c>
      <c r="D99" s="153" t="s">
        <v>280</v>
      </c>
      <c r="E99" s="152">
        <v>1</v>
      </c>
      <c r="F99" s="151" t="s">
        <v>348</v>
      </c>
      <c r="G99" s="150"/>
      <c r="H99" s="150">
        <v>5241.1099999999997</v>
      </c>
      <c r="I99" s="140">
        <f t="shared" si="3"/>
        <v>5241.1099999999997</v>
      </c>
      <c r="J99" s="130"/>
      <c r="K99" s="131"/>
      <c r="L99" s="131"/>
      <c r="M99" s="131"/>
      <c r="N99" s="131"/>
      <c r="O99" s="131"/>
      <c r="P99" s="131"/>
      <c r="Q99" s="131"/>
      <c r="R99" s="149"/>
      <c r="S99" s="149"/>
      <c r="T99" s="149"/>
      <c r="U99" s="149"/>
      <c r="V99" s="149"/>
      <c r="W99" s="149"/>
      <c r="X99" s="149"/>
      <c r="Y99" s="149"/>
      <c r="Z99" s="149"/>
      <c r="AA99" s="149"/>
      <c r="AB99" s="149"/>
      <c r="AC99" s="149"/>
      <c r="AD99" s="149"/>
    </row>
    <row r="100" spans="1:30" x14ac:dyDescent="0.2">
      <c r="A100" s="192" t="s">
        <v>316</v>
      </c>
      <c r="B100" s="199" t="s">
        <v>69</v>
      </c>
      <c r="C100" s="153" t="s">
        <v>376</v>
      </c>
      <c r="D100" s="153" t="s">
        <v>280</v>
      </c>
      <c r="E100" s="152">
        <v>1</v>
      </c>
      <c r="F100" s="151" t="s">
        <v>956</v>
      </c>
      <c r="G100" s="150"/>
      <c r="H100" s="150">
        <v>5241.1099999999997</v>
      </c>
      <c r="I100" s="140">
        <f t="shared" si="3"/>
        <v>5241.1099999999997</v>
      </c>
      <c r="J100" s="130"/>
      <c r="K100" s="131"/>
      <c r="L100" s="131"/>
      <c r="M100" s="131"/>
      <c r="N100" s="131"/>
      <c r="O100" s="131"/>
      <c r="P100" s="131"/>
      <c r="Q100" s="131"/>
      <c r="R100" s="149"/>
      <c r="S100" s="149"/>
      <c r="T100" s="149"/>
      <c r="U100" s="149"/>
      <c r="V100" s="149"/>
      <c r="W100" s="149"/>
      <c r="X100" s="149"/>
      <c r="Y100" s="149"/>
      <c r="Z100" s="149"/>
      <c r="AA100" s="149"/>
      <c r="AB100" s="149"/>
      <c r="AC100" s="149"/>
      <c r="AD100" s="149"/>
    </row>
    <row r="101" spans="1:30" x14ac:dyDescent="0.2">
      <c r="A101" s="192" t="s">
        <v>317</v>
      </c>
      <c r="B101" s="199" t="s">
        <v>69</v>
      </c>
      <c r="C101" s="153" t="s">
        <v>375</v>
      </c>
      <c r="D101" s="153" t="s">
        <v>280</v>
      </c>
      <c r="E101" s="152">
        <v>1</v>
      </c>
      <c r="F101" s="151" t="s">
        <v>925</v>
      </c>
      <c r="G101" s="150"/>
      <c r="H101" s="150">
        <v>5241.1099999999997</v>
      </c>
      <c r="I101" s="140">
        <f t="shared" si="3"/>
        <v>5241.1099999999997</v>
      </c>
      <c r="J101" s="130"/>
      <c r="K101" s="131"/>
      <c r="L101" s="131"/>
      <c r="M101" s="131"/>
      <c r="N101" s="131"/>
      <c r="O101" s="131"/>
      <c r="P101" s="131"/>
      <c r="Q101" s="131"/>
      <c r="R101" s="149"/>
      <c r="S101" s="149"/>
      <c r="T101" s="149"/>
      <c r="U101" s="149"/>
      <c r="V101" s="149"/>
      <c r="W101" s="149"/>
      <c r="X101" s="149"/>
      <c r="Y101" s="149"/>
      <c r="Z101" s="149"/>
      <c r="AA101" s="149"/>
      <c r="AB101" s="149"/>
      <c r="AC101" s="149"/>
      <c r="AD101" s="149"/>
    </row>
    <row r="102" spans="1:30" x14ac:dyDescent="0.2">
      <c r="A102" s="192" t="s">
        <v>318</v>
      </c>
      <c r="B102" s="199" t="s">
        <v>69</v>
      </c>
      <c r="C102" s="153" t="s">
        <v>377</v>
      </c>
      <c r="D102" s="153" t="s">
        <v>280</v>
      </c>
      <c r="E102" s="152">
        <v>1</v>
      </c>
      <c r="F102" s="151" t="s">
        <v>349</v>
      </c>
      <c r="G102" s="150"/>
      <c r="H102" s="150">
        <v>5241.1099999999997</v>
      </c>
      <c r="I102" s="140">
        <f t="shared" si="3"/>
        <v>5241.1099999999997</v>
      </c>
      <c r="J102" s="130"/>
      <c r="K102" s="131"/>
      <c r="L102" s="131"/>
      <c r="M102" s="131"/>
      <c r="N102" s="131"/>
      <c r="O102" s="131"/>
      <c r="P102" s="131"/>
      <c r="Q102" s="131"/>
      <c r="R102" s="149"/>
      <c r="S102" s="149"/>
      <c r="T102" s="149"/>
      <c r="U102" s="149"/>
      <c r="V102" s="149"/>
      <c r="W102" s="149"/>
      <c r="X102" s="149"/>
      <c r="Y102" s="149"/>
      <c r="Z102" s="149"/>
      <c r="AA102" s="149"/>
      <c r="AB102" s="149"/>
      <c r="AC102" s="149"/>
      <c r="AD102" s="149"/>
    </row>
    <row r="103" spans="1:30" x14ac:dyDescent="0.2">
      <c r="A103" s="192" t="s">
        <v>967</v>
      </c>
      <c r="B103" s="199" t="s">
        <v>69</v>
      </c>
      <c r="C103" s="153" t="s">
        <v>295</v>
      </c>
      <c r="D103" s="153" t="s">
        <v>280</v>
      </c>
      <c r="E103" s="152">
        <v>1</v>
      </c>
      <c r="F103" s="151" t="s">
        <v>355</v>
      </c>
      <c r="G103" s="150"/>
      <c r="H103" s="150">
        <v>5241.1099999999997</v>
      </c>
      <c r="I103" s="140">
        <f t="shared" si="3"/>
        <v>5241.1099999999997</v>
      </c>
      <c r="J103" s="130"/>
      <c r="K103" s="131"/>
      <c r="L103" s="131"/>
      <c r="M103" s="131"/>
      <c r="N103" s="131"/>
      <c r="O103" s="131"/>
      <c r="P103" s="131"/>
      <c r="Q103" s="131"/>
      <c r="R103" s="149"/>
      <c r="S103" s="149"/>
      <c r="T103" s="149"/>
      <c r="U103" s="149"/>
      <c r="V103" s="149"/>
      <c r="W103" s="149"/>
      <c r="X103" s="149"/>
      <c r="Y103" s="149"/>
      <c r="Z103" s="149"/>
      <c r="AA103" s="149"/>
      <c r="AB103" s="149"/>
      <c r="AC103" s="149"/>
      <c r="AD103" s="149"/>
    </row>
    <row r="104" spans="1:30" x14ac:dyDescent="0.2">
      <c r="A104" s="192" t="s">
        <v>309</v>
      </c>
      <c r="B104" s="199" t="s">
        <v>69</v>
      </c>
      <c r="C104" s="153" t="s">
        <v>296</v>
      </c>
      <c r="D104" s="153" t="s">
        <v>280</v>
      </c>
      <c r="E104" s="152">
        <v>1</v>
      </c>
      <c r="F104" s="151" t="s">
        <v>350</v>
      </c>
      <c r="G104" s="150"/>
      <c r="H104" s="150">
        <v>5241.1099999999997</v>
      </c>
      <c r="I104" s="140">
        <f t="shared" si="3"/>
        <v>5241.1099999999997</v>
      </c>
      <c r="J104" s="130"/>
      <c r="K104" s="131"/>
      <c r="L104" s="131"/>
      <c r="M104" s="131"/>
      <c r="N104" s="131"/>
      <c r="O104" s="131"/>
      <c r="P104" s="131"/>
      <c r="Q104" s="131"/>
      <c r="R104" s="149"/>
      <c r="S104" s="149"/>
      <c r="T104" s="149"/>
      <c r="U104" s="149"/>
      <c r="V104" s="149"/>
      <c r="W104" s="149"/>
      <c r="X104" s="149"/>
      <c r="Y104" s="149"/>
      <c r="Z104" s="149"/>
      <c r="AA104" s="149"/>
      <c r="AB104" s="149"/>
      <c r="AC104" s="149"/>
      <c r="AD104" s="149"/>
    </row>
    <row r="105" spans="1:30" x14ac:dyDescent="0.2">
      <c r="A105" s="192" t="s">
        <v>1033</v>
      </c>
      <c r="B105" s="199" t="s">
        <v>71</v>
      </c>
      <c r="C105" s="153" t="s">
        <v>297</v>
      </c>
      <c r="D105" s="153" t="s">
        <v>368</v>
      </c>
      <c r="E105" s="152">
        <v>1</v>
      </c>
      <c r="F105" s="151" t="s">
        <v>1072</v>
      </c>
      <c r="G105" s="150"/>
      <c r="H105" s="150">
        <v>4316.21</v>
      </c>
      <c r="I105" s="140">
        <f t="shared" si="3"/>
        <v>4316.21</v>
      </c>
      <c r="J105" s="130"/>
      <c r="K105" s="131"/>
      <c r="L105" s="131"/>
      <c r="M105" s="131"/>
      <c r="N105" s="131"/>
      <c r="O105" s="131"/>
      <c r="P105" s="131"/>
      <c r="Q105" s="131"/>
      <c r="R105" s="149"/>
      <c r="S105" s="149"/>
      <c r="T105" s="149"/>
      <c r="U105" s="149"/>
      <c r="V105" s="149"/>
      <c r="W105" s="149"/>
      <c r="X105" s="149"/>
      <c r="Y105" s="149"/>
      <c r="Z105" s="149"/>
      <c r="AA105" s="149"/>
      <c r="AB105" s="149"/>
      <c r="AC105" s="149"/>
      <c r="AD105" s="149"/>
    </row>
    <row r="106" spans="1:30" x14ac:dyDescent="0.2">
      <c r="A106" s="158" t="s">
        <v>320</v>
      </c>
      <c r="B106" s="199" t="s">
        <v>71</v>
      </c>
      <c r="C106" s="153" t="s">
        <v>301</v>
      </c>
      <c r="D106" s="153" t="s">
        <v>280</v>
      </c>
      <c r="E106" s="152">
        <v>1</v>
      </c>
      <c r="F106" s="158" t="s">
        <v>352</v>
      </c>
      <c r="G106" s="150"/>
      <c r="H106" s="150">
        <v>4316.21</v>
      </c>
      <c r="I106" s="140">
        <f t="shared" si="3"/>
        <v>4316.21</v>
      </c>
      <c r="J106" s="130"/>
      <c r="K106" s="131"/>
      <c r="L106" s="131"/>
      <c r="M106" s="131"/>
      <c r="N106" s="131"/>
      <c r="O106" s="131"/>
      <c r="P106" s="131"/>
      <c r="Q106" s="131"/>
      <c r="R106" s="149"/>
      <c r="S106" s="149"/>
      <c r="T106" s="149"/>
      <c r="U106" s="149"/>
      <c r="V106" s="149"/>
      <c r="W106" s="149"/>
      <c r="X106" s="149"/>
      <c r="Y106" s="149"/>
      <c r="Z106" s="149"/>
      <c r="AA106" s="149"/>
      <c r="AB106" s="149"/>
      <c r="AC106" s="149"/>
      <c r="AD106" s="149"/>
    </row>
    <row r="107" spans="1:30" x14ac:dyDescent="0.2">
      <c r="A107" s="201" t="s">
        <v>321</v>
      </c>
      <c r="B107" s="199" t="s">
        <v>71</v>
      </c>
      <c r="C107" s="153" t="s">
        <v>371</v>
      </c>
      <c r="D107" s="153" t="s">
        <v>280</v>
      </c>
      <c r="E107" s="152">
        <v>1</v>
      </c>
      <c r="F107" s="158" t="s">
        <v>353</v>
      </c>
      <c r="G107" s="150"/>
      <c r="H107" s="150">
        <v>4316.21</v>
      </c>
      <c r="I107" s="140">
        <f t="shared" si="3"/>
        <v>4316.21</v>
      </c>
      <c r="J107" s="130"/>
      <c r="K107" s="131"/>
      <c r="L107" s="131"/>
      <c r="M107" s="131"/>
      <c r="N107" s="131"/>
      <c r="O107" s="131"/>
      <c r="P107" s="131"/>
      <c r="Q107" s="131"/>
      <c r="R107" s="149"/>
      <c r="S107" s="149"/>
      <c r="T107" s="149"/>
      <c r="U107" s="149"/>
      <c r="V107" s="149"/>
      <c r="W107" s="149"/>
      <c r="X107" s="149"/>
      <c r="Y107" s="149"/>
      <c r="Z107" s="149"/>
      <c r="AA107" s="149"/>
      <c r="AB107" s="149"/>
      <c r="AC107" s="149"/>
      <c r="AD107" s="149"/>
    </row>
    <row r="108" spans="1:30" x14ac:dyDescent="0.2">
      <c r="A108" s="192" t="s">
        <v>322</v>
      </c>
      <c r="B108" s="199" t="s">
        <v>71</v>
      </c>
      <c r="C108" s="153" t="s">
        <v>378</v>
      </c>
      <c r="D108" s="153" t="s">
        <v>280</v>
      </c>
      <c r="E108" s="152">
        <v>1</v>
      </c>
      <c r="F108" s="151" t="s">
        <v>354</v>
      </c>
      <c r="G108" s="150"/>
      <c r="H108" s="150">
        <v>4316.21</v>
      </c>
      <c r="I108" s="140">
        <f t="shared" si="3"/>
        <v>4316.21</v>
      </c>
      <c r="J108" s="130"/>
      <c r="K108" s="131"/>
      <c r="L108" s="131"/>
      <c r="M108" s="131"/>
      <c r="N108" s="131"/>
      <c r="O108" s="131"/>
      <c r="P108" s="131"/>
      <c r="Q108" s="131"/>
      <c r="R108" s="149"/>
      <c r="S108" s="149"/>
      <c r="T108" s="149"/>
      <c r="U108" s="149"/>
      <c r="V108" s="149"/>
      <c r="W108" s="149"/>
      <c r="X108" s="149"/>
      <c r="Y108" s="149"/>
      <c r="Z108" s="149"/>
      <c r="AA108" s="149"/>
      <c r="AB108" s="149"/>
      <c r="AC108" s="149"/>
      <c r="AD108" s="149"/>
    </row>
    <row r="109" spans="1:30" x14ac:dyDescent="0.2">
      <c r="A109" s="192" t="s">
        <v>323</v>
      </c>
      <c r="B109" s="199" t="s">
        <v>71</v>
      </c>
      <c r="C109" s="153" t="s">
        <v>295</v>
      </c>
      <c r="D109" s="153" t="s">
        <v>280</v>
      </c>
      <c r="E109" s="152">
        <v>1</v>
      </c>
      <c r="F109" s="157" t="s">
        <v>231</v>
      </c>
      <c r="G109" s="150"/>
      <c r="H109" s="150">
        <v>4316.21</v>
      </c>
      <c r="I109" s="140">
        <f t="shared" si="3"/>
        <v>4316.21</v>
      </c>
      <c r="J109" s="130"/>
      <c r="K109" s="131"/>
      <c r="L109" s="131"/>
      <c r="M109" s="131"/>
      <c r="N109" s="131"/>
      <c r="O109" s="131"/>
      <c r="P109" s="131"/>
      <c r="Q109" s="131"/>
      <c r="R109" s="149"/>
      <c r="S109" s="149"/>
      <c r="T109" s="149"/>
      <c r="U109" s="149"/>
      <c r="V109" s="149"/>
      <c r="W109" s="149"/>
      <c r="X109" s="149"/>
      <c r="Y109" s="149"/>
      <c r="Z109" s="149"/>
      <c r="AA109" s="149"/>
      <c r="AB109" s="149"/>
      <c r="AC109" s="149"/>
      <c r="AD109" s="149"/>
    </row>
    <row r="110" spans="1:30" x14ac:dyDescent="0.2">
      <c r="A110" s="192" t="s">
        <v>324</v>
      </c>
      <c r="B110" s="199" t="s">
        <v>71</v>
      </c>
      <c r="C110" s="153" t="s">
        <v>379</v>
      </c>
      <c r="D110" s="153" t="s">
        <v>280</v>
      </c>
      <c r="E110" s="152">
        <v>1</v>
      </c>
      <c r="F110" s="151" t="s">
        <v>356</v>
      </c>
      <c r="G110" s="150"/>
      <c r="H110" s="150">
        <v>4316.21</v>
      </c>
      <c r="I110" s="140">
        <f t="shared" si="3"/>
        <v>4316.21</v>
      </c>
      <c r="J110" s="130"/>
      <c r="K110" s="131"/>
      <c r="L110" s="131"/>
      <c r="M110" s="131"/>
      <c r="N110" s="131"/>
      <c r="O110" s="131"/>
      <c r="P110" s="131"/>
      <c r="Q110" s="131"/>
      <c r="R110" s="149"/>
      <c r="S110" s="149"/>
      <c r="T110" s="149"/>
      <c r="U110" s="149"/>
      <c r="V110" s="149"/>
      <c r="W110" s="149"/>
      <c r="X110" s="149"/>
      <c r="Y110" s="149"/>
      <c r="Z110" s="149"/>
      <c r="AA110" s="149"/>
      <c r="AB110" s="149"/>
      <c r="AC110" s="149"/>
      <c r="AD110" s="149"/>
    </row>
    <row r="111" spans="1:30" x14ac:dyDescent="0.2">
      <c r="A111" s="192" t="s">
        <v>325</v>
      </c>
      <c r="B111" s="199" t="s">
        <v>71</v>
      </c>
      <c r="C111" s="153" t="s">
        <v>281</v>
      </c>
      <c r="D111" s="153" t="s">
        <v>280</v>
      </c>
      <c r="E111" s="152">
        <v>1</v>
      </c>
      <c r="F111" s="151" t="s">
        <v>927</v>
      </c>
      <c r="G111" s="150"/>
      <c r="H111" s="150">
        <v>4316.21</v>
      </c>
      <c r="I111" s="140">
        <f t="shared" si="3"/>
        <v>4316.21</v>
      </c>
      <c r="J111" s="130"/>
      <c r="K111" s="131"/>
      <c r="L111" s="131"/>
      <c r="M111" s="131"/>
      <c r="N111" s="131"/>
      <c r="O111" s="131"/>
      <c r="P111" s="131"/>
      <c r="Q111" s="131"/>
      <c r="R111" s="149"/>
      <c r="S111" s="149"/>
      <c r="T111" s="149"/>
      <c r="U111" s="149"/>
      <c r="V111" s="149"/>
      <c r="W111" s="149"/>
      <c r="X111" s="149"/>
      <c r="Y111" s="149"/>
      <c r="Z111" s="149"/>
      <c r="AA111" s="149"/>
      <c r="AB111" s="149"/>
      <c r="AC111" s="149"/>
      <c r="AD111" s="149"/>
    </row>
    <row r="112" spans="1:30" x14ac:dyDescent="0.2">
      <c r="A112" s="192" t="s">
        <v>326</v>
      </c>
      <c r="B112" s="199" t="s">
        <v>71</v>
      </c>
      <c r="C112" s="153" t="s">
        <v>380</v>
      </c>
      <c r="D112" s="153" t="s">
        <v>280</v>
      </c>
      <c r="E112" s="152">
        <v>1</v>
      </c>
      <c r="F112" s="159" t="s">
        <v>358</v>
      </c>
      <c r="G112" s="150"/>
      <c r="H112" s="150">
        <v>4316.21</v>
      </c>
      <c r="I112" s="140">
        <f t="shared" si="3"/>
        <v>4316.21</v>
      </c>
      <c r="J112" s="130"/>
      <c r="K112" s="131"/>
      <c r="L112" s="131"/>
      <c r="M112" s="131"/>
      <c r="N112" s="131"/>
      <c r="O112" s="131"/>
      <c r="P112" s="131"/>
      <c r="Q112" s="131"/>
      <c r="R112" s="149"/>
      <c r="S112" s="149"/>
      <c r="T112" s="149"/>
      <c r="U112" s="149"/>
      <c r="V112" s="149"/>
      <c r="W112" s="149"/>
      <c r="X112" s="149"/>
      <c r="Y112" s="149"/>
      <c r="Z112" s="149"/>
      <c r="AA112" s="149"/>
      <c r="AB112" s="149"/>
      <c r="AC112" s="149"/>
      <c r="AD112" s="149"/>
    </row>
    <row r="113" spans="1:30" x14ac:dyDescent="0.2">
      <c r="A113" s="192" t="s">
        <v>327</v>
      </c>
      <c r="B113" s="199" t="s">
        <v>73</v>
      </c>
      <c r="C113" s="153" t="s">
        <v>283</v>
      </c>
      <c r="D113" s="153" t="s">
        <v>280</v>
      </c>
      <c r="E113" s="152">
        <v>1</v>
      </c>
      <c r="F113" s="151" t="s">
        <v>359</v>
      </c>
      <c r="G113" s="150"/>
      <c r="H113" s="150">
        <v>3083.01</v>
      </c>
      <c r="I113" s="140">
        <f t="shared" si="3"/>
        <v>3083.01</v>
      </c>
      <c r="J113" s="130"/>
      <c r="K113" s="131"/>
      <c r="L113" s="131"/>
      <c r="M113" s="131"/>
      <c r="N113" s="131"/>
      <c r="O113" s="131"/>
      <c r="P113" s="131"/>
      <c r="Q113" s="131"/>
      <c r="R113" s="149"/>
      <c r="S113" s="149"/>
      <c r="T113" s="149"/>
      <c r="U113" s="149"/>
      <c r="V113" s="149"/>
      <c r="W113" s="149"/>
      <c r="X113" s="149"/>
      <c r="Y113" s="149"/>
      <c r="Z113" s="149"/>
      <c r="AA113" s="149"/>
      <c r="AB113" s="149"/>
      <c r="AC113" s="149"/>
      <c r="AD113" s="149"/>
    </row>
    <row r="114" spans="1:30" x14ac:dyDescent="0.2">
      <c r="A114" s="192" t="s">
        <v>328</v>
      </c>
      <c r="B114" s="199" t="s">
        <v>73</v>
      </c>
      <c r="C114" s="153" t="s">
        <v>283</v>
      </c>
      <c r="D114" s="153" t="s">
        <v>280</v>
      </c>
      <c r="E114" s="152">
        <v>1</v>
      </c>
      <c r="F114" s="151" t="s">
        <v>360</v>
      </c>
      <c r="G114" s="150"/>
      <c r="H114" s="150">
        <v>3083.01</v>
      </c>
      <c r="I114" s="140">
        <f t="shared" si="3"/>
        <v>3083.01</v>
      </c>
      <c r="J114" s="130"/>
      <c r="K114" s="131"/>
      <c r="L114" s="131"/>
      <c r="M114" s="131"/>
      <c r="N114" s="131"/>
      <c r="O114" s="131"/>
      <c r="P114" s="131"/>
      <c r="Q114" s="131"/>
      <c r="R114" s="149"/>
      <c r="S114" s="149"/>
      <c r="T114" s="149"/>
      <c r="U114" s="149"/>
      <c r="V114" s="149"/>
      <c r="W114" s="149"/>
      <c r="X114" s="149"/>
      <c r="Y114" s="149"/>
      <c r="Z114" s="149"/>
      <c r="AA114" s="149"/>
      <c r="AB114" s="149"/>
      <c r="AC114" s="149"/>
      <c r="AD114" s="149"/>
    </row>
    <row r="115" spans="1:30" x14ac:dyDescent="0.2">
      <c r="A115" s="192" t="s">
        <v>196</v>
      </c>
      <c r="B115" s="199" t="s">
        <v>73</v>
      </c>
      <c r="C115" s="153" t="s">
        <v>283</v>
      </c>
      <c r="D115" s="153" t="s">
        <v>280</v>
      </c>
      <c r="E115" s="152">
        <v>1</v>
      </c>
      <c r="F115" s="159" t="s">
        <v>361</v>
      </c>
      <c r="G115" s="150"/>
      <c r="H115" s="150">
        <v>3083.01</v>
      </c>
      <c r="I115" s="140">
        <f t="shared" si="3"/>
        <v>3083.01</v>
      </c>
      <c r="J115" s="130"/>
      <c r="K115" s="131"/>
      <c r="L115" s="131"/>
      <c r="M115" s="131"/>
      <c r="N115" s="131"/>
      <c r="O115" s="131"/>
      <c r="P115" s="131"/>
      <c r="Q115" s="131"/>
      <c r="R115" s="149"/>
      <c r="S115" s="149"/>
      <c r="T115" s="149"/>
      <c r="U115" s="149"/>
      <c r="V115" s="149"/>
      <c r="W115" s="149"/>
      <c r="X115" s="149"/>
      <c r="Y115" s="149"/>
      <c r="Z115" s="149"/>
      <c r="AA115" s="149"/>
      <c r="AB115" s="149"/>
      <c r="AC115" s="149"/>
      <c r="AD115" s="149"/>
    </row>
    <row r="116" spans="1:30" x14ac:dyDescent="0.2">
      <c r="A116" s="192" t="s">
        <v>329</v>
      </c>
      <c r="B116" s="199" t="s">
        <v>73</v>
      </c>
      <c r="C116" s="153" t="s">
        <v>373</v>
      </c>
      <c r="D116" s="153" t="s">
        <v>280</v>
      </c>
      <c r="E116" s="152">
        <v>1</v>
      </c>
      <c r="F116" s="151" t="s">
        <v>398</v>
      </c>
      <c r="G116" s="150"/>
      <c r="H116" s="150">
        <v>3083.01</v>
      </c>
      <c r="I116" s="140">
        <f t="shared" si="3"/>
        <v>3083.01</v>
      </c>
      <c r="J116" s="130"/>
      <c r="K116" s="131"/>
      <c r="L116" s="131"/>
      <c r="M116" s="131"/>
      <c r="N116" s="131"/>
      <c r="O116" s="131"/>
      <c r="P116" s="131"/>
      <c r="Q116" s="131"/>
      <c r="R116" s="149"/>
      <c r="S116" s="149"/>
      <c r="T116" s="149"/>
      <c r="U116" s="149"/>
      <c r="V116" s="149"/>
      <c r="W116" s="149"/>
      <c r="X116" s="149"/>
      <c r="Y116" s="149"/>
      <c r="Z116" s="149"/>
      <c r="AA116" s="149"/>
      <c r="AB116" s="149"/>
      <c r="AC116" s="149"/>
      <c r="AD116" s="149"/>
    </row>
    <row r="117" spans="1:30" x14ac:dyDescent="0.2">
      <c r="A117" s="192" t="s">
        <v>330</v>
      </c>
      <c r="B117" s="199" t="s">
        <v>73</v>
      </c>
      <c r="C117" s="153" t="s">
        <v>183</v>
      </c>
      <c r="D117" s="153" t="s">
        <v>280</v>
      </c>
      <c r="E117" s="152">
        <v>1</v>
      </c>
      <c r="F117" s="151" t="s">
        <v>362</v>
      </c>
      <c r="G117" s="150"/>
      <c r="H117" s="150">
        <v>3083.01</v>
      </c>
      <c r="I117" s="140">
        <f t="shared" si="3"/>
        <v>3083.01</v>
      </c>
      <c r="J117" s="130"/>
      <c r="K117" s="131"/>
      <c r="L117" s="131"/>
      <c r="M117" s="131"/>
      <c r="N117" s="131"/>
      <c r="O117" s="131"/>
      <c r="P117" s="131"/>
      <c r="Q117" s="131"/>
      <c r="R117" s="149"/>
      <c r="S117" s="149"/>
      <c r="T117" s="149"/>
      <c r="U117" s="149"/>
      <c r="V117" s="149"/>
      <c r="W117" s="149"/>
      <c r="X117" s="149"/>
      <c r="Y117" s="149"/>
      <c r="Z117" s="149"/>
      <c r="AA117" s="149"/>
      <c r="AB117" s="149"/>
      <c r="AC117" s="149"/>
      <c r="AD117" s="149"/>
    </row>
    <row r="118" spans="1:30" x14ac:dyDescent="0.2">
      <c r="A118" s="192" t="s">
        <v>331</v>
      </c>
      <c r="B118" s="199" t="s">
        <v>73</v>
      </c>
      <c r="C118" s="153" t="s">
        <v>376</v>
      </c>
      <c r="D118" s="153" t="s">
        <v>280</v>
      </c>
      <c r="E118" s="152">
        <v>1</v>
      </c>
      <c r="F118" s="151" t="s">
        <v>363</v>
      </c>
      <c r="G118" s="150"/>
      <c r="H118" s="150">
        <v>3083.01</v>
      </c>
      <c r="I118" s="140">
        <f t="shared" si="3"/>
        <v>3083.01</v>
      </c>
      <c r="J118" s="130"/>
      <c r="K118" s="131"/>
      <c r="L118" s="131"/>
      <c r="M118" s="131"/>
      <c r="N118" s="131"/>
      <c r="O118" s="131"/>
      <c r="P118" s="131"/>
      <c r="Q118" s="131"/>
      <c r="R118" s="149"/>
      <c r="S118" s="149"/>
      <c r="T118" s="149"/>
      <c r="U118" s="149"/>
      <c r="V118" s="149"/>
      <c r="W118" s="149"/>
      <c r="X118" s="149"/>
      <c r="Y118" s="149"/>
      <c r="Z118" s="149"/>
      <c r="AA118" s="149"/>
      <c r="AB118" s="149"/>
      <c r="AC118" s="149"/>
      <c r="AD118" s="149"/>
    </row>
    <row r="119" spans="1:30" x14ac:dyDescent="0.2">
      <c r="A119" s="192" t="s">
        <v>332</v>
      </c>
      <c r="B119" s="199" t="s">
        <v>73</v>
      </c>
      <c r="C119" s="153" t="s">
        <v>375</v>
      </c>
      <c r="D119" s="153" t="s">
        <v>280</v>
      </c>
      <c r="E119" s="152">
        <v>1</v>
      </c>
      <c r="F119" s="151" t="s">
        <v>364</v>
      </c>
      <c r="G119" s="150"/>
      <c r="H119" s="150">
        <v>3083.01</v>
      </c>
      <c r="I119" s="140">
        <f t="shared" si="3"/>
        <v>3083.01</v>
      </c>
      <c r="J119" s="130"/>
      <c r="K119" s="131"/>
      <c r="L119" s="131"/>
      <c r="M119" s="131"/>
      <c r="N119" s="131"/>
      <c r="O119" s="131"/>
      <c r="P119" s="131"/>
      <c r="Q119" s="131"/>
      <c r="R119" s="149"/>
      <c r="S119" s="149"/>
      <c r="T119" s="149"/>
      <c r="U119" s="149"/>
      <c r="V119" s="149"/>
      <c r="W119" s="149"/>
      <c r="X119" s="149"/>
      <c r="Y119" s="149"/>
      <c r="Z119" s="149"/>
      <c r="AA119" s="149"/>
      <c r="AB119" s="149"/>
      <c r="AC119" s="149"/>
      <c r="AD119" s="149"/>
    </row>
    <row r="120" spans="1:30" x14ac:dyDescent="0.2">
      <c r="A120" s="192" t="s">
        <v>333</v>
      </c>
      <c r="B120" s="199" t="s">
        <v>73</v>
      </c>
      <c r="C120" s="153" t="s">
        <v>377</v>
      </c>
      <c r="D120" s="153" t="s">
        <v>280</v>
      </c>
      <c r="E120" s="152">
        <v>1</v>
      </c>
      <c r="F120" s="151" t="s">
        <v>365</v>
      </c>
      <c r="G120" s="150"/>
      <c r="H120" s="150">
        <v>3083.01</v>
      </c>
      <c r="I120" s="140">
        <f t="shared" si="3"/>
        <v>3083.01</v>
      </c>
      <c r="J120" s="130"/>
      <c r="K120" s="131"/>
      <c r="L120" s="131"/>
      <c r="M120" s="131"/>
      <c r="N120" s="131"/>
      <c r="O120" s="131"/>
      <c r="P120" s="131"/>
      <c r="Q120" s="131"/>
      <c r="R120" s="149"/>
      <c r="S120" s="149"/>
      <c r="T120" s="149"/>
      <c r="U120" s="149"/>
      <c r="V120" s="149"/>
      <c r="W120" s="149"/>
      <c r="X120" s="149"/>
      <c r="Y120" s="149"/>
      <c r="Z120" s="149"/>
      <c r="AA120" s="149"/>
      <c r="AB120" s="149"/>
      <c r="AC120" s="149"/>
      <c r="AD120" s="149"/>
    </row>
    <row r="121" spans="1:30" x14ac:dyDescent="0.2">
      <c r="A121" s="192" t="s">
        <v>334</v>
      </c>
      <c r="B121" s="199" t="s">
        <v>73</v>
      </c>
      <c r="C121" s="153" t="s">
        <v>379</v>
      </c>
      <c r="D121" s="153" t="s">
        <v>280</v>
      </c>
      <c r="E121" s="152">
        <v>1</v>
      </c>
      <c r="F121" s="158" t="s">
        <v>366</v>
      </c>
      <c r="G121" s="150"/>
      <c r="H121" s="150">
        <v>3083.01</v>
      </c>
      <c r="I121" s="140">
        <f t="shared" si="3"/>
        <v>3083.01</v>
      </c>
      <c r="J121" s="130"/>
      <c r="K121" s="131"/>
      <c r="L121" s="131"/>
      <c r="M121" s="131"/>
      <c r="N121" s="131"/>
      <c r="O121" s="131"/>
      <c r="P121" s="131"/>
      <c r="Q121" s="131"/>
      <c r="R121" s="149"/>
      <c r="S121" s="149"/>
      <c r="T121" s="149"/>
      <c r="U121" s="149"/>
      <c r="V121" s="149"/>
      <c r="W121" s="149"/>
      <c r="X121" s="149"/>
      <c r="Y121" s="149"/>
      <c r="Z121" s="149"/>
      <c r="AA121" s="149"/>
      <c r="AB121" s="149"/>
      <c r="AC121" s="149"/>
      <c r="AD121" s="149"/>
    </row>
    <row r="122" spans="1:30" x14ac:dyDescent="0.2">
      <c r="A122" s="190" t="s">
        <v>335</v>
      </c>
      <c r="B122" s="199" t="s">
        <v>73</v>
      </c>
      <c r="C122" s="153" t="s">
        <v>282</v>
      </c>
      <c r="D122" s="153" t="s">
        <v>280</v>
      </c>
      <c r="E122" s="152">
        <v>1</v>
      </c>
      <c r="F122" s="151" t="s">
        <v>367</v>
      </c>
      <c r="G122" s="150"/>
      <c r="H122" s="150">
        <v>3083.01</v>
      </c>
      <c r="I122" s="140">
        <f t="shared" si="3"/>
        <v>3083.01</v>
      </c>
      <c r="J122" s="130"/>
      <c r="K122" s="131"/>
      <c r="L122" s="131"/>
      <c r="M122" s="131"/>
      <c r="N122" s="131"/>
      <c r="O122" s="131"/>
      <c r="P122" s="131"/>
      <c r="Q122" s="131"/>
      <c r="R122" s="149"/>
      <c r="S122" s="149"/>
      <c r="T122" s="149"/>
      <c r="U122" s="149"/>
      <c r="V122" s="149"/>
      <c r="W122" s="149"/>
      <c r="X122" s="149"/>
      <c r="Y122" s="149"/>
      <c r="Z122" s="149"/>
      <c r="AA122" s="149"/>
      <c r="AB122" s="149"/>
      <c r="AC122" s="149"/>
      <c r="AD122" s="149"/>
    </row>
    <row r="123" spans="1:30" x14ac:dyDescent="0.2">
      <c r="A123" s="200" t="s">
        <v>988</v>
      </c>
      <c r="B123" s="199" t="s">
        <v>73</v>
      </c>
      <c r="C123" s="153" t="s">
        <v>371</v>
      </c>
      <c r="D123" s="153" t="s">
        <v>280</v>
      </c>
      <c r="E123" s="152">
        <v>1</v>
      </c>
      <c r="F123" s="163" t="s">
        <v>987</v>
      </c>
      <c r="G123" s="150"/>
      <c r="H123" s="150">
        <v>3083.01</v>
      </c>
      <c r="I123" s="140">
        <f t="shared" si="3"/>
        <v>3083.01</v>
      </c>
      <c r="J123" s="130"/>
      <c r="K123" s="131"/>
      <c r="L123" s="131"/>
      <c r="M123" s="131"/>
      <c r="N123" s="131"/>
      <c r="O123" s="131"/>
      <c r="P123" s="131"/>
      <c r="Q123" s="131"/>
      <c r="R123" s="149"/>
      <c r="S123" s="149"/>
      <c r="T123" s="149"/>
      <c r="U123" s="149"/>
      <c r="V123" s="149"/>
      <c r="W123" s="149"/>
      <c r="X123" s="149"/>
      <c r="Y123" s="149"/>
      <c r="Z123" s="149"/>
      <c r="AA123" s="149"/>
      <c r="AB123" s="149"/>
      <c r="AC123" s="149"/>
      <c r="AD123" s="149"/>
    </row>
    <row r="124" spans="1:30" x14ac:dyDescent="0.2">
      <c r="A124" s="200" t="s">
        <v>1032</v>
      </c>
      <c r="B124" s="199" t="s">
        <v>73</v>
      </c>
      <c r="C124" s="153" t="s">
        <v>369</v>
      </c>
      <c r="D124" s="153" t="s">
        <v>280</v>
      </c>
      <c r="E124" s="152">
        <v>1</v>
      </c>
      <c r="F124" s="156" t="s">
        <v>1031</v>
      </c>
      <c r="G124" s="150"/>
      <c r="H124" s="150">
        <v>3083.01</v>
      </c>
      <c r="I124" s="140">
        <f t="shared" si="3"/>
        <v>3083.01</v>
      </c>
      <c r="J124" s="130"/>
      <c r="K124" s="131"/>
      <c r="L124" s="131"/>
      <c r="M124" s="131"/>
      <c r="N124" s="131"/>
      <c r="O124" s="131"/>
      <c r="P124" s="131"/>
      <c r="Q124" s="131"/>
      <c r="R124" s="149"/>
      <c r="S124" s="149"/>
      <c r="T124" s="149"/>
      <c r="U124" s="149"/>
      <c r="V124" s="149"/>
      <c r="W124" s="149"/>
      <c r="X124" s="149"/>
      <c r="Y124" s="149"/>
      <c r="Z124" s="149"/>
      <c r="AA124" s="149"/>
      <c r="AB124" s="149"/>
      <c r="AC124" s="149"/>
      <c r="AD124" s="149"/>
    </row>
    <row r="125" spans="1:30" x14ac:dyDescent="0.2">
      <c r="A125" s="200" t="s">
        <v>1030</v>
      </c>
      <c r="B125" s="199" t="s">
        <v>73</v>
      </c>
      <c r="C125" s="153" t="s">
        <v>369</v>
      </c>
      <c r="D125" s="153" t="s">
        <v>280</v>
      </c>
      <c r="E125" s="152">
        <v>1</v>
      </c>
      <c r="F125" s="156" t="s">
        <v>1029</v>
      </c>
      <c r="G125" s="150"/>
      <c r="H125" s="150">
        <v>3083.01</v>
      </c>
      <c r="I125" s="140">
        <f t="shared" si="3"/>
        <v>3083.01</v>
      </c>
      <c r="J125" s="130"/>
      <c r="K125" s="131"/>
      <c r="L125" s="131"/>
      <c r="M125" s="131"/>
      <c r="N125" s="131"/>
      <c r="O125" s="131"/>
      <c r="P125" s="131"/>
      <c r="Q125" s="131"/>
      <c r="R125" s="149"/>
      <c r="S125" s="149"/>
      <c r="T125" s="149"/>
      <c r="U125" s="149"/>
      <c r="V125" s="149"/>
      <c r="W125" s="149"/>
      <c r="X125" s="149"/>
      <c r="Y125" s="149"/>
      <c r="Z125" s="149"/>
      <c r="AA125" s="149"/>
      <c r="AB125" s="149"/>
      <c r="AC125" s="149"/>
      <c r="AD125" s="149"/>
    </row>
    <row r="126" spans="1:30" ht="45" x14ac:dyDescent="0.2">
      <c r="A126" s="137" t="s">
        <v>56</v>
      </c>
      <c r="B126" s="137" t="s">
        <v>57</v>
      </c>
      <c r="C126" s="136" t="s">
        <v>58</v>
      </c>
      <c r="D126" s="136" t="s">
        <v>59</v>
      </c>
      <c r="E126" s="136" t="s">
        <v>60</v>
      </c>
      <c r="F126" s="139"/>
      <c r="G126" s="136" t="s">
        <v>61</v>
      </c>
      <c r="H126" s="136" t="s">
        <v>62</v>
      </c>
      <c r="I126" s="136" t="s">
        <v>63</v>
      </c>
      <c r="J126" s="130"/>
      <c r="K126" s="133"/>
      <c r="L126" s="133"/>
      <c r="M126" s="133"/>
      <c r="N126" s="133"/>
      <c r="O126" s="133"/>
      <c r="P126" s="133"/>
      <c r="Q126" s="133"/>
      <c r="R126" s="138"/>
      <c r="S126" s="138"/>
      <c r="T126" s="138"/>
      <c r="U126" s="138"/>
      <c r="V126" s="138"/>
      <c r="W126" s="138"/>
      <c r="X126" s="138"/>
      <c r="Y126" s="138"/>
      <c r="Z126" s="138"/>
      <c r="AA126" s="138"/>
      <c r="AB126" s="138"/>
      <c r="AC126" s="138"/>
      <c r="AD126" s="138"/>
    </row>
    <row r="127" spans="1:30" x14ac:dyDescent="0.2">
      <c r="A127" s="144" t="s">
        <v>64</v>
      </c>
      <c r="B127" s="143" t="s">
        <v>65</v>
      </c>
      <c r="C127" s="142">
        <f>SUMIFS($E$85:$E$122,$B$85:$B$122,"FDA",$D$85:$D$122,"&lt;&gt;VAGO")</f>
        <v>5</v>
      </c>
      <c r="D127" s="142">
        <f>SUMIFS($E$85:$E$122,$B$85:$B$122,"FDA",$D$85:$D$122,"VAGO")</f>
        <v>0</v>
      </c>
      <c r="E127" s="142">
        <f>C127+D127</f>
        <v>5</v>
      </c>
      <c r="F127" s="148"/>
      <c r="G127" s="140">
        <f>SUMIF($B$85:$B$122,"FDA",$G$85:$G$122)</f>
        <v>0</v>
      </c>
      <c r="H127" s="140">
        <f>SUMIF($B$85:$B$122,"FDA",$H$85:$H$122)</f>
        <v>33913.049999999996</v>
      </c>
      <c r="I127" s="140">
        <f>SUMIF($B$85:$B$122,"FDA",$I$85:$I$122)</f>
        <v>33913.049999999996</v>
      </c>
      <c r="J127" s="131"/>
      <c r="K127" s="133"/>
      <c r="L127" s="131"/>
      <c r="M127" s="131"/>
      <c r="N127" s="131"/>
      <c r="O127" s="131"/>
      <c r="P127" s="131"/>
      <c r="Q127" s="131"/>
      <c r="R127" s="149"/>
      <c r="S127" s="149"/>
      <c r="T127" s="149"/>
      <c r="U127" s="149"/>
      <c r="V127" s="149"/>
      <c r="W127" s="149"/>
      <c r="X127" s="149"/>
      <c r="Y127" s="149"/>
      <c r="Z127" s="149"/>
      <c r="AA127" s="149"/>
      <c r="AB127" s="149"/>
      <c r="AC127" s="149"/>
      <c r="AD127" s="149"/>
    </row>
    <row r="128" spans="1:30" x14ac:dyDescent="0.2">
      <c r="A128" s="144" t="s">
        <v>66</v>
      </c>
      <c r="B128" s="143" t="s">
        <v>67</v>
      </c>
      <c r="C128" s="142">
        <f>SUMIFS($E$85:$E$122,$B$85:$B$122,"FDA-1",$D$85:$D$122,"&lt;&gt;VAGO")</f>
        <v>3</v>
      </c>
      <c r="D128" s="142">
        <f>SUMIFS($E$85:$E$122,$B$85:$B$122,"FDA-1",$D$85:$D$122,"VAGO")</f>
        <v>0</v>
      </c>
      <c r="E128" s="142">
        <f>C128+D128</f>
        <v>3</v>
      </c>
      <c r="F128" s="148"/>
      <c r="G128" s="140">
        <f>SUMIF($B$85:$B$122,"FDA-1",$G$85:$G$122)</f>
        <v>0</v>
      </c>
      <c r="H128" s="140">
        <f>SUMIF($B$85:$B$122,"FDA-1",$H$85:$H$122)</f>
        <v>17110.68</v>
      </c>
      <c r="I128" s="140">
        <f>SUMIF($B$85:$B$122,"FDA-1",$I$85:$I$122)</f>
        <v>17110.68</v>
      </c>
      <c r="J128" s="131"/>
      <c r="K128" s="133"/>
      <c r="L128" s="131"/>
      <c r="M128" s="131"/>
      <c r="N128" s="131"/>
      <c r="O128" s="131"/>
      <c r="P128" s="131"/>
      <c r="Q128" s="131"/>
      <c r="R128" s="149"/>
      <c r="S128" s="149"/>
      <c r="T128" s="149"/>
      <c r="U128" s="149"/>
      <c r="V128" s="149"/>
      <c r="W128" s="149"/>
      <c r="X128" s="149"/>
      <c r="Y128" s="149"/>
      <c r="Z128" s="149"/>
      <c r="AA128" s="149"/>
      <c r="AB128" s="149"/>
      <c r="AC128" s="149"/>
      <c r="AD128" s="149"/>
    </row>
    <row r="129" spans="1:30" x14ac:dyDescent="0.2">
      <c r="A129" s="144" t="s">
        <v>68</v>
      </c>
      <c r="B129" s="143" t="s">
        <v>69</v>
      </c>
      <c r="C129" s="142">
        <f>SUMIFS($E$85:$E$122,$B$85:$B$122,"FDA-2",$D$85:$D$122,"&lt;&gt;VAGO")</f>
        <v>12</v>
      </c>
      <c r="D129" s="142">
        <f>SUMIFS($E$85:$E$122,$B$85:$B$122,"FDA-2",$D$85:$D$122,"VAGO")</f>
        <v>0</v>
      </c>
      <c r="E129" s="142">
        <f>C129+D129</f>
        <v>12</v>
      </c>
      <c r="F129" s="141"/>
      <c r="G129" s="140">
        <f>SUMIF($B$85:$B$122,"FDA-2",$G$85:$G$122)</f>
        <v>0</v>
      </c>
      <c r="H129" s="140">
        <f>SUMIF($B$85:$B$122,"FDA-2",$H$85:$H$122)</f>
        <v>62893.32</v>
      </c>
      <c r="I129" s="140">
        <f>SUMIF($B$85:$B$122,"FDA-2",$I$85:$I$122)</f>
        <v>62893.32</v>
      </c>
      <c r="J129" s="131"/>
      <c r="K129" s="133"/>
      <c r="L129" s="131"/>
      <c r="M129" s="131"/>
      <c r="N129" s="131"/>
      <c r="O129" s="131"/>
      <c r="P129" s="131"/>
      <c r="Q129" s="131"/>
      <c r="R129" s="149"/>
      <c r="S129" s="149"/>
      <c r="T129" s="149"/>
      <c r="U129" s="149"/>
      <c r="V129" s="149"/>
      <c r="W129" s="149"/>
      <c r="X129" s="149"/>
      <c r="Y129" s="149"/>
      <c r="Z129" s="149"/>
      <c r="AA129" s="149"/>
      <c r="AB129" s="149"/>
      <c r="AC129" s="149"/>
      <c r="AD129" s="149"/>
    </row>
    <row r="130" spans="1:30" x14ac:dyDescent="0.2">
      <c r="A130" s="144" t="s">
        <v>70</v>
      </c>
      <c r="B130" s="143" t="s">
        <v>71</v>
      </c>
      <c r="C130" s="142">
        <f>SUMIFS($E$85:$E$122,$B$85:$B$122,"FDA-3",$D$85:$D$122,"&lt;&gt;VAGO")</f>
        <v>7</v>
      </c>
      <c r="D130" s="142">
        <f>SUMIFS($E$85:$E$122,$B$85:$B$122,"FDA-3",$D$85:$D$122,"VAGO")</f>
        <v>1</v>
      </c>
      <c r="E130" s="142">
        <f>C130+D130</f>
        <v>8</v>
      </c>
      <c r="F130" s="145"/>
      <c r="G130" s="140">
        <f>SUMIF($B$85:$B$122,"FDA-3",$G$85:$G$122)</f>
        <v>0</v>
      </c>
      <c r="H130" s="140">
        <f>SUMIF($B$85:$B$122,"FDA-3",$H$85:$H$122)</f>
        <v>34529.68</v>
      </c>
      <c r="I130" s="140">
        <f>SUMIF($B$85:$B$122,"FDA-3",$I$85:$I$122)</f>
        <v>34529.68</v>
      </c>
      <c r="J130" s="131"/>
      <c r="K130" s="133"/>
      <c r="L130" s="131"/>
      <c r="M130" s="131"/>
      <c r="N130" s="131"/>
      <c r="O130" s="131"/>
      <c r="P130" s="131"/>
      <c r="Q130" s="131"/>
      <c r="R130" s="149"/>
      <c r="S130" s="149"/>
      <c r="T130" s="149"/>
      <c r="U130" s="149"/>
      <c r="V130" s="149"/>
      <c r="W130" s="149"/>
      <c r="X130" s="149"/>
      <c r="Y130" s="149"/>
      <c r="Z130" s="149"/>
      <c r="AA130" s="149"/>
      <c r="AB130" s="149"/>
      <c r="AC130" s="149"/>
      <c r="AD130" s="149"/>
    </row>
    <row r="131" spans="1:30" x14ac:dyDescent="0.2">
      <c r="A131" s="144" t="s">
        <v>72</v>
      </c>
      <c r="B131" s="143" t="s">
        <v>73</v>
      </c>
      <c r="C131" s="142">
        <v>13</v>
      </c>
      <c r="D131" s="142">
        <f>SUMIFS($E$85:$E$122,$B$85:$B$122,"FDA-4",$D$85:$D$122,"VAGO")</f>
        <v>0</v>
      </c>
      <c r="E131" s="142">
        <v>13</v>
      </c>
      <c r="F131" s="141"/>
      <c r="G131" s="140">
        <f>SUMIF($B$85:$B$122,"FDA-4",$G$85:$G$122)</f>
        <v>0</v>
      </c>
      <c r="H131" s="140">
        <f>SUMIF($B$85:$B$122,"FDA-4",$H$85:$H$122)</f>
        <v>30830.100000000006</v>
      </c>
      <c r="I131" s="140">
        <f>SUMIF($B$85:$B$122,"FDA-4",$I$85:$I$122)</f>
        <v>30830.100000000006</v>
      </c>
      <c r="J131" s="131"/>
      <c r="K131" s="133"/>
      <c r="L131" s="131"/>
      <c r="M131" s="131"/>
      <c r="N131" s="131"/>
      <c r="O131" s="131"/>
      <c r="P131" s="131"/>
      <c r="Q131" s="131"/>
      <c r="R131" s="149"/>
      <c r="S131" s="149"/>
      <c r="T131" s="149"/>
      <c r="U131" s="149"/>
      <c r="V131" s="149"/>
      <c r="W131" s="149"/>
      <c r="X131" s="149"/>
      <c r="Y131" s="149"/>
      <c r="Z131" s="149"/>
      <c r="AA131" s="149"/>
      <c r="AB131" s="149"/>
      <c r="AC131" s="149"/>
      <c r="AD131" s="149"/>
    </row>
    <row r="132" spans="1:30" ht="30" x14ac:dyDescent="0.2">
      <c r="A132" s="137" t="s">
        <v>74</v>
      </c>
      <c r="B132" s="139"/>
      <c r="C132" s="136">
        <v>41</v>
      </c>
      <c r="D132" s="136">
        <f>SUM(D128:D131)</f>
        <v>1</v>
      </c>
      <c r="E132" s="136">
        <v>41</v>
      </c>
      <c r="F132" s="139"/>
      <c r="G132" s="134">
        <f>SUM(G127:G131)</f>
        <v>0</v>
      </c>
      <c r="H132" s="134">
        <f>SUM(H127:H131)</f>
        <v>179276.83</v>
      </c>
      <c r="I132" s="134">
        <f>SUM(I127:I131)</f>
        <v>179276.83</v>
      </c>
      <c r="J132" s="131"/>
      <c r="K132" s="133"/>
      <c r="L132" s="131"/>
      <c r="M132" s="131"/>
      <c r="N132" s="131"/>
      <c r="O132" s="131"/>
      <c r="P132" s="131"/>
      <c r="Q132" s="131"/>
      <c r="R132" s="149"/>
      <c r="S132" s="149"/>
      <c r="T132" s="149"/>
      <c r="U132" s="149"/>
      <c r="V132" s="149"/>
      <c r="W132" s="149"/>
      <c r="X132" s="149"/>
      <c r="Y132" s="149"/>
      <c r="Z132" s="149"/>
      <c r="AA132" s="149"/>
      <c r="AB132" s="149"/>
      <c r="AC132" s="149"/>
      <c r="AD132" s="149"/>
    </row>
    <row r="133" spans="1:30" ht="45" customHeight="1" x14ac:dyDescent="0.2">
      <c r="A133" s="198"/>
      <c r="B133" s="198"/>
      <c r="C133" s="198"/>
      <c r="D133" s="198"/>
      <c r="E133" s="198"/>
      <c r="F133" s="198"/>
      <c r="G133" s="198"/>
      <c r="H133" s="198"/>
      <c r="I133" s="133"/>
      <c r="J133" s="131"/>
      <c r="K133" s="133"/>
      <c r="L133" s="131"/>
      <c r="M133" s="131"/>
      <c r="N133" s="131"/>
      <c r="O133" s="131"/>
      <c r="P133" s="131"/>
      <c r="Q133" s="131"/>
      <c r="R133" s="149"/>
      <c r="S133" s="149"/>
      <c r="T133" s="149"/>
      <c r="U133" s="149"/>
      <c r="V133" s="149"/>
      <c r="W133" s="149"/>
      <c r="X133" s="149"/>
      <c r="Y133" s="149"/>
      <c r="Z133" s="149"/>
      <c r="AA133" s="149"/>
      <c r="AB133" s="149"/>
      <c r="AC133" s="149"/>
      <c r="AD133" s="149"/>
    </row>
    <row r="134" spans="1:30" x14ac:dyDescent="0.2">
      <c r="A134" s="297" t="s">
        <v>75</v>
      </c>
      <c r="B134" s="298"/>
      <c r="C134" s="298"/>
      <c r="D134" s="298"/>
      <c r="E134" s="298"/>
      <c r="F134" s="298"/>
      <c r="G134" s="298"/>
      <c r="H134" s="298"/>
      <c r="I134" s="299"/>
      <c r="J134" s="131"/>
      <c r="K134" s="133"/>
      <c r="L134" s="131"/>
      <c r="M134" s="131"/>
      <c r="N134" s="131"/>
      <c r="O134" s="131"/>
      <c r="P134" s="131"/>
      <c r="Q134" s="131"/>
      <c r="R134" s="149"/>
      <c r="S134" s="149"/>
      <c r="T134" s="149"/>
      <c r="U134" s="149"/>
      <c r="V134" s="149"/>
      <c r="W134" s="149"/>
      <c r="X134" s="149"/>
      <c r="Y134" s="149"/>
      <c r="Z134" s="149"/>
      <c r="AA134" s="149"/>
      <c r="AB134" s="149"/>
      <c r="AC134" s="149"/>
      <c r="AD134" s="149"/>
    </row>
    <row r="135" spans="1:30" ht="25.5" x14ac:dyDescent="0.2">
      <c r="A135" s="251" t="s">
        <v>76</v>
      </c>
      <c r="B135" s="250" t="s">
        <v>77</v>
      </c>
      <c r="C135" s="250" t="s">
        <v>78</v>
      </c>
      <c r="D135" s="250" t="s">
        <v>79</v>
      </c>
      <c r="E135" s="250" t="s">
        <v>80</v>
      </c>
      <c r="F135" s="250" t="s">
        <v>81</v>
      </c>
      <c r="G135" s="250" t="s">
        <v>82</v>
      </c>
      <c r="H135" s="250" t="s">
        <v>83</v>
      </c>
      <c r="I135" s="250" t="s">
        <v>84</v>
      </c>
      <c r="J135" s="133"/>
      <c r="K135" s="133"/>
      <c r="L135" s="133"/>
      <c r="M135" s="133"/>
      <c r="N135" s="133"/>
      <c r="O135" s="133"/>
      <c r="P135" s="133"/>
      <c r="Q135" s="133"/>
      <c r="R135" s="132"/>
      <c r="S135" s="132"/>
      <c r="T135" s="132"/>
      <c r="U135" s="132"/>
      <c r="V135" s="132"/>
      <c r="W135" s="132"/>
      <c r="X135" s="132"/>
      <c r="Y135" s="132"/>
      <c r="Z135" s="132"/>
      <c r="AA135" s="132"/>
      <c r="AB135" s="132"/>
      <c r="AC135" s="132"/>
      <c r="AD135" s="132"/>
    </row>
    <row r="136" spans="1:30" x14ac:dyDescent="0.2">
      <c r="A136" s="155" t="s">
        <v>381</v>
      </c>
      <c r="B136" s="244" t="s">
        <v>94</v>
      </c>
      <c r="C136" s="244" t="s">
        <v>281</v>
      </c>
      <c r="D136" s="243" t="s">
        <v>280</v>
      </c>
      <c r="E136" s="242">
        <v>1</v>
      </c>
      <c r="F136" s="156" t="s">
        <v>389</v>
      </c>
      <c r="G136" s="241">
        <v>0</v>
      </c>
      <c r="H136" s="241">
        <v>1392.8</v>
      </c>
      <c r="I136" s="234">
        <f t="shared" ref="I136:I199" si="4">SUM(G136:H136)</f>
        <v>1392.8</v>
      </c>
      <c r="J136" s="131"/>
      <c r="K136" s="131"/>
      <c r="L136" s="131"/>
      <c r="M136" s="131"/>
      <c r="N136" s="131"/>
      <c r="O136" s="131"/>
      <c r="P136" s="131"/>
      <c r="Q136" s="131"/>
      <c r="R136" s="149"/>
      <c r="S136" s="149"/>
      <c r="T136" s="149"/>
      <c r="U136" s="149"/>
      <c r="V136" s="149"/>
      <c r="W136" s="149"/>
      <c r="X136" s="149"/>
      <c r="Y136" s="149"/>
      <c r="Z136" s="149"/>
      <c r="AA136" s="149"/>
      <c r="AB136" s="149"/>
      <c r="AC136" s="149"/>
      <c r="AD136" s="149"/>
    </row>
    <row r="137" spans="1:30" x14ac:dyDescent="0.2">
      <c r="A137" s="155" t="s">
        <v>381</v>
      </c>
      <c r="B137" s="244" t="s">
        <v>94</v>
      </c>
      <c r="C137" s="244" t="s">
        <v>281</v>
      </c>
      <c r="D137" s="243" t="s">
        <v>280</v>
      </c>
      <c r="E137" s="242">
        <v>1</v>
      </c>
      <c r="F137" s="158" t="s">
        <v>438</v>
      </c>
      <c r="G137" s="241"/>
      <c r="H137" s="241">
        <v>1392.8</v>
      </c>
      <c r="I137" s="234">
        <f t="shared" si="4"/>
        <v>1392.8</v>
      </c>
      <c r="J137" s="131"/>
      <c r="K137" s="131"/>
      <c r="L137" s="131"/>
      <c r="M137" s="131"/>
      <c r="N137" s="131"/>
      <c r="O137" s="131"/>
      <c r="P137" s="131"/>
      <c r="Q137" s="131"/>
      <c r="R137" s="149"/>
      <c r="S137" s="149"/>
      <c r="T137" s="149"/>
      <c r="U137" s="149"/>
      <c r="V137" s="149"/>
      <c r="W137" s="149"/>
      <c r="X137" s="149"/>
      <c r="Y137" s="149"/>
      <c r="Z137" s="149"/>
      <c r="AA137" s="149"/>
      <c r="AB137" s="149"/>
      <c r="AC137" s="149"/>
      <c r="AD137" s="149"/>
    </row>
    <row r="138" spans="1:30" x14ac:dyDescent="0.2">
      <c r="A138" s="155" t="s">
        <v>381</v>
      </c>
      <c r="B138" s="244" t="s">
        <v>94</v>
      </c>
      <c r="C138" s="244" t="s">
        <v>281</v>
      </c>
      <c r="D138" s="243" t="s">
        <v>280</v>
      </c>
      <c r="E138" s="242">
        <v>1</v>
      </c>
      <c r="F138" s="195" t="s">
        <v>390</v>
      </c>
      <c r="G138" s="241"/>
      <c r="H138" s="241">
        <v>1392.8</v>
      </c>
      <c r="I138" s="234">
        <f t="shared" si="4"/>
        <v>1392.8</v>
      </c>
      <c r="J138" s="131"/>
      <c r="K138" s="131"/>
      <c r="L138" s="131"/>
      <c r="M138" s="131"/>
      <c r="N138" s="131"/>
      <c r="O138" s="131"/>
      <c r="P138" s="131"/>
      <c r="Q138" s="131"/>
      <c r="R138" s="149"/>
      <c r="S138" s="149"/>
      <c r="T138" s="149"/>
      <c r="U138" s="149"/>
      <c r="V138" s="149"/>
      <c r="W138" s="149"/>
      <c r="X138" s="149"/>
      <c r="Y138" s="149"/>
      <c r="Z138" s="149"/>
      <c r="AA138" s="149"/>
      <c r="AB138" s="149"/>
      <c r="AC138" s="149"/>
      <c r="AD138" s="149"/>
    </row>
    <row r="139" spans="1:30" x14ac:dyDescent="0.2">
      <c r="A139" s="155" t="s">
        <v>381</v>
      </c>
      <c r="B139" s="244" t="s">
        <v>94</v>
      </c>
      <c r="C139" s="244" t="s">
        <v>281</v>
      </c>
      <c r="D139" s="243" t="s">
        <v>280</v>
      </c>
      <c r="E139" s="242">
        <v>1</v>
      </c>
      <c r="F139" s="156" t="s">
        <v>974</v>
      </c>
      <c r="G139" s="241"/>
      <c r="H139" s="241">
        <v>1392.8</v>
      </c>
      <c r="I139" s="234">
        <f t="shared" si="4"/>
        <v>1392.8</v>
      </c>
      <c r="J139" s="131"/>
      <c r="K139" s="131"/>
      <c r="L139" s="131"/>
      <c r="M139" s="131"/>
      <c r="N139" s="131"/>
      <c r="O139" s="131"/>
      <c r="P139" s="131"/>
      <c r="Q139" s="131"/>
      <c r="R139" s="149"/>
      <c r="S139" s="149"/>
      <c r="T139" s="149"/>
      <c r="U139" s="149"/>
      <c r="V139" s="149"/>
      <c r="W139" s="149"/>
      <c r="X139" s="149"/>
      <c r="Y139" s="149"/>
      <c r="Z139" s="149"/>
      <c r="AA139" s="149"/>
      <c r="AB139" s="149"/>
      <c r="AC139" s="149"/>
      <c r="AD139" s="149"/>
    </row>
    <row r="140" spans="1:30" x14ac:dyDescent="0.2">
      <c r="A140" s="155" t="s">
        <v>381</v>
      </c>
      <c r="B140" s="244" t="s">
        <v>94</v>
      </c>
      <c r="C140" s="244" t="s">
        <v>281</v>
      </c>
      <c r="D140" s="243" t="s">
        <v>280</v>
      </c>
      <c r="E140" s="242">
        <v>1</v>
      </c>
      <c r="F140" s="158" t="s">
        <v>817</v>
      </c>
      <c r="G140" s="241"/>
      <c r="H140" s="241">
        <v>1392.8</v>
      </c>
      <c r="I140" s="234">
        <f t="shared" si="4"/>
        <v>1392.8</v>
      </c>
      <c r="J140" s="131"/>
      <c r="K140" s="131"/>
      <c r="L140" s="131"/>
      <c r="M140" s="131"/>
      <c r="N140" s="131"/>
      <c r="O140" s="131"/>
      <c r="P140" s="131"/>
      <c r="Q140" s="131"/>
      <c r="R140" s="149"/>
      <c r="S140" s="149"/>
      <c r="T140" s="149"/>
      <c r="U140" s="149"/>
      <c r="V140" s="149"/>
      <c r="W140" s="149"/>
      <c r="X140" s="149"/>
      <c r="Y140" s="149"/>
      <c r="Z140" s="149"/>
      <c r="AA140" s="149"/>
      <c r="AB140" s="149"/>
      <c r="AC140" s="149"/>
      <c r="AD140" s="149"/>
    </row>
    <row r="141" spans="1:30" x14ac:dyDescent="0.2">
      <c r="A141" s="162" t="s">
        <v>382</v>
      </c>
      <c r="B141" s="244" t="s">
        <v>94</v>
      </c>
      <c r="C141" s="244" t="s">
        <v>281</v>
      </c>
      <c r="D141" s="243" t="s">
        <v>280</v>
      </c>
      <c r="E141" s="242">
        <v>1</v>
      </c>
      <c r="F141" s="158" t="s">
        <v>391</v>
      </c>
      <c r="G141" s="241"/>
      <c r="H141" s="241">
        <v>1392.8</v>
      </c>
      <c r="I141" s="234">
        <f t="shared" si="4"/>
        <v>1392.8</v>
      </c>
      <c r="J141" s="131"/>
      <c r="K141" s="131"/>
      <c r="L141" s="131"/>
      <c r="M141" s="131"/>
      <c r="N141" s="131"/>
      <c r="O141" s="131"/>
      <c r="P141" s="131"/>
      <c r="Q141" s="131"/>
      <c r="R141" s="149"/>
      <c r="S141" s="149"/>
      <c r="T141" s="149"/>
      <c r="U141" s="149"/>
      <c r="V141" s="149"/>
      <c r="W141" s="149"/>
      <c r="X141" s="149"/>
      <c r="Y141" s="149"/>
      <c r="Z141" s="149"/>
      <c r="AA141" s="149"/>
      <c r="AB141" s="149"/>
      <c r="AC141" s="149"/>
      <c r="AD141" s="149"/>
    </row>
    <row r="142" spans="1:30" x14ac:dyDescent="0.2">
      <c r="A142" s="155" t="s">
        <v>383</v>
      </c>
      <c r="B142" s="244" t="s">
        <v>388</v>
      </c>
      <c r="C142" s="244" t="s">
        <v>281</v>
      </c>
      <c r="D142" s="243" t="s">
        <v>184</v>
      </c>
      <c r="E142" s="242">
        <v>1</v>
      </c>
      <c r="F142" s="193" t="s">
        <v>392</v>
      </c>
      <c r="G142" s="241"/>
      <c r="H142" s="241">
        <v>849.76</v>
      </c>
      <c r="I142" s="234">
        <f t="shared" si="4"/>
        <v>849.76</v>
      </c>
      <c r="J142" s="131"/>
      <c r="K142" s="131"/>
      <c r="L142" s="131"/>
      <c r="M142" s="131"/>
      <c r="N142" s="131"/>
      <c r="O142" s="131"/>
      <c r="P142" s="131"/>
      <c r="Q142" s="131"/>
      <c r="R142" s="149"/>
      <c r="S142" s="149"/>
      <c r="T142" s="149"/>
      <c r="U142" s="149"/>
      <c r="V142" s="149"/>
      <c r="W142" s="149"/>
      <c r="X142" s="149"/>
      <c r="Y142" s="149"/>
      <c r="Z142" s="149"/>
      <c r="AA142" s="149"/>
      <c r="AB142" s="149"/>
      <c r="AC142" s="149"/>
      <c r="AD142" s="149"/>
    </row>
    <row r="143" spans="1:30" x14ac:dyDescent="0.2">
      <c r="A143" s="155" t="s">
        <v>383</v>
      </c>
      <c r="B143" s="244" t="s">
        <v>388</v>
      </c>
      <c r="C143" s="244" t="s">
        <v>281</v>
      </c>
      <c r="D143" s="243" t="s">
        <v>280</v>
      </c>
      <c r="E143" s="242">
        <v>1</v>
      </c>
      <c r="F143" s="158" t="s">
        <v>393</v>
      </c>
      <c r="G143" s="241"/>
      <c r="H143" s="241">
        <v>849.76</v>
      </c>
      <c r="I143" s="234">
        <f t="shared" si="4"/>
        <v>849.76</v>
      </c>
      <c r="J143" s="131"/>
      <c r="K143" s="131"/>
      <c r="L143" s="131"/>
      <c r="M143" s="131"/>
      <c r="N143" s="131"/>
      <c r="O143" s="131"/>
      <c r="P143" s="131"/>
      <c r="Q143" s="131"/>
      <c r="R143" s="149"/>
      <c r="S143" s="149"/>
      <c r="T143" s="149"/>
      <c r="U143" s="149"/>
      <c r="V143" s="149"/>
      <c r="W143" s="149"/>
      <c r="X143" s="149"/>
      <c r="Y143" s="149"/>
      <c r="Z143" s="149"/>
      <c r="AA143" s="149"/>
      <c r="AB143" s="149"/>
      <c r="AC143" s="149"/>
      <c r="AD143" s="149"/>
    </row>
    <row r="144" spans="1:30" x14ac:dyDescent="0.2">
      <c r="A144" s="155" t="s">
        <v>383</v>
      </c>
      <c r="B144" s="244" t="s">
        <v>388</v>
      </c>
      <c r="C144" s="244" t="s">
        <v>281</v>
      </c>
      <c r="D144" s="243" t="s">
        <v>280</v>
      </c>
      <c r="E144" s="242">
        <v>1</v>
      </c>
      <c r="F144" s="193" t="s">
        <v>394</v>
      </c>
      <c r="G144" s="241"/>
      <c r="H144" s="241">
        <v>849.76</v>
      </c>
      <c r="I144" s="234">
        <f t="shared" si="4"/>
        <v>849.76</v>
      </c>
      <c r="J144" s="131"/>
      <c r="K144" s="131"/>
      <c r="L144" s="131"/>
      <c r="M144" s="131"/>
      <c r="N144" s="131"/>
      <c r="O144" s="131"/>
      <c r="P144" s="131"/>
      <c r="Q144" s="131"/>
      <c r="R144" s="149"/>
      <c r="S144" s="149"/>
      <c r="T144" s="149"/>
      <c r="U144" s="149"/>
      <c r="V144" s="149"/>
      <c r="W144" s="149"/>
      <c r="X144" s="149"/>
      <c r="Y144" s="149"/>
      <c r="Z144" s="149"/>
      <c r="AA144" s="149"/>
      <c r="AB144" s="149"/>
      <c r="AC144" s="149"/>
      <c r="AD144" s="149"/>
    </row>
    <row r="145" spans="1:30" x14ac:dyDescent="0.2">
      <c r="A145" s="155" t="s">
        <v>383</v>
      </c>
      <c r="B145" s="244" t="s">
        <v>388</v>
      </c>
      <c r="C145" s="244" t="s">
        <v>281</v>
      </c>
      <c r="D145" s="243" t="s">
        <v>280</v>
      </c>
      <c r="E145" s="242">
        <v>1</v>
      </c>
      <c r="F145" s="158" t="s">
        <v>395</v>
      </c>
      <c r="G145" s="241"/>
      <c r="H145" s="241">
        <v>849.76</v>
      </c>
      <c r="I145" s="234">
        <f t="shared" si="4"/>
        <v>849.76</v>
      </c>
      <c r="J145" s="131"/>
      <c r="K145" s="131"/>
      <c r="L145" s="131"/>
      <c r="M145" s="131"/>
      <c r="N145" s="131"/>
      <c r="O145" s="131"/>
      <c r="P145" s="131"/>
      <c r="Q145" s="131"/>
      <c r="R145" s="149"/>
      <c r="S145" s="149"/>
      <c r="T145" s="149"/>
      <c r="U145" s="149"/>
      <c r="V145" s="149"/>
      <c r="W145" s="149"/>
      <c r="X145" s="149"/>
      <c r="Y145" s="149"/>
      <c r="Z145" s="149"/>
      <c r="AA145" s="149"/>
      <c r="AB145" s="149"/>
      <c r="AC145" s="149"/>
      <c r="AD145" s="149"/>
    </row>
    <row r="146" spans="1:30" x14ac:dyDescent="0.2">
      <c r="A146" s="155" t="s">
        <v>384</v>
      </c>
      <c r="B146" s="244" t="s">
        <v>98</v>
      </c>
      <c r="C146" s="244" t="s">
        <v>281</v>
      </c>
      <c r="D146" s="243" t="s">
        <v>280</v>
      </c>
      <c r="E146" s="242">
        <v>1</v>
      </c>
      <c r="F146" s="175" t="s">
        <v>396</v>
      </c>
      <c r="G146" s="241"/>
      <c r="H146" s="241">
        <v>566.5</v>
      </c>
      <c r="I146" s="234">
        <f t="shared" si="4"/>
        <v>566.5</v>
      </c>
      <c r="J146" s="131"/>
      <c r="K146" s="131"/>
      <c r="L146" s="131"/>
      <c r="M146" s="131"/>
      <c r="N146" s="131"/>
      <c r="O146" s="131"/>
      <c r="P146" s="131"/>
      <c r="Q146" s="131"/>
      <c r="R146" s="149"/>
      <c r="S146" s="149"/>
      <c r="T146" s="149"/>
      <c r="U146" s="149"/>
      <c r="V146" s="149"/>
      <c r="W146" s="149"/>
      <c r="X146" s="149"/>
      <c r="Y146" s="149"/>
      <c r="Z146" s="149"/>
      <c r="AA146" s="149"/>
      <c r="AB146" s="149"/>
      <c r="AC146" s="149"/>
      <c r="AD146" s="149"/>
    </row>
    <row r="147" spans="1:30" x14ac:dyDescent="0.2">
      <c r="A147" s="155" t="s">
        <v>384</v>
      </c>
      <c r="B147" s="244" t="s">
        <v>98</v>
      </c>
      <c r="C147" s="244" t="s">
        <v>281</v>
      </c>
      <c r="D147" s="243" t="s">
        <v>280</v>
      </c>
      <c r="E147" s="242">
        <v>1</v>
      </c>
      <c r="F147" s="158" t="s">
        <v>357</v>
      </c>
      <c r="G147" s="241"/>
      <c r="H147" s="241">
        <v>566.5</v>
      </c>
      <c r="I147" s="234">
        <f t="shared" si="4"/>
        <v>566.5</v>
      </c>
      <c r="J147" s="131"/>
      <c r="K147" s="131"/>
      <c r="L147" s="131"/>
      <c r="M147" s="131"/>
      <c r="N147" s="131"/>
      <c r="O147" s="131"/>
      <c r="P147" s="131"/>
      <c r="Q147" s="131"/>
      <c r="R147" s="149"/>
      <c r="S147" s="149"/>
      <c r="T147" s="149"/>
      <c r="U147" s="149"/>
      <c r="V147" s="149"/>
      <c r="W147" s="149"/>
      <c r="X147" s="149"/>
      <c r="Y147" s="149"/>
      <c r="Z147" s="149"/>
      <c r="AA147" s="149"/>
      <c r="AB147" s="149"/>
      <c r="AC147" s="149"/>
      <c r="AD147" s="149"/>
    </row>
    <row r="148" spans="1:30" x14ac:dyDescent="0.2">
      <c r="A148" s="155" t="s">
        <v>384</v>
      </c>
      <c r="B148" s="244" t="s">
        <v>98</v>
      </c>
      <c r="C148" s="244" t="s">
        <v>281</v>
      </c>
      <c r="D148" s="243" t="s">
        <v>280</v>
      </c>
      <c r="E148" s="242">
        <v>1</v>
      </c>
      <c r="F148" s="156" t="s">
        <v>397</v>
      </c>
      <c r="G148" s="241"/>
      <c r="H148" s="241">
        <v>566.5</v>
      </c>
      <c r="I148" s="234">
        <f t="shared" si="4"/>
        <v>566.5</v>
      </c>
      <c r="J148" s="131"/>
      <c r="K148" s="131"/>
      <c r="L148" s="131"/>
      <c r="M148" s="131"/>
      <c r="N148" s="131"/>
      <c r="O148" s="131"/>
      <c r="P148" s="131"/>
      <c r="Q148" s="131"/>
      <c r="R148" s="149"/>
      <c r="S148" s="149"/>
      <c r="T148" s="149"/>
      <c r="U148" s="149"/>
      <c r="V148" s="149"/>
      <c r="W148" s="149"/>
      <c r="X148" s="149"/>
      <c r="Y148" s="149"/>
      <c r="Z148" s="149"/>
      <c r="AA148" s="149"/>
      <c r="AB148" s="149"/>
      <c r="AC148" s="149"/>
      <c r="AD148" s="149"/>
    </row>
    <row r="149" spans="1:30" x14ac:dyDescent="0.2">
      <c r="A149" s="155" t="s">
        <v>384</v>
      </c>
      <c r="B149" s="244" t="s">
        <v>98</v>
      </c>
      <c r="C149" s="244" t="s">
        <v>281</v>
      </c>
      <c r="D149" s="243" t="s">
        <v>368</v>
      </c>
      <c r="E149" s="242">
        <v>1</v>
      </c>
      <c r="F149" s="158" t="s">
        <v>357</v>
      </c>
      <c r="G149" s="241"/>
      <c r="H149" s="241">
        <v>566.5</v>
      </c>
      <c r="I149" s="234">
        <f t="shared" si="4"/>
        <v>566.5</v>
      </c>
      <c r="J149" s="131"/>
      <c r="K149" s="131"/>
      <c r="L149" s="131"/>
      <c r="M149" s="131"/>
      <c r="N149" s="131"/>
      <c r="O149" s="131"/>
      <c r="P149" s="131"/>
      <c r="Q149" s="131"/>
      <c r="R149" s="149"/>
      <c r="S149" s="149"/>
      <c r="T149" s="149"/>
      <c r="U149" s="149"/>
      <c r="V149" s="149"/>
      <c r="W149" s="149"/>
      <c r="X149" s="149"/>
      <c r="Y149" s="149"/>
      <c r="Z149" s="149"/>
      <c r="AA149" s="149"/>
      <c r="AB149" s="149"/>
      <c r="AC149" s="149"/>
      <c r="AD149" s="149"/>
    </row>
    <row r="150" spans="1:30" x14ac:dyDescent="0.2">
      <c r="A150" s="155" t="s">
        <v>384</v>
      </c>
      <c r="B150" s="244" t="s">
        <v>98</v>
      </c>
      <c r="C150" s="244" t="s">
        <v>281</v>
      </c>
      <c r="D150" s="243" t="s">
        <v>280</v>
      </c>
      <c r="E150" s="242">
        <v>1</v>
      </c>
      <c r="F150" s="158" t="s">
        <v>939</v>
      </c>
      <c r="G150" s="241"/>
      <c r="H150" s="241">
        <v>566.5</v>
      </c>
      <c r="I150" s="234">
        <f t="shared" si="4"/>
        <v>566.5</v>
      </c>
      <c r="J150" s="131"/>
      <c r="K150" s="131"/>
      <c r="L150" s="131"/>
      <c r="M150" s="131"/>
      <c r="N150" s="131"/>
      <c r="O150" s="131"/>
      <c r="P150" s="131"/>
      <c r="Q150" s="131"/>
      <c r="R150" s="149"/>
      <c r="S150" s="149"/>
      <c r="T150" s="149"/>
      <c r="U150" s="149"/>
      <c r="V150" s="149"/>
      <c r="W150" s="149"/>
      <c r="X150" s="149"/>
      <c r="Y150" s="149"/>
      <c r="Z150" s="149"/>
      <c r="AA150" s="149"/>
      <c r="AB150" s="149"/>
      <c r="AC150" s="149"/>
      <c r="AD150" s="149"/>
    </row>
    <row r="151" spans="1:30" x14ac:dyDescent="0.2">
      <c r="A151" s="155" t="s">
        <v>384</v>
      </c>
      <c r="B151" s="244" t="s">
        <v>98</v>
      </c>
      <c r="C151" s="244" t="s">
        <v>281</v>
      </c>
      <c r="D151" s="243" t="s">
        <v>368</v>
      </c>
      <c r="E151" s="242">
        <v>1</v>
      </c>
      <c r="F151" s="158" t="s">
        <v>357</v>
      </c>
      <c r="G151" s="241"/>
      <c r="H151" s="241">
        <v>566.5</v>
      </c>
      <c r="I151" s="234">
        <f t="shared" si="4"/>
        <v>566.5</v>
      </c>
      <c r="J151" s="131"/>
      <c r="K151" s="131"/>
      <c r="L151" s="131"/>
      <c r="M151" s="131"/>
      <c r="N151" s="131"/>
      <c r="O151" s="131"/>
      <c r="P151" s="131"/>
      <c r="Q151" s="131"/>
      <c r="R151" s="149"/>
      <c r="S151" s="149"/>
      <c r="T151" s="149"/>
      <c r="U151" s="149"/>
      <c r="V151" s="149"/>
      <c r="W151" s="149"/>
      <c r="X151" s="149"/>
      <c r="Y151" s="149"/>
      <c r="Z151" s="149"/>
      <c r="AA151" s="149"/>
      <c r="AB151" s="149"/>
      <c r="AC151" s="149"/>
      <c r="AD151" s="149"/>
    </row>
    <row r="152" spans="1:30" x14ac:dyDescent="0.2">
      <c r="A152" s="155" t="s">
        <v>384</v>
      </c>
      <c r="B152" s="244" t="s">
        <v>98</v>
      </c>
      <c r="C152" s="244" t="s">
        <v>281</v>
      </c>
      <c r="D152" s="243" t="s">
        <v>280</v>
      </c>
      <c r="E152" s="242">
        <v>1</v>
      </c>
      <c r="F152" s="193" t="s">
        <v>399</v>
      </c>
      <c r="G152" s="241"/>
      <c r="H152" s="241">
        <v>566.5</v>
      </c>
      <c r="I152" s="234">
        <f t="shared" si="4"/>
        <v>566.5</v>
      </c>
      <c r="J152" s="131"/>
      <c r="K152" s="131"/>
      <c r="L152" s="131"/>
      <c r="M152" s="131"/>
      <c r="N152" s="131"/>
      <c r="O152" s="131"/>
      <c r="P152" s="131"/>
      <c r="Q152" s="131"/>
      <c r="R152" s="149"/>
      <c r="S152" s="149"/>
      <c r="T152" s="149"/>
      <c r="U152" s="149"/>
      <c r="V152" s="149"/>
      <c r="W152" s="149"/>
      <c r="X152" s="149"/>
      <c r="Y152" s="149"/>
      <c r="Z152" s="149"/>
      <c r="AA152" s="149"/>
      <c r="AB152" s="149"/>
      <c r="AC152" s="149"/>
      <c r="AD152" s="149"/>
    </row>
    <row r="153" spans="1:30" x14ac:dyDescent="0.2">
      <c r="A153" s="155" t="s">
        <v>384</v>
      </c>
      <c r="B153" s="244" t="s">
        <v>98</v>
      </c>
      <c r="C153" s="244" t="s">
        <v>281</v>
      </c>
      <c r="D153" s="243" t="s">
        <v>280</v>
      </c>
      <c r="E153" s="242">
        <v>1</v>
      </c>
      <c r="F153" s="194" t="s">
        <v>400</v>
      </c>
      <c r="G153" s="241"/>
      <c r="H153" s="241">
        <v>566.5</v>
      </c>
      <c r="I153" s="234">
        <f t="shared" si="4"/>
        <v>566.5</v>
      </c>
      <c r="J153" s="131"/>
      <c r="K153" s="131"/>
      <c r="L153" s="131"/>
      <c r="M153" s="131"/>
      <c r="N153" s="131"/>
      <c r="O153" s="131"/>
      <c r="P153" s="131"/>
      <c r="Q153" s="131"/>
      <c r="R153" s="149"/>
      <c r="S153" s="149"/>
      <c r="T153" s="149"/>
      <c r="U153" s="149"/>
      <c r="V153" s="149"/>
      <c r="W153" s="149"/>
      <c r="X153" s="149"/>
      <c r="Y153" s="149"/>
      <c r="Z153" s="149"/>
      <c r="AA153" s="149"/>
      <c r="AB153" s="149"/>
      <c r="AC153" s="149"/>
      <c r="AD153" s="149"/>
    </row>
    <row r="154" spans="1:30" x14ac:dyDescent="0.2">
      <c r="A154" s="155" t="s">
        <v>385</v>
      </c>
      <c r="B154" s="244" t="s">
        <v>104</v>
      </c>
      <c r="C154" s="244" t="s">
        <v>281</v>
      </c>
      <c r="D154" s="243" t="s">
        <v>280</v>
      </c>
      <c r="E154" s="242">
        <v>1</v>
      </c>
      <c r="F154" s="158" t="s">
        <v>401</v>
      </c>
      <c r="G154" s="241"/>
      <c r="H154" s="241">
        <v>364.17</v>
      </c>
      <c r="I154" s="234">
        <f t="shared" si="4"/>
        <v>364.17</v>
      </c>
      <c r="J154" s="131"/>
      <c r="K154" s="131"/>
      <c r="L154" s="131"/>
      <c r="M154" s="131"/>
      <c r="N154" s="131"/>
      <c r="O154" s="131"/>
      <c r="P154" s="131"/>
      <c r="Q154" s="131"/>
      <c r="R154" s="149"/>
      <c r="S154" s="149"/>
      <c r="T154" s="149"/>
      <c r="U154" s="149"/>
      <c r="V154" s="149"/>
      <c r="W154" s="149"/>
      <c r="X154" s="149"/>
      <c r="Y154" s="149"/>
      <c r="Z154" s="149"/>
      <c r="AA154" s="149"/>
      <c r="AB154" s="149"/>
      <c r="AC154" s="149"/>
      <c r="AD154" s="149"/>
    </row>
    <row r="155" spans="1:30" x14ac:dyDescent="0.2">
      <c r="A155" s="155" t="s">
        <v>386</v>
      </c>
      <c r="B155" s="244" t="s">
        <v>102</v>
      </c>
      <c r="C155" s="244" t="s">
        <v>281</v>
      </c>
      <c r="D155" s="243" t="s">
        <v>368</v>
      </c>
      <c r="E155" s="242">
        <v>1</v>
      </c>
      <c r="F155" s="158" t="s">
        <v>357</v>
      </c>
      <c r="G155" s="241"/>
      <c r="H155" s="241">
        <v>465.35</v>
      </c>
      <c r="I155" s="234">
        <f t="shared" si="4"/>
        <v>465.35</v>
      </c>
      <c r="J155" s="131"/>
      <c r="K155" s="131"/>
      <c r="L155" s="131"/>
      <c r="M155" s="131"/>
      <c r="N155" s="131"/>
      <c r="O155" s="131"/>
      <c r="P155" s="131"/>
      <c r="Q155" s="131"/>
      <c r="R155" s="149"/>
      <c r="S155" s="149"/>
      <c r="T155" s="149"/>
      <c r="U155" s="149"/>
      <c r="V155" s="149"/>
      <c r="W155" s="149"/>
      <c r="X155" s="149"/>
      <c r="Y155" s="149"/>
      <c r="Z155" s="149"/>
      <c r="AA155" s="149"/>
      <c r="AB155" s="149"/>
      <c r="AC155" s="149"/>
      <c r="AD155" s="149"/>
    </row>
    <row r="156" spans="1:30" x14ac:dyDescent="0.2">
      <c r="A156" s="155" t="s">
        <v>402</v>
      </c>
      <c r="B156" s="244" t="s">
        <v>94</v>
      </c>
      <c r="C156" s="244" t="s">
        <v>183</v>
      </c>
      <c r="D156" s="243" t="s">
        <v>280</v>
      </c>
      <c r="E156" s="242">
        <v>1</v>
      </c>
      <c r="F156" s="158" t="s">
        <v>405</v>
      </c>
      <c r="G156" s="241"/>
      <c r="H156" s="241">
        <v>1392.8</v>
      </c>
      <c r="I156" s="234">
        <f t="shared" si="4"/>
        <v>1392.8</v>
      </c>
      <c r="J156" s="131"/>
      <c r="K156" s="131"/>
      <c r="L156" s="131"/>
      <c r="M156" s="131"/>
      <c r="N156" s="131"/>
      <c r="O156" s="131"/>
      <c r="P156" s="131"/>
      <c r="Q156" s="131"/>
      <c r="R156" s="149"/>
      <c r="S156" s="149"/>
      <c r="T156" s="149"/>
      <c r="U156" s="149"/>
      <c r="V156" s="149"/>
      <c r="W156" s="149"/>
      <c r="X156" s="149"/>
      <c r="Y156" s="149"/>
      <c r="Z156" s="149"/>
      <c r="AA156" s="149"/>
      <c r="AB156" s="149"/>
      <c r="AC156" s="149"/>
      <c r="AD156" s="149"/>
    </row>
    <row r="157" spans="1:30" x14ac:dyDescent="0.2">
      <c r="A157" s="162" t="s">
        <v>403</v>
      </c>
      <c r="B157" s="244" t="s">
        <v>94</v>
      </c>
      <c r="C157" s="244" t="s">
        <v>183</v>
      </c>
      <c r="D157" s="243" t="s">
        <v>280</v>
      </c>
      <c r="E157" s="242">
        <v>1</v>
      </c>
      <c r="F157" s="158" t="s">
        <v>406</v>
      </c>
      <c r="G157" s="241"/>
      <c r="H157" s="241">
        <v>1392.8</v>
      </c>
      <c r="I157" s="234">
        <f t="shared" si="4"/>
        <v>1392.8</v>
      </c>
      <c r="J157" s="131"/>
      <c r="K157" s="131"/>
      <c r="L157" s="131"/>
      <c r="M157" s="131"/>
      <c r="N157" s="131"/>
      <c r="O157" s="131"/>
      <c r="P157" s="131"/>
      <c r="Q157" s="131"/>
      <c r="R157" s="149"/>
      <c r="S157" s="149"/>
      <c r="T157" s="149"/>
      <c r="U157" s="149"/>
      <c r="V157" s="149"/>
      <c r="W157" s="149"/>
      <c r="X157" s="149"/>
      <c r="Y157" s="149"/>
      <c r="Z157" s="149"/>
      <c r="AA157" s="149"/>
      <c r="AB157" s="149"/>
      <c r="AC157" s="149"/>
      <c r="AD157" s="149"/>
    </row>
    <row r="158" spans="1:30" x14ac:dyDescent="0.2">
      <c r="A158" s="155" t="s">
        <v>383</v>
      </c>
      <c r="B158" s="244" t="s">
        <v>388</v>
      </c>
      <c r="C158" s="244" t="s">
        <v>183</v>
      </c>
      <c r="D158" s="243" t="s">
        <v>280</v>
      </c>
      <c r="E158" s="242">
        <v>1</v>
      </c>
      <c r="F158" s="193" t="s">
        <v>407</v>
      </c>
      <c r="G158" s="241"/>
      <c r="H158" s="241">
        <v>849.76</v>
      </c>
      <c r="I158" s="234">
        <f t="shared" si="4"/>
        <v>849.76</v>
      </c>
      <c r="J158" s="131"/>
      <c r="K158" s="131"/>
      <c r="L158" s="131"/>
      <c r="M158" s="131"/>
      <c r="N158" s="131"/>
      <c r="O158" s="131"/>
      <c r="P158" s="131"/>
      <c r="Q158" s="131"/>
      <c r="R158" s="149"/>
      <c r="S158" s="149"/>
      <c r="T158" s="149"/>
      <c r="U158" s="149"/>
      <c r="V158" s="149"/>
      <c r="W158" s="149"/>
      <c r="X158" s="149"/>
      <c r="Y158" s="149"/>
      <c r="Z158" s="149"/>
      <c r="AA158" s="149"/>
      <c r="AB158" s="149"/>
      <c r="AC158" s="149"/>
      <c r="AD158" s="149"/>
    </row>
    <row r="159" spans="1:30" x14ac:dyDescent="0.2">
      <c r="A159" s="155" t="s">
        <v>383</v>
      </c>
      <c r="B159" s="244" t="s">
        <v>388</v>
      </c>
      <c r="C159" s="244" t="s">
        <v>183</v>
      </c>
      <c r="D159" s="243" t="s">
        <v>280</v>
      </c>
      <c r="E159" s="242">
        <v>1</v>
      </c>
      <c r="F159" s="158" t="s">
        <v>432</v>
      </c>
      <c r="G159" s="241"/>
      <c r="H159" s="241">
        <v>849.76</v>
      </c>
      <c r="I159" s="234">
        <f t="shared" si="4"/>
        <v>849.76</v>
      </c>
      <c r="J159" s="131"/>
      <c r="K159" s="131"/>
      <c r="L159" s="131"/>
      <c r="M159" s="131"/>
      <c r="N159" s="131"/>
      <c r="O159" s="131"/>
      <c r="P159" s="131"/>
      <c r="Q159" s="131"/>
      <c r="R159" s="149"/>
      <c r="S159" s="149"/>
      <c r="T159" s="149"/>
      <c r="U159" s="149"/>
      <c r="V159" s="149"/>
      <c r="W159" s="149"/>
      <c r="X159" s="149"/>
      <c r="Y159" s="149"/>
      <c r="Z159" s="149"/>
      <c r="AA159" s="149"/>
      <c r="AB159" s="149"/>
      <c r="AC159" s="149"/>
      <c r="AD159" s="149"/>
    </row>
    <row r="160" spans="1:30" x14ac:dyDescent="0.2">
      <c r="A160" s="192" t="s">
        <v>384</v>
      </c>
      <c r="B160" s="244" t="s">
        <v>98</v>
      </c>
      <c r="C160" s="244" t="s">
        <v>183</v>
      </c>
      <c r="D160" s="243" t="s">
        <v>280</v>
      </c>
      <c r="E160" s="242">
        <v>1</v>
      </c>
      <c r="F160" s="158" t="s">
        <v>409</v>
      </c>
      <c r="G160" s="241"/>
      <c r="H160" s="241">
        <v>566.5</v>
      </c>
      <c r="I160" s="234">
        <f t="shared" si="4"/>
        <v>566.5</v>
      </c>
      <c r="J160" s="131"/>
      <c r="K160" s="131"/>
      <c r="L160" s="131"/>
      <c r="M160" s="131"/>
      <c r="N160" s="131"/>
      <c r="O160" s="131"/>
      <c r="P160" s="131"/>
      <c r="Q160" s="131"/>
      <c r="R160" s="149"/>
      <c r="S160" s="149"/>
      <c r="T160" s="149"/>
      <c r="U160" s="149"/>
      <c r="V160" s="149"/>
      <c r="W160" s="149"/>
      <c r="X160" s="149"/>
      <c r="Y160" s="149"/>
      <c r="Z160" s="149"/>
      <c r="AA160" s="149"/>
      <c r="AB160" s="149"/>
      <c r="AC160" s="149"/>
      <c r="AD160" s="149"/>
    </row>
    <row r="161" spans="1:30" x14ac:dyDescent="0.2">
      <c r="A161" s="155" t="s">
        <v>404</v>
      </c>
      <c r="B161" s="244" t="s">
        <v>387</v>
      </c>
      <c r="C161" s="244" t="s">
        <v>183</v>
      </c>
      <c r="D161" s="243" t="s">
        <v>280</v>
      </c>
      <c r="E161" s="242">
        <v>1</v>
      </c>
      <c r="F161" s="158" t="s">
        <v>413</v>
      </c>
      <c r="G161" s="241"/>
      <c r="H161" s="241">
        <v>505.81</v>
      </c>
      <c r="I161" s="234">
        <f t="shared" si="4"/>
        <v>505.81</v>
      </c>
      <c r="J161" s="131"/>
      <c r="K161" s="131"/>
      <c r="L161" s="131"/>
      <c r="M161" s="131"/>
      <c r="N161" s="131"/>
      <c r="O161" s="131"/>
      <c r="P161" s="131"/>
      <c r="Q161" s="131"/>
      <c r="R161" s="149"/>
      <c r="S161" s="149"/>
      <c r="T161" s="149"/>
      <c r="U161" s="149"/>
      <c r="V161" s="149"/>
      <c r="W161" s="149"/>
      <c r="X161" s="149"/>
      <c r="Y161" s="149"/>
      <c r="Z161" s="149"/>
      <c r="AA161" s="149"/>
      <c r="AB161" s="149"/>
      <c r="AC161" s="149"/>
      <c r="AD161" s="149"/>
    </row>
    <row r="162" spans="1:30" x14ac:dyDescent="0.2">
      <c r="A162" s="155" t="s">
        <v>404</v>
      </c>
      <c r="B162" s="244" t="s">
        <v>387</v>
      </c>
      <c r="C162" s="244" t="s">
        <v>183</v>
      </c>
      <c r="D162" s="243" t="s">
        <v>280</v>
      </c>
      <c r="E162" s="242">
        <v>1</v>
      </c>
      <c r="F162" s="158" t="s">
        <v>410</v>
      </c>
      <c r="G162" s="241"/>
      <c r="H162" s="241">
        <v>505.81</v>
      </c>
      <c r="I162" s="234">
        <f t="shared" si="4"/>
        <v>505.81</v>
      </c>
      <c r="J162" s="131"/>
      <c r="K162" s="131"/>
      <c r="L162" s="131"/>
      <c r="M162" s="131"/>
      <c r="N162" s="131"/>
      <c r="O162" s="131"/>
      <c r="P162" s="131"/>
      <c r="Q162" s="131"/>
      <c r="R162" s="149"/>
      <c r="S162" s="149"/>
      <c r="T162" s="149"/>
      <c r="U162" s="149"/>
      <c r="V162" s="149"/>
      <c r="W162" s="149"/>
      <c r="X162" s="149"/>
      <c r="Y162" s="149"/>
      <c r="Z162" s="149"/>
      <c r="AA162" s="149"/>
      <c r="AB162" s="149"/>
      <c r="AC162" s="149"/>
      <c r="AD162" s="149"/>
    </row>
    <row r="163" spans="1:30" x14ac:dyDescent="0.2">
      <c r="A163" s="165" t="s">
        <v>386</v>
      </c>
      <c r="B163" s="244" t="s">
        <v>102</v>
      </c>
      <c r="C163" s="244" t="s">
        <v>183</v>
      </c>
      <c r="D163" s="243" t="s">
        <v>280</v>
      </c>
      <c r="E163" s="242">
        <v>1</v>
      </c>
      <c r="F163" s="158" t="s">
        <v>411</v>
      </c>
      <c r="G163" s="241"/>
      <c r="H163" s="241">
        <v>465.35</v>
      </c>
      <c r="I163" s="234">
        <f t="shared" si="4"/>
        <v>465.35</v>
      </c>
      <c r="J163" s="131"/>
      <c r="K163" s="131"/>
      <c r="L163" s="131"/>
      <c r="M163" s="131"/>
      <c r="N163" s="131"/>
      <c r="O163" s="131"/>
      <c r="P163" s="131"/>
      <c r="Q163" s="131"/>
      <c r="R163" s="149"/>
      <c r="S163" s="149"/>
      <c r="T163" s="149"/>
      <c r="U163" s="149"/>
      <c r="V163" s="149"/>
      <c r="W163" s="149"/>
      <c r="X163" s="149"/>
      <c r="Y163" s="149"/>
      <c r="Z163" s="149"/>
      <c r="AA163" s="149"/>
      <c r="AB163" s="149"/>
      <c r="AC163" s="149"/>
      <c r="AD163" s="149"/>
    </row>
    <row r="164" spans="1:30" x14ac:dyDescent="0.2">
      <c r="A164" s="165" t="s">
        <v>386</v>
      </c>
      <c r="B164" s="244" t="s">
        <v>102</v>
      </c>
      <c r="C164" s="244" t="s">
        <v>183</v>
      </c>
      <c r="D164" s="243" t="s">
        <v>280</v>
      </c>
      <c r="E164" s="242">
        <v>1</v>
      </c>
      <c r="F164" s="158" t="s">
        <v>412</v>
      </c>
      <c r="G164" s="241"/>
      <c r="H164" s="241">
        <v>465.35</v>
      </c>
      <c r="I164" s="234">
        <f t="shared" si="4"/>
        <v>465.35</v>
      </c>
      <c r="J164" s="131"/>
      <c r="K164" s="131"/>
      <c r="L164" s="131"/>
      <c r="M164" s="131"/>
      <c r="N164" s="131"/>
      <c r="O164" s="131"/>
      <c r="P164" s="131"/>
      <c r="Q164" s="131"/>
      <c r="R164" s="149"/>
      <c r="S164" s="149"/>
      <c r="T164" s="149"/>
      <c r="U164" s="149"/>
      <c r="V164" s="149"/>
      <c r="W164" s="149"/>
      <c r="X164" s="149"/>
      <c r="Y164" s="149"/>
      <c r="Z164" s="149"/>
      <c r="AA164" s="149"/>
      <c r="AB164" s="149"/>
      <c r="AC164" s="149"/>
      <c r="AD164" s="149"/>
    </row>
    <row r="165" spans="1:30" x14ac:dyDescent="0.2">
      <c r="A165" s="165" t="s">
        <v>386</v>
      </c>
      <c r="B165" s="244" t="s">
        <v>102</v>
      </c>
      <c r="C165" s="244" t="s">
        <v>183</v>
      </c>
      <c r="D165" s="243" t="s">
        <v>280</v>
      </c>
      <c r="E165" s="242">
        <v>1</v>
      </c>
      <c r="F165" s="158" t="s">
        <v>1017</v>
      </c>
      <c r="G165" s="241"/>
      <c r="H165" s="241">
        <v>465.35</v>
      </c>
      <c r="I165" s="234">
        <f t="shared" si="4"/>
        <v>465.35</v>
      </c>
      <c r="J165" s="131"/>
      <c r="K165" s="131"/>
      <c r="L165" s="131"/>
      <c r="M165" s="131"/>
      <c r="N165" s="131"/>
      <c r="O165" s="131"/>
      <c r="P165" s="131"/>
      <c r="Q165" s="131"/>
      <c r="R165" s="149"/>
      <c r="S165" s="149"/>
      <c r="T165" s="149"/>
      <c r="U165" s="149"/>
      <c r="V165" s="149"/>
      <c r="W165" s="149"/>
      <c r="X165" s="149"/>
      <c r="Y165" s="149"/>
      <c r="Z165" s="149"/>
      <c r="AA165" s="149"/>
      <c r="AB165" s="149"/>
      <c r="AC165" s="149"/>
      <c r="AD165" s="149"/>
    </row>
    <row r="166" spans="1:30" x14ac:dyDescent="0.2">
      <c r="A166" s="165" t="s">
        <v>386</v>
      </c>
      <c r="B166" s="244" t="s">
        <v>102</v>
      </c>
      <c r="C166" s="244" t="s">
        <v>183</v>
      </c>
      <c r="D166" s="243" t="s">
        <v>280</v>
      </c>
      <c r="E166" s="242">
        <v>1</v>
      </c>
      <c r="F166" s="158" t="s">
        <v>414</v>
      </c>
      <c r="G166" s="241"/>
      <c r="H166" s="241">
        <v>465.35</v>
      </c>
      <c r="I166" s="234">
        <f t="shared" si="4"/>
        <v>465.35</v>
      </c>
      <c r="J166" s="131"/>
      <c r="K166" s="131"/>
      <c r="L166" s="131"/>
      <c r="M166" s="131"/>
      <c r="N166" s="131"/>
      <c r="O166" s="131"/>
      <c r="P166" s="131"/>
      <c r="Q166" s="131"/>
      <c r="R166" s="149"/>
      <c r="S166" s="149"/>
      <c r="T166" s="149"/>
      <c r="U166" s="149"/>
      <c r="V166" s="149"/>
      <c r="W166" s="149"/>
      <c r="X166" s="149"/>
      <c r="Y166" s="149"/>
      <c r="Z166" s="149"/>
      <c r="AA166" s="149"/>
      <c r="AB166" s="149"/>
      <c r="AC166" s="149"/>
      <c r="AD166" s="149"/>
    </row>
    <row r="167" spans="1:30" x14ac:dyDescent="0.2">
      <c r="A167" s="165" t="s">
        <v>386</v>
      </c>
      <c r="B167" s="244" t="s">
        <v>102</v>
      </c>
      <c r="C167" s="244" t="s">
        <v>183</v>
      </c>
      <c r="D167" s="243" t="s">
        <v>280</v>
      </c>
      <c r="E167" s="242">
        <v>1</v>
      </c>
      <c r="F167" s="158" t="s">
        <v>415</v>
      </c>
      <c r="G167" s="241"/>
      <c r="H167" s="241">
        <v>465.35</v>
      </c>
      <c r="I167" s="234">
        <f t="shared" si="4"/>
        <v>465.35</v>
      </c>
      <c r="J167" s="131"/>
      <c r="K167" s="131"/>
      <c r="L167" s="131"/>
      <c r="M167" s="131"/>
      <c r="N167" s="131"/>
      <c r="O167" s="131"/>
      <c r="P167" s="131"/>
      <c r="Q167" s="131"/>
      <c r="R167" s="149"/>
      <c r="S167" s="149"/>
      <c r="T167" s="149"/>
      <c r="U167" s="149"/>
      <c r="V167" s="149"/>
      <c r="W167" s="149"/>
      <c r="X167" s="149"/>
      <c r="Y167" s="149"/>
      <c r="Z167" s="149"/>
      <c r="AA167" s="149"/>
      <c r="AB167" s="149"/>
      <c r="AC167" s="149"/>
      <c r="AD167" s="149"/>
    </row>
    <row r="168" spans="1:30" x14ac:dyDescent="0.2">
      <c r="A168" s="165" t="s">
        <v>386</v>
      </c>
      <c r="B168" s="244" t="s">
        <v>102</v>
      </c>
      <c r="C168" s="244" t="s">
        <v>183</v>
      </c>
      <c r="D168" s="243" t="s">
        <v>280</v>
      </c>
      <c r="E168" s="242">
        <v>1</v>
      </c>
      <c r="F168" s="158" t="s">
        <v>416</v>
      </c>
      <c r="G168" s="241"/>
      <c r="H168" s="241">
        <v>465.35</v>
      </c>
      <c r="I168" s="234">
        <f t="shared" si="4"/>
        <v>465.35</v>
      </c>
      <c r="J168" s="131"/>
      <c r="K168" s="131"/>
      <c r="L168" s="131"/>
      <c r="M168" s="131"/>
      <c r="N168" s="131"/>
      <c r="O168" s="131"/>
      <c r="P168" s="131"/>
      <c r="Q168" s="131"/>
      <c r="R168" s="149"/>
      <c r="S168" s="149"/>
      <c r="T168" s="149"/>
      <c r="U168" s="149"/>
      <c r="V168" s="149"/>
      <c r="W168" s="149"/>
      <c r="X168" s="149"/>
      <c r="Y168" s="149"/>
      <c r="Z168" s="149"/>
      <c r="AA168" s="149"/>
      <c r="AB168" s="149"/>
      <c r="AC168" s="149"/>
      <c r="AD168" s="149"/>
    </row>
    <row r="169" spans="1:30" x14ac:dyDescent="0.2">
      <c r="A169" s="165" t="s">
        <v>386</v>
      </c>
      <c r="B169" s="244" t="s">
        <v>102</v>
      </c>
      <c r="C169" s="244" t="s">
        <v>183</v>
      </c>
      <c r="D169" s="243" t="s">
        <v>280</v>
      </c>
      <c r="E169" s="242">
        <v>1</v>
      </c>
      <c r="F169" s="158" t="s">
        <v>417</v>
      </c>
      <c r="G169" s="241"/>
      <c r="H169" s="241">
        <v>465.35</v>
      </c>
      <c r="I169" s="234">
        <f t="shared" si="4"/>
        <v>465.35</v>
      </c>
      <c r="J169" s="131"/>
      <c r="K169" s="131"/>
      <c r="L169" s="131"/>
      <c r="M169" s="131"/>
      <c r="N169" s="131"/>
      <c r="O169" s="131"/>
      <c r="P169" s="131"/>
      <c r="Q169" s="131"/>
      <c r="R169" s="149"/>
      <c r="S169" s="149"/>
      <c r="T169" s="149"/>
      <c r="U169" s="149"/>
      <c r="V169" s="149"/>
      <c r="W169" s="149"/>
      <c r="X169" s="149"/>
      <c r="Y169" s="149"/>
      <c r="Z169" s="149"/>
      <c r="AA169" s="149"/>
      <c r="AB169" s="149"/>
      <c r="AC169" s="149"/>
      <c r="AD169" s="149"/>
    </row>
    <row r="170" spans="1:30" x14ac:dyDescent="0.2">
      <c r="A170" s="165" t="s">
        <v>386</v>
      </c>
      <c r="B170" s="244" t="s">
        <v>102</v>
      </c>
      <c r="C170" s="244" t="s">
        <v>183</v>
      </c>
      <c r="D170" s="243" t="s">
        <v>280</v>
      </c>
      <c r="E170" s="242">
        <v>1</v>
      </c>
      <c r="F170" s="175" t="s">
        <v>418</v>
      </c>
      <c r="G170" s="241"/>
      <c r="H170" s="241">
        <v>465.35</v>
      </c>
      <c r="I170" s="234">
        <f t="shared" si="4"/>
        <v>465.35</v>
      </c>
      <c r="J170" s="131"/>
      <c r="K170" s="131"/>
      <c r="L170" s="131"/>
      <c r="M170" s="131"/>
      <c r="N170" s="131"/>
      <c r="O170" s="131"/>
      <c r="P170" s="131"/>
      <c r="Q170" s="131"/>
      <c r="R170" s="149"/>
      <c r="S170" s="149"/>
      <c r="T170" s="149"/>
      <c r="U170" s="149"/>
      <c r="V170" s="149"/>
      <c r="W170" s="149"/>
      <c r="X170" s="149"/>
      <c r="Y170" s="149"/>
      <c r="Z170" s="149"/>
      <c r="AA170" s="149"/>
      <c r="AB170" s="149"/>
      <c r="AC170" s="149"/>
      <c r="AD170" s="149"/>
    </row>
    <row r="171" spans="1:30" x14ac:dyDescent="0.2">
      <c r="A171" s="165" t="s">
        <v>386</v>
      </c>
      <c r="B171" s="244" t="s">
        <v>102</v>
      </c>
      <c r="C171" s="244" t="s">
        <v>183</v>
      </c>
      <c r="D171" s="243" t="s">
        <v>280</v>
      </c>
      <c r="E171" s="242">
        <v>1</v>
      </c>
      <c r="F171" s="158" t="s">
        <v>419</v>
      </c>
      <c r="G171" s="241"/>
      <c r="H171" s="241">
        <v>465.35</v>
      </c>
      <c r="I171" s="234">
        <f t="shared" si="4"/>
        <v>465.35</v>
      </c>
      <c r="J171" s="131"/>
      <c r="K171" s="131"/>
      <c r="L171" s="131"/>
      <c r="M171" s="131"/>
      <c r="N171" s="131"/>
      <c r="O171" s="131"/>
      <c r="P171" s="131"/>
      <c r="Q171" s="131"/>
      <c r="R171" s="149"/>
      <c r="S171" s="149"/>
      <c r="T171" s="149"/>
      <c r="U171" s="149"/>
      <c r="V171" s="149"/>
      <c r="W171" s="149"/>
      <c r="X171" s="149"/>
      <c r="Y171" s="149"/>
      <c r="Z171" s="149"/>
      <c r="AA171" s="149"/>
      <c r="AB171" s="149"/>
      <c r="AC171" s="149"/>
      <c r="AD171" s="149"/>
    </row>
    <row r="172" spans="1:30" x14ac:dyDescent="0.2">
      <c r="A172" s="165" t="s">
        <v>386</v>
      </c>
      <c r="B172" s="244" t="s">
        <v>102</v>
      </c>
      <c r="C172" s="244" t="s">
        <v>183</v>
      </c>
      <c r="D172" s="243" t="s">
        <v>280</v>
      </c>
      <c r="E172" s="242">
        <v>1</v>
      </c>
      <c r="F172" s="191" t="s">
        <v>1018</v>
      </c>
      <c r="G172" s="241"/>
      <c r="H172" s="241">
        <v>465.35</v>
      </c>
      <c r="I172" s="234">
        <f t="shared" si="4"/>
        <v>465.35</v>
      </c>
      <c r="J172" s="131"/>
      <c r="K172" s="131"/>
      <c r="L172" s="131"/>
      <c r="M172" s="131"/>
      <c r="N172" s="131"/>
      <c r="O172" s="131"/>
      <c r="P172" s="131"/>
      <c r="Q172" s="131"/>
      <c r="R172" s="149"/>
      <c r="S172" s="149"/>
      <c r="T172" s="149"/>
      <c r="U172" s="149"/>
      <c r="V172" s="149"/>
      <c r="W172" s="149"/>
      <c r="X172" s="149"/>
      <c r="Y172" s="149"/>
      <c r="Z172" s="149"/>
      <c r="AA172" s="149"/>
      <c r="AB172" s="149"/>
      <c r="AC172" s="149"/>
      <c r="AD172" s="149"/>
    </row>
    <row r="173" spans="1:30" x14ac:dyDescent="0.2">
      <c r="A173" s="165" t="s">
        <v>386</v>
      </c>
      <c r="B173" s="244" t="s">
        <v>102</v>
      </c>
      <c r="C173" s="244" t="s">
        <v>183</v>
      </c>
      <c r="D173" s="243" t="s">
        <v>280</v>
      </c>
      <c r="E173" s="242">
        <v>1</v>
      </c>
      <c r="F173" s="158" t="s">
        <v>421</v>
      </c>
      <c r="G173" s="241"/>
      <c r="H173" s="241">
        <v>465.35</v>
      </c>
      <c r="I173" s="234">
        <f t="shared" si="4"/>
        <v>465.35</v>
      </c>
      <c r="J173" s="131"/>
      <c r="K173" s="131"/>
      <c r="L173" s="131"/>
      <c r="M173" s="131"/>
      <c r="N173" s="131"/>
      <c r="O173" s="131"/>
      <c r="P173" s="131"/>
      <c r="Q173" s="131"/>
      <c r="R173" s="149"/>
      <c r="S173" s="149"/>
      <c r="T173" s="149"/>
      <c r="U173" s="149"/>
      <c r="V173" s="149"/>
      <c r="W173" s="149"/>
      <c r="X173" s="149"/>
      <c r="Y173" s="149"/>
      <c r="Z173" s="149"/>
      <c r="AA173" s="149"/>
      <c r="AB173" s="149"/>
      <c r="AC173" s="149"/>
      <c r="AD173" s="149"/>
    </row>
    <row r="174" spans="1:30" x14ac:dyDescent="0.2">
      <c r="A174" s="165" t="s">
        <v>386</v>
      </c>
      <c r="B174" s="244" t="s">
        <v>102</v>
      </c>
      <c r="C174" s="244" t="s">
        <v>183</v>
      </c>
      <c r="D174" s="243" t="s">
        <v>280</v>
      </c>
      <c r="E174" s="242">
        <v>1</v>
      </c>
      <c r="F174" s="158" t="s">
        <v>422</v>
      </c>
      <c r="G174" s="241"/>
      <c r="H174" s="241">
        <v>465.35</v>
      </c>
      <c r="I174" s="234">
        <f t="shared" si="4"/>
        <v>465.35</v>
      </c>
      <c r="J174" s="131"/>
      <c r="K174" s="131"/>
      <c r="L174" s="131"/>
      <c r="M174" s="131"/>
      <c r="N174" s="131"/>
      <c r="O174" s="131"/>
      <c r="P174" s="131"/>
      <c r="Q174" s="131"/>
      <c r="R174" s="149"/>
      <c r="S174" s="149"/>
      <c r="T174" s="149"/>
      <c r="U174" s="149"/>
      <c r="V174" s="149"/>
      <c r="W174" s="149"/>
      <c r="X174" s="149"/>
      <c r="Y174" s="149"/>
      <c r="Z174" s="149"/>
      <c r="AA174" s="149"/>
      <c r="AB174" s="149"/>
      <c r="AC174" s="149"/>
      <c r="AD174" s="149"/>
    </row>
    <row r="175" spans="1:30" x14ac:dyDescent="0.2">
      <c r="A175" s="165" t="s">
        <v>386</v>
      </c>
      <c r="B175" s="244" t="s">
        <v>102</v>
      </c>
      <c r="C175" s="244" t="s">
        <v>183</v>
      </c>
      <c r="D175" s="243" t="s">
        <v>280</v>
      </c>
      <c r="E175" s="242">
        <v>1</v>
      </c>
      <c r="F175" s="158" t="s">
        <v>423</v>
      </c>
      <c r="G175" s="241"/>
      <c r="H175" s="241">
        <v>465.35</v>
      </c>
      <c r="I175" s="234">
        <f t="shared" si="4"/>
        <v>465.35</v>
      </c>
      <c r="J175" s="131"/>
      <c r="K175" s="131"/>
      <c r="L175" s="131"/>
      <c r="M175" s="131"/>
      <c r="N175" s="131"/>
      <c r="O175" s="131"/>
      <c r="P175" s="131"/>
      <c r="Q175" s="131"/>
      <c r="R175" s="149"/>
      <c r="S175" s="149"/>
      <c r="T175" s="149"/>
      <c r="U175" s="149"/>
      <c r="V175" s="149"/>
      <c r="W175" s="149"/>
      <c r="X175" s="149"/>
      <c r="Y175" s="149"/>
      <c r="Z175" s="149"/>
      <c r="AA175" s="149"/>
      <c r="AB175" s="149"/>
      <c r="AC175" s="149"/>
      <c r="AD175" s="149"/>
    </row>
    <row r="176" spans="1:30" x14ac:dyDescent="0.2">
      <c r="A176" s="165" t="s">
        <v>386</v>
      </c>
      <c r="B176" s="244" t="s">
        <v>102</v>
      </c>
      <c r="C176" s="244" t="s">
        <v>183</v>
      </c>
      <c r="D176" s="243" t="s">
        <v>280</v>
      </c>
      <c r="E176" s="242">
        <v>1</v>
      </c>
      <c r="F176" s="151" t="s">
        <v>424</v>
      </c>
      <c r="G176" s="241"/>
      <c r="H176" s="241">
        <v>465.35</v>
      </c>
      <c r="I176" s="234">
        <f t="shared" si="4"/>
        <v>465.35</v>
      </c>
      <c r="J176" s="131"/>
      <c r="K176" s="131"/>
      <c r="L176" s="131"/>
      <c r="M176" s="131"/>
      <c r="N176" s="131"/>
      <c r="O176" s="131"/>
      <c r="P176" s="131"/>
      <c r="Q176" s="131"/>
      <c r="R176" s="149"/>
      <c r="S176" s="149"/>
      <c r="T176" s="149"/>
      <c r="U176" s="149"/>
      <c r="V176" s="149"/>
      <c r="W176" s="149"/>
      <c r="X176" s="149"/>
      <c r="Y176" s="149"/>
      <c r="Z176" s="149"/>
      <c r="AA176" s="149"/>
      <c r="AB176" s="149"/>
      <c r="AC176" s="149"/>
      <c r="AD176" s="149"/>
    </row>
    <row r="177" spans="1:30" x14ac:dyDescent="0.2">
      <c r="A177" s="165" t="s">
        <v>386</v>
      </c>
      <c r="B177" s="244" t="s">
        <v>102</v>
      </c>
      <c r="C177" s="244" t="s">
        <v>183</v>
      </c>
      <c r="D177" s="243" t="s">
        <v>280</v>
      </c>
      <c r="E177" s="242">
        <v>1</v>
      </c>
      <c r="F177" s="158" t="s">
        <v>425</v>
      </c>
      <c r="G177" s="241"/>
      <c r="H177" s="241">
        <v>465.35</v>
      </c>
      <c r="I177" s="234">
        <f t="shared" si="4"/>
        <v>465.35</v>
      </c>
      <c r="J177" s="131"/>
      <c r="K177" s="131"/>
      <c r="L177" s="131"/>
      <c r="M177" s="131"/>
      <c r="N177" s="131"/>
      <c r="O177" s="131"/>
      <c r="P177" s="131"/>
      <c r="Q177" s="131"/>
      <c r="R177" s="149"/>
      <c r="S177" s="149"/>
      <c r="T177" s="149"/>
      <c r="U177" s="149"/>
      <c r="V177" s="149"/>
      <c r="W177" s="149"/>
      <c r="X177" s="149"/>
      <c r="Y177" s="149"/>
      <c r="Z177" s="149"/>
      <c r="AA177" s="149"/>
      <c r="AB177" s="149"/>
      <c r="AC177" s="149"/>
      <c r="AD177" s="149"/>
    </row>
    <row r="178" spans="1:30" x14ac:dyDescent="0.2">
      <c r="A178" s="165" t="s">
        <v>386</v>
      </c>
      <c r="B178" s="244" t="s">
        <v>102</v>
      </c>
      <c r="C178" s="244" t="s">
        <v>183</v>
      </c>
      <c r="D178" s="243" t="s">
        <v>280</v>
      </c>
      <c r="E178" s="242">
        <v>1</v>
      </c>
      <c r="F178" s="205" t="s">
        <v>426</v>
      </c>
      <c r="G178" s="241"/>
      <c r="H178" s="241">
        <v>465.35</v>
      </c>
      <c r="I178" s="234">
        <f t="shared" si="4"/>
        <v>465.35</v>
      </c>
      <c r="J178" s="131"/>
      <c r="K178" s="131"/>
      <c r="L178" s="131"/>
      <c r="M178" s="131"/>
      <c r="N178" s="131"/>
      <c r="O178" s="131"/>
      <c r="P178" s="131"/>
      <c r="Q178" s="131"/>
      <c r="R178" s="149"/>
      <c r="S178" s="149"/>
      <c r="T178" s="149"/>
      <c r="U178" s="149"/>
      <c r="V178" s="149"/>
      <c r="W178" s="149"/>
      <c r="X178" s="149"/>
      <c r="Y178" s="149"/>
      <c r="Z178" s="149"/>
      <c r="AA178" s="149"/>
      <c r="AB178" s="149"/>
      <c r="AC178" s="149"/>
      <c r="AD178" s="149"/>
    </row>
    <row r="179" spans="1:30" x14ac:dyDescent="0.2">
      <c r="A179" s="165" t="s">
        <v>386</v>
      </c>
      <c r="B179" s="244" t="s">
        <v>102</v>
      </c>
      <c r="C179" s="244" t="s">
        <v>183</v>
      </c>
      <c r="D179" s="243" t="s">
        <v>280</v>
      </c>
      <c r="E179" s="242">
        <v>1</v>
      </c>
      <c r="F179" s="158" t="s">
        <v>427</v>
      </c>
      <c r="G179" s="241"/>
      <c r="H179" s="241">
        <v>465.35</v>
      </c>
      <c r="I179" s="234">
        <f t="shared" si="4"/>
        <v>465.35</v>
      </c>
      <c r="J179" s="131"/>
      <c r="K179" s="131"/>
      <c r="L179" s="131"/>
      <c r="M179" s="131"/>
      <c r="N179" s="131"/>
      <c r="O179" s="131"/>
      <c r="P179" s="131"/>
      <c r="Q179" s="131"/>
      <c r="R179" s="149"/>
      <c r="S179" s="149"/>
      <c r="T179" s="149"/>
      <c r="U179" s="149"/>
      <c r="V179" s="149"/>
      <c r="W179" s="149"/>
      <c r="X179" s="149"/>
      <c r="Y179" s="149"/>
      <c r="Z179" s="149"/>
      <c r="AA179" s="149"/>
      <c r="AB179" s="149"/>
      <c r="AC179" s="149"/>
      <c r="AD179" s="149"/>
    </row>
    <row r="180" spans="1:30" x14ac:dyDescent="0.2">
      <c r="A180" s="165" t="s">
        <v>386</v>
      </c>
      <c r="B180" s="244" t="s">
        <v>102</v>
      </c>
      <c r="C180" s="244" t="s">
        <v>183</v>
      </c>
      <c r="D180" s="243" t="s">
        <v>280</v>
      </c>
      <c r="E180" s="242">
        <v>1</v>
      </c>
      <c r="F180" s="156" t="s">
        <v>986</v>
      </c>
      <c r="G180" s="241"/>
      <c r="H180" s="241">
        <v>465.35</v>
      </c>
      <c r="I180" s="234">
        <f t="shared" si="4"/>
        <v>465.35</v>
      </c>
      <c r="J180" s="131"/>
      <c r="K180" s="131"/>
      <c r="L180" s="131"/>
      <c r="M180" s="131"/>
      <c r="N180" s="131"/>
      <c r="O180" s="131"/>
      <c r="P180" s="131"/>
      <c r="Q180" s="131"/>
      <c r="R180" s="149"/>
      <c r="S180" s="149"/>
      <c r="T180" s="149"/>
      <c r="U180" s="149"/>
      <c r="V180" s="149"/>
      <c r="W180" s="149"/>
      <c r="X180" s="149"/>
      <c r="Y180" s="149"/>
      <c r="Z180" s="149"/>
      <c r="AA180" s="149"/>
      <c r="AB180" s="149"/>
      <c r="AC180" s="149"/>
      <c r="AD180" s="149"/>
    </row>
    <row r="181" spans="1:30" x14ac:dyDescent="0.2">
      <c r="A181" s="165" t="s">
        <v>386</v>
      </c>
      <c r="B181" s="244" t="s">
        <v>102</v>
      </c>
      <c r="C181" s="244" t="s">
        <v>183</v>
      </c>
      <c r="D181" s="243" t="s">
        <v>280</v>
      </c>
      <c r="E181" s="242">
        <v>1</v>
      </c>
      <c r="F181" s="158" t="s">
        <v>428</v>
      </c>
      <c r="G181" s="241"/>
      <c r="H181" s="241">
        <v>465.35</v>
      </c>
      <c r="I181" s="234">
        <f t="shared" si="4"/>
        <v>465.35</v>
      </c>
      <c r="J181" s="131"/>
      <c r="K181" s="131"/>
      <c r="L181" s="131"/>
      <c r="M181" s="131"/>
      <c r="N181" s="131"/>
      <c r="O181" s="131"/>
      <c r="P181" s="131"/>
      <c r="Q181" s="131"/>
      <c r="R181" s="149"/>
      <c r="S181" s="149"/>
      <c r="T181" s="149"/>
      <c r="U181" s="149"/>
      <c r="V181" s="149"/>
      <c r="W181" s="149"/>
      <c r="X181" s="149"/>
      <c r="Y181" s="149"/>
      <c r="Z181" s="149"/>
      <c r="AA181" s="149"/>
      <c r="AB181" s="149"/>
      <c r="AC181" s="149"/>
      <c r="AD181" s="149"/>
    </row>
    <row r="182" spans="1:30" x14ac:dyDescent="0.2">
      <c r="A182" s="165" t="s">
        <v>386</v>
      </c>
      <c r="B182" s="244" t="s">
        <v>102</v>
      </c>
      <c r="C182" s="244" t="s">
        <v>183</v>
      </c>
      <c r="D182" s="243" t="s">
        <v>280</v>
      </c>
      <c r="E182" s="242">
        <v>1</v>
      </c>
      <c r="F182" s="158" t="s">
        <v>429</v>
      </c>
      <c r="G182" s="241"/>
      <c r="H182" s="241">
        <v>465.35</v>
      </c>
      <c r="I182" s="234">
        <f t="shared" si="4"/>
        <v>465.35</v>
      </c>
      <c r="J182" s="131"/>
      <c r="K182" s="131"/>
      <c r="L182" s="131"/>
      <c r="M182" s="131"/>
      <c r="N182" s="131"/>
      <c r="O182" s="131"/>
      <c r="P182" s="131"/>
      <c r="Q182" s="131"/>
      <c r="R182" s="149"/>
      <c r="S182" s="149"/>
      <c r="T182" s="149"/>
      <c r="U182" s="149"/>
      <c r="V182" s="149"/>
      <c r="W182" s="149"/>
      <c r="X182" s="149"/>
      <c r="Y182" s="149"/>
      <c r="Z182" s="149"/>
      <c r="AA182" s="149"/>
      <c r="AB182" s="149"/>
      <c r="AC182" s="149"/>
      <c r="AD182" s="149"/>
    </row>
    <row r="183" spans="1:30" x14ac:dyDescent="0.2">
      <c r="A183" s="155" t="s">
        <v>385</v>
      </c>
      <c r="B183" s="244" t="s">
        <v>104</v>
      </c>
      <c r="C183" s="244" t="s">
        <v>183</v>
      </c>
      <c r="D183" s="243" t="s">
        <v>280</v>
      </c>
      <c r="E183" s="242">
        <v>1</v>
      </c>
      <c r="F183" s="158" t="s">
        <v>430</v>
      </c>
      <c r="G183" s="241"/>
      <c r="H183" s="241">
        <v>364.17</v>
      </c>
      <c r="I183" s="234">
        <f t="shared" si="4"/>
        <v>364.17</v>
      </c>
      <c r="J183" s="131"/>
      <c r="K183" s="131"/>
      <c r="L183" s="131"/>
      <c r="M183" s="131"/>
      <c r="N183" s="131"/>
      <c r="O183" s="131"/>
      <c r="P183" s="131"/>
      <c r="Q183" s="131"/>
      <c r="R183" s="149"/>
      <c r="S183" s="149"/>
      <c r="T183" s="149"/>
      <c r="U183" s="149"/>
      <c r="V183" s="149"/>
      <c r="W183" s="149"/>
      <c r="X183" s="149"/>
      <c r="Y183" s="149"/>
      <c r="Z183" s="149"/>
      <c r="AA183" s="149"/>
      <c r="AB183" s="149"/>
      <c r="AC183" s="149"/>
      <c r="AD183" s="149"/>
    </row>
    <row r="184" spans="1:30" x14ac:dyDescent="0.2">
      <c r="A184" s="155" t="s">
        <v>385</v>
      </c>
      <c r="B184" s="244" t="s">
        <v>104</v>
      </c>
      <c r="C184" s="244" t="s">
        <v>183</v>
      </c>
      <c r="D184" s="243" t="s">
        <v>280</v>
      </c>
      <c r="E184" s="242">
        <v>1</v>
      </c>
      <c r="F184" s="158" t="s">
        <v>431</v>
      </c>
      <c r="G184" s="241"/>
      <c r="H184" s="241">
        <v>364.17</v>
      </c>
      <c r="I184" s="234">
        <f t="shared" si="4"/>
        <v>364.17</v>
      </c>
      <c r="J184" s="131"/>
      <c r="K184" s="131"/>
      <c r="L184" s="131"/>
      <c r="M184" s="131"/>
      <c r="N184" s="131"/>
      <c r="O184" s="131"/>
      <c r="P184" s="131"/>
      <c r="Q184" s="131"/>
      <c r="R184" s="149"/>
      <c r="S184" s="149"/>
      <c r="T184" s="149"/>
      <c r="U184" s="149"/>
      <c r="V184" s="149"/>
      <c r="W184" s="149"/>
      <c r="X184" s="149"/>
      <c r="Y184" s="149"/>
      <c r="Z184" s="149"/>
      <c r="AA184" s="149"/>
      <c r="AB184" s="149"/>
      <c r="AC184" s="149"/>
      <c r="AD184" s="149"/>
    </row>
    <row r="185" spans="1:30" x14ac:dyDescent="0.2">
      <c r="A185" s="155" t="s">
        <v>385</v>
      </c>
      <c r="B185" s="244" t="s">
        <v>104</v>
      </c>
      <c r="C185" s="244" t="s">
        <v>183</v>
      </c>
      <c r="D185" s="243" t="s">
        <v>280</v>
      </c>
      <c r="E185" s="242">
        <v>1</v>
      </c>
      <c r="F185" s="158" t="s">
        <v>439</v>
      </c>
      <c r="G185" s="241"/>
      <c r="H185" s="241">
        <v>364.17</v>
      </c>
      <c r="I185" s="234">
        <f t="shared" si="4"/>
        <v>364.17</v>
      </c>
      <c r="J185" s="131"/>
      <c r="K185" s="131"/>
      <c r="L185" s="131"/>
      <c r="M185" s="131"/>
      <c r="N185" s="131"/>
      <c r="O185" s="131"/>
      <c r="P185" s="131"/>
      <c r="Q185" s="131"/>
      <c r="R185" s="149"/>
      <c r="S185" s="149"/>
      <c r="T185" s="149"/>
      <c r="U185" s="149"/>
      <c r="V185" s="149"/>
      <c r="W185" s="149"/>
      <c r="X185" s="149"/>
      <c r="Y185" s="149"/>
      <c r="Z185" s="149"/>
      <c r="AA185" s="149"/>
      <c r="AB185" s="149"/>
      <c r="AC185" s="149"/>
      <c r="AD185" s="149"/>
    </row>
    <row r="186" spans="1:30" x14ac:dyDescent="0.2">
      <c r="A186" s="190" t="s">
        <v>385</v>
      </c>
      <c r="B186" s="244" t="s">
        <v>104</v>
      </c>
      <c r="C186" s="244" t="s">
        <v>183</v>
      </c>
      <c r="D186" s="243" t="s">
        <v>280</v>
      </c>
      <c r="E186" s="242">
        <v>1</v>
      </c>
      <c r="F186" s="205" t="s">
        <v>1083</v>
      </c>
      <c r="G186" s="241"/>
      <c r="H186" s="241">
        <v>364.17</v>
      </c>
      <c r="I186" s="234">
        <f t="shared" si="4"/>
        <v>364.17</v>
      </c>
      <c r="J186" s="131"/>
      <c r="K186" s="131"/>
      <c r="L186" s="131"/>
      <c r="M186" s="131"/>
      <c r="N186" s="131"/>
      <c r="O186" s="131"/>
      <c r="P186" s="131"/>
      <c r="Q186" s="131"/>
      <c r="R186" s="149"/>
      <c r="S186" s="149"/>
      <c r="T186" s="149"/>
      <c r="U186" s="149"/>
      <c r="V186" s="149"/>
      <c r="W186" s="149"/>
      <c r="X186" s="149"/>
      <c r="Y186" s="149"/>
      <c r="Z186" s="149"/>
      <c r="AA186" s="149"/>
      <c r="AB186" s="149"/>
      <c r="AC186" s="149"/>
      <c r="AD186" s="149"/>
    </row>
    <row r="187" spans="1:30" x14ac:dyDescent="0.2">
      <c r="A187" s="162" t="s">
        <v>382</v>
      </c>
      <c r="B187" s="244" t="s">
        <v>94</v>
      </c>
      <c r="C187" s="244" t="s">
        <v>297</v>
      </c>
      <c r="D187" s="243" t="s">
        <v>280</v>
      </c>
      <c r="E187" s="242">
        <v>1</v>
      </c>
      <c r="F187" s="151" t="s">
        <v>440</v>
      </c>
      <c r="G187" s="249"/>
      <c r="H187" s="241">
        <v>1392.8</v>
      </c>
      <c r="I187" s="234">
        <f t="shared" si="4"/>
        <v>1392.8</v>
      </c>
      <c r="J187" s="131"/>
      <c r="K187" s="131"/>
      <c r="L187" s="131"/>
      <c r="M187" s="131"/>
      <c r="N187" s="131"/>
      <c r="O187" s="131"/>
      <c r="P187" s="131"/>
      <c r="Q187" s="131"/>
      <c r="R187" s="149"/>
      <c r="S187" s="149"/>
      <c r="T187" s="149"/>
      <c r="U187" s="149"/>
      <c r="V187" s="149"/>
      <c r="W187" s="149"/>
      <c r="X187" s="149"/>
      <c r="Y187" s="149"/>
      <c r="Z187" s="149"/>
      <c r="AA187" s="149"/>
      <c r="AB187" s="149"/>
      <c r="AC187" s="149"/>
      <c r="AD187" s="149"/>
    </row>
    <row r="188" spans="1:30" x14ac:dyDescent="0.2">
      <c r="A188" s="155" t="s">
        <v>404</v>
      </c>
      <c r="B188" s="244" t="s">
        <v>387</v>
      </c>
      <c r="C188" s="244" t="s">
        <v>297</v>
      </c>
      <c r="D188" s="243" t="s">
        <v>280</v>
      </c>
      <c r="E188" s="242">
        <v>1</v>
      </c>
      <c r="F188" s="188" t="s">
        <v>934</v>
      </c>
      <c r="G188" s="241"/>
      <c r="H188" s="241">
        <v>505.81</v>
      </c>
      <c r="I188" s="234">
        <f t="shared" si="4"/>
        <v>505.81</v>
      </c>
      <c r="J188" s="131"/>
      <c r="K188" s="131"/>
      <c r="L188" s="131"/>
      <c r="M188" s="131"/>
      <c r="N188" s="131"/>
      <c r="O188" s="131"/>
      <c r="P188" s="131"/>
      <c r="Q188" s="131"/>
      <c r="R188" s="149"/>
      <c r="S188" s="149"/>
      <c r="T188" s="149"/>
      <c r="U188" s="149"/>
      <c r="V188" s="149"/>
      <c r="W188" s="149"/>
      <c r="X188" s="149"/>
      <c r="Y188" s="149"/>
      <c r="Z188" s="149"/>
      <c r="AA188" s="149"/>
      <c r="AB188" s="149"/>
      <c r="AC188" s="149"/>
      <c r="AD188" s="149"/>
    </row>
    <row r="189" spans="1:30" x14ac:dyDescent="0.2">
      <c r="A189" s="155" t="s">
        <v>385</v>
      </c>
      <c r="B189" s="244" t="s">
        <v>104</v>
      </c>
      <c r="C189" s="244" t="s">
        <v>297</v>
      </c>
      <c r="D189" s="243" t="s">
        <v>280</v>
      </c>
      <c r="E189" s="242">
        <v>1</v>
      </c>
      <c r="F189" s="158" t="s">
        <v>1028</v>
      </c>
      <c r="G189" s="241"/>
      <c r="H189" s="241">
        <v>364.17</v>
      </c>
      <c r="I189" s="234">
        <f t="shared" si="4"/>
        <v>364.17</v>
      </c>
      <c r="J189" s="131"/>
      <c r="K189" s="131"/>
      <c r="L189" s="131"/>
      <c r="M189" s="131"/>
      <c r="N189" s="131"/>
      <c r="O189" s="131"/>
      <c r="P189" s="131"/>
      <c r="Q189" s="131"/>
      <c r="R189" s="149"/>
      <c r="S189" s="149"/>
      <c r="T189" s="149"/>
      <c r="U189" s="149"/>
      <c r="V189" s="149"/>
      <c r="W189" s="149"/>
      <c r="X189" s="149"/>
      <c r="Y189" s="149"/>
      <c r="Z189" s="149"/>
      <c r="AA189" s="149"/>
      <c r="AB189" s="149"/>
      <c r="AC189" s="149"/>
      <c r="AD189" s="149"/>
    </row>
    <row r="190" spans="1:30" x14ac:dyDescent="0.2">
      <c r="A190" s="155" t="s">
        <v>433</v>
      </c>
      <c r="B190" s="244" t="s">
        <v>94</v>
      </c>
      <c r="C190" s="244" t="s">
        <v>434</v>
      </c>
      <c r="D190" s="243" t="s">
        <v>280</v>
      </c>
      <c r="E190" s="242">
        <v>1</v>
      </c>
      <c r="F190" s="157" t="s">
        <v>435</v>
      </c>
      <c r="G190" s="241"/>
      <c r="H190" s="241">
        <v>1392.8</v>
      </c>
      <c r="I190" s="234">
        <f t="shared" si="4"/>
        <v>1392.8</v>
      </c>
      <c r="J190" s="131"/>
      <c r="K190" s="131"/>
      <c r="L190" s="131"/>
      <c r="M190" s="131"/>
      <c r="N190" s="131"/>
      <c r="O190" s="131"/>
      <c r="P190" s="131"/>
      <c r="Q190" s="131"/>
      <c r="R190" s="149"/>
      <c r="S190" s="149"/>
      <c r="T190" s="149"/>
      <c r="U190" s="149"/>
      <c r="V190" s="149"/>
      <c r="W190" s="149"/>
      <c r="X190" s="149"/>
      <c r="Y190" s="149"/>
      <c r="Z190" s="149"/>
      <c r="AA190" s="149"/>
      <c r="AB190" s="149"/>
      <c r="AC190" s="149"/>
      <c r="AD190" s="149"/>
    </row>
    <row r="191" spans="1:30" x14ac:dyDescent="0.2">
      <c r="A191" s="155" t="s">
        <v>383</v>
      </c>
      <c r="B191" s="244" t="s">
        <v>388</v>
      </c>
      <c r="C191" s="244" t="s">
        <v>434</v>
      </c>
      <c r="D191" s="243" t="s">
        <v>280</v>
      </c>
      <c r="E191" s="242">
        <v>1</v>
      </c>
      <c r="F191" s="158" t="s">
        <v>436</v>
      </c>
      <c r="G191" s="241"/>
      <c r="H191" s="241">
        <v>849.76</v>
      </c>
      <c r="I191" s="234">
        <f t="shared" si="4"/>
        <v>849.76</v>
      </c>
      <c r="J191" s="131"/>
      <c r="K191" s="131"/>
      <c r="L191" s="131"/>
      <c r="M191" s="131"/>
      <c r="N191" s="131"/>
      <c r="O191" s="131"/>
      <c r="P191" s="131"/>
      <c r="Q191" s="131"/>
      <c r="R191" s="149"/>
      <c r="S191" s="149"/>
      <c r="T191" s="149"/>
      <c r="U191" s="149"/>
      <c r="V191" s="149"/>
      <c r="W191" s="149"/>
      <c r="X191" s="149"/>
      <c r="Y191" s="149"/>
      <c r="Z191" s="149"/>
      <c r="AA191" s="149"/>
      <c r="AB191" s="149"/>
      <c r="AC191" s="149"/>
      <c r="AD191" s="149"/>
    </row>
    <row r="192" spans="1:30" x14ac:dyDescent="0.2">
      <c r="A192" s="155" t="s">
        <v>441</v>
      </c>
      <c r="B192" s="244" t="s">
        <v>94</v>
      </c>
      <c r="C192" s="174" t="s">
        <v>443</v>
      </c>
      <c r="D192" s="243" t="s">
        <v>280</v>
      </c>
      <c r="E192" s="242">
        <v>1</v>
      </c>
      <c r="F192" s="156" t="s">
        <v>444</v>
      </c>
      <c r="G192" s="241"/>
      <c r="H192" s="241">
        <v>1392.8</v>
      </c>
      <c r="I192" s="234">
        <f t="shared" si="4"/>
        <v>1392.8</v>
      </c>
      <c r="J192" s="131"/>
      <c r="K192" s="131"/>
      <c r="L192" s="131"/>
      <c r="M192" s="131"/>
      <c r="N192" s="131"/>
      <c r="O192" s="131"/>
      <c r="P192" s="131"/>
      <c r="Q192" s="131"/>
      <c r="R192" s="149"/>
      <c r="S192" s="149"/>
      <c r="T192" s="149"/>
      <c r="U192" s="149"/>
      <c r="V192" s="149"/>
      <c r="W192" s="149"/>
      <c r="X192" s="149"/>
      <c r="Y192" s="149"/>
      <c r="Z192" s="149"/>
      <c r="AA192" s="149"/>
      <c r="AB192" s="149"/>
      <c r="AC192" s="149"/>
      <c r="AD192" s="149"/>
    </row>
    <row r="193" spans="1:30" x14ac:dyDescent="0.2">
      <c r="A193" s="155" t="s">
        <v>383</v>
      </c>
      <c r="B193" s="244" t="s">
        <v>388</v>
      </c>
      <c r="C193" s="174" t="s">
        <v>443</v>
      </c>
      <c r="D193" s="243" t="s">
        <v>280</v>
      </c>
      <c r="E193" s="242">
        <v>1</v>
      </c>
      <c r="F193" s="158" t="s">
        <v>448</v>
      </c>
      <c r="G193" s="241"/>
      <c r="H193" s="241">
        <v>849.76</v>
      </c>
      <c r="I193" s="234">
        <f t="shared" si="4"/>
        <v>849.76</v>
      </c>
      <c r="J193" s="131"/>
      <c r="K193" s="131"/>
      <c r="L193" s="131"/>
      <c r="M193" s="131"/>
      <c r="N193" s="131"/>
      <c r="O193" s="131"/>
      <c r="P193" s="131"/>
      <c r="Q193" s="131"/>
      <c r="R193" s="149"/>
      <c r="S193" s="149"/>
      <c r="T193" s="149"/>
      <c r="U193" s="149"/>
      <c r="V193" s="149"/>
      <c r="W193" s="149"/>
      <c r="X193" s="149"/>
      <c r="Y193" s="149"/>
      <c r="Z193" s="149"/>
      <c r="AA193" s="149"/>
      <c r="AB193" s="149"/>
      <c r="AC193" s="149"/>
      <c r="AD193" s="149"/>
    </row>
    <row r="194" spans="1:30" x14ac:dyDescent="0.2">
      <c r="A194" s="155" t="s">
        <v>386</v>
      </c>
      <c r="B194" s="244" t="s">
        <v>102</v>
      </c>
      <c r="C194" s="174" t="s">
        <v>443</v>
      </c>
      <c r="D194" s="243" t="s">
        <v>280</v>
      </c>
      <c r="E194" s="242">
        <v>1</v>
      </c>
      <c r="F194" s="164" t="s">
        <v>446</v>
      </c>
      <c r="G194" s="241"/>
      <c r="H194" s="241">
        <v>465.35</v>
      </c>
      <c r="I194" s="234">
        <f t="shared" si="4"/>
        <v>465.35</v>
      </c>
      <c r="J194" s="131"/>
      <c r="K194" s="131"/>
      <c r="L194" s="131"/>
      <c r="M194" s="131"/>
      <c r="N194" s="131"/>
      <c r="O194" s="131"/>
      <c r="P194" s="131"/>
      <c r="Q194" s="131"/>
      <c r="R194" s="149"/>
      <c r="S194" s="149"/>
      <c r="T194" s="149"/>
      <c r="U194" s="149"/>
      <c r="V194" s="149"/>
      <c r="W194" s="149"/>
      <c r="X194" s="149"/>
      <c r="Y194" s="149"/>
      <c r="Z194" s="149"/>
      <c r="AA194" s="149"/>
      <c r="AB194" s="149"/>
      <c r="AC194" s="149"/>
      <c r="AD194" s="149"/>
    </row>
    <row r="195" spans="1:30" x14ac:dyDescent="0.2">
      <c r="A195" s="155" t="s">
        <v>442</v>
      </c>
      <c r="B195" s="244" t="s">
        <v>94</v>
      </c>
      <c r="C195" s="174" t="s">
        <v>443</v>
      </c>
      <c r="D195" s="243" t="s">
        <v>280</v>
      </c>
      <c r="E195" s="242">
        <v>1</v>
      </c>
      <c r="F195" s="222" t="s">
        <v>357</v>
      </c>
      <c r="G195" s="241"/>
      <c r="H195" s="241">
        <v>1392.8</v>
      </c>
      <c r="I195" s="234">
        <f t="shared" si="4"/>
        <v>1392.8</v>
      </c>
      <c r="J195" s="131"/>
      <c r="K195" s="131"/>
      <c r="L195" s="131"/>
      <c r="M195" s="131"/>
      <c r="N195" s="131"/>
      <c r="O195" s="131"/>
      <c r="P195" s="131"/>
      <c r="Q195" s="131"/>
      <c r="R195" s="149"/>
      <c r="S195" s="149"/>
      <c r="T195" s="149"/>
      <c r="U195" s="149"/>
      <c r="V195" s="149"/>
      <c r="W195" s="149"/>
      <c r="X195" s="149"/>
      <c r="Y195" s="149"/>
      <c r="Z195" s="149"/>
      <c r="AA195" s="149"/>
      <c r="AB195" s="149"/>
      <c r="AC195" s="149"/>
      <c r="AD195" s="149"/>
    </row>
    <row r="196" spans="1:30" x14ac:dyDescent="0.2">
      <c r="A196" s="155" t="s">
        <v>404</v>
      </c>
      <c r="B196" s="244" t="s">
        <v>387</v>
      </c>
      <c r="C196" s="184" t="s">
        <v>443</v>
      </c>
      <c r="D196" s="243" t="s">
        <v>280</v>
      </c>
      <c r="E196" s="242">
        <v>1</v>
      </c>
      <c r="F196" s="158" t="s">
        <v>1027</v>
      </c>
      <c r="G196" s="241"/>
      <c r="H196" s="241">
        <v>505.81</v>
      </c>
      <c r="I196" s="234">
        <f t="shared" si="4"/>
        <v>505.81</v>
      </c>
      <c r="J196" s="131"/>
      <c r="K196" s="131"/>
      <c r="L196" s="131"/>
      <c r="M196" s="131"/>
      <c r="N196" s="131"/>
      <c r="O196" s="131"/>
      <c r="P196" s="131"/>
      <c r="Q196" s="131"/>
      <c r="R196" s="149"/>
      <c r="S196" s="149"/>
      <c r="T196" s="149"/>
      <c r="U196" s="149"/>
      <c r="V196" s="149"/>
      <c r="W196" s="149"/>
      <c r="X196" s="149"/>
      <c r="Y196" s="149"/>
      <c r="Z196" s="149"/>
      <c r="AA196" s="149"/>
      <c r="AB196" s="149"/>
      <c r="AC196" s="149"/>
      <c r="AD196" s="149"/>
    </row>
    <row r="197" spans="1:30" x14ac:dyDescent="0.2">
      <c r="A197" s="155" t="s">
        <v>404</v>
      </c>
      <c r="B197" s="244" t="s">
        <v>387</v>
      </c>
      <c r="C197" s="174" t="s">
        <v>451</v>
      </c>
      <c r="D197" s="243" t="s">
        <v>280</v>
      </c>
      <c r="E197" s="242">
        <v>1</v>
      </c>
      <c r="F197" s="158" t="s">
        <v>452</v>
      </c>
      <c r="G197" s="241"/>
      <c r="H197" s="241">
        <v>505.81</v>
      </c>
      <c r="I197" s="234">
        <f t="shared" si="4"/>
        <v>505.81</v>
      </c>
      <c r="J197" s="131"/>
      <c r="K197" s="131"/>
      <c r="L197" s="131"/>
      <c r="M197" s="131"/>
      <c r="N197" s="131"/>
      <c r="O197" s="131"/>
      <c r="P197" s="131"/>
      <c r="Q197" s="131"/>
      <c r="R197" s="149"/>
      <c r="S197" s="149"/>
      <c r="T197" s="149"/>
      <c r="U197" s="149"/>
      <c r="V197" s="149"/>
      <c r="W197" s="149"/>
      <c r="X197" s="149"/>
      <c r="Y197" s="149"/>
      <c r="Z197" s="149"/>
      <c r="AA197" s="149"/>
      <c r="AB197" s="149"/>
      <c r="AC197" s="149"/>
      <c r="AD197" s="149"/>
    </row>
    <row r="198" spans="1:30" x14ac:dyDescent="0.2">
      <c r="A198" s="155" t="s">
        <v>383</v>
      </c>
      <c r="B198" s="244" t="s">
        <v>388</v>
      </c>
      <c r="C198" s="174" t="s">
        <v>451</v>
      </c>
      <c r="D198" s="243" t="s">
        <v>280</v>
      </c>
      <c r="E198" s="242">
        <v>1</v>
      </c>
      <c r="F198" s="185" t="s">
        <v>453</v>
      </c>
      <c r="G198" s="241"/>
      <c r="H198" s="241">
        <v>849.76</v>
      </c>
      <c r="I198" s="234">
        <f t="shared" si="4"/>
        <v>849.76</v>
      </c>
      <c r="J198" s="131"/>
      <c r="K198" s="131"/>
      <c r="L198" s="131"/>
      <c r="M198" s="131"/>
      <c r="N198" s="131"/>
      <c r="O198" s="131"/>
      <c r="P198" s="131"/>
      <c r="Q198" s="131"/>
      <c r="R198" s="149"/>
      <c r="S198" s="149"/>
      <c r="T198" s="149"/>
      <c r="U198" s="149"/>
      <c r="V198" s="149"/>
      <c r="W198" s="149"/>
      <c r="X198" s="149"/>
      <c r="Y198" s="149"/>
      <c r="Z198" s="149"/>
      <c r="AA198" s="149"/>
      <c r="AB198" s="149"/>
      <c r="AC198" s="149"/>
      <c r="AD198" s="149"/>
    </row>
    <row r="199" spans="1:30" x14ac:dyDescent="0.2">
      <c r="A199" s="155" t="s">
        <v>383</v>
      </c>
      <c r="B199" s="244" t="s">
        <v>388</v>
      </c>
      <c r="C199" s="174" t="s">
        <v>451</v>
      </c>
      <c r="D199" s="243" t="s">
        <v>280</v>
      </c>
      <c r="E199" s="242">
        <v>1</v>
      </c>
      <c r="F199" s="185" t="s">
        <v>454</v>
      </c>
      <c r="G199" s="241"/>
      <c r="H199" s="241">
        <v>849.76</v>
      </c>
      <c r="I199" s="234">
        <f t="shared" si="4"/>
        <v>849.76</v>
      </c>
      <c r="J199" s="131"/>
      <c r="K199" s="131"/>
      <c r="L199" s="131"/>
      <c r="M199" s="131"/>
      <c r="N199" s="131"/>
      <c r="O199" s="131"/>
      <c r="P199" s="131"/>
      <c r="Q199" s="131"/>
      <c r="R199" s="149"/>
      <c r="S199" s="149"/>
      <c r="T199" s="149"/>
      <c r="U199" s="149"/>
      <c r="V199" s="149"/>
      <c r="W199" s="149"/>
      <c r="X199" s="149"/>
      <c r="Y199" s="149"/>
      <c r="Z199" s="149"/>
      <c r="AA199" s="149"/>
      <c r="AB199" s="149"/>
      <c r="AC199" s="149"/>
      <c r="AD199" s="149"/>
    </row>
    <row r="200" spans="1:30" x14ac:dyDescent="0.2">
      <c r="A200" s="155" t="s">
        <v>383</v>
      </c>
      <c r="B200" s="244" t="s">
        <v>388</v>
      </c>
      <c r="C200" s="174" t="s">
        <v>451</v>
      </c>
      <c r="D200" s="243" t="s">
        <v>280</v>
      </c>
      <c r="E200" s="242">
        <v>1</v>
      </c>
      <c r="F200" s="185" t="s">
        <v>964</v>
      </c>
      <c r="G200" s="241"/>
      <c r="H200" s="241">
        <v>849.76</v>
      </c>
      <c r="I200" s="234">
        <f t="shared" ref="I200:I263" si="5">SUM(G200:H200)</f>
        <v>849.76</v>
      </c>
      <c r="J200" s="131"/>
      <c r="K200" s="131"/>
      <c r="L200" s="131"/>
      <c r="M200" s="131"/>
      <c r="N200" s="131"/>
      <c r="O200" s="131"/>
      <c r="P200" s="131"/>
      <c r="Q200" s="131"/>
      <c r="R200" s="149"/>
      <c r="S200" s="149"/>
      <c r="T200" s="149"/>
      <c r="U200" s="149"/>
      <c r="V200" s="149"/>
      <c r="W200" s="149"/>
      <c r="X200" s="149"/>
      <c r="Y200" s="149"/>
      <c r="Z200" s="149"/>
      <c r="AA200" s="149"/>
      <c r="AB200" s="149"/>
      <c r="AC200" s="149"/>
      <c r="AD200" s="149"/>
    </row>
    <row r="201" spans="1:30" x14ac:dyDescent="0.2">
      <c r="A201" s="155" t="s">
        <v>404</v>
      </c>
      <c r="B201" s="244" t="s">
        <v>387</v>
      </c>
      <c r="C201" s="174" t="s">
        <v>451</v>
      </c>
      <c r="D201" s="243" t="s">
        <v>280</v>
      </c>
      <c r="E201" s="242">
        <v>1</v>
      </c>
      <c r="F201" s="185" t="s">
        <v>455</v>
      </c>
      <c r="G201" s="241"/>
      <c r="H201" s="241">
        <v>505.81</v>
      </c>
      <c r="I201" s="234">
        <f t="shared" si="5"/>
        <v>505.81</v>
      </c>
      <c r="J201" s="131"/>
      <c r="K201" s="131"/>
      <c r="L201" s="131"/>
      <c r="M201" s="131"/>
      <c r="N201" s="131"/>
      <c r="O201" s="131"/>
      <c r="P201" s="131"/>
      <c r="Q201" s="131"/>
      <c r="R201" s="149"/>
      <c r="S201" s="149"/>
      <c r="T201" s="149"/>
      <c r="U201" s="149"/>
      <c r="V201" s="149"/>
      <c r="W201" s="149"/>
      <c r="X201" s="149"/>
      <c r="Y201" s="149"/>
      <c r="Z201" s="149"/>
      <c r="AA201" s="149"/>
      <c r="AB201" s="149"/>
      <c r="AC201" s="149"/>
      <c r="AD201" s="149"/>
    </row>
    <row r="202" spans="1:30" x14ac:dyDescent="0.2">
      <c r="A202" s="155" t="s">
        <v>404</v>
      </c>
      <c r="B202" s="244" t="s">
        <v>387</v>
      </c>
      <c r="C202" s="174" t="s">
        <v>451</v>
      </c>
      <c r="D202" s="243" t="s">
        <v>280</v>
      </c>
      <c r="E202" s="242">
        <v>1</v>
      </c>
      <c r="F202" s="185" t="s">
        <v>1082</v>
      </c>
      <c r="G202" s="241"/>
      <c r="H202" s="241">
        <v>505.81</v>
      </c>
      <c r="I202" s="234">
        <f t="shared" si="5"/>
        <v>505.81</v>
      </c>
      <c r="J202" s="131"/>
      <c r="K202" s="131"/>
      <c r="L202" s="131"/>
      <c r="M202" s="131"/>
      <c r="N202" s="131"/>
      <c r="O202" s="131"/>
      <c r="P202" s="131"/>
      <c r="Q202" s="131"/>
      <c r="R202" s="149"/>
      <c r="S202" s="149"/>
      <c r="T202" s="149"/>
      <c r="U202" s="149"/>
      <c r="V202" s="149"/>
      <c r="W202" s="149"/>
      <c r="X202" s="149"/>
      <c r="Y202" s="149"/>
      <c r="Z202" s="149"/>
      <c r="AA202" s="149"/>
      <c r="AB202" s="149"/>
      <c r="AC202" s="149"/>
      <c r="AD202" s="149"/>
    </row>
    <row r="203" spans="1:30" x14ac:dyDescent="0.2">
      <c r="A203" s="155" t="s">
        <v>449</v>
      </c>
      <c r="B203" s="244" t="s">
        <v>94</v>
      </c>
      <c r="C203" s="174" t="s">
        <v>451</v>
      </c>
      <c r="D203" s="243" t="s">
        <v>280</v>
      </c>
      <c r="E203" s="242">
        <v>1</v>
      </c>
      <c r="F203" s="158" t="s">
        <v>963</v>
      </c>
      <c r="G203" s="241"/>
      <c r="H203" s="241">
        <v>1392.8</v>
      </c>
      <c r="I203" s="234">
        <f t="shared" si="5"/>
        <v>1392.8</v>
      </c>
      <c r="J203" s="131"/>
      <c r="K203" s="131"/>
      <c r="L203" s="131"/>
      <c r="M203" s="131"/>
      <c r="N203" s="131"/>
      <c r="O203" s="131"/>
      <c r="P203" s="131"/>
      <c r="Q203" s="131"/>
      <c r="R203" s="149"/>
      <c r="S203" s="149"/>
      <c r="T203" s="149"/>
      <c r="U203" s="149"/>
      <c r="V203" s="149"/>
      <c r="W203" s="149"/>
      <c r="X203" s="149"/>
      <c r="Y203" s="149"/>
      <c r="Z203" s="149"/>
      <c r="AA203" s="149"/>
      <c r="AB203" s="149"/>
      <c r="AC203" s="149"/>
      <c r="AD203" s="149"/>
    </row>
    <row r="204" spans="1:30" x14ac:dyDescent="0.2">
      <c r="A204" s="155" t="s">
        <v>383</v>
      </c>
      <c r="B204" s="244" t="s">
        <v>388</v>
      </c>
      <c r="C204" s="174" t="s">
        <v>451</v>
      </c>
      <c r="D204" s="243" t="s">
        <v>280</v>
      </c>
      <c r="E204" s="242">
        <v>1</v>
      </c>
      <c r="F204" s="185" t="s">
        <v>456</v>
      </c>
      <c r="G204" s="241"/>
      <c r="H204" s="241">
        <v>849.76</v>
      </c>
      <c r="I204" s="234">
        <f t="shared" si="5"/>
        <v>849.76</v>
      </c>
      <c r="J204" s="131"/>
      <c r="K204" s="131"/>
      <c r="L204" s="131"/>
      <c r="M204" s="131"/>
      <c r="N204" s="131"/>
      <c r="O204" s="131"/>
      <c r="P204" s="131"/>
      <c r="Q204" s="131"/>
      <c r="R204" s="149"/>
      <c r="S204" s="149"/>
      <c r="T204" s="149"/>
      <c r="U204" s="149"/>
      <c r="V204" s="149"/>
      <c r="W204" s="149"/>
      <c r="X204" s="149"/>
      <c r="Y204" s="149"/>
      <c r="Z204" s="149"/>
      <c r="AA204" s="149"/>
      <c r="AB204" s="149"/>
      <c r="AC204" s="149"/>
      <c r="AD204" s="149"/>
    </row>
    <row r="205" spans="1:30" x14ac:dyDescent="0.2">
      <c r="A205" s="155" t="s">
        <v>404</v>
      </c>
      <c r="B205" s="244" t="s">
        <v>387</v>
      </c>
      <c r="C205" s="174" t="s">
        <v>451</v>
      </c>
      <c r="D205" s="243" t="s">
        <v>280</v>
      </c>
      <c r="E205" s="242">
        <v>1</v>
      </c>
      <c r="F205" s="185" t="s">
        <v>457</v>
      </c>
      <c r="G205" s="241"/>
      <c r="H205" s="241">
        <v>505.81</v>
      </c>
      <c r="I205" s="234">
        <f t="shared" si="5"/>
        <v>505.81</v>
      </c>
      <c r="J205" s="131"/>
      <c r="K205" s="131"/>
      <c r="L205" s="131"/>
      <c r="M205" s="131"/>
      <c r="N205" s="131"/>
      <c r="O205" s="131"/>
      <c r="P205" s="131"/>
      <c r="Q205" s="131"/>
      <c r="R205" s="149"/>
      <c r="S205" s="149"/>
      <c r="T205" s="149"/>
      <c r="U205" s="149"/>
      <c r="V205" s="149"/>
      <c r="W205" s="149"/>
      <c r="X205" s="149"/>
      <c r="Y205" s="149"/>
      <c r="Z205" s="149"/>
      <c r="AA205" s="149"/>
      <c r="AB205" s="149"/>
      <c r="AC205" s="149"/>
      <c r="AD205" s="149"/>
    </row>
    <row r="206" spans="1:30" x14ac:dyDescent="0.2">
      <c r="A206" s="155" t="s">
        <v>404</v>
      </c>
      <c r="B206" s="244" t="s">
        <v>387</v>
      </c>
      <c r="C206" s="174" t="s">
        <v>451</v>
      </c>
      <c r="D206" s="243" t="s">
        <v>280</v>
      </c>
      <c r="E206" s="242">
        <v>1</v>
      </c>
      <c r="F206" s="158" t="s">
        <v>1016</v>
      </c>
      <c r="G206" s="241"/>
      <c r="H206" s="241">
        <v>505.81</v>
      </c>
      <c r="I206" s="234">
        <f t="shared" si="5"/>
        <v>505.81</v>
      </c>
      <c r="J206" s="131"/>
      <c r="K206" s="131"/>
      <c r="L206" s="131"/>
      <c r="M206" s="131"/>
      <c r="N206" s="131"/>
      <c r="O206" s="131"/>
      <c r="P206" s="131"/>
      <c r="Q206" s="131"/>
      <c r="R206" s="149"/>
      <c r="S206" s="149"/>
      <c r="T206" s="149"/>
      <c r="U206" s="149"/>
      <c r="V206" s="149"/>
      <c r="W206" s="149"/>
      <c r="X206" s="149"/>
      <c r="Y206" s="149"/>
      <c r="Z206" s="149"/>
      <c r="AA206" s="149"/>
      <c r="AB206" s="149"/>
      <c r="AC206" s="149"/>
      <c r="AD206" s="149"/>
    </row>
    <row r="207" spans="1:30" x14ac:dyDescent="0.2">
      <c r="A207" s="155" t="s">
        <v>386</v>
      </c>
      <c r="B207" s="244" t="s">
        <v>102</v>
      </c>
      <c r="C207" s="174" t="s">
        <v>451</v>
      </c>
      <c r="D207" s="243" t="s">
        <v>280</v>
      </c>
      <c r="E207" s="242">
        <v>1</v>
      </c>
      <c r="F207" s="186" t="s">
        <v>952</v>
      </c>
      <c r="G207" s="241"/>
      <c r="H207" s="241">
        <v>465.35</v>
      </c>
      <c r="I207" s="234">
        <f t="shared" si="5"/>
        <v>465.35</v>
      </c>
      <c r="J207" s="131"/>
      <c r="K207" s="131"/>
      <c r="L207" s="131"/>
      <c r="M207" s="131"/>
      <c r="N207" s="131"/>
      <c r="O207" s="131"/>
      <c r="P207" s="131"/>
      <c r="Q207" s="131"/>
      <c r="R207" s="149"/>
      <c r="S207" s="149"/>
      <c r="T207" s="149"/>
      <c r="U207" s="149"/>
      <c r="V207" s="149"/>
      <c r="W207" s="149"/>
      <c r="X207" s="149"/>
      <c r="Y207" s="149"/>
      <c r="Z207" s="149"/>
      <c r="AA207" s="149"/>
      <c r="AB207" s="149"/>
      <c r="AC207" s="149"/>
      <c r="AD207" s="149"/>
    </row>
    <row r="208" spans="1:30" x14ac:dyDescent="0.2">
      <c r="A208" s="155" t="s">
        <v>450</v>
      </c>
      <c r="B208" s="244" t="s">
        <v>94</v>
      </c>
      <c r="C208" s="174" t="s">
        <v>451</v>
      </c>
      <c r="D208" s="243" t="s">
        <v>280</v>
      </c>
      <c r="E208" s="242">
        <v>1</v>
      </c>
      <c r="F208" s="158" t="s">
        <v>459</v>
      </c>
      <c r="G208" s="241"/>
      <c r="H208" s="241">
        <v>1392.8</v>
      </c>
      <c r="I208" s="234">
        <f t="shared" si="5"/>
        <v>1392.8</v>
      </c>
      <c r="J208" s="131"/>
      <c r="K208" s="131"/>
      <c r="L208" s="131"/>
      <c r="M208" s="131"/>
      <c r="N208" s="131"/>
      <c r="O208" s="131"/>
      <c r="P208" s="131"/>
      <c r="Q208" s="131"/>
      <c r="R208" s="149"/>
      <c r="S208" s="149"/>
      <c r="T208" s="149"/>
      <c r="U208" s="149"/>
      <c r="V208" s="149"/>
      <c r="W208" s="149"/>
      <c r="X208" s="149"/>
      <c r="Y208" s="149"/>
      <c r="Z208" s="149"/>
      <c r="AA208" s="149"/>
      <c r="AB208" s="149"/>
      <c r="AC208" s="149"/>
      <c r="AD208" s="149"/>
    </row>
    <row r="209" spans="1:30" x14ac:dyDescent="0.2">
      <c r="A209" s="155" t="s">
        <v>383</v>
      </c>
      <c r="B209" s="244" t="s">
        <v>388</v>
      </c>
      <c r="C209" s="174" t="s">
        <v>451</v>
      </c>
      <c r="D209" s="243" t="s">
        <v>280</v>
      </c>
      <c r="E209" s="242">
        <v>1</v>
      </c>
      <c r="F209" s="186" t="s">
        <v>460</v>
      </c>
      <c r="G209" s="241"/>
      <c r="H209" s="241">
        <v>849.76</v>
      </c>
      <c r="I209" s="234">
        <f t="shared" si="5"/>
        <v>849.76</v>
      </c>
      <c r="J209" s="131"/>
      <c r="K209" s="131"/>
      <c r="L209" s="131"/>
      <c r="M209" s="131"/>
      <c r="N209" s="131"/>
      <c r="O209" s="131"/>
      <c r="P209" s="131"/>
      <c r="Q209" s="131"/>
      <c r="R209" s="149"/>
      <c r="S209" s="149"/>
      <c r="T209" s="149"/>
      <c r="U209" s="149"/>
      <c r="V209" s="149"/>
      <c r="W209" s="149"/>
      <c r="X209" s="149"/>
      <c r="Y209" s="149"/>
      <c r="Z209" s="149"/>
      <c r="AA209" s="149"/>
      <c r="AB209" s="149"/>
      <c r="AC209" s="149"/>
      <c r="AD209" s="149"/>
    </row>
    <row r="210" spans="1:30" x14ac:dyDescent="0.2">
      <c r="A210" s="155" t="s">
        <v>404</v>
      </c>
      <c r="B210" s="244" t="s">
        <v>387</v>
      </c>
      <c r="C210" s="174" t="s">
        <v>451</v>
      </c>
      <c r="D210" s="243" t="s">
        <v>280</v>
      </c>
      <c r="E210" s="242">
        <v>1</v>
      </c>
      <c r="F210" s="186" t="s">
        <v>461</v>
      </c>
      <c r="G210" s="241"/>
      <c r="H210" s="241">
        <v>505.81</v>
      </c>
      <c r="I210" s="234">
        <f t="shared" si="5"/>
        <v>505.81</v>
      </c>
      <c r="J210" s="131"/>
      <c r="K210" s="131"/>
      <c r="L210" s="131"/>
      <c r="M210" s="131"/>
      <c r="N210" s="131"/>
      <c r="O210" s="131"/>
      <c r="P210" s="131"/>
      <c r="Q210" s="131"/>
      <c r="R210" s="149"/>
      <c r="S210" s="149"/>
      <c r="T210" s="149"/>
      <c r="U210" s="149"/>
      <c r="V210" s="149"/>
      <c r="W210" s="149"/>
      <c r="X210" s="149"/>
      <c r="Y210" s="149"/>
      <c r="Z210" s="149"/>
      <c r="AA210" s="149"/>
      <c r="AB210" s="149"/>
      <c r="AC210" s="149"/>
      <c r="AD210" s="149"/>
    </row>
    <row r="211" spans="1:30" x14ac:dyDescent="0.2">
      <c r="A211" s="155" t="s">
        <v>386</v>
      </c>
      <c r="B211" s="244" t="s">
        <v>102</v>
      </c>
      <c r="C211" s="174" t="s">
        <v>451</v>
      </c>
      <c r="D211" s="243" t="s">
        <v>280</v>
      </c>
      <c r="E211" s="242">
        <v>1</v>
      </c>
      <c r="F211" s="158" t="s">
        <v>462</v>
      </c>
      <c r="G211" s="241"/>
      <c r="H211" s="241">
        <v>465.35</v>
      </c>
      <c r="I211" s="234">
        <f t="shared" si="5"/>
        <v>465.35</v>
      </c>
      <c r="J211" s="131"/>
      <c r="K211" s="131"/>
      <c r="L211" s="131"/>
      <c r="M211" s="131"/>
      <c r="N211" s="131"/>
      <c r="O211" s="131"/>
      <c r="P211" s="131"/>
      <c r="Q211" s="131"/>
      <c r="R211" s="149"/>
      <c r="S211" s="149"/>
      <c r="T211" s="149"/>
      <c r="U211" s="149"/>
      <c r="V211" s="149"/>
      <c r="W211" s="149"/>
      <c r="X211" s="149"/>
      <c r="Y211" s="149"/>
      <c r="Z211" s="149"/>
      <c r="AA211" s="149"/>
      <c r="AB211" s="149"/>
      <c r="AC211" s="149"/>
      <c r="AD211" s="149"/>
    </row>
    <row r="212" spans="1:30" x14ac:dyDescent="0.2">
      <c r="A212" s="155" t="s">
        <v>386</v>
      </c>
      <c r="B212" s="244" t="s">
        <v>102</v>
      </c>
      <c r="C212" s="174" t="s">
        <v>451</v>
      </c>
      <c r="D212" s="243" t="s">
        <v>280</v>
      </c>
      <c r="E212" s="242">
        <v>1</v>
      </c>
      <c r="F212" s="185" t="s">
        <v>463</v>
      </c>
      <c r="G212" s="241"/>
      <c r="H212" s="241">
        <v>465.35</v>
      </c>
      <c r="I212" s="234">
        <f t="shared" si="5"/>
        <v>465.35</v>
      </c>
      <c r="J212" s="131"/>
      <c r="K212" s="131"/>
      <c r="L212" s="131"/>
      <c r="M212" s="131"/>
      <c r="N212" s="131"/>
      <c r="O212" s="131"/>
      <c r="P212" s="131"/>
      <c r="Q212" s="131"/>
      <c r="R212" s="149"/>
      <c r="S212" s="149"/>
      <c r="T212" s="149"/>
      <c r="U212" s="149"/>
      <c r="V212" s="149"/>
      <c r="W212" s="149"/>
      <c r="X212" s="149"/>
      <c r="Y212" s="149"/>
      <c r="Z212" s="149"/>
      <c r="AA212" s="149"/>
      <c r="AB212" s="149"/>
      <c r="AC212" s="149"/>
      <c r="AD212" s="149"/>
    </row>
    <row r="213" spans="1:30" x14ac:dyDescent="0.2">
      <c r="A213" s="155" t="s">
        <v>386</v>
      </c>
      <c r="B213" s="244" t="s">
        <v>102</v>
      </c>
      <c r="C213" s="174" t="s">
        <v>451</v>
      </c>
      <c r="D213" s="243" t="s">
        <v>280</v>
      </c>
      <c r="E213" s="242">
        <v>1</v>
      </c>
      <c r="F213" s="185" t="s">
        <v>464</v>
      </c>
      <c r="G213" s="241"/>
      <c r="H213" s="241">
        <v>465.35</v>
      </c>
      <c r="I213" s="234">
        <f t="shared" si="5"/>
        <v>465.35</v>
      </c>
      <c r="J213" s="131"/>
      <c r="K213" s="131"/>
      <c r="L213" s="131"/>
      <c r="M213" s="131"/>
      <c r="N213" s="131"/>
      <c r="O213" s="131"/>
      <c r="P213" s="131"/>
      <c r="Q213" s="131"/>
      <c r="R213" s="149"/>
      <c r="S213" s="149"/>
      <c r="T213" s="149"/>
      <c r="U213" s="149"/>
      <c r="V213" s="149"/>
      <c r="W213" s="149"/>
      <c r="X213" s="149"/>
      <c r="Y213" s="149"/>
      <c r="Z213" s="149"/>
      <c r="AA213" s="149"/>
      <c r="AB213" s="149"/>
      <c r="AC213" s="149"/>
      <c r="AD213" s="149"/>
    </row>
    <row r="214" spans="1:30" x14ac:dyDescent="0.2">
      <c r="A214" s="155" t="s">
        <v>404</v>
      </c>
      <c r="B214" s="244" t="s">
        <v>387</v>
      </c>
      <c r="C214" s="174" t="s">
        <v>298</v>
      </c>
      <c r="D214" s="243" t="s">
        <v>280</v>
      </c>
      <c r="E214" s="242">
        <v>1</v>
      </c>
      <c r="F214" s="158" t="s">
        <v>467</v>
      </c>
      <c r="G214" s="241"/>
      <c r="H214" s="241">
        <v>505.81</v>
      </c>
      <c r="I214" s="234">
        <f t="shared" si="5"/>
        <v>505.81</v>
      </c>
      <c r="J214" s="131"/>
      <c r="K214" s="131"/>
      <c r="L214" s="131"/>
      <c r="M214" s="131"/>
      <c r="N214" s="131"/>
      <c r="O214" s="131"/>
      <c r="P214" s="131"/>
      <c r="Q214" s="131"/>
      <c r="R214" s="149"/>
      <c r="S214" s="149"/>
      <c r="T214" s="149"/>
      <c r="U214" s="149"/>
      <c r="V214" s="149"/>
      <c r="W214" s="149"/>
      <c r="X214" s="149"/>
      <c r="Y214" s="149"/>
      <c r="Z214" s="149"/>
      <c r="AA214" s="149"/>
      <c r="AB214" s="149"/>
      <c r="AC214" s="149"/>
      <c r="AD214" s="149"/>
    </row>
    <row r="215" spans="1:30" x14ac:dyDescent="0.2">
      <c r="A215" s="155" t="s">
        <v>465</v>
      </c>
      <c r="B215" s="244" t="s">
        <v>94</v>
      </c>
      <c r="C215" s="174" t="s">
        <v>298</v>
      </c>
      <c r="D215" s="243" t="s">
        <v>280</v>
      </c>
      <c r="E215" s="242">
        <v>1</v>
      </c>
      <c r="F215" s="151" t="s">
        <v>468</v>
      </c>
      <c r="G215" s="241"/>
      <c r="H215" s="241">
        <v>1392.8</v>
      </c>
      <c r="I215" s="234">
        <f t="shared" si="5"/>
        <v>1392.8</v>
      </c>
      <c r="J215" s="131"/>
      <c r="K215" s="131"/>
      <c r="L215" s="131"/>
      <c r="M215" s="131"/>
      <c r="N215" s="131"/>
      <c r="O215" s="131"/>
      <c r="P215" s="131"/>
      <c r="Q215" s="131"/>
      <c r="R215" s="149"/>
      <c r="S215" s="149"/>
      <c r="T215" s="149"/>
      <c r="U215" s="149"/>
      <c r="V215" s="149"/>
      <c r="W215" s="149"/>
      <c r="X215" s="149"/>
      <c r="Y215" s="149"/>
      <c r="Z215" s="149"/>
      <c r="AA215" s="149"/>
      <c r="AB215" s="149"/>
      <c r="AC215" s="149"/>
      <c r="AD215" s="149"/>
    </row>
    <row r="216" spans="1:30" x14ac:dyDescent="0.2">
      <c r="A216" s="165" t="s">
        <v>383</v>
      </c>
      <c r="B216" s="244" t="s">
        <v>388</v>
      </c>
      <c r="C216" s="184" t="s">
        <v>298</v>
      </c>
      <c r="D216" s="243" t="s">
        <v>280</v>
      </c>
      <c r="E216" s="242">
        <v>1</v>
      </c>
      <c r="F216" s="158" t="s">
        <v>469</v>
      </c>
      <c r="G216" s="241"/>
      <c r="H216" s="241">
        <v>849.76</v>
      </c>
      <c r="I216" s="234">
        <f t="shared" si="5"/>
        <v>849.76</v>
      </c>
      <c r="J216" s="131"/>
      <c r="K216" s="131"/>
      <c r="L216" s="131"/>
      <c r="M216" s="131"/>
      <c r="N216" s="131"/>
      <c r="O216" s="131"/>
      <c r="P216" s="131"/>
      <c r="Q216" s="131"/>
      <c r="R216" s="149"/>
      <c r="S216" s="149"/>
      <c r="T216" s="149"/>
      <c r="U216" s="149"/>
      <c r="V216" s="149"/>
      <c r="W216" s="149"/>
      <c r="X216" s="149"/>
      <c r="Y216" s="149"/>
      <c r="Z216" s="149"/>
      <c r="AA216" s="149"/>
      <c r="AB216" s="149"/>
      <c r="AC216" s="149"/>
      <c r="AD216" s="149"/>
    </row>
    <row r="217" spans="1:30" x14ac:dyDescent="0.2">
      <c r="A217" s="155" t="s">
        <v>383</v>
      </c>
      <c r="B217" s="244" t="s">
        <v>388</v>
      </c>
      <c r="C217" s="174" t="s">
        <v>298</v>
      </c>
      <c r="D217" s="243" t="s">
        <v>280</v>
      </c>
      <c r="E217" s="242">
        <v>1</v>
      </c>
      <c r="F217" s="151" t="s">
        <v>470</v>
      </c>
      <c r="G217" s="241"/>
      <c r="H217" s="241">
        <v>849.76</v>
      </c>
      <c r="I217" s="234">
        <f t="shared" si="5"/>
        <v>849.76</v>
      </c>
      <c r="J217" s="131"/>
      <c r="K217" s="131"/>
      <c r="L217" s="131"/>
      <c r="M217" s="131"/>
      <c r="N217" s="131"/>
      <c r="O217" s="131"/>
      <c r="P217" s="131"/>
      <c r="Q217" s="131"/>
      <c r="R217" s="149"/>
      <c r="S217" s="149"/>
      <c r="T217" s="149"/>
      <c r="U217" s="149"/>
      <c r="V217" s="149"/>
      <c r="W217" s="149"/>
      <c r="X217" s="149"/>
      <c r="Y217" s="149"/>
      <c r="Z217" s="149"/>
      <c r="AA217" s="149"/>
      <c r="AB217" s="149"/>
      <c r="AC217" s="149"/>
      <c r="AD217" s="149"/>
    </row>
    <row r="218" spans="1:30" x14ac:dyDescent="0.2">
      <c r="A218" s="155" t="s">
        <v>404</v>
      </c>
      <c r="B218" s="244" t="s">
        <v>387</v>
      </c>
      <c r="C218" s="174" t="s">
        <v>298</v>
      </c>
      <c r="D218" s="243" t="s">
        <v>280</v>
      </c>
      <c r="E218" s="242">
        <v>1</v>
      </c>
      <c r="F218" s="151" t="s">
        <v>471</v>
      </c>
      <c r="G218" s="241"/>
      <c r="H218" s="241">
        <v>505.81</v>
      </c>
      <c r="I218" s="234">
        <f t="shared" si="5"/>
        <v>505.81</v>
      </c>
      <c r="J218" s="131"/>
      <c r="K218" s="131"/>
      <c r="L218" s="131"/>
      <c r="M218" s="131"/>
      <c r="N218" s="131"/>
      <c r="O218" s="131"/>
      <c r="P218" s="131"/>
      <c r="Q218" s="131"/>
      <c r="R218" s="149"/>
      <c r="S218" s="149"/>
      <c r="T218" s="149"/>
      <c r="U218" s="149"/>
      <c r="V218" s="149"/>
      <c r="W218" s="149"/>
      <c r="X218" s="149"/>
      <c r="Y218" s="149"/>
      <c r="Z218" s="149"/>
      <c r="AA218" s="149"/>
      <c r="AB218" s="149"/>
      <c r="AC218" s="149"/>
      <c r="AD218" s="149"/>
    </row>
    <row r="219" spans="1:30" x14ac:dyDescent="0.2">
      <c r="A219" s="155" t="s">
        <v>386</v>
      </c>
      <c r="B219" s="244" t="s">
        <v>102</v>
      </c>
      <c r="C219" s="174" t="s">
        <v>298</v>
      </c>
      <c r="D219" s="243" t="s">
        <v>280</v>
      </c>
      <c r="E219" s="242">
        <v>1</v>
      </c>
      <c r="F219" s="158" t="s">
        <v>472</v>
      </c>
      <c r="G219" s="241"/>
      <c r="H219" s="241">
        <v>465.35</v>
      </c>
      <c r="I219" s="234">
        <f t="shared" si="5"/>
        <v>465.35</v>
      </c>
      <c r="J219" s="131"/>
      <c r="K219" s="131"/>
      <c r="L219" s="131"/>
      <c r="M219" s="131"/>
      <c r="N219" s="131"/>
      <c r="O219" s="131"/>
      <c r="P219" s="131"/>
      <c r="Q219" s="131"/>
      <c r="R219" s="149"/>
      <c r="S219" s="149"/>
      <c r="T219" s="149"/>
      <c r="U219" s="149"/>
      <c r="V219" s="149"/>
      <c r="W219" s="149"/>
      <c r="X219" s="149"/>
      <c r="Y219" s="149"/>
      <c r="Z219" s="149"/>
      <c r="AA219" s="149"/>
      <c r="AB219" s="149"/>
      <c r="AC219" s="149"/>
      <c r="AD219" s="149"/>
    </row>
    <row r="220" spans="1:30" x14ac:dyDescent="0.2">
      <c r="A220" s="155" t="s">
        <v>466</v>
      </c>
      <c r="B220" s="244" t="s">
        <v>94</v>
      </c>
      <c r="C220" s="174" t="s">
        <v>298</v>
      </c>
      <c r="D220" s="243" t="s">
        <v>280</v>
      </c>
      <c r="E220" s="242">
        <v>1</v>
      </c>
      <c r="F220" s="157" t="s">
        <v>761</v>
      </c>
      <c r="G220" s="241"/>
      <c r="H220" s="241">
        <v>1392.8</v>
      </c>
      <c r="I220" s="234">
        <f t="shared" si="5"/>
        <v>1392.8</v>
      </c>
      <c r="J220" s="131"/>
      <c r="K220" s="131"/>
      <c r="L220" s="131"/>
      <c r="M220" s="131"/>
      <c r="N220" s="131"/>
      <c r="O220" s="131"/>
      <c r="P220" s="131"/>
      <c r="Q220" s="131"/>
      <c r="R220" s="149"/>
      <c r="S220" s="149"/>
      <c r="T220" s="149"/>
      <c r="U220" s="149"/>
      <c r="V220" s="149"/>
      <c r="W220" s="149"/>
      <c r="X220" s="149"/>
      <c r="Y220" s="149"/>
      <c r="Z220" s="149"/>
      <c r="AA220" s="149"/>
      <c r="AB220" s="149"/>
      <c r="AC220" s="149"/>
      <c r="AD220" s="149"/>
    </row>
    <row r="221" spans="1:30" x14ac:dyDescent="0.2">
      <c r="A221" s="155" t="s">
        <v>383</v>
      </c>
      <c r="B221" s="244" t="s">
        <v>388</v>
      </c>
      <c r="C221" s="174" t="s">
        <v>298</v>
      </c>
      <c r="D221" s="243" t="s">
        <v>280</v>
      </c>
      <c r="E221" s="242">
        <v>1</v>
      </c>
      <c r="F221" s="183" t="s">
        <v>473</v>
      </c>
      <c r="G221" s="241"/>
      <c r="H221" s="241">
        <v>849.76</v>
      </c>
      <c r="I221" s="234">
        <f t="shared" si="5"/>
        <v>849.76</v>
      </c>
      <c r="J221" s="131"/>
      <c r="K221" s="131"/>
      <c r="L221" s="131"/>
      <c r="M221" s="131"/>
      <c r="N221" s="131"/>
      <c r="O221" s="131"/>
      <c r="P221" s="131"/>
      <c r="Q221" s="131"/>
      <c r="R221" s="149"/>
      <c r="S221" s="149"/>
      <c r="T221" s="149"/>
      <c r="U221" s="149"/>
      <c r="V221" s="149"/>
      <c r="W221" s="149"/>
      <c r="X221" s="149"/>
      <c r="Y221" s="149"/>
      <c r="Z221" s="149"/>
      <c r="AA221" s="149"/>
      <c r="AB221" s="149"/>
      <c r="AC221" s="149"/>
      <c r="AD221" s="149"/>
    </row>
    <row r="222" spans="1:30" x14ac:dyDescent="0.2">
      <c r="A222" s="155" t="s">
        <v>383</v>
      </c>
      <c r="B222" s="244" t="s">
        <v>388</v>
      </c>
      <c r="C222" s="174" t="s">
        <v>298</v>
      </c>
      <c r="D222" s="243" t="s">
        <v>280</v>
      </c>
      <c r="E222" s="242">
        <v>1</v>
      </c>
      <c r="F222" s="151" t="s">
        <v>1015</v>
      </c>
      <c r="G222" s="241"/>
      <c r="H222" s="241">
        <v>849.76</v>
      </c>
      <c r="I222" s="234">
        <f t="shared" si="5"/>
        <v>849.76</v>
      </c>
      <c r="J222" s="131"/>
      <c r="K222" s="131"/>
      <c r="L222" s="131"/>
      <c r="M222" s="131"/>
      <c r="N222" s="131"/>
      <c r="O222" s="131"/>
      <c r="P222" s="131"/>
      <c r="Q222" s="131"/>
      <c r="R222" s="149"/>
      <c r="S222" s="149"/>
      <c r="T222" s="149"/>
      <c r="U222" s="149"/>
      <c r="V222" s="149"/>
      <c r="W222" s="149"/>
      <c r="X222" s="149"/>
      <c r="Y222" s="149"/>
      <c r="Z222" s="149"/>
      <c r="AA222" s="149"/>
      <c r="AB222" s="149"/>
      <c r="AC222" s="149"/>
      <c r="AD222" s="149"/>
    </row>
    <row r="223" spans="1:30" x14ac:dyDescent="0.2">
      <c r="A223" s="155" t="s">
        <v>404</v>
      </c>
      <c r="B223" s="244" t="s">
        <v>387</v>
      </c>
      <c r="C223" s="174" t="s">
        <v>298</v>
      </c>
      <c r="D223" s="243" t="s">
        <v>280</v>
      </c>
      <c r="E223" s="242">
        <v>1</v>
      </c>
      <c r="F223" s="151" t="s">
        <v>971</v>
      </c>
      <c r="G223" s="241"/>
      <c r="H223" s="241">
        <v>505.81</v>
      </c>
      <c r="I223" s="234">
        <f t="shared" si="5"/>
        <v>505.81</v>
      </c>
      <c r="J223" s="131"/>
      <c r="K223" s="131"/>
      <c r="L223" s="131"/>
      <c r="M223" s="131"/>
      <c r="N223" s="131"/>
      <c r="O223" s="131"/>
      <c r="P223" s="131"/>
      <c r="Q223" s="131"/>
      <c r="R223" s="149"/>
      <c r="S223" s="149"/>
      <c r="T223" s="149"/>
      <c r="U223" s="149"/>
      <c r="V223" s="149"/>
      <c r="W223" s="149"/>
      <c r="X223" s="149"/>
      <c r="Y223" s="149"/>
      <c r="Z223" s="149"/>
      <c r="AA223" s="149"/>
      <c r="AB223" s="149"/>
      <c r="AC223" s="149"/>
      <c r="AD223" s="149"/>
    </row>
    <row r="224" spans="1:30" x14ac:dyDescent="0.2">
      <c r="A224" s="155" t="s">
        <v>386</v>
      </c>
      <c r="B224" s="244" t="s">
        <v>102</v>
      </c>
      <c r="C224" s="174" t="s">
        <v>298</v>
      </c>
      <c r="D224" s="243" t="s">
        <v>280</v>
      </c>
      <c r="E224" s="242">
        <v>1</v>
      </c>
      <c r="F224" s="151" t="s">
        <v>475</v>
      </c>
      <c r="G224" s="241"/>
      <c r="H224" s="241">
        <v>465.35</v>
      </c>
      <c r="I224" s="234">
        <f t="shared" si="5"/>
        <v>465.35</v>
      </c>
      <c r="J224" s="131"/>
      <c r="K224" s="131"/>
      <c r="L224" s="131"/>
      <c r="M224" s="131"/>
      <c r="N224" s="131"/>
      <c r="O224" s="131"/>
      <c r="P224" s="131"/>
      <c r="Q224" s="131"/>
      <c r="R224" s="149"/>
      <c r="S224" s="149"/>
      <c r="T224" s="149"/>
      <c r="U224" s="149"/>
      <c r="V224" s="149"/>
      <c r="W224" s="149"/>
      <c r="X224" s="149"/>
      <c r="Y224" s="149"/>
      <c r="Z224" s="149"/>
      <c r="AA224" s="149"/>
      <c r="AB224" s="149"/>
      <c r="AC224" s="149"/>
      <c r="AD224" s="149"/>
    </row>
    <row r="225" spans="1:30" x14ac:dyDescent="0.2">
      <c r="A225" s="155" t="s">
        <v>404</v>
      </c>
      <c r="B225" s="248" t="s">
        <v>387</v>
      </c>
      <c r="C225" s="174" t="s">
        <v>299</v>
      </c>
      <c r="D225" s="247" t="s">
        <v>280</v>
      </c>
      <c r="E225" s="242">
        <v>1</v>
      </c>
      <c r="F225" s="158" t="s">
        <v>1071</v>
      </c>
      <c r="G225" s="241"/>
      <c r="H225" s="241">
        <v>505.81</v>
      </c>
      <c r="I225" s="234">
        <f t="shared" si="5"/>
        <v>505.81</v>
      </c>
      <c r="J225" s="131"/>
      <c r="K225" s="131"/>
      <c r="L225" s="131"/>
      <c r="M225" s="131"/>
      <c r="N225" s="131"/>
      <c r="O225" s="131"/>
      <c r="P225" s="131"/>
      <c r="Q225" s="131"/>
      <c r="R225" s="149"/>
      <c r="S225" s="149"/>
      <c r="T225" s="149"/>
      <c r="U225" s="149"/>
      <c r="V225" s="149"/>
      <c r="W225" s="149"/>
      <c r="X225" s="149"/>
      <c r="Y225" s="149"/>
      <c r="Z225" s="149"/>
      <c r="AA225" s="149"/>
      <c r="AB225" s="149"/>
      <c r="AC225" s="149"/>
      <c r="AD225" s="149"/>
    </row>
    <row r="226" spans="1:30" x14ac:dyDescent="0.2">
      <c r="A226" s="155" t="s">
        <v>476</v>
      </c>
      <c r="B226" s="248" t="s">
        <v>94</v>
      </c>
      <c r="C226" s="174" t="s">
        <v>299</v>
      </c>
      <c r="D226" s="247" t="s">
        <v>280</v>
      </c>
      <c r="E226" s="242">
        <v>1</v>
      </c>
      <c r="F226" s="151" t="s">
        <v>938</v>
      </c>
      <c r="G226" s="241"/>
      <c r="H226" s="241">
        <v>1392.8</v>
      </c>
      <c r="I226" s="234">
        <f t="shared" si="5"/>
        <v>1392.8</v>
      </c>
      <c r="J226" s="131"/>
      <c r="K226" s="131"/>
      <c r="L226" s="131"/>
      <c r="M226" s="131"/>
      <c r="N226" s="131"/>
      <c r="O226" s="131"/>
      <c r="P226" s="131"/>
      <c r="Q226" s="131"/>
      <c r="R226" s="149"/>
      <c r="S226" s="149"/>
      <c r="T226" s="149"/>
      <c r="U226" s="149"/>
      <c r="V226" s="149"/>
      <c r="W226" s="149"/>
      <c r="X226" s="149"/>
      <c r="Y226" s="149"/>
      <c r="Z226" s="149"/>
      <c r="AA226" s="149"/>
      <c r="AB226" s="149"/>
      <c r="AC226" s="149"/>
      <c r="AD226" s="149"/>
    </row>
    <row r="227" spans="1:30" x14ac:dyDescent="0.2">
      <c r="A227" s="155" t="s">
        <v>383</v>
      </c>
      <c r="B227" s="248" t="s">
        <v>388</v>
      </c>
      <c r="C227" s="174" t="s">
        <v>299</v>
      </c>
      <c r="D227" s="247" t="s">
        <v>280</v>
      </c>
      <c r="E227" s="242">
        <v>1</v>
      </c>
      <c r="F227" s="151" t="s">
        <v>481</v>
      </c>
      <c r="G227" s="241"/>
      <c r="H227" s="241">
        <v>849.76</v>
      </c>
      <c r="I227" s="234">
        <f t="shared" si="5"/>
        <v>849.76</v>
      </c>
      <c r="J227" s="131"/>
      <c r="K227" s="131"/>
      <c r="L227" s="131"/>
      <c r="M227" s="131"/>
      <c r="N227" s="131"/>
      <c r="O227" s="131"/>
      <c r="P227" s="131"/>
      <c r="Q227" s="131"/>
      <c r="R227" s="149"/>
      <c r="S227" s="149"/>
      <c r="T227" s="149"/>
      <c r="U227" s="149"/>
      <c r="V227" s="149"/>
      <c r="W227" s="149"/>
      <c r="X227" s="149"/>
      <c r="Y227" s="149"/>
      <c r="Z227" s="149"/>
      <c r="AA227" s="149"/>
      <c r="AB227" s="149"/>
      <c r="AC227" s="149"/>
      <c r="AD227" s="149"/>
    </row>
    <row r="228" spans="1:30" x14ac:dyDescent="0.2">
      <c r="A228" s="155" t="s">
        <v>383</v>
      </c>
      <c r="B228" s="248" t="s">
        <v>388</v>
      </c>
      <c r="C228" s="174" t="s">
        <v>299</v>
      </c>
      <c r="D228" s="247" t="s">
        <v>280</v>
      </c>
      <c r="E228" s="242">
        <v>1</v>
      </c>
      <c r="F228" s="158" t="s">
        <v>482</v>
      </c>
      <c r="G228" s="241"/>
      <c r="H228" s="241">
        <v>849.76</v>
      </c>
      <c r="I228" s="234">
        <f t="shared" si="5"/>
        <v>849.76</v>
      </c>
      <c r="J228" s="131"/>
      <c r="K228" s="131"/>
      <c r="L228" s="131"/>
      <c r="M228" s="131"/>
      <c r="N228" s="131"/>
      <c r="O228" s="131"/>
      <c r="P228" s="131"/>
      <c r="Q228" s="131"/>
      <c r="R228" s="149"/>
      <c r="S228" s="149"/>
      <c r="T228" s="149"/>
      <c r="U228" s="149"/>
      <c r="V228" s="149"/>
      <c r="W228" s="149"/>
      <c r="X228" s="149"/>
      <c r="Y228" s="149"/>
      <c r="Z228" s="149"/>
      <c r="AA228" s="149"/>
      <c r="AB228" s="149"/>
      <c r="AC228" s="149"/>
      <c r="AD228" s="149"/>
    </row>
    <row r="229" spans="1:30" x14ac:dyDescent="0.2">
      <c r="A229" s="155" t="s">
        <v>383</v>
      </c>
      <c r="B229" s="248" t="s">
        <v>388</v>
      </c>
      <c r="C229" s="174" t="s">
        <v>299</v>
      </c>
      <c r="D229" s="247" t="s">
        <v>280</v>
      </c>
      <c r="E229" s="242">
        <v>1</v>
      </c>
      <c r="F229" s="158" t="s">
        <v>489</v>
      </c>
      <c r="G229" s="241"/>
      <c r="H229" s="241">
        <v>849.76</v>
      </c>
      <c r="I229" s="234">
        <f t="shared" si="5"/>
        <v>849.76</v>
      </c>
      <c r="J229" s="131"/>
      <c r="K229" s="131"/>
      <c r="L229" s="131"/>
      <c r="M229" s="131"/>
      <c r="N229" s="131"/>
      <c r="O229" s="131"/>
      <c r="P229" s="131"/>
      <c r="Q229" s="131"/>
      <c r="R229" s="149"/>
      <c r="S229" s="149"/>
      <c r="T229" s="149"/>
      <c r="U229" s="149"/>
      <c r="V229" s="149"/>
      <c r="W229" s="149"/>
      <c r="X229" s="149"/>
      <c r="Y229" s="149"/>
      <c r="Z229" s="149"/>
      <c r="AA229" s="149"/>
      <c r="AB229" s="149"/>
      <c r="AC229" s="149"/>
      <c r="AD229" s="149"/>
    </row>
    <row r="230" spans="1:30" x14ac:dyDescent="0.2">
      <c r="A230" s="155" t="s">
        <v>404</v>
      </c>
      <c r="B230" s="248" t="s">
        <v>387</v>
      </c>
      <c r="C230" s="174" t="s">
        <v>299</v>
      </c>
      <c r="D230" s="247" t="s">
        <v>184</v>
      </c>
      <c r="E230" s="242">
        <v>1</v>
      </c>
      <c r="F230" s="151" t="s">
        <v>484</v>
      </c>
      <c r="G230" s="241"/>
      <c r="H230" s="241">
        <v>505.81</v>
      </c>
      <c r="I230" s="234">
        <f t="shared" si="5"/>
        <v>505.81</v>
      </c>
      <c r="J230" s="131"/>
      <c r="K230" s="131"/>
      <c r="L230" s="131"/>
      <c r="M230" s="131"/>
      <c r="N230" s="131"/>
      <c r="O230" s="131"/>
      <c r="P230" s="131"/>
      <c r="Q230" s="131"/>
      <c r="R230" s="149"/>
      <c r="S230" s="149"/>
      <c r="T230" s="149"/>
      <c r="U230" s="149"/>
      <c r="V230" s="149"/>
      <c r="W230" s="149"/>
      <c r="X230" s="149"/>
      <c r="Y230" s="149"/>
      <c r="Z230" s="149"/>
      <c r="AA230" s="149"/>
      <c r="AB230" s="149"/>
      <c r="AC230" s="149"/>
      <c r="AD230" s="149"/>
    </row>
    <row r="231" spans="1:30" x14ac:dyDescent="0.2">
      <c r="A231" s="155" t="s">
        <v>404</v>
      </c>
      <c r="B231" s="248" t="s">
        <v>387</v>
      </c>
      <c r="C231" s="174" t="s">
        <v>299</v>
      </c>
      <c r="D231" s="247" t="s">
        <v>184</v>
      </c>
      <c r="E231" s="242">
        <v>1</v>
      </c>
      <c r="F231" s="151" t="s">
        <v>485</v>
      </c>
      <c r="G231" s="241"/>
      <c r="H231" s="241">
        <v>505.81</v>
      </c>
      <c r="I231" s="234">
        <f t="shared" si="5"/>
        <v>505.81</v>
      </c>
      <c r="J231" s="131"/>
      <c r="K231" s="131"/>
      <c r="L231" s="131"/>
      <c r="M231" s="131"/>
      <c r="N231" s="131"/>
      <c r="O231" s="131"/>
      <c r="P231" s="131"/>
      <c r="Q231" s="131"/>
      <c r="R231" s="149"/>
      <c r="S231" s="149"/>
      <c r="T231" s="149"/>
      <c r="U231" s="149"/>
      <c r="V231" s="149"/>
      <c r="W231" s="149"/>
      <c r="X231" s="149"/>
      <c r="Y231" s="149"/>
      <c r="Z231" s="149"/>
      <c r="AA231" s="149"/>
      <c r="AB231" s="149"/>
      <c r="AC231" s="149"/>
      <c r="AD231" s="149"/>
    </row>
    <row r="232" spans="1:30" x14ac:dyDescent="0.2">
      <c r="A232" s="155" t="s">
        <v>477</v>
      </c>
      <c r="B232" s="248" t="s">
        <v>94</v>
      </c>
      <c r="C232" s="174" t="s">
        <v>299</v>
      </c>
      <c r="D232" s="247" t="s">
        <v>280</v>
      </c>
      <c r="E232" s="242">
        <v>1</v>
      </c>
      <c r="F232" s="158" t="s">
        <v>486</v>
      </c>
      <c r="G232" s="241"/>
      <c r="H232" s="241">
        <v>1392.8</v>
      </c>
      <c r="I232" s="234">
        <f t="shared" si="5"/>
        <v>1392.8</v>
      </c>
      <c r="J232" s="131"/>
      <c r="K232" s="131"/>
      <c r="L232" s="131"/>
      <c r="M232" s="131"/>
      <c r="N232" s="131"/>
      <c r="O232" s="131"/>
      <c r="P232" s="131"/>
      <c r="Q232" s="131"/>
      <c r="R232" s="149"/>
      <c r="S232" s="149"/>
      <c r="T232" s="149"/>
      <c r="U232" s="149"/>
      <c r="V232" s="149"/>
      <c r="W232" s="149"/>
      <c r="X232" s="149"/>
      <c r="Y232" s="149"/>
      <c r="Z232" s="149"/>
      <c r="AA232" s="149"/>
      <c r="AB232" s="149"/>
      <c r="AC232" s="149"/>
      <c r="AD232" s="149"/>
    </row>
    <row r="233" spans="1:30" x14ac:dyDescent="0.2">
      <c r="A233" s="155" t="s">
        <v>383</v>
      </c>
      <c r="B233" s="248" t="s">
        <v>388</v>
      </c>
      <c r="C233" s="174" t="s">
        <v>299</v>
      </c>
      <c r="D233" s="247" t="s">
        <v>280</v>
      </c>
      <c r="E233" s="242">
        <v>1</v>
      </c>
      <c r="F233" s="160" t="s">
        <v>487</v>
      </c>
      <c r="G233" s="241"/>
      <c r="H233" s="241">
        <v>849.76</v>
      </c>
      <c r="I233" s="234">
        <f t="shared" si="5"/>
        <v>849.76</v>
      </c>
      <c r="J233" s="131"/>
      <c r="K233" s="131"/>
      <c r="L233" s="131"/>
      <c r="M233" s="131"/>
      <c r="N233" s="131"/>
      <c r="O233" s="131"/>
      <c r="P233" s="131"/>
      <c r="Q233" s="131"/>
      <c r="R233" s="149"/>
      <c r="S233" s="149"/>
      <c r="T233" s="149"/>
      <c r="U233" s="149"/>
      <c r="V233" s="149"/>
      <c r="W233" s="149"/>
      <c r="X233" s="149"/>
      <c r="Y233" s="149"/>
      <c r="Z233" s="149"/>
      <c r="AA233" s="149"/>
      <c r="AB233" s="149"/>
      <c r="AC233" s="149"/>
      <c r="AD233" s="149"/>
    </row>
    <row r="234" spans="1:30" x14ac:dyDescent="0.2">
      <c r="A234" s="155" t="s">
        <v>383</v>
      </c>
      <c r="B234" s="248" t="s">
        <v>388</v>
      </c>
      <c r="C234" s="174" t="s">
        <v>299</v>
      </c>
      <c r="D234" s="247" t="s">
        <v>280</v>
      </c>
      <c r="E234" s="242">
        <v>1</v>
      </c>
      <c r="F234" s="151" t="s">
        <v>488</v>
      </c>
      <c r="G234" s="241"/>
      <c r="H234" s="241">
        <v>849.76</v>
      </c>
      <c r="I234" s="234">
        <f t="shared" si="5"/>
        <v>849.76</v>
      </c>
      <c r="J234" s="131"/>
      <c r="K234" s="131"/>
      <c r="L234" s="131"/>
      <c r="M234" s="131"/>
      <c r="N234" s="131"/>
      <c r="O234" s="131"/>
      <c r="P234" s="131"/>
      <c r="Q234" s="131"/>
      <c r="R234" s="149"/>
      <c r="S234" s="149"/>
      <c r="T234" s="149"/>
      <c r="U234" s="149"/>
      <c r="V234" s="149"/>
      <c r="W234" s="149"/>
      <c r="X234" s="149"/>
      <c r="Y234" s="149"/>
      <c r="Z234" s="149"/>
      <c r="AA234" s="149"/>
      <c r="AB234" s="149"/>
      <c r="AC234" s="149"/>
      <c r="AD234" s="149"/>
    </row>
    <row r="235" spans="1:30" x14ac:dyDescent="0.2">
      <c r="A235" s="155" t="s">
        <v>404</v>
      </c>
      <c r="B235" s="248" t="s">
        <v>387</v>
      </c>
      <c r="C235" s="174" t="s">
        <v>299</v>
      </c>
      <c r="D235" s="247" t="s">
        <v>280</v>
      </c>
      <c r="E235" s="242">
        <v>1</v>
      </c>
      <c r="F235" s="151" t="s">
        <v>483</v>
      </c>
      <c r="G235" s="241"/>
      <c r="H235" s="241">
        <v>505.81</v>
      </c>
      <c r="I235" s="234">
        <f t="shared" si="5"/>
        <v>505.81</v>
      </c>
      <c r="J235" s="131"/>
      <c r="K235" s="131"/>
      <c r="L235" s="131"/>
      <c r="M235" s="131"/>
      <c r="N235" s="131"/>
      <c r="O235" s="131"/>
      <c r="P235" s="131"/>
      <c r="Q235" s="131"/>
      <c r="R235" s="149"/>
      <c r="S235" s="149"/>
      <c r="T235" s="149"/>
      <c r="U235" s="149"/>
      <c r="V235" s="149"/>
      <c r="W235" s="149"/>
      <c r="X235" s="149"/>
      <c r="Y235" s="149"/>
      <c r="Z235" s="149"/>
      <c r="AA235" s="149"/>
      <c r="AB235" s="149"/>
      <c r="AC235" s="149"/>
      <c r="AD235" s="149"/>
    </row>
    <row r="236" spans="1:30" x14ac:dyDescent="0.2">
      <c r="A236" s="155" t="s">
        <v>478</v>
      </c>
      <c r="B236" s="248" t="s">
        <v>94</v>
      </c>
      <c r="C236" s="174" t="s">
        <v>299</v>
      </c>
      <c r="D236" s="247" t="s">
        <v>184</v>
      </c>
      <c r="E236" s="242">
        <v>1</v>
      </c>
      <c r="F236" s="151" t="s">
        <v>490</v>
      </c>
      <c r="G236" s="241"/>
      <c r="H236" s="241">
        <v>1392.8</v>
      </c>
      <c r="I236" s="234">
        <f t="shared" si="5"/>
        <v>1392.8</v>
      </c>
      <c r="J236" s="131"/>
      <c r="K236" s="131"/>
      <c r="L236" s="131"/>
      <c r="M236" s="131"/>
      <c r="N236" s="131"/>
      <c r="O236" s="131"/>
      <c r="P236" s="131"/>
      <c r="Q236" s="131"/>
      <c r="R236" s="149"/>
      <c r="S236" s="149"/>
      <c r="T236" s="149"/>
      <c r="U236" s="149"/>
      <c r="V236" s="149"/>
      <c r="W236" s="149"/>
      <c r="X236" s="149"/>
      <c r="Y236" s="149"/>
      <c r="Z236" s="149"/>
      <c r="AA236" s="149"/>
      <c r="AB236" s="149"/>
      <c r="AC236" s="149"/>
      <c r="AD236" s="149"/>
    </row>
    <row r="237" spans="1:30" x14ac:dyDescent="0.2">
      <c r="A237" s="155" t="s">
        <v>383</v>
      </c>
      <c r="B237" s="248" t="s">
        <v>388</v>
      </c>
      <c r="C237" s="174" t="s">
        <v>299</v>
      </c>
      <c r="D237" s="247" t="s">
        <v>280</v>
      </c>
      <c r="E237" s="242">
        <v>1</v>
      </c>
      <c r="F237" s="151" t="s">
        <v>491</v>
      </c>
      <c r="G237" s="241"/>
      <c r="H237" s="241">
        <v>849.76</v>
      </c>
      <c r="I237" s="234">
        <f t="shared" si="5"/>
        <v>849.76</v>
      </c>
      <c r="J237" s="131"/>
      <c r="K237" s="131"/>
      <c r="L237" s="131"/>
      <c r="M237" s="131"/>
      <c r="N237" s="131"/>
      <c r="O237" s="131"/>
      <c r="P237" s="131"/>
      <c r="Q237" s="131"/>
      <c r="R237" s="149"/>
      <c r="S237" s="149"/>
      <c r="T237" s="149"/>
      <c r="U237" s="149"/>
      <c r="V237" s="149"/>
      <c r="W237" s="149"/>
      <c r="X237" s="149"/>
      <c r="Y237" s="149"/>
      <c r="Z237" s="149"/>
      <c r="AA237" s="149"/>
      <c r="AB237" s="149"/>
      <c r="AC237" s="149"/>
      <c r="AD237" s="149"/>
    </row>
    <row r="238" spans="1:30" x14ac:dyDescent="0.2">
      <c r="A238" s="155" t="s">
        <v>404</v>
      </c>
      <c r="B238" s="248" t="s">
        <v>387</v>
      </c>
      <c r="C238" s="174" t="s">
        <v>299</v>
      </c>
      <c r="D238" s="247" t="s">
        <v>280</v>
      </c>
      <c r="E238" s="242">
        <v>1</v>
      </c>
      <c r="F238" s="158" t="s">
        <v>997</v>
      </c>
      <c r="G238" s="241"/>
      <c r="H238" s="241">
        <v>505.81</v>
      </c>
      <c r="I238" s="234">
        <f t="shared" si="5"/>
        <v>505.81</v>
      </c>
      <c r="J238" s="131"/>
      <c r="K238" s="131"/>
      <c r="L238" s="131"/>
      <c r="M238" s="131"/>
      <c r="N238" s="131"/>
      <c r="O238" s="131"/>
      <c r="P238" s="131"/>
      <c r="Q238" s="131"/>
      <c r="R238" s="149"/>
      <c r="S238" s="149"/>
      <c r="T238" s="149"/>
      <c r="U238" s="149"/>
      <c r="V238" s="149"/>
      <c r="W238" s="149"/>
      <c r="X238" s="149"/>
      <c r="Y238" s="149"/>
      <c r="Z238" s="149"/>
      <c r="AA238" s="149"/>
      <c r="AB238" s="149"/>
      <c r="AC238" s="149"/>
      <c r="AD238" s="149"/>
    </row>
    <row r="239" spans="1:30" x14ac:dyDescent="0.2">
      <c r="A239" s="155" t="s">
        <v>404</v>
      </c>
      <c r="B239" s="244" t="s">
        <v>387</v>
      </c>
      <c r="C239" s="246" t="s">
        <v>291</v>
      </c>
      <c r="D239" s="243" t="s">
        <v>280</v>
      </c>
      <c r="E239" s="242">
        <v>1</v>
      </c>
      <c r="F239" s="175" t="s">
        <v>492</v>
      </c>
      <c r="G239" s="241"/>
      <c r="H239" s="241">
        <v>505.81</v>
      </c>
      <c r="I239" s="234">
        <f t="shared" si="5"/>
        <v>505.81</v>
      </c>
      <c r="J239" s="131"/>
      <c r="K239" s="131"/>
      <c r="L239" s="131"/>
      <c r="M239" s="131"/>
      <c r="N239" s="131"/>
      <c r="O239" s="131"/>
      <c r="P239" s="131"/>
      <c r="Q239" s="131"/>
      <c r="R239" s="149"/>
      <c r="S239" s="149"/>
      <c r="T239" s="149"/>
      <c r="U239" s="149"/>
      <c r="V239" s="149"/>
      <c r="W239" s="149"/>
      <c r="X239" s="149"/>
      <c r="Y239" s="149"/>
      <c r="Z239" s="149"/>
      <c r="AA239" s="149"/>
      <c r="AB239" s="149"/>
      <c r="AC239" s="149"/>
      <c r="AD239" s="149"/>
    </row>
    <row r="240" spans="1:30" x14ac:dyDescent="0.2">
      <c r="A240" s="155" t="s">
        <v>386</v>
      </c>
      <c r="B240" s="244" t="s">
        <v>102</v>
      </c>
      <c r="C240" s="243" t="s">
        <v>291</v>
      </c>
      <c r="D240" s="243" t="s">
        <v>280</v>
      </c>
      <c r="E240" s="242">
        <v>1</v>
      </c>
      <c r="F240" s="158" t="s">
        <v>493</v>
      </c>
      <c r="G240" s="241"/>
      <c r="H240" s="241">
        <v>465.35</v>
      </c>
      <c r="I240" s="234">
        <f t="shared" si="5"/>
        <v>465.35</v>
      </c>
      <c r="J240" s="131"/>
      <c r="K240" s="131"/>
      <c r="L240" s="131"/>
      <c r="M240" s="131"/>
      <c r="N240" s="131"/>
      <c r="O240" s="131"/>
      <c r="P240" s="131"/>
      <c r="Q240" s="131"/>
      <c r="R240" s="149"/>
      <c r="S240" s="149"/>
      <c r="T240" s="149"/>
      <c r="U240" s="149"/>
      <c r="V240" s="149"/>
      <c r="W240" s="149"/>
      <c r="X240" s="149"/>
      <c r="Y240" s="149"/>
      <c r="Z240" s="149"/>
      <c r="AA240" s="149"/>
      <c r="AB240" s="149"/>
      <c r="AC240" s="149"/>
      <c r="AD240" s="149"/>
    </row>
    <row r="241" spans="1:30" x14ac:dyDescent="0.2">
      <c r="A241" s="155" t="s">
        <v>383</v>
      </c>
      <c r="B241" s="244" t="s">
        <v>388</v>
      </c>
      <c r="C241" s="243" t="s">
        <v>292</v>
      </c>
      <c r="D241" s="243" t="s">
        <v>280</v>
      </c>
      <c r="E241" s="242">
        <v>1</v>
      </c>
      <c r="F241" s="164" t="s">
        <v>1070</v>
      </c>
      <c r="G241" s="241"/>
      <c r="H241" s="241">
        <v>849.76</v>
      </c>
      <c r="I241" s="234">
        <f t="shared" si="5"/>
        <v>849.76</v>
      </c>
      <c r="J241" s="131"/>
      <c r="K241" s="131"/>
      <c r="L241" s="131"/>
      <c r="M241" s="131"/>
      <c r="N241" s="131"/>
      <c r="O241" s="131"/>
      <c r="P241" s="131"/>
      <c r="Q241" s="131"/>
      <c r="R241" s="149"/>
      <c r="S241" s="149"/>
      <c r="T241" s="149"/>
      <c r="U241" s="149"/>
      <c r="V241" s="149"/>
      <c r="W241" s="149"/>
      <c r="X241" s="149"/>
      <c r="Y241" s="149"/>
      <c r="Z241" s="149"/>
      <c r="AA241" s="149"/>
      <c r="AB241" s="149"/>
      <c r="AC241" s="149"/>
      <c r="AD241" s="149"/>
    </row>
    <row r="242" spans="1:30" x14ac:dyDescent="0.2">
      <c r="A242" s="155" t="s">
        <v>384</v>
      </c>
      <c r="B242" s="244" t="s">
        <v>98</v>
      </c>
      <c r="C242" s="243" t="s">
        <v>292</v>
      </c>
      <c r="D242" s="243" t="s">
        <v>280</v>
      </c>
      <c r="E242" s="242">
        <v>1</v>
      </c>
      <c r="F242" s="169" t="s">
        <v>495</v>
      </c>
      <c r="G242" s="241"/>
      <c r="H242" s="241">
        <v>566.5</v>
      </c>
      <c r="I242" s="234">
        <f t="shared" si="5"/>
        <v>566.5</v>
      </c>
      <c r="J242" s="131"/>
      <c r="K242" s="131"/>
      <c r="L242" s="131"/>
      <c r="M242" s="131"/>
      <c r="N242" s="131"/>
      <c r="O242" s="131"/>
      <c r="P242" s="131"/>
      <c r="Q242" s="131"/>
      <c r="R242" s="149"/>
      <c r="S242" s="149"/>
      <c r="T242" s="149"/>
      <c r="U242" s="149"/>
      <c r="V242" s="149"/>
      <c r="W242" s="149"/>
      <c r="X242" s="149"/>
      <c r="Y242" s="149"/>
      <c r="Z242" s="149"/>
      <c r="AA242" s="149"/>
      <c r="AB242" s="149"/>
      <c r="AC242" s="149"/>
      <c r="AD242" s="149"/>
    </row>
    <row r="243" spans="1:30" x14ac:dyDescent="0.2">
      <c r="A243" s="155" t="s">
        <v>404</v>
      </c>
      <c r="B243" s="244" t="s">
        <v>387</v>
      </c>
      <c r="C243" s="243" t="s">
        <v>292</v>
      </c>
      <c r="D243" s="243" t="s">
        <v>280</v>
      </c>
      <c r="E243" s="242">
        <v>1</v>
      </c>
      <c r="F243" s="164" t="s">
        <v>496</v>
      </c>
      <c r="G243" s="241"/>
      <c r="H243" s="241">
        <v>505.81</v>
      </c>
      <c r="I243" s="234">
        <f t="shared" si="5"/>
        <v>505.81</v>
      </c>
      <c r="J243" s="131"/>
      <c r="K243" s="131"/>
      <c r="L243" s="131"/>
      <c r="M243" s="131"/>
      <c r="N243" s="131"/>
      <c r="O243" s="131"/>
      <c r="P243" s="131"/>
      <c r="Q243" s="131"/>
      <c r="R243" s="149"/>
      <c r="S243" s="149"/>
      <c r="T243" s="149"/>
      <c r="U243" s="149"/>
      <c r="V243" s="149"/>
      <c r="W243" s="149"/>
      <c r="X243" s="149"/>
      <c r="Y243" s="149"/>
      <c r="Z243" s="149"/>
      <c r="AA243" s="149"/>
      <c r="AB243" s="149"/>
      <c r="AC243" s="149"/>
      <c r="AD243" s="149"/>
    </row>
    <row r="244" spans="1:30" x14ac:dyDescent="0.2">
      <c r="A244" s="155" t="s">
        <v>386</v>
      </c>
      <c r="B244" s="244" t="s">
        <v>102</v>
      </c>
      <c r="C244" s="243" t="s">
        <v>292</v>
      </c>
      <c r="D244" s="243" t="s">
        <v>280</v>
      </c>
      <c r="E244" s="242">
        <v>1</v>
      </c>
      <c r="F244" s="158" t="s">
        <v>953</v>
      </c>
      <c r="G244" s="241"/>
      <c r="H244" s="241">
        <v>465.35</v>
      </c>
      <c r="I244" s="234">
        <f t="shared" si="5"/>
        <v>465.35</v>
      </c>
      <c r="J244" s="131"/>
      <c r="K244" s="131"/>
      <c r="L244" s="131"/>
      <c r="M244" s="131"/>
      <c r="N244" s="131"/>
      <c r="O244" s="131"/>
      <c r="P244" s="131"/>
      <c r="Q244" s="131"/>
      <c r="R244" s="149"/>
      <c r="S244" s="149"/>
      <c r="T244" s="149"/>
      <c r="U244" s="149"/>
      <c r="V244" s="149"/>
      <c r="W244" s="149"/>
      <c r="X244" s="149"/>
      <c r="Y244" s="149"/>
      <c r="Z244" s="149"/>
      <c r="AA244" s="149"/>
      <c r="AB244" s="149"/>
      <c r="AC244" s="149"/>
      <c r="AD244" s="149"/>
    </row>
    <row r="245" spans="1:30" x14ac:dyDescent="0.2">
      <c r="A245" s="155" t="s">
        <v>497</v>
      </c>
      <c r="B245" s="244" t="s">
        <v>94</v>
      </c>
      <c r="C245" s="243" t="s">
        <v>285</v>
      </c>
      <c r="D245" s="243" t="s">
        <v>280</v>
      </c>
      <c r="E245" s="242">
        <v>1</v>
      </c>
      <c r="F245" s="151" t="s">
        <v>498</v>
      </c>
      <c r="G245" s="241"/>
      <c r="H245" s="241">
        <v>1392.8</v>
      </c>
      <c r="I245" s="234">
        <f t="shared" si="5"/>
        <v>1392.8</v>
      </c>
      <c r="J245" s="131"/>
      <c r="K245" s="131"/>
      <c r="L245" s="131"/>
      <c r="M245" s="131"/>
      <c r="N245" s="131"/>
      <c r="O245" s="131"/>
      <c r="P245" s="131"/>
      <c r="Q245" s="131"/>
      <c r="R245" s="149"/>
      <c r="S245" s="149"/>
      <c r="T245" s="149"/>
      <c r="U245" s="149"/>
      <c r="V245" s="149"/>
      <c r="W245" s="149"/>
      <c r="X245" s="149"/>
      <c r="Y245" s="149"/>
      <c r="Z245" s="149"/>
      <c r="AA245" s="149"/>
      <c r="AB245" s="149"/>
      <c r="AC245" s="149"/>
      <c r="AD245" s="149"/>
    </row>
    <row r="246" spans="1:30" x14ac:dyDescent="0.2">
      <c r="A246" s="155" t="s">
        <v>383</v>
      </c>
      <c r="B246" s="244" t="s">
        <v>388</v>
      </c>
      <c r="C246" s="243" t="s">
        <v>285</v>
      </c>
      <c r="D246" s="243" t="s">
        <v>280</v>
      </c>
      <c r="E246" s="242">
        <v>1</v>
      </c>
      <c r="F246" s="178" t="s">
        <v>499</v>
      </c>
      <c r="G246" s="241"/>
      <c r="H246" s="241">
        <v>849.76</v>
      </c>
      <c r="I246" s="234">
        <f t="shared" si="5"/>
        <v>849.76</v>
      </c>
      <c r="J246" s="131"/>
      <c r="K246" s="131"/>
      <c r="L246" s="131"/>
      <c r="M246" s="131"/>
      <c r="N246" s="131"/>
      <c r="O246" s="131"/>
      <c r="P246" s="131"/>
      <c r="Q246" s="131"/>
      <c r="R246" s="149"/>
      <c r="S246" s="149"/>
      <c r="T246" s="149"/>
      <c r="U246" s="149"/>
      <c r="V246" s="149"/>
      <c r="W246" s="149"/>
      <c r="X246" s="149"/>
      <c r="Y246" s="149"/>
      <c r="Z246" s="149"/>
      <c r="AA246" s="149"/>
      <c r="AB246" s="149"/>
      <c r="AC246" s="149"/>
      <c r="AD246" s="149"/>
    </row>
    <row r="247" spans="1:30" x14ac:dyDescent="0.2">
      <c r="A247" s="155" t="s">
        <v>500</v>
      </c>
      <c r="B247" s="244" t="s">
        <v>94</v>
      </c>
      <c r="C247" s="243" t="s">
        <v>501</v>
      </c>
      <c r="D247" s="243" t="s">
        <v>280</v>
      </c>
      <c r="E247" s="242">
        <v>1</v>
      </c>
      <c r="F247" s="158" t="s">
        <v>502</v>
      </c>
      <c r="G247" s="241"/>
      <c r="H247" s="241">
        <v>1392.8</v>
      </c>
      <c r="I247" s="234">
        <f t="shared" si="5"/>
        <v>1392.8</v>
      </c>
      <c r="J247" s="131"/>
      <c r="K247" s="131"/>
      <c r="L247" s="131"/>
      <c r="M247" s="131"/>
      <c r="N247" s="131"/>
      <c r="O247" s="131"/>
      <c r="P247" s="131"/>
      <c r="Q247" s="131"/>
      <c r="R247" s="149"/>
      <c r="S247" s="149"/>
      <c r="T247" s="149"/>
      <c r="U247" s="149"/>
      <c r="V247" s="149"/>
      <c r="W247" s="149"/>
      <c r="X247" s="149"/>
      <c r="Y247" s="149"/>
      <c r="Z247" s="149"/>
      <c r="AA247" s="149"/>
      <c r="AB247" s="149"/>
      <c r="AC247" s="149"/>
      <c r="AD247" s="149"/>
    </row>
    <row r="248" spans="1:30" x14ac:dyDescent="0.2">
      <c r="A248" s="155" t="s">
        <v>383</v>
      </c>
      <c r="B248" s="244" t="s">
        <v>388</v>
      </c>
      <c r="C248" s="243" t="s">
        <v>501</v>
      </c>
      <c r="D248" s="243" t="s">
        <v>280</v>
      </c>
      <c r="E248" s="242">
        <v>1</v>
      </c>
      <c r="F248" s="158" t="s">
        <v>942</v>
      </c>
      <c r="G248" s="241"/>
      <c r="H248" s="241">
        <v>849.76</v>
      </c>
      <c r="I248" s="234">
        <f t="shared" si="5"/>
        <v>849.76</v>
      </c>
      <c r="J248" s="131"/>
      <c r="K248" s="131"/>
      <c r="L248" s="131"/>
      <c r="M248" s="131"/>
      <c r="N248" s="131"/>
      <c r="O248" s="131"/>
      <c r="P248" s="131"/>
      <c r="Q248" s="131"/>
      <c r="R248" s="149"/>
      <c r="S248" s="149"/>
      <c r="T248" s="149"/>
      <c r="U248" s="149"/>
      <c r="V248" s="149"/>
      <c r="W248" s="149"/>
      <c r="X248" s="149"/>
      <c r="Y248" s="149"/>
      <c r="Z248" s="149"/>
      <c r="AA248" s="149"/>
      <c r="AB248" s="149"/>
      <c r="AC248" s="149"/>
      <c r="AD248" s="149"/>
    </row>
    <row r="249" spans="1:30" x14ac:dyDescent="0.2">
      <c r="A249" s="155" t="s">
        <v>503</v>
      </c>
      <c r="B249" s="244" t="s">
        <v>94</v>
      </c>
      <c r="C249" s="243" t="s">
        <v>296</v>
      </c>
      <c r="D249" s="243" t="s">
        <v>280</v>
      </c>
      <c r="E249" s="242">
        <v>1</v>
      </c>
      <c r="F249" s="158" t="s">
        <v>504</v>
      </c>
      <c r="G249" s="241"/>
      <c r="H249" s="241">
        <v>1392.8</v>
      </c>
      <c r="I249" s="234">
        <f t="shared" si="5"/>
        <v>1392.8</v>
      </c>
      <c r="J249" s="131"/>
      <c r="K249" s="131"/>
      <c r="L249" s="131"/>
      <c r="M249" s="131"/>
      <c r="N249" s="131"/>
      <c r="O249" s="131"/>
      <c r="P249" s="131"/>
      <c r="Q249" s="131"/>
      <c r="R249" s="149"/>
      <c r="S249" s="149"/>
      <c r="T249" s="149"/>
      <c r="U249" s="149"/>
      <c r="V249" s="149"/>
      <c r="W249" s="149"/>
      <c r="X249" s="149"/>
      <c r="Y249" s="149"/>
      <c r="Z249" s="149"/>
      <c r="AA249" s="149"/>
      <c r="AB249" s="149"/>
      <c r="AC249" s="149"/>
      <c r="AD249" s="149"/>
    </row>
    <row r="250" spans="1:30" x14ac:dyDescent="0.2">
      <c r="A250" s="165" t="s">
        <v>383</v>
      </c>
      <c r="B250" s="244" t="s">
        <v>388</v>
      </c>
      <c r="C250" s="243" t="s">
        <v>296</v>
      </c>
      <c r="D250" s="243" t="s">
        <v>280</v>
      </c>
      <c r="E250" s="242">
        <v>1</v>
      </c>
      <c r="F250" s="177" t="s">
        <v>996</v>
      </c>
      <c r="G250" s="241"/>
      <c r="H250" s="241">
        <v>849.76</v>
      </c>
      <c r="I250" s="234">
        <f t="shared" si="5"/>
        <v>849.76</v>
      </c>
      <c r="J250" s="131"/>
      <c r="K250" s="131"/>
      <c r="L250" s="131"/>
      <c r="M250" s="131"/>
      <c r="N250" s="131"/>
      <c r="O250" s="131"/>
      <c r="P250" s="131"/>
      <c r="Q250" s="131"/>
      <c r="R250" s="149"/>
      <c r="S250" s="149"/>
      <c r="T250" s="149"/>
      <c r="U250" s="149"/>
      <c r="V250" s="149"/>
      <c r="W250" s="149"/>
      <c r="X250" s="149"/>
      <c r="Y250" s="149"/>
      <c r="Z250" s="149"/>
      <c r="AA250" s="149"/>
      <c r="AB250" s="149"/>
      <c r="AC250" s="149"/>
      <c r="AD250" s="149"/>
    </row>
    <row r="251" spans="1:30" x14ac:dyDescent="0.2">
      <c r="A251" s="155" t="s">
        <v>384</v>
      </c>
      <c r="B251" s="244" t="s">
        <v>98</v>
      </c>
      <c r="C251" s="243" t="s">
        <v>296</v>
      </c>
      <c r="D251" s="243" t="s">
        <v>280</v>
      </c>
      <c r="E251" s="242">
        <v>1</v>
      </c>
      <c r="F251" s="157" t="s">
        <v>506</v>
      </c>
      <c r="G251" s="241"/>
      <c r="H251" s="241">
        <v>566.5</v>
      </c>
      <c r="I251" s="234">
        <f t="shared" si="5"/>
        <v>566.5</v>
      </c>
      <c r="J251" s="131"/>
      <c r="K251" s="131"/>
      <c r="L251" s="131"/>
      <c r="M251" s="131"/>
      <c r="N251" s="131"/>
      <c r="O251" s="131"/>
      <c r="P251" s="131"/>
      <c r="Q251" s="131"/>
      <c r="R251" s="149"/>
      <c r="S251" s="149"/>
      <c r="T251" s="149"/>
      <c r="U251" s="149"/>
      <c r="V251" s="149"/>
      <c r="W251" s="149"/>
      <c r="X251" s="149"/>
      <c r="Y251" s="149"/>
      <c r="Z251" s="149"/>
      <c r="AA251" s="149"/>
      <c r="AB251" s="149"/>
      <c r="AC251" s="149"/>
      <c r="AD251" s="149"/>
    </row>
    <row r="252" spans="1:30" x14ac:dyDescent="0.2">
      <c r="A252" s="155" t="s">
        <v>404</v>
      </c>
      <c r="B252" s="244" t="s">
        <v>387</v>
      </c>
      <c r="C252" s="243" t="s">
        <v>296</v>
      </c>
      <c r="D252" s="243" t="s">
        <v>280</v>
      </c>
      <c r="E252" s="242">
        <v>1</v>
      </c>
      <c r="F252" s="158" t="s">
        <v>507</v>
      </c>
      <c r="G252" s="241"/>
      <c r="H252" s="241">
        <v>505.81</v>
      </c>
      <c r="I252" s="234">
        <f t="shared" si="5"/>
        <v>505.81</v>
      </c>
      <c r="J252" s="131"/>
      <c r="K252" s="131"/>
      <c r="L252" s="131"/>
      <c r="M252" s="131"/>
      <c r="N252" s="131"/>
      <c r="O252" s="131"/>
      <c r="P252" s="131"/>
      <c r="Q252" s="131"/>
      <c r="R252" s="149"/>
      <c r="S252" s="149"/>
      <c r="T252" s="149"/>
      <c r="U252" s="149"/>
      <c r="V252" s="149"/>
      <c r="W252" s="149"/>
      <c r="X252" s="149"/>
      <c r="Y252" s="149"/>
      <c r="Z252" s="149"/>
      <c r="AA252" s="149"/>
      <c r="AB252" s="149"/>
      <c r="AC252" s="149"/>
      <c r="AD252" s="149"/>
    </row>
    <row r="253" spans="1:30" x14ac:dyDescent="0.2">
      <c r="A253" s="155" t="s">
        <v>386</v>
      </c>
      <c r="B253" s="244" t="s">
        <v>102</v>
      </c>
      <c r="C253" s="243" t="s">
        <v>296</v>
      </c>
      <c r="D253" s="243" t="s">
        <v>280</v>
      </c>
      <c r="E253" s="242">
        <v>1</v>
      </c>
      <c r="F253" s="158" t="s">
        <v>508</v>
      </c>
      <c r="G253" s="241"/>
      <c r="H253" s="241">
        <v>465.35</v>
      </c>
      <c r="I253" s="234">
        <f t="shared" si="5"/>
        <v>465.35</v>
      </c>
      <c r="J253" s="131"/>
      <c r="K253" s="131"/>
      <c r="L253" s="131"/>
      <c r="M253" s="131"/>
      <c r="N253" s="131"/>
      <c r="O253" s="131"/>
      <c r="P253" s="131"/>
      <c r="Q253" s="131"/>
      <c r="R253" s="149"/>
      <c r="S253" s="149"/>
      <c r="T253" s="149"/>
      <c r="U253" s="149"/>
      <c r="V253" s="149"/>
      <c r="W253" s="149"/>
      <c r="X253" s="149"/>
      <c r="Y253" s="149"/>
      <c r="Z253" s="149"/>
      <c r="AA253" s="149"/>
      <c r="AB253" s="149"/>
      <c r="AC253" s="149"/>
      <c r="AD253" s="149"/>
    </row>
    <row r="254" spans="1:30" x14ac:dyDescent="0.2">
      <c r="A254" s="155" t="s">
        <v>386</v>
      </c>
      <c r="B254" s="244" t="s">
        <v>102</v>
      </c>
      <c r="C254" s="243" t="s">
        <v>296</v>
      </c>
      <c r="D254" s="243" t="s">
        <v>280</v>
      </c>
      <c r="E254" s="242">
        <v>1</v>
      </c>
      <c r="F254" s="158" t="s">
        <v>509</v>
      </c>
      <c r="G254" s="241"/>
      <c r="H254" s="241">
        <v>465.35</v>
      </c>
      <c r="I254" s="234">
        <f t="shared" si="5"/>
        <v>465.35</v>
      </c>
      <c r="J254" s="131"/>
      <c r="K254" s="131"/>
      <c r="L254" s="131"/>
      <c r="M254" s="131"/>
      <c r="N254" s="131"/>
      <c r="O254" s="131"/>
      <c r="P254" s="131"/>
      <c r="Q254" s="131"/>
      <c r="R254" s="149"/>
      <c r="S254" s="149"/>
      <c r="T254" s="149"/>
      <c r="U254" s="149"/>
      <c r="V254" s="149"/>
      <c r="W254" s="149"/>
      <c r="X254" s="149"/>
      <c r="Y254" s="149"/>
      <c r="Z254" s="149"/>
      <c r="AA254" s="149"/>
      <c r="AB254" s="149"/>
      <c r="AC254" s="149"/>
      <c r="AD254" s="149"/>
    </row>
    <row r="255" spans="1:30" x14ac:dyDescent="0.2">
      <c r="A255" s="165" t="s">
        <v>383</v>
      </c>
      <c r="B255" s="244" t="s">
        <v>388</v>
      </c>
      <c r="C255" s="243" t="s">
        <v>289</v>
      </c>
      <c r="D255" s="243" t="s">
        <v>280</v>
      </c>
      <c r="E255" s="242">
        <v>1</v>
      </c>
      <c r="F255" s="151" t="s">
        <v>511</v>
      </c>
      <c r="G255" s="241"/>
      <c r="H255" s="241">
        <v>849.76</v>
      </c>
      <c r="I255" s="234">
        <f t="shared" si="5"/>
        <v>849.76</v>
      </c>
      <c r="J255" s="131"/>
      <c r="K255" s="131"/>
      <c r="L255" s="131"/>
      <c r="M255" s="131"/>
      <c r="N255" s="131"/>
      <c r="O255" s="131"/>
      <c r="P255" s="131"/>
      <c r="Q255" s="131"/>
      <c r="R255" s="149"/>
      <c r="S255" s="149"/>
      <c r="T255" s="149"/>
      <c r="U255" s="149"/>
      <c r="V255" s="149"/>
      <c r="W255" s="149"/>
      <c r="X255" s="149"/>
      <c r="Y255" s="149"/>
      <c r="Z255" s="149"/>
      <c r="AA255" s="149"/>
      <c r="AB255" s="149"/>
      <c r="AC255" s="149"/>
      <c r="AD255" s="149"/>
    </row>
    <row r="256" spans="1:30" x14ac:dyDescent="0.2">
      <c r="A256" s="155" t="s">
        <v>383</v>
      </c>
      <c r="B256" s="244" t="s">
        <v>388</v>
      </c>
      <c r="C256" s="243" t="s">
        <v>289</v>
      </c>
      <c r="D256" s="243" t="s">
        <v>280</v>
      </c>
      <c r="E256" s="242">
        <v>1</v>
      </c>
      <c r="F256" s="157" t="s">
        <v>512</v>
      </c>
      <c r="G256" s="241"/>
      <c r="H256" s="241">
        <v>849.76</v>
      </c>
      <c r="I256" s="234">
        <f t="shared" si="5"/>
        <v>849.76</v>
      </c>
      <c r="J256" s="131"/>
      <c r="K256" s="131"/>
      <c r="L256" s="131"/>
      <c r="M256" s="131"/>
      <c r="N256" s="131"/>
      <c r="O256" s="131"/>
      <c r="P256" s="131"/>
      <c r="Q256" s="131"/>
      <c r="R256" s="149"/>
      <c r="S256" s="149"/>
      <c r="T256" s="149"/>
      <c r="U256" s="149"/>
      <c r="V256" s="149"/>
      <c r="W256" s="149"/>
      <c r="X256" s="149"/>
      <c r="Y256" s="149"/>
      <c r="Z256" s="149"/>
      <c r="AA256" s="149"/>
      <c r="AB256" s="149"/>
      <c r="AC256" s="149"/>
      <c r="AD256" s="149"/>
    </row>
    <row r="257" spans="1:30" x14ac:dyDescent="0.2">
      <c r="A257" s="155" t="s">
        <v>404</v>
      </c>
      <c r="B257" s="244" t="s">
        <v>387</v>
      </c>
      <c r="C257" s="243" t="s">
        <v>289</v>
      </c>
      <c r="D257" s="243" t="s">
        <v>280</v>
      </c>
      <c r="E257" s="242">
        <v>1</v>
      </c>
      <c r="F257" s="157" t="s">
        <v>513</v>
      </c>
      <c r="G257" s="241"/>
      <c r="H257" s="241">
        <v>505.81</v>
      </c>
      <c r="I257" s="234">
        <f t="shared" si="5"/>
        <v>505.81</v>
      </c>
      <c r="J257" s="131"/>
      <c r="K257" s="131"/>
      <c r="L257" s="131"/>
      <c r="M257" s="131"/>
      <c r="N257" s="131"/>
      <c r="O257" s="131"/>
      <c r="P257" s="131"/>
      <c r="Q257" s="131"/>
      <c r="R257" s="149"/>
      <c r="S257" s="149"/>
      <c r="T257" s="149"/>
      <c r="U257" s="149"/>
      <c r="V257" s="149"/>
      <c r="W257" s="149"/>
      <c r="X257" s="149"/>
      <c r="Y257" s="149"/>
      <c r="Z257" s="149"/>
      <c r="AA257" s="149"/>
      <c r="AB257" s="149"/>
      <c r="AC257" s="149"/>
      <c r="AD257" s="149"/>
    </row>
    <row r="258" spans="1:30" x14ac:dyDescent="0.2">
      <c r="A258" s="165" t="s">
        <v>510</v>
      </c>
      <c r="B258" s="244" t="s">
        <v>94</v>
      </c>
      <c r="C258" s="243" t="s">
        <v>289</v>
      </c>
      <c r="D258" s="243" t="s">
        <v>280</v>
      </c>
      <c r="E258" s="242">
        <v>1</v>
      </c>
      <c r="F258" s="158" t="s">
        <v>505</v>
      </c>
      <c r="G258" s="241"/>
      <c r="H258" s="241">
        <v>1392.8</v>
      </c>
      <c r="I258" s="234">
        <f t="shared" si="5"/>
        <v>1392.8</v>
      </c>
      <c r="J258" s="131"/>
      <c r="K258" s="131"/>
      <c r="L258" s="131"/>
      <c r="M258" s="131"/>
      <c r="N258" s="131"/>
      <c r="O258" s="131"/>
      <c r="P258" s="131"/>
      <c r="Q258" s="131"/>
      <c r="R258" s="149"/>
      <c r="S258" s="149"/>
      <c r="T258" s="149"/>
      <c r="U258" s="149"/>
      <c r="V258" s="149"/>
      <c r="W258" s="149"/>
      <c r="X258" s="149"/>
      <c r="Y258" s="149"/>
      <c r="Z258" s="149"/>
      <c r="AA258" s="149"/>
      <c r="AB258" s="149"/>
      <c r="AC258" s="149"/>
      <c r="AD258" s="149"/>
    </row>
    <row r="259" spans="1:30" x14ac:dyDescent="0.2">
      <c r="A259" s="155" t="s">
        <v>383</v>
      </c>
      <c r="B259" s="244" t="s">
        <v>388</v>
      </c>
      <c r="C259" s="243" t="s">
        <v>289</v>
      </c>
      <c r="D259" s="243" t="s">
        <v>280</v>
      </c>
      <c r="E259" s="242">
        <v>1</v>
      </c>
      <c r="F259" s="158" t="s">
        <v>1081</v>
      </c>
      <c r="G259" s="241"/>
      <c r="H259" s="241">
        <v>849.76</v>
      </c>
      <c r="I259" s="234">
        <f t="shared" si="5"/>
        <v>849.76</v>
      </c>
      <c r="J259" s="131"/>
      <c r="K259" s="131"/>
      <c r="L259" s="131"/>
      <c r="M259" s="131"/>
      <c r="N259" s="131"/>
      <c r="O259" s="131"/>
      <c r="P259" s="131"/>
      <c r="Q259" s="131"/>
      <c r="R259" s="149"/>
      <c r="S259" s="149"/>
      <c r="T259" s="149"/>
      <c r="U259" s="149"/>
      <c r="V259" s="149"/>
      <c r="W259" s="149"/>
      <c r="X259" s="149"/>
      <c r="Y259" s="149"/>
      <c r="Z259" s="149"/>
      <c r="AA259" s="149"/>
      <c r="AB259" s="149"/>
      <c r="AC259" s="149"/>
      <c r="AD259" s="149"/>
    </row>
    <row r="260" spans="1:30" x14ac:dyDescent="0.2">
      <c r="A260" s="155" t="s">
        <v>383</v>
      </c>
      <c r="B260" s="244" t="s">
        <v>388</v>
      </c>
      <c r="C260" s="243" t="s">
        <v>289</v>
      </c>
      <c r="D260" s="243" t="s">
        <v>280</v>
      </c>
      <c r="E260" s="242">
        <v>1</v>
      </c>
      <c r="F260" s="158" t="s">
        <v>516</v>
      </c>
      <c r="G260" s="241"/>
      <c r="H260" s="241">
        <v>849.76</v>
      </c>
      <c r="I260" s="234">
        <f t="shared" si="5"/>
        <v>849.76</v>
      </c>
      <c r="J260" s="131"/>
      <c r="K260" s="131"/>
      <c r="L260" s="131"/>
      <c r="M260" s="131"/>
      <c r="N260" s="131"/>
      <c r="O260" s="131"/>
      <c r="P260" s="131"/>
      <c r="Q260" s="131"/>
      <c r="R260" s="149"/>
      <c r="S260" s="149"/>
      <c r="T260" s="149"/>
      <c r="U260" s="149"/>
      <c r="V260" s="149"/>
      <c r="W260" s="149"/>
      <c r="X260" s="149"/>
      <c r="Y260" s="149"/>
      <c r="Z260" s="149"/>
      <c r="AA260" s="149"/>
      <c r="AB260" s="149"/>
      <c r="AC260" s="149"/>
      <c r="AD260" s="149"/>
    </row>
    <row r="261" spans="1:30" x14ac:dyDescent="0.2">
      <c r="A261" s="165" t="s">
        <v>404</v>
      </c>
      <c r="B261" s="244" t="s">
        <v>387</v>
      </c>
      <c r="C261" s="243" t="s">
        <v>289</v>
      </c>
      <c r="D261" s="243" t="s">
        <v>280</v>
      </c>
      <c r="E261" s="242">
        <v>1</v>
      </c>
      <c r="F261" s="151" t="s">
        <v>517</v>
      </c>
      <c r="G261" s="241"/>
      <c r="H261" s="241">
        <v>505.81</v>
      </c>
      <c r="I261" s="234">
        <f t="shared" si="5"/>
        <v>505.81</v>
      </c>
      <c r="J261" s="131"/>
      <c r="K261" s="131"/>
      <c r="L261" s="131"/>
      <c r="M261" s="131"/>
      <c r="N261" s="131"/>
      <c r="O261" s="131"/>
      <c r="P261" s="131"/>
      <c r="Q261" s="131"/>
      <c r="R261" s="149"/>
      <c r="S261" s="149"/>
      <c r="T261" s="149"/>
      <c r="U261" s="149"/>
      <c r="V261" s="149"/>
      <c r="W261" s="149"/>
      <c r="X261" s="149"/>
      <c r="Y261" s="149"/>
      <c r="Z261" s="149"/>
      <c r="AA261" s="149"/>
      <c r="AB261" s="149"/>
      <c r="AC261" s="149"/>
      <c r="AD261" s="149"/>
    </row>
    <row r="262" spans="1:30" x14ac:dyDescent="0.2">
      <c r="A262" s="165" t="s">
        <v>404</v>
      </c>
      <c r="B262" s="244" t="s">
        <v>387</v>
      </c>
      <c r="C262" s="243" t="s">
        <v>289</v>
      </c>
      <c r="D262" s="243" t="s">
        <v>280</v>
      </c>
      <c r="E262" s="242">
        <v>1</v>
      </c>
      <c r="F262" s="151" t="s">
        <v>965</v>
      </c>
      <c r="G262" s="241"/>
      <c r="H262" s="241">
        <v>505.81</v>
      </c>
      <c r="I262" s="234">
        <f t="shared" si="5"/>
        <v>505.81</v>
      </c>
      <c r="J262" s="131"/>
      <c r="K262" s="131"/>
      <c r="L262" s="131"/>
      <c r="M262" s="131"/>
      <c r="N262" s="131"/>
      <c r="O262" s="131"/>
      <c r="P262" s="131"/>
      <c r="Q262" s="131"/>
      <c r="R262" s="149"/>
      <c r="S262" s="149"/>
      <c r="T262" s="149"/>
      <c r="U262" s="149"/>
      <c r="V262" s="149"/>
      <c r="W262" s="149"/>
      <c r="X262" s="149"/>
      <c r="Y262" s="149"/>
      <c r="Z262" s="149"/>
      <c r="AA262" s="149"/>
      <c r="AB262" s="149"/>
      <c r="AC262" s="149"/>
      <c r="AD262" s="149"/>
    </row>
    <row r="263" spans="1:30" x14ac:dyDescent="0.2">
      <c r="A263" s="155" t="s">
        <v>404</v>
      </c>
      <c r="B263" s="244" t="s">
        <v>387</v>
      </c>
      <c r="C263" s="243" t="s">
        <v>290</v>
      </c>
      <c r="D263" s="243" t="s">
        <v>280</v>
      </c>
      <c r="E263" s="242">
        <v>1</v>
      </c>
      <c r="F263" s="158" t="s">
        <v>514</v>
      </c>
      <c r="G263" s="241"/>
      <c r="H263" s="241">
        <v>505.81</v>
      </c>
      <c r="I263" s="234">
        <f t="shared" si="5"/>
        <v>505.81</v>
      </c>
      <c r="J263" s="131"/>
      <c r="K263" s="131"/>
      <c r="L263" s="131"/>
      <c r="M263" s="131"/>
      <c r="N263" s="131"/>
      <c r="O263" s="131"/>
      <c r="P263" s="131"/>
      <c r="Q263" s="131"/>
      <c r="R263" s="149"/>
      <c r="S263" s="149"/>
      <c r="T263" s="149"/>
      <c r="U263" s="149"/>
      <c r="V263" s="149"/>
      <c r="W263" s="149"/>
      <c r="X263" s="149"/>
      <c r="Y263" s="149"/>
      <c r="Z263" s="149"/>
      <c r="AA263" s="149"/>
      <c r="AB263" s="149"/>
      <c r="AC263" s="149"/>
      <c r="AD263" s="149"/>
    </row>
    <row r="264" spans="1:30" x14ac:dyDescent="0.2">
      <c r="A264" s="155" t="s">
        <v>518</v>
      </c>
      <c r="B264" s="244" t="s">
        <v>94</v>
      </c>
      <c r="C264" s="243" t="s">
        <v>290</v>
      </c>
      <c r="D264" s="243" t="s">
        <v>280</v>
      </c>
      <c r="E264" s="242">
        <v>1</v>
      </c>
      <c r="F264" s="158" t="s">
        <v>1014</v>
      </c>
      <c r="G264" s="241"/>
      <c r="H264" s="241">
        <v>1392.8</v>
      </c>
      <c r="I264" s="234">
        <f t="shared" ref="I264:I327" si="6">SUM(G264:H264)</f>
        <v>1392.8</v>
      </c>
      <c r="J264" s="131"/>
      <c r="K264" s="131"/>
      <c r="L264" s="131"/>
      <c r="M264" s="131"/>
      <c r="N264" s="131"/>
      <c r="O264" s="131"/>
      <c r="P264" s="131"/>
      <c r="Q264" s="131"/>
      <c r="R264" s="149"/>
      <c r="S264" s="149"/>
      <c r="T264" s="149"/>
      <c r="U264" s="149"/>
      <c r="V264" s="149"/>
      <c r="W264" s="149"/>
      <c r="X264" s="149"/>
      <c r="Y264" s="149"/>
      <c r="Z264" s="149"/>
      <c r="AA264" s="149"/>
      <c r="AB264" s="149"/>
      <c r="AC264" s="149"/>
      <c r="AD264" s="149"/>
    </row>
    <row r="265" spans="1:30" x14ac:dyDescent="0.2">
      <c r="A265" s="155" t="s">
        <v>383</v>
      </c>
      <c r="B265" s="244" t="s">
        <v>388</v>
      </c>
      <c r="C265" s="243" t="s">
        <v>290</v>
      </c>
      <c r="D265" s="243" t="s">
        <v>280</v>
      </c>
      <c r="E265" s="242">
        <v>1</v>
      </c>
      <c r="F265" s="158" t="s">
        <v>520</v>
      </c>
      <c r="G265" s="241"/>
      <c r="H265" s="241">
        <v>849.76</v>
      </c>
      <c r="I265" s="234">
        <f t="shared" si="6"/>
        <v>849.76</v>
      </c>
      <c r="J265" s="131"/>
      <c r="K265" s="131"/>
      <c r="L265" s="131"/>
      <c r="M265" s="131"/>
      <c r="N265" s="131"/>
      <c r="O265" s="131"/>
      <c r="P265" s="131"/>
      <c r="Q265" s="131"/>
      <c r="R265" s="149"/>
      <c r="S265" s="149"/>
      <c r="T265" s="149"/>
      <c r="U265" s="149"/>
      <c r="V265" s="149"/>
      <c r="W265" s="149"/>
      <c r="X265" s="149"/>
      <c r="Y265" s="149"/>
      <c r="Z265" s="149"/>
      <c r="AA265" s="149"/>
      <c r="AB265" s="149"/>
      <c r="AC265" s="149"/>
      <c r="AD265" s="149"/>
    </row>
    <row r="266" spans="1:30" x14ac:dyDescent="0.2">
      <c r="A266" s="165" t="s">
        <v>384</v>
      </c>
      <c r="B266" s="244" t="s">
        <v>98</v>
      </c>
      <c r="C266" s="243" t="s">
        <v>290</v>
      </c>
      <c r="D266" s="243" t="s">
        <v>280</v>
      </c>
      <c r="E266" s="242">
        <v>1</v>
      </c>
      <c r="F266" s="151" t="s">
        <v>521</v>
      </c>
      <c r="G266" s="241"/>
      <c r="H266" s="241">
        <v>566.5</v>
      </c>
      <c r="I266" s="234">
        <f t="shared" si="6"/>
        <v>566.5</v>
      </c>
      <c r="J266" s="131"/>
      <c r="K266" s="131"/>
      <c r="L266" s="131"/>
      <c r="M266" s="131"/>
      <c r="N266" s="131"/>
      <c r="O266" s="131"/>
      <c r="P266" s="131"/>
      <c r="Q266" s="131"/>
      <c r="R266" s="149"/>
      <c r="S266" s="149"/>
      <c r="T266" s="149"/>
      <c r="U266" s="149"/>
      <c r="V266" s="149"/>
      <c r="W266" s="149"/>
      <c r="X266" s="149"/>
      <c r="Y266" s="149"/>
      <c r="Z266" s="149"/>
      <c r="AA266" s="149"/>
      <c r="AB266" s="149"/>
      <c r="AC266" s="149"/>
      <c r="AD266" s="149"/>
    </row>
    <row r="267" spans="1:30" x14ac:dyDescent="0.2">
      <c r="A267" s="155" t="s">
        <v>404</v>
      </c>
      <c r="B267" s="244" t="s">
        <v>387</v>
      </c>
      <c r="C267" s="243" t="s">
        <v>290</v>
      </c>
      <c r="D267" s="243" t="s">
        <v>280</v>
      </c>
      <c r="E267" s="242">
        <v>1</v>
      </c>
      <c r="F267" s="158" t="s">
        <v>522</v>
      </c>
      <c r="G267" s="241"/>
      <c r="H267" s="241">
        <v>505.81</v>
      </c>
      <c r="I267" s="234">
        <f t="shared" si="6"/>
        <v>505.81</v>
      </c>
      <c r="J267" s="131"/>
      <c r="K267" s="131"/>
      <c r="L267" s="131"/>
      <c r="M267" s="131"/>
      <c r="N267" s="131"/>
      <c r="O267" s="131"/>
      <c r="P267" s="131"/>
      <c r="Q267" s="131"/>
      <c r="R267" s="149"/>
      <c r="S267" s="149"/>
      <c r="T267" s="149"/>
      <c r="U267" s="149"/>
      <c r="V267" s="149"/>
      <c r="W267" s="149"/>
      <c r="X267" s="149"/>
      <c r="Y267" s="149"/>
      <c r="Z267" s="149"/>
      <c r="AA267" s="149"/>
      <c r="AB267" s="149"/>
      <c r="AC267" s="149"/>
      <c r="AD267" s="149"/>
    </row>
    <row r="268" spans="1:30" x14ac:dyDescent="0.2">
      <c r="A268" s="155" t="s">
        <v>386</v>
      </c>
      <c r="B268" s="244" t="s">
        <v>102</v>
      </c>
      <c r="C268" s="243" t="s">
        <v>290</v>
      </c>
      <c r="D268" s="243" t="s">
        <v>280</v>
      </c>
      <c r="E268" s="242">
        <v>1</v>
      </c>
      <c r="F268" s="158" t="s">
        <v>930</v>
      </c>
      <c r="G268" s="241"/>
      <c r="H268" s="241">
        <v>465.35</v>
      </c>
      <c r="I268" s="234">
        <f t="shared" si="6"/>
        <v>465.35</v>
      </c>
      <c r="J268" s="131"/>
      <c r="K268" s="131"/>
      <c r="L268" s="131"/>
      <c r="M268" s="131"/>
      <c r="N268" s="131"/>
      <c r="O268" s="131"/>
      <c r="P268" s="131"/>
      <c r="Q268" s="131"/>
      <c r="R268" s="149"/>
      <c r="S268" s="149"/>
      <c r="T268" s="149"/>
      <c r="U268" s="149"/>
      <c r="V268" s="149"/>
      <c r="W268" s="149"/>
      <c r="X268" s="149"/>
      <c r="Y268" s="149"/>
      <c r="Z268" s="149"/>
      <c r="AA268" s="149"/>
      <c r="AB268" s="149"/>
      <c r="AC268" s="149"/>
      <c r="AD268" s="149"/>
    </row>
    <row r="269" spans="1:30" x14ac:dyDescent="0.2">
      <c r="A269" s="155" t="s">
        <v>404</v>
      </c>
      <c r="B269" s="244" t="s">
        <v>387</v>
      </c>
      <c r="C269" s="243" t="s">
        <v>301</v>
      </c>
      <c r="D269" s="243" t="s">
        <v>280</v>
      </c>
      <c r="E269" s="242">
        <v>1</v>
      </c>
      <c r="F269" s="158" t="s">
        <v>525</v>
      </c>
      <c r="G269" s="241"/>
      <c r="H269" s="241">
        <v>505.81</v>
      </c>
      <c r="I269" s="234">
        <f t="shared" si="6"/>
        <v>505.81</v>
      </c>
      <c r="J269" s="131"/>
      <c r="K269" s="131"/>
      <c r="L269" s="131"/>
      <c r="M269" s="131"/>
      <c r="N269" s="131"/>
      <c r="O269" s="131"/>
      <c r="P269" s="131"/>
      <c r="Q269" s="131"/>
      <c r="R269" s="149"/>
      <c r="S269" s="149"/>
      <c r="T269" s="149"/>
      <c r="U269" s="149"/>
      <c r="V269" s="149"/>
      <c r="W269" s="149"/>
      <c r="X269" s="149"/>
      <c r="Y269" s="149"/>
      <c r="Z269" s="149"/>
      <c r="AA269" s="149"/>
      <c r="AB269" s="149"/>
      <c r="AC269" s="149"/>
      <c r="AD269" s="149"/>
    </row>
    <row r="270" spans="1:30" x14ac:dyDescent="0.2">
      <c r="A270" s="155" t="s">
        <v>523</v>
      </c>
      <c r="B270" s="244" t="s">
        <v>94</v>
      </c>
      <c r="C270" s="243" t="s">
        <v>301</v>
      </c>
      <c r="D270" s="243" t="s">
        <v>280</v>
      </c>
      <c r="E270" s="242">
        <v>1</v>
      </c>
      <c r="F270" s="158" t="s">
        <v>546</v>
      </c>
      <c r="G270" s="241"/>
      <c r="H270" s="241">
        <v>1392.8</v>
      </c>
      <c r="I270" s="234">
        <f t="shared" si="6"/>
        <v>1392.8</v>
      </c>
      <c r="J270" s="131"/>
      <c r="K270" s="131"/>
      <c r="L270" s="131"/>
      <c r="M270" s="131"/>
      <c r="N270" s="131"/>
      <c r="O270" s="131"/>
      <c r="P270" s="131"/>
      <c r="Q270" s="131"/>
      <c r="R270" s="149"/>
      <c r="S270" s="149"/>
      <c r="T270" s="149"/>
      <c r="U270" s="149"/>
      <c r="V270" s="149"/>
      <c r="W270" s="149"/>
      <c r="X270" s="149"/>
      <c r="Y270" s="149"/>
      <c r="Z270" s="149"/>
      <c r="AA270" s="149"/>
      <c r="AB270" s="149"/>
      <c r="AC270" s="149"/>
      <c r="AD270" s="149"/>
    </row>
    <row r="271" spans="1:30" x14ac:dyDescent="0.2">
      <c r="A271" s="155" t="s">
        <v>383</v>
      </c>
      <c r="B271" s="244" t="s">
        <v>388</v>
      </c>
      <c r="C271" s="243" t="s">
        <v>301</v>
      </c>
      <c r="D271" s="243" t="s">
        <v>280</v>
      </c>
      <c r="E271" s="242">
        <v>1</v>
      </c>
      <c r="F271" s="158" t="s">
        <v>526</v>
      </c>
      <c r="G271" s="241"/>
      <c r="H271" s="241">
        <v>849.76</v>
      </c>
      <c r="I271" s="234">
        <f t="shared" si="6"/>
        <v>849.76</v>
      </c>
      <c r="J271" s="131"/>
      <c r="K271" s="131"/>
      <c r="L271" s="131"/>
      <c r="M271" s="131"/>
      <c r="N271" s="131"/>
      <c r="O271" s="131"/>
      <c r="P271" s="131"/>
      <c r="Q271" s="131"/>
      <c r="R271" s="149"/>
      <c r="S271" s="149"/>
      <c r="T271" s="149"/>
      <c r="U271" s="149"/>
      <c r="V271" s="149"/>
      <c r="W271" s="149"/>
      <c r="X271" s="149"/>
      <c r="Y271" s="149"/>
      <c r="Z271" s="149"/>
      <c r="AA271" s="149"/>
      <c r="AB271" s="149"/>
      <c r="AC271" s="149"/>
      <c r="AD271" s="149"/>
    </row>
    <row r="272" spans="1:30" x14ac:dyDescent="0.2">
      <c r="A272" s="155" t="s">
        <v>524</v>
      </c>
      <c r="B272" s="244" t="s">
        <v>94</v>
      </c>
      <c r="C272" s="243" t="s">
        <v>301</v>
      </c>
      <c r="D272" s="243" t="s">
        <v>280</v>
      </c>
      <c r="E272" s="242">
        <v>1</v>
      </c>
      <c r="F272" s="158" t="s">
        <v>527</v>
      </c>
      <c r="G272" s="241"/>
      <c r="H272" s="241">
        <v>1392.8</v>
      </c>
      <c r="I272" s="234">
        <f t="shared" si="6"/>
        <v>1392.8</v>
      </c>
      <c r="J272" s="131"/>
      <c r="K272" s="131"/>
      <c r="L272" s="131"/>
      <c r="M272" s="131"/>
      <c r="N272" s="131"/>
      <c r="O272" s="131"/>
      <c r="P272" s="131"/>
      <c r="Q272" s="131"/>
      <c r="R272" s="149"/>
      <c r="S272" s="149"/>
      <c r="T272" s="149"/>
      <c r="U272" s="149"/>
      <c r="V272" s="149"/>
      <c r="W272" s="149"/>
      <c r="X272" s="149"/>
      <c r="Y272" s="149"/>
      <c r="Z272" s="149"/>
      <c r="AA272" s="149"/>
      <c r="AB272" s="149"/>
      <c r="AC272" s="149"/>
      <c r="AD272" s="149"/>
    </row>
    <row r="273" spans="1:30" x14ac:dyDescent="0.2">
      <c r="A273" s="155" t="s">
        <v>383</v>
      </c>
      <c r="B273" s="244" t="s">
        <v>388</v>
      </c>
      <c r="C273" s="243" t="s">
        <v>301</v>
      </c>
      <c r="D273" s="243" t="s">
        <v>280</v>
      </c>
      <c r="E273" s="242">
        <v>1</v>
      </c>
      <c r="F273" s="157" t="s">
        <v>528</v>
      </c>
      <c r="G273" s="241"/>
      <c r="H273" s="241">
        <v>849.76</v>
      </c>
      <c r="I273" s="234">
        <f t="shared" si="6"/>
        <v>849.76</v>
      </c>
      <c r="J273" s="131"/>
      <c r="K273" s="131"/>
      <c r="L273" s="131"/>
      <c r="M273" s="131"/>
      <c r="N273" s="131"/>
      <c r="O273" s="131"/>
      <c r="P273" s="131"/>
      <c r="Q273" s="131"/>
      <c r="R273" s="149"/>
      <c r="S273" s="149"/>
      <c r="T273" s="149"/>
      <c r="U273" s="149"/>
      <c r="V273" s="149"/>
      <c r="W273" s="149"/>
      <c r="X273" s="149"/>
      <c r="Y273" s="149"/>
      <c r="Z273" s="149"/>
      <c r="AA273" s="149"/>
      <c r="AB273" s="149"/>
      <c r="AC273" s="149"/>
      <c r="AD273" s="149"/>
    </row>
    <row r="274" spans="1:30" x14ac:dyDescent="0.2">
      <c r="A274" s="155" t="s">
        <v>404</v>
      </c>
      <c r="B274" s="244" t="s">
        <v>387</v>
      </c>
      <c r="C274" s="243" t="s">
        <v>301</v>
      </c>
      <c r="D274" s="243" t="s">
        <v>280</v>
      </c>
      <c r="E274" s="242">
        <v>1</v>
      </c>
      <c r="F274" s="161" t="s">
        <v>529</v>
      </c>
      <c r="G274" s="241"/>
      <c r="H274" s="241">
        <v>505.81</v>
      </c>
      <c r="I274" s="234">
        <f t="shared" si="6"/>
        <v>505.81</v>
      </c>
      <c r="J274" s="131"/>
      <c r="K274" s="131"/>
      <c r="L274" s="131"/>
      <c r="M274" s="131"/>
      <c r="N274" s="131"/>
      <c r="O274" s="131"/>
      <c r="P274" s="131"/>
      <c r="Q274" s="131"/>
      <c r="R274" s="149"/>
      <c r="S274" s="149"/>
      <c r="T274" s="149"/>
      <c r="U274" s="149"/>
      <c r="V274" s="149"/>
      <c r="W274" s="149"/>
      <c r="X274" s="149"/>
      <c r="Y274" s="149"/>
      <c r="Z274" s="149"/>
      <c r="AA274" s="149"/>
      <c r="AB274" s="149"/>
      <c r="AC274" s="149"/>
      <c r="AD274" s="149"/>
    </row>
    <row r="275" spans="1:30" x14ac:dyDescent="0.2">
      <c r="A275" s="155" t="s">
        <v>404</v>
      </c>
      <c r="B275" s="244" t="s">
        <v>387</v>
      </c>
      <c r="C275" s="243" t="s">
        <v>301</v>
      </c>
      <c r="D275" s="243" t="s">
        <v>280</v>
      </c>
      <c r="E275" s="242">
        <v>1</v>
      </c>
      <c r="F275" s="158" t="s">
        <v>530</v>
      </c>
      <c r="G275" s="241"/>
      <c r="H275" s="241">
        <v>505.81</v>
      </c>
      <c r="I275" s="234">
        <f t="shared" si="6"/>
        <v>505.81</v>
      </c>
      <c r="J275" s="131"/>
      <c r="K275" s="131"/>
      <c r="L275" s="131"/>
      <c r="M275" s="131"/>
      <c r="N275" s="131"/>
      <c r="O275" s="131"/>
      <c r="P275" s="131"/>
      <c r="Q275" s="131"/>
      <c r="R275" s="149"/>
      <c r="S275" s="149"/>
      <c r="T275" s="149"/>
      <c r="U275" s="149"/>
      <c r="V275" s="149"/>
      <c r="W275" s="149"/>
      <c r="X275" s="149"/>
      <c r="Y275" s="149"/>
      <c r="Z275" s="149"/>
      <c r="AA275" s="149"/>
      <c r="AB275" s="149"/>
      <c r="AC275" s="149"/>
      <c r="AD275" s="149"/>
    </row>
    <row r="276" spans="1:30" x14ac:dyDescent="0.2">
      <c r="A276" s="155" t="s">
        <v>531</v>
      </c>
      <c r="B276" s="244" t="s">
        <v>94</v>
      </c>
      <c r="C276" s="243" t="s">
        <v>539</v>
      </c>
      <c r="D276" s="243" t="s">
        <v>280</v>
      </c>
      <c r="E276" s="242">
        <v>1</v>
      </c>
      <c r="F276" s="157" t="s">
        <v>534</v>
      </c>
      <c r="G276" s="241"/>
      <c r="H276" s="241">
        <v>1392.8</v>
      </c>
      <c r="I276" s="234">
        <f t="shared" si="6"/>
        <v>1392.8</v>
      </c>
      <c r="J276" s="131"/>
      <c r="K276" s="131"/>
      <c r="L276" s="131"/>
      <c r="M276" s="131"/>
      <c r="N276" s="131"/>
      <c r="O276" s="131"/>
      <c r="P276" s="131"/>
      <c r="Q276" s="131"/>
      <c r="R276" s="149"/>
      <c r="S276" s="149"/>
      <c r="T276" s="149"/>
      <c r="U276" s="149"/>
      <c r="V276" s="149"/>
      <c r="W276" s="149"/>
      <c r="X276" s="149"/>
      <c r="Y276" s="149"/>
      <c r="Z276" s="149"/>
      <c r="AA276" s="149"/>
      <c r="AB276" s="149"/>
      <c r="AC276" s="149"/>
      <c r="AD276" s="149"/>
    </row>
    <row r="277" spans="1:30" x14ac:dyDescent="0.2">
      <c r="A277" s="155" t="s">
        <v>383</v>
      </c>
      <c r="B277" s="244" t="s">
        <v>388</v>
      </c>
      <c r="C277" s="243" t="s">
        <v>539</v>
      </c>
      <c r="D277" s="243" t="s">
        <v>280</v>
      </c>
      <c r="E277" s="242">
        <v>1</v>
      </c>
      <c r="F277" s="158" t="s">
        <v>535</v>
      </c>
      <c r="G277" s="241"/>
      <c r="H277" s="241">
        <v>849.76</v>
      </c>
      <c r="I277" s="234">
        <f t="shared" si="6"/>
        <v>849.76</v>
      </c>
      <c r="J277" s="131"/>
      <c r="K277" s="131"/>
      <c r="L277" s="131"/>
      <c r="M277" s="131"/>
      <c r="N277" s="131"/>
      <c r="O277" s="131"/>
      <c r="P277" s="131"/>
      <c r="Q277" s="131"/>
      <c r="R277" s="149"/>
      <c r="S277" s="149"/>
      <c r="T277" s="149"/>
      <c r="U277" s="149"/>
      <c r="V277" s="149"/>
      <c r="W277" s="149"/>
      <c r="X277" s="149"/>
      <c r="Y277" s="149"/>
      <c r="Z277" s="149"/>
      <c r="AA277" s="149"/>
      <c r="AB277" s="149"/>
      <c r="AC277" s="149"/>
      <c r="AD277" s="149"/>
    </row>
    <row r="278" spans="1:30" x14ac:dyDescent="0.2">
      <c r="A278" s="155" t="s">
        <v>532</v>
      </c>
      <c r="B278" s="244" t="s">
        <v>94</v>
      </c>
      <c r="C278" s="243" t="s">
        <v>539</v>
      </c>
      <c r="D278" s="243" t="s">
        <v>280</v>
      </c>
      <c r="E278" s="242">
        <v>1</v>
      </c>
      <c r="F278" s="157" t="s">
        <v>536</v>
      </c>
      <c r="G278" s="241"/>
      <c r="H278" s="241">
        <v>1392.8</v>
      </c>
      <c r="I278" s="234">
        <f t="shared" si="6"/>
        <v>1392.8</v>
      </c>
      <c r="J278" s="131"/>
      <c r="K278" s="131"/>
      <c r="L278" s="131"/>
      <c r="M278" s="131"/>
      <c r="N278" s="131"/>
      <c r="O278" s="131"/>
      <c r="P278" s="131"/>
      <c r="Q278" s="131"/>
      <c r="R278" s="149"/>
      <c r="S278" s="149"/>
      <c r="T278" s="149"/>
      <c r="U278" s="149"/>
      <c r="V278" s="149"/>
      <c r="W278" s="149"/>
      <c r="X278" s="149"/>
      <c r="Y278" s="149"/>
      <c r="Z278" s="149"/>
      <c r="AA278" s="149"/>
      <c r="AB278" s="149"/>
      <c r="AC278" s="149"/>
      <c r="AD278" s="149"/>
    </row>
    <row r="279" spans="1:30" x14ac:dyDescent="0.2">
      <c r="A279" s="165" t="s">
        <v>533</v>
      </c>
      <c r="B279" s="244" t="s">
        <v>94</v>
      </c>
      <c r="C279" s="243" t="s">
        <v>539</v>
      </c>
      <c r="D279" s="243" t="s">
        <v>280</v>
      </c>
      <c r="E279" s="242">
        <v>1</v>
      </c>
      <c r="F279" s="158" t="s">
        <v>537</v>
      </c>
      <c r="G279" s="241"/>
      <c r="H279" s="241">
        <v>1392.8</v>
      </c>
      <c r="I279" s="234">
        <f t="shared" si="6"/>
        <v>1392.8</v>
      </c>
      <c r="J279" s="131"/>
      <c r="K279" s="131"/>
      <c r="L279" s="131"/>
      <c r="M279" s="131"/>
      <c r="N279" s="131"/>
      <c r="O279" s="131"/>
      <c r="P279" s="131"/>
      <c r="Q279" s="131"/>
      <c r="R279" s="149"/>
      <c r="S279" s="149"/>
      <c r="T279" s="149"/>
      <c r="U279" s="149"/>
      <c r="V279" s="149"/>
      <c r="W279" s="149"/>
      <c r="X279" s="149"/>
      <c r="Y279" s="149"/>
      <c r="Z279" s="149"/>
      <c r="AA279" s="149"/>
      <c r="AB279" s="149"/>
      <c r="AC279" s="149"/>
      <c r="AD279" s="149"/>
    </row>
    <row r="280" spans="1:30" x14ac:dyDescent="0.2">
      <c r="A280" s="155" t="s">
        <v>383</v>
      </c>
      <c r="B280" s="244" t="s">
        <v>388</v>
      </c>
      <c r="C280" s="243" t="s">
        <v>539</v>
      </c>
      <c r="D280" s="243" t="s">
        <v>280</v>
      </c>
      <c r="E280" s="242">
        <v>1</v>
      </c>
      <c r="F280" s="158" t="s">
        <v>538</v>
      </c>
      <c r="G280" s="241"/>
      <c r="H280" s="241">
        <v>849.76</v>
      </c>
      <c r="I280" s="234">
        <f t="shared" si="6"/>
        <v>849.76</v>
      </c>
      <c r="J280" s="131"/>
      <c r="K280" s="131"/>
      <c r="L280" s="131"/>
      <c r="M280" s="131"/>
      <c r="N280" s="131"/>
      <c r="O280" s="131"/>
      <c r="P280" s="131"/>
      <c r="Q280" s="131"/>
      <c r="R280" s="149"/>
      <c r="S280" s="149"/>
      <c r="T280" s="149"/>
      <c r="U280" s="149"/>
      <c r="V280" s="149"/>
      <c r="W280" s="149"/>
      <c r="X280" s="149"/>
      <c r="Y280" s="149"/>
      <c r="Z280" s="149"/>
      <c r="AA280" s="149"/>
      <c r="AB280" s="149"/>
      <c r="AC280" s="149"/>
      <c r="AD280" s="149"/>
    </row>
    <row r="281" spans="1:30" x14ac:dyDescent="0.2">
      <c r="A281" s="155" t="s">
        <v>531</v>
      </c>
      <c r="B281" s="244" t="s">
        <v>94</v>
      </c>
      <c r="C281" s="243" t="s">
        <v>542</v>
      </c>
      <c r="D281" s="243" t="s">
        <v>280</v>
      </c>
      <c r="E281" s="242">
        <v>1</v>
      </c>
      <c r="F281" s="157" t="s">
        <v>543</v>
      </c>
      <c r="G281" s="241"/>
      <c r="H281" s="241">
        <v>1392.8</v>
      </c>
      <c r="I281" s="234">
        <f t="shared" si="6"/>
        <v>1392.8</v>
      </c>
      <c r="J281" s="131"/>
      <c r="K281" s="131"/>
      <c r="L281" s="131"/>
      <c r="M281" s="131"/>
      <c r="N281" s="131"/>
      <c r="O281" s="131"/>
      <c r="P281" s="131"/>
      <c r="Q281" s="131"/>
      <c r="R281" s="149"/>
      <c r="S281" s="149"/>
      <c r="T281" s="149"/>
      <c r="U281" s="149"/>
      <c r="V281" s="149"/>
      <c r="W281" s="149"/>
      <c r="X281" s="149"/>
      <c r="Y281" s="149"/>
      <c r="Z281" s="149"/>
      <c r="AA281" s="149"/>
      <c r="AB281" s="149"/>
      <c r="AC281" s="149"/>
      <c r="AD281" s="149"/>
    </row>
    <row r="282" spans="1:30" x14ac:dyDescent="0.2">
      <c r="A282" s="165" t="s">
        <v>383</v>
      </c>
      <c r="B282" s="244" t="s">
        <v>388</v>
      </c>
      <c r="C282" s="243" t="s">
        <v>542</v>
      </c>
      <c r="D282" s="243" t="s">
        <v>280</v>
      </c>
      <c r="E282" s="242">
        <v>1</v>
      </c>
      <c r="F282" s="158" t="s">
        <v>544</v>
      </c>
      <c r="G282" s="241"/>
      <c r="H282" s="241">
        <v>849.76</v>
      </c>
      <c r="I282" s="234">
        <f t="shared" si="6"/>
        <v>849.76</v>
      </c>
      <c r="J282" s="131"/>
      <c r="K282" s="131"/>
      <c r="L282" s="131"/>
      <c r="M282" s="131"/>
      <c r="N282" s="131"/>
      <c r="O282" s="131"/>
      <c r="P282" s="131"/>
      <c r="Q282" s="131"/>
      <c r="R282" s="149"/>
      <c r="S282" s="149"/>
      <c r="T282" s="149"/>
      <c r="U282" s="149"/>
      <c r="V282" s="149"/>
      <c r="W282" s="149"/>
      <c r="X282" s="149"/>
      <c r="Y282" s="149"/>
      <c r="Z282" s="149"/>
      <c r="AA282" s="149"/>
      <c r="AB282" s="149"/>
      <c r="AC282" s="149"/>
      <c r="AD282" s="149"/>
    </row>
    <row r="283" spans="1:30" x14ac:dyDescent="0.2">
      <c r="A283" s="155" t="s">
        <v>540</v>
      </c>
      <c r="B283" s="244" t="s">
        <v>94</v>
      </c>
      <c r="C283" s="243" t="s">
        <v>542</v>
      </c>
      <c r="D283" s="243" t="s">
        <v>280</v>
      </c>
      <c r="E283" s="242">
        <v>1</v>
      </c>
      <c r="F283" s="157" t="s">
        <v>545</v>
      </c>
      <c r="G283" s="241"/>
      <c r="H283" s="241">
        <v>1392.8</v>
      </c>
      <c r="I283" s="234">
        <f t="shared" si="6"/>
        <v>1392.8</v>
      </c>
      <c r="J283" s="131"/>
      <c r="K283" s="131"/>
      <c r="L283" s="131"/>
      <c r="M283" s="131"/>
      <c r="N283" s="131"/>
      <c r="O283" s="131"/>
      <c r="P283" s="131"/>
      <c r="Q283" s="131"/>
      <c r="R283" s="149"/>
      <c r="S283" s="149"/>
      <c r="T283" s="149"/>
      <c r="U283" s="149"/>
      <c r="V283" s="149"/>
      <c r="W283" s="149"/>
      <c r="X283" s="149"/>
      <c r="Y283" s="149"/>
      <c r="Z283" s="149"/>
      <c r="AA283" s="149"/>
      <c r="AB283" s="149"/>
      <c r="AC283" s="149"/>
      <c r="AD283" s="149"/>
    </row>
    <row r="284" spans="1:30" x14ac:dyDescent="0.2">
      <c r="A284" s="155" t="s">
        <v>383</v>
      </c>
      <c r="B284" s="244" t="s">
        <v>388</v>
      </c>
      <c r="C284" s="243" t="s">
        <v>542</v>
      </c>
      <c r="D284" s="243" t="s">
        <v>280</v>
      </c>
      <c r="E284" s="242">
        <v>1</v>
      </c>
      <c r="F284" s="157" t="s">
        <v>515</v>
      </c>
      <c r="G284" s="241"/>
      <c r="H284" s="241">
        <v>849.76</v>
      </c>
      <c r="I284" s="234">
        <f t="shared" si="6"/>
        <v>849.76</v>
      </c>
      <c r="J284" s="131"/>
      <c r="K284" s="131"/>
      <c r="L284" s="131"/>
      <c r="M284" s="131"/>
      <c r="N284" s="131"/>
      <c r="O284" s="131"/>
      <c r="P284" s="131"/>
      <c r="Q284" s="131"/>
      <c r="R284" s="149"/>
      <c r="S284" s="149"/>
      <c r="T284" s="149"/>
      <c r="U284" s="149"/>
      <c r="V284" s="149"/>
      <c r="W284" s="149"/>
      <c r="X284" s="149"/>
      <c r="Y284" s="149"/>
      <c r="Z284" s="149"/>
      <c r="AA284" s="149"/>
      <c r="AB284" s="149"/>
      <c r="AC284" s="149"/>
      <c r="AD284" s="149"/>
    </row>
    <row r="285" spans="1:30" x14ac:dyDescent="0.2">
      <c r="A285" s="155" t="s">
        <v>541</v>
      </c>
      <c r="B285" s="244" t="s">
        <v>94</v>
      </c>
      <c r="C285" s="243" t="s">
        <v>542</v>
      </c>
      <c r="D285" s="243" t="s">
        <v>368</v>
      </c>
      <c r="E285" s="242">
        <v>1</v>
      </c>
      <c r="F285" s="158" t="s">
        <v>357</v>
      </c>
      <c r="G285" s="241"/>
      <c r="H285" s="241">
        <v>1392.8</v>
      </c>
      <c r="I285" s="234">
        <f t="shared" si="6"/>
        <v>1392.8</v>
      </c>
      <c r="J285" s="131"/>
      <c r="K285" s="131"/>
      <c r="L285" s="131"/>
      <c r="M285" s="131"/>
      <c r="N285" s="131"/>
      <c r="O285" s="131"/>
      <c r="P285" s="131"/>
      <c r="Q285" s="131"/>
      <c r="R285" s="149"/>
      <c r="S285" s="149"/>
      <c r="T285" s="149"/>
      <c r="U285" s="149"/>
      <c r="V285" s="149"/>
      <c r="W285" s="149"/>
      <c r="X285" s="149"/>
      <c r="Y285" s="149"/>
      <c r="Z285" s="149"/>
      <c r="AA285" s="149"/>
      <c r="AB285" s="149"/>
      <c r="AC285" s="149"/>
      <c r="AD285" s="149"/>
    </row>
    <row r="286" spans="1:30" x14ac:dyDescent="0.2">
      <c r="A286" s="155" t="s">
        <v>383</v>
      </c>
      <c r="B286" s="244" t="s">
        <v>388</v>
      </c>
      <c r="C286" s="243" t="s">
        <v>542</v>
      </c>
      <c r="D286" s="243" t="s">
        <v>280</v>
      </c>
      <c r="E286" s="242">
        <v>1</v>
      </c>
      <c r="F286" s="157" t="s">
        <v>547</v>
      </c>
      <c r="G286" s="241"/>
      <c r="H286" s="241">
        <v>849.76</v>
      </c>
      <c r="I286" s="234">
        <f t="shared" si="6"/>
        <v>849.76</v>
      </c>
      <c r="J286" s="131"/>
      <c r="K286" s="131"/>
      <c r="L286" s="131"/>
      <c r="M286" s="131"/>
      <c r="N286" s="131"/>
      <c r="O286" s="131"/>
      <c r="P286" s="131"/>
      <c r="Q286" s="131"/>
      <c r="R286" s="149"/>
      <c r="S286" s="149"/>
      <c r="T286" s="149"/>
      <c r="U286" s="149"/>
      <c r="V286" s="149"/>
      <c r="W286" s="149"/>
      <c r="X286" s="149"/>
      <c r="Y286" s="149"/>
      <c r="Z286" s="149"/>
      <c r="AA286" s="149"/>
      <c r="AB286" s="149"/>
      <c r="AC286" s="149"/>
      <c r="AD286" s="149"/>
    </row>
    <row r="287" spans="1:30" x14ac:dyDescent="0.2">
      <c r="A287" s="155" t="s">
        <v>548</v>
      </c>
      <c r="B287" s="244" t="s">
        <v>94</v>
      </c>
      <c r="C287" s="243" t="s">
        <v>380</v>
      </c>
      <c r="D287" s="243" t="s">
        <v>280</v>
      </c>
      <c r="E287" s="242">
        <v>1</v>
      </c>
      <c r="F287" s="151" t="s">
        <v>551</v>
      </c>
      <c r="G287" s="241"/>
      <c r="H287" s="241">
        <v>1392.8</v>
      </c>
      <c r="I287" s="234">
        <f t="shared" si="6"/>
        <v>1392.8</v>
      </c>
      <c r="J287" s="131"/>
      <c r="K287" s="131"/>
      <c r="L287" s="131"/>
      <c r="M287" s="131"/>
      <c r="N287" s="131"/>
      <c r="O287" s="131"/>
      <c r="P287" s="131"/>
      <c r="Q287" s="131"/>
      <c r="R287" s="149"/>
      <c r="S287" s="149"/>
      <c r="T287" s="149"/>
      <c r="U287" s="149"/>
      <c r="V287" s="149"/>
      <c r="W287" s="149"/>
      <c r="X287" s="149"/>
      <c r="Y287" s="149"/>
      <c r="Z287" s="149"/>
      <c r="AA287" s="149"/>
      <c r="AB287" s="149"/>
      <c r="AC287" s="149"/>
      <c r="AD287" s="149"/>
    </row>
    <row r="288" spans="1:30" x14ac:dyDescent="0.2">
      <c r="A288" s="155" t="s">
        <v>383</v>
      </c>
      <c r="B288" s="244" t="s">
        <v>388</v>
      </c>
      <c r="C288" s="243" t="s">
        <v>380</v>
      </c>
      <c r="D288" s="243" t="s">
        <v>280</v>
      </c>
      <c r="E288" s="242">
        <v>1</v>
      </c>
      <c r="F288" s="157" t="s">
        <v>552</v>
      </c>
      <c r="G288" s="241"/>
      <c r="H288" s="241">
        <v>849.76</v>
      </c>
      <c r="I288" s="234">
        <f t="shared" si="6"/>
        <v>849.76</v>
      </c>
      <c r="J288" s="131"/>
      <c r="K288" s="131"/>
      <c r="L288" s="131"/>
      <c r="M288" s="131"/>
      <c r="N288" s="131"/>
      <c r="O288" s="131"/>
      <c r="P288" s="131"/>
      <c r="Q288" s="131"/>
      <c r="R288" s="149"/>
      <c r="S288" s="149"/>
      <c r="T288" s="149"/>
      <c r="U288" s="149"/>
      <c r="V288" s="149"/>
      <c r="W288" s="149"/>
      <c r="X288" s="149"/>
      <c r="Y288" s="149"/>
      <c r="Z288" s="149"/>
      <c r="AA288" s="149"/>
      <c r="AB288" s="149"/>
      <c r="AC288" s="149"/>
      <c r="AD288" s="149"/>
    </row>
    <row r="289" spans="1:30" x14ac:dyDescent="0.2">
      <c r="A289" s="155" t="s">
        <v>549</v>
      </c>
      <c r="B289" s="244" t="s">
        <v>94</v>
      </c>
      <c r="C289" s="243" t="s">
        <v>380</v>
      </c>
      <c r="D289" s="243" t="s">
        <v>280</v>
      </c>
      <c r="E289" s="242">
        <v>1</v>
      </c>
      <c r="F289" s="157" t="s">
        <v>553</v>
      </c>
      <c r="G289" s="241"/>
      <c r="H289" s="241">
        <v>1392.8</v>
      </c>
      <c r="I289" s="234">
        <f t="shared" si="6"/>
        <v>1392.8</v>
      </c>
      <c r="J289" s="131"/>
      <c r="K289" s="131"/>
      <c r="L289" s="131"/>
      <c r="M289" s="131"/>
      <c r="N289" s="131"/>
      <c r="O289" s="131"/>
      <c r="P289" s="131"/>
      <c r="Q289" s="131"/>
      <c r="R289" s="149"/>
      <c r="S289" s="149"/>
      <c r="T289" s="149"/>
      <c r="U289" s="149"/>
      <c r="V289" s="149"/>
      <c r="W289" s="149"/>
      <c r="X289" s="149"/>
      <c r="Y289" s="149"/>
      <c r="Z289" s="149"/>
      <c r="AA289" s="149"/>
      <c r="AB289" s="149"/>
      <c r="AC289" s="149"/>
      <c r="AD289" s="149"/>
    </row>
    <row r="290" spans="1:30" x14ac:dyDescent="0.2">
      <c r="A290" s="155" t="s">
        <v>383</v>
      </c>
      <c r="B290" s="244" t="s">
        <v>388</v>
      </c>
      <c r="C290" s="243" t="s">
        <v>380</v>
      </c>
      <c r="D290" s="243" t="s">
        <v>280</v>
      </c>
      <c r="E290" s="242">
        <v>1</v>
      </c>
      <c r="F290" s="151" t="s">
        <v>1013</v>
      </c>
      <c r="G290" s="241"/>
      <c r="H290" s="241">
        <v>849.76</v>
      </c>
      <c r="I290" s="234">
        <f t="shared" si="6"/>
        <v>849.76</v>
      </c>
      <c r="J290" s="131"/>
      <c r="K290" s="131"/>
      <c r="L290" s="131"/>
      <c r="M290" s="131"/>
      <c r="N290" s="131"/>
      <c r="O290" s="131"/>
      <c r="P290" s="131"/>
      <c r="Q290" s="131"/>
      <c r="R290" s="149"/>
      <c r="S290" s="149"/>
      <c r="T290" s="149"/>
      <c r="U290" s="149"/>
      <c r="V290" s="149"/>
      <c r="W290" s="149"/>
      <c r="X290" s="149"/>
      <c r="Y290" s="149"/>
      <c r="Z290" s="149"/>
      <c r="AA290" s="149"/>
      <c r="AB290" s="149"/>
      <c r="AC290" s="149"/>
      <c r="AD290" s="149"/>
    </row>
    <row r="291" spans="1:30" x14ac:dyDescent="0.2">
      <c r="A291" s="155" t="s">
        <v>550</v>
      </c>
      <c r="B291" s="244" t="s">
        <v>94</v>
      </c>
      <c r="C291" s="243" t="s">
        <v>380</v>
      </c>
      <c r="D291" s="243" t="s">
        <v>280</v>
      </c>
      <c r="E291" s="242">
        <v>1</v>
      </c>
      <c r="F291" s="157" t="s">
        <v>555</v>
      </c>
      <c r="G291" s="241"/>
      <c r="H291" s="241">
        <v>1392.8</v>
      </c>
      <c r="I291" s="234">
        <f t="shared" si="6"/>
        <v>1392.8</v>
      </c>
      <c r="J291" s="131"/>
      <c r="K291" s="131"/>
      <c r="L291" s="131"/>
      <c r="M291" s="131"/>
      <c r="N291" s="131"/>
      <c r="O291" s="131"/>
      <c r="P291" s="131"/>
      <c r="Q291" s="131"/>
      <c r="R291" s="149"/>
      <c r="S291" s="149"/>
      <c r="T291" s="149"/>
      <c r="U291" s="149"/>
      <c r="V291" s="149"/>
      <c r="W291" s="149"/>
      <c r="X291" s="149"/>
      <c r="Y291" s="149"/>
      <c r="Z291" s="149"/>
      <c r="AA291" s="149"/>
      <c r="AB291" s="149"/>
      <c r="AC291" s="149"/>
      <c r="AD291" s="149"/>
    </row>
    <row r="292" spans="1:30" x14ac:dyDescent="0.2">
      <c r="A292" s="155" t="s">
        <v>383</v>
      </c>
      <c r="B292" s="244" t="s">
        <v>388</v>
      </c>
      <c r="C292" s="243" t="s">
        <v>380</v>
      </c>
      <c r="D292" s="243" t="s">
        <v>280</v>
      </c>
      <c r="E292" s="242">
        <v>1</v>
      </c>
      <c r="F292" s="151" t="s">
        <v>556</v>
      </c>
      <c r="G292" s="241"/>
      <c r="H292" s="241">
        <v>849.76</v>
      </c>
      <c r="I292" s="234">
        <f t="shared" si="6"/>
        <v>849.76</v>
      </c>
      <c r="J292" s="131"/>
      <c r="K292" s="131"/>
      <c r="L292" s="131"/>
      <c r="M292" s="131"/>
      <c r="N292" s="131"/>
      <c r="O292" s="131"/>
      <c r="P292" s="131"/>
      <c r="Q292" s="131"/>
      <c r="R292" s="149"/>
      <c r="S292" s="149"/>
      <c r="T292" s="149"/>
      <c r="U292" s="149"/>
      <c r="V292" s="149"/>
      <c r="W292" s="149"/>
      <c r="X292" s="149"/>
      <c r="Y292" s="149"/>
      <c r="Z292" s="149"/>
      <c r="AA292" s="149"/>
      <c r="AB292" s="149"/>
      <c r="AC292" s="149"/>
      <c r="AD292" s="149"/>
    </row>
    <row r="293" spans="1:30" x14ac:dyDescent="0.2">
      <c r="A293" s="155" t="s">
        <v>548</v>
      </c>
      <c r="B293" s="244" t="s">
        <v>94</v>
      </c>
      <c r="C293" s="174" t="s">
        <v>581</v>
      </c>
      <c r="D293" s="243" t="s">
        <v>280</v>
      </c>
      <c r="E293" s="242">
        <v>1</v>
      </c>
      <c r="F293" s="168" t="s">
        <v>928</v>
      </c>
      <c r="G293" s="241"/>
      <c r="H293" s="241">
        <v>1392.8</v>
      </c>
      <c r="I293" s="234">
        <f t="shared" si="6"/>
        <v>1392.8</v>
      </c>
      <c r="J293" s="131"/>
      <c r="K293" s="131"/>
      <c r="L293" s="131"/>
      <c r="M293" s="131"/>
      <c r="N293" s="131"/>
      <c r="O293" s="131"/>
      <c r="P293" s="131"/>
      <c r="Q293" s="131"/>
      <c r="R293" s="149"/>
      <c r="S293" s="149"/>
      <c r="T293" s="149"/>
      <c r="U293" s="149"/>
      <c r="V293" s="149"/>
      <c r="W293" s="149"/>
      <c r="X293" s="149"/>
      <c r="Y293" s="149"/>
      <c r="Z293" s="149"/>
      <c r="AA293" s="149"/>
      <c r="AB293" s="149"/>
      <c r="AC293" s="149"/>
      <c r="AD293" s="149"/>
    </row>
    <row r="294" spans="1:30" x14ac:dyDescent="0.2">
      <c r="A294" s="155" t="s">
        <v>383</v>
      </c>
      <c r="B294" s="244" t="s">
        <v>388</v>
      </c>
      <c r="C294" s="174" t="s">
        <v>581</v>
      </c>
      <c r="D294" s="243" t="s">
        <v>280</v>
      </c>
      <c r="E294" s="242">
        <v>1</v>
      </c>
      <c r="F294" s="156" t="s">
        <v>1080</v>
      </c>
      <c r="G294" s="241"/>
      <c r="H294" s="241">
        <v>849.76</v>
      </c>
      <c r="I294" s="234">
        <f t="shared" si="6"/>
        <v>849.76</v>
      </c>
      <c r="J294" s="131"/>
      <c r="K294" s="131"/>
      <c r="L294" s="131"/>
      <c r="M294" s="131"/>
      <c r="N294" s="131"/>
      <c r="O294" s="131"/>
      <c r="P294" s="131"/>
      <c r="Q294" s="131"/>
      <c r="R294" s="149"/>
      <c r="S294" s="149"/>
      <c r="T294" s="149"/>
      <c r="U294" s="149"/>
      <c r="V294" s="149"/>
      <c r="W294" s="149"/>
      <c r="X294" s="149"/>
      <c r="Y294" s="149"/>
      <c r="Z294" s="149"/>
      <c r="AA294" s="149"/>
      <c r="AB294" s="149"/>
      <c r="AC294" s="149"/>
      <c r="AD294" s="149"/>
    </row>
    <row r="295" spans="1:30" x14ac:dyDescent="0.2">
      <c r="A295" s="155" t="s">
        <v>549</v>
      </c>
      <c r="B295" s="244" t="s">
        <v>94</v>
      </c>
      <c r="C295" s="174" t="s">
        <v>581</v>
      </c>
      <c r="D295" s="243" t="s">
        <v>280</v>
      </c>
      <c r="E295" s="242">
        <v>1</v>
      </c>
      <c r="F295" s="157" t="s">
        <v>1079</v>
      </c>
      <c r="G295" s="241"/>
      <c r="H295" s="241">
        <v>1392.8</v>
      </c>
      <c r="I295" s="234">
        <f t="shared" si="6"/>
        <v>1392.8</v>
      </c>
      <c r="J295" s="131"/>
      <c r="K295" s="131"/>
      <c r="L295" s="131"/>
      <c r="M295" s="131"/>
      <c r="N295" s="131"/>
      <c r="O295" s="131"/>
      <c r="P295" s="131"/>
      <c r="Q295" s="131"/>
      <c r="R295" s="149"/>
      <c r="S295" s="149"/>
      <c r="T295" s="149"/>
      <c r="U295" s="149"/>
      <c r="V295" s="149"/>
      <c r="W295" s="149"/>
      <c r="X295" s="149"/>
      <c r="Y295" s="149"/>
      <c r="Z295" s="149"/>
      <c r="AA295" s="149"/>
      <c r="AB295" s="149"/>
      <c r="AC295" s="149"/>
      <c r="AD295" s="149"/>
    </row>
    <row r="296" spans="1:30" x14ac:dyDescent="0.2">
      <c r="A296" s="155" t="s">
        <v>383</v>
      </c>
      <c r="B296" s="244" t="s">
        <v>388</v>
      </c>
      <c r="C296" s="174" t="s">
        <v>581</v>
      </c>
      <c r="D296" s="243" t="s">
        <v>280</v>
      </c>
      <c r="E296" s="242">
        <v>1</v>
      </c>
      <c r="F296" s="168" t="s">
        <v>1068</v>
      </c>
      <c r="G296" s="241"/>
      <c r="H296" s="241">
        <v>849.76</v>
      </c>
      <c r="I296" s="234">
        <f t="shared" si="6"/>
        <v>849.76</v>
      </c>
      <c r="J296" s="131"/>
      <c r="K296" s="131"/>
      <c r="L296" s="131"/>
      <c r="M296" s="131"/>
      <c r="N296" s="131"/>
      <c r="O296" s="131"/>
      <c r="P296" s="131"/>
      <c r="Q296" s="131"/>
      <c r="R296" s="149"/>
      <c r="S296" s="149"/>
      <c r="T296" s="149"/>
      <c r="U296" s="149"/>
      <c r="V296" s="149"/>
      <c r="W296" s="149"/>
      <c r="X296" s="149"/>
      <c r="Y296" s="149"/>
      <c r="Z296" s="149"/>
      <c r="AA296" s="149"/>
      <c r="AB296" s="149"/>
      <c r="AC296" s="149"/>
      <c r="AD296" s="149"/>
    </row>
    <row r="297" spans="1:30" x14ac:dyDescent="0.2">
      <c r="A297" s="155" t="s">
        <v>550</v>
      </c>
      <c r="B297" s="244" t="s">
        <v>94</v>
      </c>
      <c r="C297" s="174" t="s">
        <v>581</v>
      </c>
      <c r="D297" s="243" t="s">
        <v>280</v>
      </c>
      <c r="E297" s="242">
        <v>1</v>
      </c>
      <c r="F297" s="157" t="s">
        <v>561</v>
      </c>
      <c r="G297" s="241"/>
      <c r="H297" s="241">
        <v>1392.8</v>
      </c>
      <c r="I297" s="234">
        <f t="shared" si="6"/>
        <v>1392.8</v>
      </c>
      <c r="J297" s="131"/>
      <c r="K297" s="131"/>
      <c r="L297" s="131"/>
      <c r="M297" s="131"/>
      <c r="N297" s="131"/>
      <c r="O297" s="131"/>
      <c r="P297" s="131"/>
      <c r="Q297" s="131"/>
      <c r="R297" s="149"/>
      <c r="S297" s="149"/>
      <c r="T297" s="149"/>
      <c r="U297" s="149"/>
      <c r="V297" s="149"/>
      <c r="W297" s="149"/>
      <c r="X297" s="149"/>
      <c r="Y297" s="149"/>
      <c r="Z297" s="149"/>
      <c r="AA297" s="149"/>
      <c r="AB297" s="149"/>
      <c r="AC297" s="149"/>
      <c r="AD297" s="149"/>
    </row>
    <row r="298" spans="1:30" x14ac:dyDescent="0.2">
      <c r="A298" s="155" t="s">
        <v>383</v>
      </c>
      <c r="B298" s="244" t="s">
        <v>388</v>
      </c>
      <c r="C298" s="174" t="s">
        <v>581</v>
      </c>
      <c r="D298" s="243" t="s">
        <v>280</v>
      </c>
      <c r="E298" s="242">
        <v>1</v>
      </c>
      <c r="F298" s="176" t="s">
        <v>562</v>
      </c>
      <c r="G298" s="241"/>
      <c r="H298" s="241">
        <v>849.76</v>
      </c>
      <c r="I298" s="234">
        <f t="shared" si="6"/>
        <v>849.76</v>
      </c>
      <c r="J298" s="131"/>
      <c r="K298" s="131"/>
      <c r="L298" s="131"/>
      <c r="M298" s="131"/>
      <c r="N298" s="131"/>
      <c r="O298" s="131"/>
      <c r="P298" s="131"/>
      <c r="Q298" s="131"/>
      <c r="R298" s="149"/>
      <c r="S298" s="149"/>
      <c r="T298" s="149"/>
      <c r="U298" s="149"/>
      <c r="V298" s="149"/>
      <c r="W298" s="149"/>
      <c r="X298" s="149"/>
      <c r="Y298" s="149"/>
      <c r="Z298" s="149"/>
      <c r="AA298" s="149"/>
      <c r="AB298" s="149"/>
      <c r="AC298" s="149"/>
      <c r="AD298" s="149"/>
    </row>
    <row r="299" spans="1:30" x14ac:dyDescent="0.2">
      <c r="A299" s="155" t="s">
        <v>548</v>
      </c>
      <c r="B299" s="244" t="s">
        <v>94</v>
      </c>
      <c r="C299" s="174" t="s">
        <v>582</v>
      </c>
      <c r="D299" s="243" t="s">
        <v>280</v>
      </c>
      <c r="E299" s="242">
        <v>1</v>
      </c>
      <c r="F299" s="157" t="s">
        <v>1067</v>
      </c>
      <c r="G299" s="241"/>
      <c r="H299" s="241">
        <v>1392.8</v>
      </c>
      <c r="I299" s="234">
        <f t="shared" si="6"/>
        <v>1392.8</v>
      </c>
      <c r="J299" s="131"/>
      <c r="K299" s="131"/>
      <c r="L299" s="131"/>
      <c r="M299" s="131"/>
      <c r="N299" s="131"/>
      <c r="O299" s="131"/>
      <c r="P299" s="131"/>
      <c r="Q299" s="131"/>
      <c r="R299" s="149"/>
      <c r="S299" s="149"/>
      <c r="T299" s="149"/>
      <c r="U299" s="149"/>
      <c r="V299" s="149"/>
      <c r="W299" s="149"/>
      <c r="X299" s="149"/>
      <c r="Y299" s="149"/>
      <c r="Z299" s="149"/>
      <c r="AA299" s="149"/>
      <c r="AB299" s="149"/>
      <c r="AC299" s="149"/>
      <c r="AD299" s="149"/>
    </row>
    <row r="300" spans="1:30" x14ac:dyDescent="0.2">
      <c r="A300" s="155" t="s">
        <v>383</v>
      </c>
      <c r="B300" s="244" t="s">
        <v>388</v>
      </c>
      <c r="C300" s="174" t="s">
        <v>582</v>
      </c>
      <c r="D300" s="243" t="s">
        <v>280</v>
      </c>
      <c r="E300" s="242">
        <v>1</v>
      </c>
      <c r="F300" s="156" t="s">
        <v>564</v>
      </c>
      <c r="G300" s="241"/>
      <c r="H300" s="241">
        <v>849.76</v>
      </c>
      <c r="I300" s="234">
        <f t="shared" si="6"/>
        <v>849.76</v>
      </c>
      <c r="J300" s="131"/>
      <c r="K300" s="131"/>
      <c r="L300" s="131"/>
      <c r="M300" s="131"/>
      <c r="N300" s="131"/>
      <c r="O300" s="131"/>
      <c r="P300" s="131"/>
      <c r="Q300" s="131"/>
      <c r="R300" s="149"/>
      <c r="S300" s="149"/>
      <c r="T300" s="149"/>
      <c r="U300" s="149"/>
      <c r="V300" s="149"/>
      <c r="W300" s="149"/>
      <c r="X300" s="149"/>
      <c r="Y300" s="149"/>
      <c r="Z300" s="149"/>
      <c r="AA300" s="149"/>
      <c r="AB300" s="149"/>
      <c r="AC300" s="149"/>
      <c r="AD300" s="149"/>
    </row>
    <row r="301" spans="1:30" x14ac:dyDescent="0.2">
      <c r="A301" s="155" t="s">
        <v>549</v>
      </c>
      <c r="B301" s="244" t="s">
        <v>94</v>
      </c>
      <c r="C301" s="174" t="s">
        <v>582</v>
      </c>
      <c r="D301" s="243" t="s">
        <v>280</v>
      </c>
      <c r="E301" s="242">
        <v>1</v>
      </c>
      <c r="F301" s="156" t="s">
        <v>566</v>
      </c>
      <c r="G301" s="241"/>
      <c r="H301" s="241">
        <v>1392.8</v>
      </c>
      <c r="I301" s="234">
        <f t="shared" si="6"/>
        <v>1392.8</v>
      </c>
      <c r="J301" s="131"/>
      <c r="K301" s="131"/>
      <c r="L301" s="131"/>
      <c r="M301" s="131"/>
      <c r="N301" s="131"/>
      <c r="O301" s="131"/>
      <c r="P301" s="131"/>
      <c r="Q301" s="131"/>
      <c r="R301" s="149"/>
      <c r="S301" s="149"/>
      <c r="T301" s="149"/>
      <c r="U301" s="149"/>
      <c r="V301" s="149"/>
      <c r="W301" s="149"/>
      <c r="X301" s="149"/>
      <c r="Y301" s="149"/>
      <c r="Z301" s="149"/>
      <c r="AA301" s="149"/>
      <c r="AB301" s="149"/>
      <c r="AC301" s="149"/>
      <c r="AD301" s="149"/>
    </row>
    <row r="302" spans="1:30" x14ac:dyDescent="0.2">
      <c r="A302" s="155" t="s">
        <v>383</v>
      </c>
      <c r="B302" s="244" t="s">
        <v>388</v>
      </c>
      <c r="C302" s="174" t="s">
        <v>582</v>
      </c>
      <c r="D302" s="243" t="s">
        <v>280</v>
      </c>
      <c r="E302" s="242">
        <v>1</v>
      </c>
      <c r="F302" s="156" t="s">
        <v>995</v>
      </c>
      <c r="G302" s="241"/>
      <c r="H302" s="241">
        <v>849.76</v>
      </c>
      <c r="I302" s="234">
        <f t="shared" si="6"/>
        <v>849.76</v>
      </c>
      <c r="J302" s="131"/>
      <c r="K302" s="131"/>
      <c r="L302" s="131"/>
      <c r="M302" s="131"/>
      <c r="N302" s="131"/>
      <c r="O302" s="131"/>
      <c r="P302" s="131"/>
      <c r="Q302" s="131"/>
      <c r="R302" s="149"/>
      <c r="S302" s="149"/>
      <c r="T302" s="149"/>
      <c r="U302" s="149"/>
      <c r="V302" s="149"/>
      <c r="W302" s="149"/>
      <c r="X302" s="149"/>
      <c r="Y302" s="149"/>
      <c r="Z302" s="149"/>
      <c r="AA302" s="149"/>
      <c r="AB302" s="149"/>
      <c r="AC302" s="149"/>
      <c r="AD302" s="149"/>
    </row>
    <row r="303" spans="1:30" x14ac:dyDescent="0.2">
      <c r="A303" s="155" t="s">
        <v>550</v>
      </c>
      <c r="B303" s="244" t="s">
        <v>94</v>
      </c>
      <c r="C303" s="174" t="s">
        <v>582</v>
      </c>
      <c r="D303" s="243" t="s">
        <v>280</v>
      </c>
      <c r="E303" s="242">
        <v>1</v>
      </c>
      <c r="F303" s="157" t="s">
        <v>567</v>
      </c>
      <c r="G303" s="241"/>
      <c r="H303" s="241">
        <v>1392.8</v>
      </c>
      <c r="I303" s="234">
        <f t="shared" si="6"/>
        <v>1392.8</v>
      </c>
      <c r="J303" s="131"/>
      <c r="K303" s="131"/>
      <c r="L303" s="131"/>
      <c r="M303" s="131"/>
      <c r="N303" s="131"/>
      <c r="O303" s="131"/>
      <c r="P303" s="131"/>
      <c r="Q303" s="131"/>
      <c r="R303" s="149"/>
      <c r="S303" s="149"/>
      <c r="T303" s="149"/>
      <c r="U303" s="149"/>
      <c r="V303" s="149"/>
      <c r="W303" s="149"/>
      <c r="X303" s="149"/>
      <c r="Y303" s="149"/>
      <c r="Z303" s="149"/>
      <c r="AA303" s="149"/>
      <c r="AB303" s="149"/>
      <c r="AC303" s="149"/>
      <c r="AD303" s="149"/>
    </row>
    <row r="304" spans="1:30" x14ac:dyDescent="0.2">
      <c r="A304" s="155" t="s">
        <v>383</v>
      </c>
      <c r="B304" s="244" t="s">
        <v>388</v>
      </c>
      <c r="C304" s="174" t="s">
        <v>582</v>
      </c>
      <c r="D304" s="243" t="s">
        <v>280</v>
      </c>
      <c r="E304" s="242">
        <v>1</v>
      </c>
      <c r="F304" s="156" t="s">
        <v>568</v>
      </c>
      <c r="G304" s="241"/>
      <c r="H304" s="241">
        <v>849.76</v>
      </c>
      <c r="I304" s="234">
        <f t="shared" si="6"/>
        <v>849.76</v>
      </c>
      <c r="J304" s="131"/>
      <c r="K304" s="131"/>
      <c r="L304" s="131"/>
      <c r="M304" s="131"/>
      <c r="N304" s="131"/>
      <c r="O304" s="131"/>
      <c r="P304" s="131"/>
      <c r="Q304" s="131"/>
      <c r="R304" s="149"/>
      <c r="S304" s="149"/>
      <c r="T304" s="149"/>
      <c r="U304" s="149"/>
      <c r="V304" s="149"/>
      <c r="W304" s="149"/>
      <c r="X304" s="149"/>
      <c r="Y304" s="149"/>
      <c r="Z304" s="149"/>
      <c r="AA304" s="149"/>
      <c r="AB304" s="149"/>
      <c r="AC304" s="149"/>
      <c r="AD304" s="149"/>
    </row>
    <row r="305" spans="1:30" x14ac:dyDescent="0.2">
      <c r="A305" s="155" t="s">
        <v>548</v>
      </c>
      <c r="B305" s="244" t="s">
        <v>94</v>
      </c>
      <c r="C305" s="174" t="s">
        <v>583</v>
      </c>
      <c r="D305" s="243" t="s">
        <v>280</v>
      </c>
      <c r="E305" s="242">
        <v>1</v>
      </c>
      <c r="F305" s="157" t="s">
        <v>994</v>
      </c>
      <c r="G305" s="241"/>
      <c r="H305" s="241">
        <v>1392.8</v>
      </c>
      <c r="I305" s="234">
        <f t="shared" si="6"/>
        <v>1392.8</v>
      </c>
      <c r="J305" s="131"/>
      <c r="K305" s="131"/>
      <c r="L305" s="131"/>
      <c r="M305" s="131"/>
      <c r="N305" s="131"/>
      <c r="O305" s="131"/>
      <c r="P305" s="131"/>
      <c r="Q305" s="131"/>
      <c r="R305" s="149"/>
      <c r="S305" s="149"/>
      <c r="T305" s="149"/>
      <c r="U305" s="149"/>
      <c r="V305" s="149"/>
      <c r="W305" s="149"/>
      <c r="X305" s="149"/>
      <c r="Y305" s="149"/>
      <c r="Z305" s="149"/>
      <c r="AA305" s="149"/>
      <c r="AB305" s="149"/>
      <c r="AC305" s="149"/>
      <c r="AD305" s="149"/>
    </row>
    <row r="306" spans="1:30" x14ac:dyDescent="0.2">
      <c r="A306" s="155" t="s">
        <v>383</v>
      </c>
      <c r="B306" s="244" t="s">
        <v>388</v>
      </c>
      <c r="C306" s="174" t="s">
        <v>583</v>
      </c>
      <c r="D306" s="243" t="s">
        <v>280</v>
      </c>
      <c r="E306" s="242">
        <v>1</v>
      </c>
      <c r="F306" s="157" t="s">
        <v>570</v>
      </c>
      <c r="G306" s="241"/>
      <c r="H306" s="241">
        <v>849.76</v>
      </c>
      <c r="I306" s="234">
        <f t="shared" si="6"/>
        <v>849.76</v>
      </c>
      <c r="J306" s="131"/>
      <c r="K306" s="131"/>
      <c r="L306" s="131"/>
      <c r="M306" s="131"/>
      <c r="N306" s="131"/>
      <c r="O306" s="131"/>
      <c r="P306" s="131"/>
      <c r="Q306" s="131"/>
      <c r="R306" s="149"/>
      <c r="S306" s="149"/>
      <c r="T306" s="149"/>
      <c r="U306" s="149"/>
      <c r="V306" s="149"/>
      <c r="W306" s="149"/>
      <c r="X306" s="149"/>
      <c r="Y306" s="149"/>
      <c r="Z306" s="149"/>
      <c r="AA306" s="149"/>
      <c r="AB306" s="149"/>
      <c r="AC306" s="149"/>
      <c r="AD306" s="149"/>
    </row>
    <row r="307" spans="1:30" x14ac:dyDescent="0.2">
      <c r="A307" s="155" t="s">
        <v>549</v>
      </c>
      <c r="B307" s="244" t="s">
        <v>94</v>
      </c>
      <c r="C307" s="174" t="s">
        <v>583</v>
      </c>
      <c r="D307" s="243" t="s">
        <v>280</v>
      </c>
      <c r="E307" s="242">
        <v>1</v>
      </c>
      <c r="F307" s="157" t="s">
        <v>571</v>
      </c>
      <c r="G307" s="241"/>
      <c r="H307" s="241">
        <v>1392.8</v>
      </c>
      <c r="I307" s="234">
        <f t="shared" si="6"/>
        <v>1392.8</v>
      </c>
      <c r="J307" s="131"/>
      <c r="K307" s="131"/>
      <c r="L307" s="131"/>
      <c r="M307" s="131"/>
      <c r="N307" s="131"/>
      <c r="O307" s="131"/>
      <c r="P307" s="131"/>
      <c r="Q307" s="131"/>
      <c r="R307" s="149"/>
      <c r="S307" s="149"/>
      <c r="T307" s="149"/>
      <c r="U307" s="149"/>
      <c r="V307" s="149"/>
      <c r="W307" s="149"/>
      <c r="X307" s="149"/>
      <c r="Y307" s="149"/>
      <c r="Z307" s="149"/>
      <c r="AA307" s="149"/>
      <c r="AB307" s="149"/>
      <c r="AC307" s="149"/>
      <c r="AD307" s="149"/>
    </row>
    <row r="308" spans="1:30" x14ac:dyDescent="0.2">
      <c r="A308" s="155" t="s">
        <v>383</v>
      </c>
      <c r="B308" s="244" t="s">
        <v>388</v>
      </c>
      <c r="C308" s="174" t="s">
        <v>583</v>
      </c>
      <c r="D308" s="243" t="s">
        <v>280</v>
      </c>
      <c r="E308" s="242">
        <v>1</v>
      </c>
      <c r="F308" s="157" t="s">
        <v>1066</v>
      </c>
      <c r="G308" s="241"/>
      <c r="H308" s="241">
        <v>849.76</v>
      </c>
      <c r="I308" s="234">
        <f t="shared" si="6"/>
        <v>849.76</v>
      </c>
      <c r="J308" s="131"/>
      <c r="K308" s="131"/>
      <c r="L308" s="131"/>
      <c r="M308" s="131"/>
      <c r="N308" s="131"/>
      <c r="O308" s="131"/>
      <c r="P308" s="131"/>
      <c r="Q308" s="131"/>
      <c r="R308" s="149"/>
      <c r="S308" s="149"/>
      <c r="T308" s="149"/>
      <c r="U308" s="149"/>
      <c r="V308" s="149"/>
      <c r="W308" s="149"/>
      <c r="X308" s="149"/>
      <c r="Y308" s="149"/>
      <c r="Z308" s="149"/>
      <c r="AA308" s="149"/>
      <c r="AB308" s="149"/>
      <c r="AC308" s="149"/>
      <c r="AD308" s="149"/>
    </row>
    <row r="309" spans="1:30" x14ac:dyDescent="0.2">
      <c r="A309" s="155" t="s">
        <v>550</v>
      </c>
      <c r="B309" s="244" t="s">
        <v>94</v>
      </c>
      <c r="C309" s="174" t="s">
        <v>583</v>
      </c>
      <c r="D309" s="243" t="s">
        <v>280</v>
      </c>
      <c r="E309" s="242">
        <v>1</v>
      </c>
      <c r="F309" s="157" t="s">
        <v>573</v>
      </c>
      <c r="G309" s="241"/>
      <c r="H309" s="241">
        <v>1392.8</v>
      </c>
      <c r="I309" s="234">
        <f t="shared" si="6"/>
        <v>1392.8</v>
      </c>
      <c r="J309" s="131"/>
      <c r="K309" s="131"/>
      <c r="L309" s="131"/>
      <c r="M309" s="131"/>
      <c r="N309" s="131"/>
      <c r="O309" s="131"/>
      <c r="P309" s="131"/>
      <c r="Q309" s="131"/>
      <c r="R309" s="149"/>
      <c r="S309" s="149"/>
      <c r="T309" s="149"/>
      <c r="U309" s="149"/>
      <c r="V309" s="149"/>
      <c r="W309" s="149"/>
      <c r="X309" s="149"/>
      <c r="Y309" s="149"/>
      <c r="Z309" s="149"/>
      <c r="AA309" s="149"/>
      <c r="AB309" s="149"/>
      <c r="AC309" s="149"/>
      <c r="AD309" s="149"/>
    </row>
    <row r="310" spans="1:30" x14ac:dyDescent="0.2">
      <c r="A310" s="155" t="s">
        <v>383</v>
      </c>
      <c r="B310" s="244" t="s">
        <v>388</v>
      </c>
      <c r="C310" s="174" t="s">
        <v>583</v>
      </c>
      <c r="D310" s="243" t="s">
        <v>280</v>
      </c>
      <c r="E310" s="242">
        <v>1</v>
      </c>
      <c r="F310" s="158" t="s">
        <v>1065</v>
      </c>
      <c r="G310" s="241"/>
      <c r="H310" s="241">
        <v>849.76</v>
      </c>
      <c r="I310" s="234">
        <f t="shared" si="6"/>
        <v>849.76</v>
      </c>
      <c r="J310" s="131"/>
      <c r="K310" s="131"/>
      <c r="L310" s="131"/>
      <c r="M310" s="131"/>
      <c r="N310" s="131"/>
      <c r="O310" s="131"/>
      <c r="P310" s="131"/>
      <c r="Q310" s="131"/>
      <c r="R310" s="149"/>
      <c r="S310" s="149"/>
      <c r="T310" s="149"/>
      <c r="U310" s="149"/>
      <c r="V310" s="149"/>
      <c r="W310" s="149"/>
      <c r="X310" s="149"/>
      <c r="Y310" s="149"/>
      <c r="Z310" s="149"/>
      <c r="AA310" s="149"/>
      <c r="AB310" s="149"/>
      <c r="AC310" s="149"/>
      <c r="AD310" s="149"/>
    </row>
    <row r="311" spans="1:30" x14ac:dyDescent="0.2">
      <c r="A311" s="155" t="s">
        <v>557</v>
      </c>
      <c r="B311" s="244" t="s">
        <v>94</v>
      </c>
      <c r="C311" s="174" t="s">
        <v>369</v>
      </c>
      <c r="D311" s="243" t="s">
        <v>280</v>
      </c>
      <c r="E311" s="242">
        <v>1</v>
      </c>
      <c r="F311" s="157" t="s">
        <v>576</v>
      </c>
      <c r="G311" s="241"/>
      <c r="H311" s="241">
        <v>1392.8</v>
      </c>
      <c r="I311" s="234">
        <f t="shared" si="6"/>
        <v>1392.8</v>
      </c>
      <c r="J311" s="131"/>
      <c r="K311" s="131"/>
      <c r="L311" s="131"/>
      <c r="M311" s="131"/>
      <c r="N311" s="131"/>
      <c r="O311" s="131"/>
      <c r="P311" s="131"/>
      <c r="Q311" s="131"/>
      <c r="R311" s="149"/>
      <c r="S311" s="149"/>
      <c r="T311" s="149"/>
      <c r="U311" s="149"/>
      <c r="V311" s="149"/>
      <c r="W311" s="149"/>
      <c r="X311" s="149"/>
      <c r="Y311" s="149"/>
      <c r="Z311" s="149"/>
      <c r="AA311" s="149"/>
      <c r="AB311" s="149"/>
      <c r="AC311" s="149"/>
      <c r="AD311" s="149"/>
    </row>
    <row r="312" spans="1:30" x14ac:dyDescent="0.2">
      <c r="A312" s="155" t="s">
        <v>383</v>
      </c>
      <c r="B312" s="244" t="s">
        <v>388</v>
      </c>
      <c r="C312" s="174" t="s">
        <v>369</v>
      </c>
      <c r="D312" s="243" t="s">
        <v>280</v>
      </c>
      <c r="E312" s="242">
        <v>1</v>
      </c>
      <c r="F312" s="157" t="s">
        <v>574</v>
      </c>
      <c r="G312" s="241"/>
      <c r="H312" s="241">
        <v>849.76</v>
      </c>
      <c r="I312" s="234">
        <f t="shared" si="6"/>
        <v>849.76</v>
      </c>
      <c r="J312" s="131"/>
      <c r="K312" s="131"/>
      <c r="L312" s="131"/>
      <c r="M312" s="131"/>
      <c r="N312" s="131"/>
      <c r="O312" s="131"/>
      <c r="P312" s="131"/>
      <c r="Q312" s="131"/>
      <c r="R312" s="149"/>
      <c r="S312" s="149"/>
      <c r="T312" s="149"/>
      <c r="U312" s="149"/>
      <c r="V312" s="149"/>
      <c r="W312" s="149"/>
      <c r="X312" s="149"/>
      <c r="Y312" s="149"/>
      <c r="Z312" s="149"/>
      <c r="AA312" s="149"/>
      <c r="AB312" s="149"/>
      <c r="AC312" s="149"/>
      <c r="AD312" s="149"/>
    </row>
    <row r="313" spans="1:30" x14ac:dyDescent="0.2">
      <c r="A313" s="155" t="s">
        <v>383</v>
      </c>
      <c r="B313" s="244" t="s">
        <v>388</v>
      </c>
      <c r="C313" s="174" t="s">
        <v>369</v>
      </c>
      <c r="D313" s="243" t="s">
        <v>280</v>
      </c>
      <c r="E313" s="242">
        <v>1</v>
      </c>
      <c r="F313" s="157" t="s">
        <v>575</v>
      </c>
      <c r="G313" s="241"/>
      <c r="H313" s="241">
        <v>849.76</v>
      </c>
      <c r="I313" s="234">
        <f t="shared" si="6"/>
        <v>849.76</v>
      </c>
      <c r="J313" s="131"/>
      <c r="K313" s="131"/>
      <c r="L313" s="131"/>
      <c r="M313" s="131"/>
      <c r="N313" s="131"/>
      <c r="O313" s="131"/>
      <c r="P313" s="131"/>
      <c r="Q313" s="131"/>
      <c r="R313" s="149"/>
      <c r="S313" s="149"/>
      <c r="T313" s="149"/>
      <c r="U313" s="149"/>
      <c r="V313" s="149"/>
      <c r="W313" s="149"/>
      <c r="X313" s="149"/>
      <c r="Y313" s="149"/>
      <c r="Z313" s="149"/>
      <c r="AA313" s="149"/>
      <c r="AB313" s="149"/>
      <c r="AC313" s="149"/>
      <c r="AD313" s="149"/>
    </row>
    <row r="314" spans="1:30" x14ac:dyDescent="0.2">
      <c r="A314" s="155" t="s">
        <v>383</v>
      </c>
      <c r="B314" s="244" t="s">
        <v>388</v>
      </c>
      <c r="C314" s="174" t="s">
        <v>369</v>
      </c>
      <c r="D314" s="243" t="s">
        <v>280</v>
      </c>
      <c r="E314" s="242">
        <v>1</v>
      </c>
      <c r="F314" s="182" t="s">
        <v>1046</v>
      </c>
      <c r="G314" s="241"/>
      <c r="H314" s="241">
        <v>849.76</v>
      </c>
      <c r="I314" s="234">
        <f t="shared" si="6"/>
        <v>849.76</v>
      </c>
      <c r="J314" s="131"/>
      <c r="K314" s="131"/>
      <c r="L314" s="131"/>
      <c r="M314" s="131"/>
      <c r="N314" s="131"/>
      <c r="O314" s="131"/>
      <c r="P314" s="131"/>
      <c r="Q314" s="131"/>
      <c r="R314" s="149"/>
      <c r="S314" s="149"/>
      <c r="T314" s="149"/>
      <c r="U314" s="149"/>
      <c r="V314" s="149"/>
      <c r="W314" s="149"/>
      <c r="X314" s="149"/>
      <c r="Y314" s="149"/>
      <c r="Z314" s="149"/>
      <c r="AA314" s="149"/>
      <c r="AB314" s="149"/>
      <c r="AC314" s="149"/>
      <c r="AD314" s="149"/>
    </row>
    <row r="315" spans="1:30" x14ac:dyDescent="0.2">
      <c r="A315" s="155" t="s">
        <v>384</v>
      </c>
      <c r="B315" s="244" t="s">
        <v>98</v>
      </c>
      <c r="C315" s="174" t="s">
        <v>369</v>
      </c>
      <c r="D315" s="243" t="s">
        <v>280</v>
      </c>
      <c r="E315" s="242">
        <v>1</v>
      </c>
      <c r="F315" s="164" t="s">
        <v>1054</v>
      </c>
      <c r="G315" s="241"/>
      <c r="H315" s="241">
        <v>566.5</v>
      </c>
      <c r="I315" s="234">
        <f t="shared" si="6"/>
        <v>566.5</v>
      </c>
      <c r="J315" s="131"/>
      <c r="K315" s="131"/>
      <c r="L315" s="131"/>
      <c r="M315" s="131"/>
      <c r="N315" s="131"/>
      <c r="O315" s="131"/>
      <c r="P315" s="131"/>
      <c r="Q315" s="131"/>
      <c r="R315" s="149"/>
      <c r="S315" s="149"/>
      <c r="T315" s="149"/>
      <c r="U315" s="149"/>
      <c r="V315" s="149"/>
      <c r="W315" s="149"/>
      <c r="X315" s="149"/>
      <c r="Y315" s="149"/>
      <c r="Z315" s="149"/>
      <c r="AA315" s="149"/>
      <c r="AB315" s="149"/>
      <c r="AC315" s="149"/>
      <c r="AD315" s="149"/>
    </row>
    <row r="316" spans="1:30" x14ac:dyDescent="0.2">
      <c r="A316" s="155" t="s">
        <v>404</v>
      </c>
      <c r="B316" s="244" t="s">
        <v>387</v>
      </c>
      <c r="C316" s="174" t="s">
        <v>369</v>
      </c>
      <c r="D316" s="243" t="s">
        <v>280</v>
      </c>
      <c r="E316" s="242">
        <v>1</v>
      </c>
      <c r="F316" s="157" t="s">
        <v>1012</v>
      </c>
      <c r="G316" s="241"/>
      <c r="H316" s="241">
        <v>505.81</v>
      </c>
      <c r="I316" s="234">
        <f t="shared" si="6"/>
        <v>505.81</v>
      </c>
      <c r="J316" s="131"/>
      <c r="K316" s="131"/>
      <c r="L316" s="131"/>
      <c r="M316" s="131"/>
      <c r="N316" s="131"/>
      <c r="O316" s="131"/>
      <c r="P316" s="131"/>
      <c r="Q316" s="131"/>
      <c r="R316" s="149"/>
      <c r="S316" s="149"/>
      <c r="T316" s="149"/>
      <c r="U316" s="149"/>
      <c r="V316" s="149"/>
      <c r="W316" s="149"/>
      <c r="X316" s="149"/>
      <c r="Y316" s="149"/>
      <c r="Z316" s="149"/>
      <c r="AA316" s="149"/>
      <c r="AB316" s="149"/>
      <c r="AC316" s="149"/>
      <c r="AD316" s="149"/>
    </row>
    <row r="317" spans="1:30" x14ac:dyDescent="0.2">
      <c r="A317" s="155" t="s">
        <v>386</v>
      </c>
      <c r="B317" s="244" t="s">
        <v>102</v>
      </c>
      <c r="C317" s="174" t="s">
        <v>369</v>
      </c>
      <c r="D317" s="243" t="s">
        <v>280</v>
      </c>
      <c r="E317" s="242">
        <v>1</v>
      </c>
      <c r="F317" s="157" t="s">
        <v>579</v>
      </c>
      <c r="G317" s="241"/>
      <c r="H317" s="241">
        <v>465.35</v>
      </c>
      <c r="I317" s="234">
        <f t="shared" si="6"/>
        <v>465.35</v>
      </c>
      <c r="J317" s="131"/>
      <c r="K317" s="131"/>
      <c r="L317" s="131"/>
      <c r="M317" s="131"/>
      <c r="N317" s="131"/>
      <c r="O317" s="131"/>
      <c r="P317" s="131"/>
      <c r="Q317" s="131"/>
      <c r="R317" s="149"/>
      <c r="S317" s="149"/>
      <c r="T317" s="149"/>
      <c r="U317" s="149"/>
      <c r="V317" s="149"/>
      <c r="W317" s="149"/>
      <c r="X317" s="149"/>
      <c r="Y317" s="149"/>
      <c r="Z317" s="149"/>
      <c r="AA317" s="149"/>
      <c r="AB317" s="149"/>
      <c r="AC317" s="149"/>
      <c r="AD317" s="149"/>
    </row>
    <row r="318" spans="1:30" x14ac:dyDescent="0.2">
      <c r="A318" s="155" t="s">
        <v>386</v>
      </c>
      <c r="B318" s="244" t="s">
        <v>102</v>
      </c>
      <c r="C318" s="174" t="s">
        <v>369</v>
      </c>
      <c r="D318" s="243" t="s">
        <v>280</v>
      </c>
      <c r="E318" s="242">
        <v>1</v>
      </c>
      <c r="F318" s="157" t="s">
        <v>580</v>
      </c>
      <c r="G318" s="241"/>
      <c r="H318" s="241">
        <v>465.35</v>
      </c>
      <c r="I318" s="234">
        <f t="shared" si="6"/>
        <v>465.35</v>
      </c>
      <c r="J318" s="131"/>
      <c r="K318" s="131"/>
      <c r="L318" s="131"/>
      <c r="M318" s="131"/>
      <c r="N318" s="131"/>
      <c r="O318" s="131"/>
      <c r="P318" s="131"/>
      <c r="Q318" s="131"/>
      <c r="R318" s="149"/>
      <c r="S318" s="149"/>
      <c r="T318" s="149"/>
      <c r="U318" s="149"/>
      <c r="V318" s="149"/>
      <c r="W318" s="149"/>
      <c r="X318" s="149"/>
      <c r="Y318" s="149"/>
      <c r="Z318" s="149"/>
      <c r="AA318" s="149"/>
      <c r="AB318" s="149"/>
      <c r="AC318" s="149"/>
      <c r="AD318" s="149"/>
    </row>
    <row r="319" spans="1:30" x14ac:dyDescent="0.2">
      <c r="A319" s="155" t="s">
        <v>383</v>
      </c>
      <c r="B319" s="244" t="s">
        <v>388</v>
      </c>
      <c r="C319" s="243" t="s">
        <v>376</v>
      </c>
      <c r="D319" s="243" t="s">
        <v>280</v>
      </c>
      <c r="E319" s="242">
        <v>1</v>
      </c>
      <c r="F319" s="157" t="s">
        <v>586</v>
      </c>
      <c r="G319" s="241"/>
      <c r="H319" s="241">
        <v>849.76</v>
      </c>
      <c r="I319" s="234">
        <f t="shared" si="6"/>
        <v>849.76</v>
      </c>
      <c r="J319" s="131"/>
      <c r="K319" s="131"/>
      <c r="L319" s="131"/>
      <c r="M319" s="131"/>
      <c r="N319" s="131"/>
      <c r="O319" s="131"/>
      <c r="P319" s="131"/>
      <c r="Q319" s="131"/>
      <c r="R319" s="149"/>
      <c r="S319" s="149"/>
      <c r="T319" s="149"/>
      <c r="U319" s="149"/>
      <c r="V319" s="149"/>
      <c r="W319" s="149"/>
      <c r="X319" s="149"/>
      <c r="Y319" s="149"/>
      <c r="Z319" s="149"/>
      <c r="AA319" s="149"/>
      <c r="AB319" s="149"/>
      <c r="AC319" s="149"/>
      <c r="AD319" s="149"/>
    </row>
    <row r="320" spans="1:30" x14ac:dyDescent="0.2">
      <c r="A320" s="155" t="s">
        <v>383</v>
      </c>
      <c r="B320" s="244" t="s">
        <v>388</v>
      </c>
      <c r="C320" s="243" t="s">
        <v>376</v>
      </c>
      <c r="D320" s="243" t="s">
        <v>280</v>
      </c>
      <c r="E320" s="242">
        <v>1</v>
      </c>
      <c r="F320" s="157" t="s">
        <v>587</v>
      </c>
      <c r="G320" s="241"/>
      <c r="H320" s="241">
        <v>849.76</v>
      </c>
      <c r="I320" s="234">
        <f t="shared" si="6"/>
        <v>849.76</v>
      </c>
      <c r="J320" s="131"/>
      <c r="K320" s="131"/>
      <c r="L320" s="131"/>
      <c r="M320" s="131"/>
      <c r="N320" s="131"/>
      <c r="O320" s="131"/>
      <c r="P320" s="131"/>
      <c r="Q320" s="131"/>
      <c r="R320" s="149"/>
      <c r="S320" s="149"/>
      <c r="T320" s="149"/>
      <c r="U320" s="149"/>
      <c r="V320" s="149"/>
      <c r="W320" s="149"/>
      <c r="X320" s="149"/>
      <c r="Y320" s="149"/>
      <c r="Z320" s="149"/>
      <c r="AA320" s="149"/>
      <c r="AB320" s="149"/>
      <c r="AC320" s="149"/>
      <c r="AD320" s="149"/>
    </row>
    <row r="321" spans="1:30" x14ac:dyDescent="0.2">
      <c r="A321" s="155" t="s">
        <v>383</v>
      </c>
      <c r="B321" s="244" t="s">
        <v>388</v>
      </c>
      <c r="C321" s="243" t="s">
        <v>376</v>
      </c>
      <c r="D321" s="243" t="s">
        <v>280</v>
      </c>
      <c r="E321" s="242">
        <v>1</v>
      </c>
      <c r="F321" s="157" t="s">
        <v>1011</v>
      </c>
      <c r="G321" s="241"/>
      <c r="H321" s="241">
        <v>849.76</v>
      </c>
      <c r="I321" s="234">
        <f t="shared" si="6"/>
        <v>849.76</v>
      </c>
      <c r="J321" s="131"/>
      <c r="K321" s="131"/>
      <c r="L321" s="131"/>
      <c r="M321" s="131"/>
      <c r="N321" s="131"/>
      <c r="O321" s="131"/>
      <c r="P321" s="131"/>
      <c r="Q321" s="131"/>
      <c r="R321" s="149"/>
      <c r="S321" s="149"/>
      <c r="T321" s="149"/>
      <c r="U321" s="149"/>
      <c r="V321" s="149"/>
      <c r="W321" s="149"/>
      <c r="X321" s="149"/>
      <c r="Y321" s="149"/>
      <c r="Z321" s="149"/>
      <c r="AA321" s="149"/>
      <c r="AB321" s="149"/>
      <c r="AC321" s="149"/>
      <c r="AD321" s="149"/>
    </row>
    <row r="322" spans="1:30" x14ac:dyDescent="0.2">
      <c r="A322" s="155" t="s">
        <v>384</v>
      </c>
      <c r="B322" s="244" t="s">
        <v>98</v>
      </c>
      <c r="C322" s="243" t="s">
        <v>376</v>
      </c>
      <c r="D322" s="243" t="s">
        <v>280</v>
      </c>
      <c r="E322" s="242">
        <v>1</v>
      </c>
      <c r="F322" s="157" t="s">
        <v>589</v>
      </c>
      <c r="G322" s="241"/>
      <c r="H322" s="241">
        <v>566.5</v>
      </c>
      <c r="I322" s="234">
        <f t="shared" si="6"/>
        <v>566.5</v>
      </c>
      <c r="J322" s="131"/>
      <c r="K322" s="131"/>
      <c r="L322" s="131"/>
      <c r="M322" s="131"/>
      <c r="N322" s="131"/>
      <c r="O322" s="131"/>
      <c r="P322" s="131"/>
      <c r="Q322" s="131"/>
      <c r="R322" s="149"/>
      <c r="S322" s="149"/>
      <c r="T322" s="149"/>
      <c r="U322" s="149"/>
      <c r="V322" s="149"/>
      <c r="W322" s="149"/>
      <c r="X322" s="149"/>
      <c r="Y322" s="149"/>
      <c r="Z322" s="149"/>
      <c r="AA322" s="149"/>
      <c r="AB322" s="149"/>
      <c r="AC322" s="149"/>
      <c r="AD322" s="149"/>
    </row>
    <row r="323" spans="1:30" x14ac:dyDescent="0.2">
      <c r="A323" s="155" t="s">
        <v>384</v>
      </c>
      <c r="B323" s="244" t="s">
        <v>98</v>
      </c>
      <c r="C323" s="243" t="s">
        <v>376</v>
      </c>
      <c r="D323" s="243" t="s">
        <v>280</v>
      </c>
      <c r="E323" s="242">
        <v>1</v>
      </c>
      <c r="F323" s="157" t="s">
        <v>590</v>
      </c>
      <c r="G323" s="241"/>
      <c r="H323" s="241">
        <v>566.5</v>
      </c>
      <c r="I323" s="234">
        <f t="shared" si="6"/>
        <v>566.5</v>
      </c>
      <c r="J323" s="131"/>
      <c r="K323" s="131"/>
      <c r="L323" s="131"/>
      <c r="M323" s="131"/>
      <c r="N323" s="131"/>
      <c r="O323" s="131"/>
      <c r="P323" s="131"/>
      <c r="Q323" s="131"/>
      <c r="R323" s="149"/>
      <c r="S323" s="149"/>
      <c r="T323" s="149"/>
      <c r="U323" s="149"/>
      <c r="V323" s="149"/>
      <c r="W323" s="149"/>
      <c r="X323" s="149"/>
      <c r="Y323" s="149"/>
      <c r="Z323" s="149"/>
      <c r="AA323" s="149"/>
      <c r="AB323" s="149"/>
      <c r="AC323" s="149"/>
      <c r="AD323" s="149"/>
    </row>
    <row r="324" spans="1:30" x14ac:dyDescent="0.2">
      <c r="A324" s="155" t="s">
        <v>384</v>
      </c>
      <c r="B324" s="244" t="s">
        <v>98</v>
      </c>
      <c r="C324" s="243" t="s">
        <v>376</v>
      </c>
      <c r="D324" s="243" t="s">
        <v>280</v>
      </c>
      <c r="E324" s="242">
        <v>1</v>
      </c>
      <c r="F324" s="225" t="s">
        <v>1045</v>
      </c>
      <c r="G324" s="241"/>
      <c r="H324" s="241">
        <v>566.5</v>
      </c>
      <c r="I324" s="234">
        <f t="shared" si="6"/>
        <v>566.5</v>
      </c>
      <c r="J324" s="131"/>
      <c r="K324" s="131"/>
      <c r="L324" s="131"/>
      <c r="M324" s="131"/>
      <c r="N324" s="131"/>
      <c r="O324" s="131"/>
      <c r="P324" s="131"/>
      <c r="Q324" s="131"/>
      <c r="R324" s="149"/>
      <c r="S324" s="149"/>
      <c r="T324" s="149"/>
      <c r="U324" s="149"/>
      <c r="V324" s="149"/>
      <c r="W324" s="149"/>
      <c r="X324" s="149"/>
      <c r="Y324" s="149"/>
      <c r="Z324" s="149"/>
      <c r="AA324" s="149"/>
      <c r="AB324" s="149"/>
      <c r="AC324" s="149"/>
      <c r="AD324" s="149"/>
    </row>
    <row r="325" spans="1:30" x14ac:dyDescent="0.2">
      <c r="A325" s="155" t="s">
        <v>384</v>
      </c>
      <c r="B325" s="244" t="s">
        <v>98</v>
      </c>
      <c r="C325" s="243" t="s">
        <v>376</v>
      </c>
      <c r="D325" s="243" t="s">
        <v>280</v>
      </c>
      <c r="E325" s="242">
        <v>1</v>
      </c>
      <c r="F325" s="157" t="s">
        <v>966</v>
      </c>
      <c r="G325" s="241"/>
      <c r="H325" s="241">
        <v>566.5</v>
      </c>
      <c r="I325" s="234">
        <f t="shared" si="6"/>
        <v>566.5</v>
      </c>
      <c r="J325" s="131"/>
      <c r="K325" s="131"/>
      <c r="L325" s="131"/>
      <c r="M325" s="131"/>
      <c r="N325" s="131"/>
      <c r="O325" s="131"/>
      <c r="P325" s="131"/>
      <c r="Q325" s="131"/>
      <c r="R325" s="149"/>
      <c r="S325" s="149"/>
      <c r="T325" s="149"/>
      <c r="U325" s="149"/>
      <c r="V325" s="149"/>
      <c r="W325" s="149"/>
      <c r="X325" s="149"/>
      <c r="Y325" s="149"/>
      <c r="Z325" s="149"/>
      <c r="AA325" s="149"/>
      <c r="AB325" s="149"/>
      <c r="AC325" s="149"/>
      <c r="AD325" s="149"/>
    </row>
    <row r="326" spans="1:30" x14ac:dyDescent="0.2">
      <c r="A326" s="155" t="s">
        <v>384</v>
      </c>
      <c r="B326" s="244" t="s">
        <v>98</v>
      </c>
      <c r="C326" s="243" t="s">
        <v>376</v>
      </c>
      <c r="D326" s="243" t="s">
        <v>280</v>
      </c>
      <c r="E326" s="242">
        <v>1</v>
      </c>
      <c r="F326" s="157" t="s">
        <v>592</v>
      </c>
      <c r="G326" s="241"/>
      <c r="H326" s="241">
        <v>566.5</v>
      </c>
      <c r="I326" s="234">
        <f t="shared" si="6"/>
        <v>566.5</v>
      </c>
      <c r="J326" s="131"/>
      <c r="K326" s="131"/>
      <c r="L326" s="131"/>
      <c r="M326" s="131"/>
      <c r="N326" s="131"/>
      <c r="O326" s="131"/>
      <c r="P326" s="131"/>
      <c r="Q326" s="131"/>
      <c r="R326" s="149"/>
      <c r="S326" s="149"/>
      <c r="T326" s="149"/>
      <c r="U326" s="149"/>
      <c r="V326" s="149"/>
      <c r="W326" s="149"/>
      <c r="X326" s="149"/>
      <c r="Y326" s="149"/>
      <c r="Z326" s="149"/>
      <c r="AA326" s="149"/>
      <c r="AB326" s="149"/>
      <c r="AC326" s="149"/>
      <c r="AD326" s="149"/>
    </row>
    <row r="327" spans="1:30" x14ac:dyDescent="0.2">
      <c r="A327" s="155" t="s">
        <v>404</v>
      </c>
      <c r="B327" s="244" t="s">
        <v>387</v>
      </c>
      <c r="C327" s="243" t="s">
        <v>376</v>
      </c>
      <c r="D327" s="243" t="s">
        <v>280</v>
      </c>
      <c r="E327" s="242">
        <v>1</v>
      </c>
      <c r="F327" s="157" t="s">
        <v>593</v>
      </c>
      <c r="G327" s="241"/>
      <c r="H327" s="241">
        <v>505.81</v>
      </c>
      <c r="I327" s="234">
        <f t="shared" si="6"/>
        <v>505.81</v>
      </c>
      <c r="J327" s="131"/>
      <c r="K327" s="131"/>
      <c r="L327" s="131"/>
      <c r="M327" s="131"/>
      <c r="N327" s="131"/>
      <c r="O327" s="131"/>
      <c r="P327" s="131"/>
      <c r="Q327" s="131"/>
      <c r="R327" s="149"/>
      <c r="S327" s="149"/>
      <c r="T327" s="149"/>
      <c r="U327" s="149"/>
      <c r="V327" s="149"/>
      <c r="W327" s="149"/>
      <c r="X327" s="149"/>
      <c r="Y327" s="149"/>
      <c r="Z327" s="149"/>
      <c r="AA327" s="149"/>
      <c r="AB327" s="149"/>
      <c r="AC327" s="149"/>
      <c r="AD327" s="149"/>
    </row>
    <row r="328" spans="1:30" x14ac:dyDescent="0.2">
      <c r="A328" s="155" t="s">
        <v>404</v>
      </c>
      <c r="B328" s="244" t="s">
        <v>387</v>
      </c>
      <c r="C328" s="243" t="s">
        <v>376</v>
      </c>
      <c r="D328" s="243" t="s">
        <v>280</v>
      </c>
      <c r="E328" s="242">
        <v>1</v>
      </c>
      <c r="F328" s="157" t="s">
        <v>594</v>
      </c>
      <c r="G328" s="241"/>
      <c r="H328" s="241">
        <v>505.81</v>
      </c>
      <c r="I328" s="234">
        <f t="shared" ref="I328:I391" si="7">SUM(G328:H328)</f>
        <v>505.81</v>
      </c>
      <c r="J328" s="131"/>
      <c r="K328" s="131"/>
      <c r="L328" s="131"/>
      <c r="M328" s="131"/>
      <c r="N328" s="131"/>
      <c r="O328" s="131"/>
      <c r="P328" s="131"/>
      <c r="Q328" s="131"/>
      <c r="R328" s="149"/>
      <c r="S328" s="149"/>
      <c r="T328" s="149"/>
      <c r="U328" s="149"/>
      <c r="V328" s="149"/>
      <c r="W328" s="149"/>
      <c r="X328" s="149"/>
      <c r="Y328" s="149"/>
      <c r="Z328" s="149"/>
      <c r="AA328" s="149"/>
      <c r="AB328" s="149"/>
      <c r="AC328" s="149"/>
      <c r="AD328" s="149"/>
    </row>
    <row r="329" spans="1:30" x14ac:dyDescent="0.2">
      <c r="A329" s="155" t="s">
        <v>404</v>
      </c>
      <c r="B329" s="244" t="s">
        <v>387</v>
      </c>
      <c r="C329" s="243" t="s">
        <v>376</v>
      </c>
      <c r="D329" s="243" t="s">
        <v>280</v>
      </c>
      <c r="E329" s="242">
        <v>1</v>
      </c>
      <c r="F329" s="157" t="s">
        <v>595</v>
      </c>
      <c r="G329" s="241"/>
      <c r="H329" s="241">
        <v>505.81</v>
      </c>
      <c r="I329" s="234">
        <f t="shared" si="7"/>
        <v>505.81</v>
      </c>
      <c r="J329" s="131"/>
      <c r="K329" s="131"/>
      <c r="L329" s="131"/>
      <c r="M329" s="131"/>
      <c r="N329" s="131"/>
      <c r="O329" s="131"/>
      <c r="P329" s="131"/>
      <c r="Q329" s="131"/>
      <c r="R329" s="149"/>
      <c r="S329" s="149"/>
      <c r="T329" s="149"/>
      <c r="U329" s="149"/>
      <c r="V329" s="149"/>
      <c r="W329" s="149"/>
      <c r="X329" s="149"/>
      <c r="Y329" s="149"/>
      <c r="Z329" s="149"/>
      <c r="AA329" s="149"/>
      <c r="AB329" s="149"/>
      <c r="AC329" s="149"/>
      <c r="AD329" s="149"/>
    </row>
    <row r="330" spans="1:30" x14ac:dyDescent="0.2">
      <c r="A330" s="155" t="s">
        <v>404</v>
      </c>
      <c r="B330" s="244" t="s">
        <v>387</v>
      </c>
      <c r="C330" s="243" t="s">
        <v>376</v>
      </c>
      <c r="D330" s="243" t="s">
        <v>280</v>
      </c>
      <c r="E330" s="242">
        <v>1</v>
      </c>
      <c r="F330" s="157" t="s">
        <v>961</v>
      </c>
      <c r="G330" s="241"/>
      <c r="H330" s="241">
        <v>505.81</v>
      </c>
      <c r="I330" s="234">
        <f t="shared" si="7"/>
        <v>505.81</v>
      </c>
      <c r="J330" s="131"/>
      <c r="K330" s="131"/>
      <c r="L330" s="131"/>
      <c r="M330" s="131"/>
      <c r="N330" s="131"/>
      <c r="O330" s="131"/>
      <c r="P330" s="131"/>
      <c r="Q330" s="131"/>
      <c r="R330" s="149"/>
      <c r="S330" s="149"/>
      <c r="T330" s="149"/>
      <c r="U330" s="149"/>
      <c r="V330" s="149"/>
      <c r="W330" s="149"/>
      <c r="X330" s="149"/>
      <c r="Y330" s="149"/>
      <c r="Z330" s="149"/>
      <c r="AA330" s="149"/>
      <c r="AB330" s="149"/>
      <c r="AC330" s="149"/>
      <c r="AD330" s="149"/>
    </row>
    <row r="331" spans="1:30" x14ac:dyDescent="0.2">
      <c r="A331" s="155" t="s">
        <v>404</v>
      </c>
      <c r="B331" s="244" t="s">
        <v>387</v>
      </c>
      <c r="C331" s="243" t="s">
        <v>376</v>
      </c>
      <c r="D331" s="243" t="s">
        <v>280</v>
      </c>
      <c r="E331" s="242">
        <v>1</v>
      </c>
      <c r="F331" s="157" t="s">
        <v>596</v>
      </c>
      <c r="G331" s="241"/>
      <c r="H331" s="241">
        <v>505.81</v>
      </c>
      <c r="I331" s="234">
        <f t="shared" si="7"/>
        <v>505.81</v>
      </c>
      <c r="J331" s="131"/>
      <c r="K331" s="131"/>
      <c r="L331" s="131"/>
      <c r="M331" s="131"/>
      <c r="N331" s="131"/>
      <c r="O331" s="131"/>
      <c r="P331" s="131"/>
      <c r="Q331" s="131"/>
      <c r="R331" s="149"/>
      <c r="S331" s="149"/>
      <c r="T331" s="149"/>
      <c r="U331" s="149"/>
      <c r="V331" s="149"/>
      <c r="W331" s="149"/>
      <c r="X331" s="149"/>
      <c r="Y331" s="149"/>
      <c r="Z331" s="149"/>
      <c r="AA331" s="149"/>
      <c r="AB331" s="149"/>
      <c r="AC331" s="149"/>
      <c r="AD331" s="149"/>
    </row>
    <row r="332" spans="1:30" x14ac:dyDescent="0.2">
      <c r="A332" s="155" t="s">
        <v>386</v>
      </c>
      <c r="B332" s="244" t="s">
        <v>102</v>
      </c>
      <c r="C332" s="243" t="s">
        <v>376</v>
      </c>
      <c r="D332" s="243" t="s">
        <v>280</v>
      </c>
      <c r="E332" s="242">
        <v>1</v>
      </c>
      <c r="F332" s="157" t="s">
        <v>597</v>
      </c>
      <c r="G332" s="241"/>
      <c r="H332" s="241">
        <v>465.35</v>
      </c>
      <c r="I332" s="234">
        <f t="shared" si="7"/>
        <v>465.35</v>
      </c>
      <c r="J332" s="131"/>
      <c r="K332" s="131"/>
      <c r="L332" s="131"/>
      <c r="M332" s="131"/>
      <c r="N332" s="131"/>
      <c r="O332" s="131"/>
      <c r="P332" s="131"/>
      <c r="Q332" s="131"/>
      <c r="R332" s="149"/>
      <c r="S332" s="149"/>
      <c r="T332" s="149"/>
      <c r="U332" s="149"/>
      <c r="V332" s="149"/>
      <c r="W332" s="149"/>
      <c r="X332" s="149"/>
      <c r="Y332" s="149"/>
      <c r="Z332" s="149"/>
      <c r="AA332" s="149"/>
      <c r="AB332" s="149"/>
      <c r="AC332" s="149"/>
      <c r="AD332" s="149"/>
    </row>
    <row r="333" spans="1:30" x14ac:dyDescent="0.2">
      <c r="A333" s="155" t="s">
        <v>386</v>
      </c>
      <c r="B333" s="244" t="s">
        <v>102</v>
      </c>
      <c r="C333" s="243" t="s">
        <v>376</v>
      </c>
      <c r="D333" s="243" t="s">
        <v>280</v>
      </c>
      <c r="E333" s="242">
        <v>1</v>
      </c>
      <c r="F333" s="157" t="s">
        <v>1025</v>
      </c>
      <c r="G333" s="241"/>
      <c r="H333" s="241">
        <v>465.35</v>
      </c>
      <c r="I333" s="234">
        <f t="shared" si="7"/>
        <v>465.35</v>
      </c>
      <c r="J333" s="131"/>
      <c r="K333" s="131"/>
      <c r="L333" s="131"/>
      <c r="M333" s="131"/>
      <c r="N333" s="131"/>
      <c r="O333" s="131"/>
      <c r="P333" s="131"/>
      <c r="Q333" s="131"/>
      <c r="R333" s="149"/>
      <c r="S333" s="149"/>
      <c r="T333" s="149"/>
      <c r="U333" s="149"/>
      <c r="V333" s="149"/>
      <c r="W333" s="149"/>
      <c r="X333" s="149"/>
      <c r="Y333" s="149"/>
      <c r="Z333" s="149"/>
      <c r="AA333" s="149"/>
      <c r="AB333" s="149"/>
      <c r="AC333" s="149"/>
      <c r="AD333" s="149"/>
    </row>
    <row r="334" spans="1:30" x14ac:dyDescent="0.2">
      <c r="A334" s="155" t="s">
        <v>386</v>
      </c>
      <c r="B334" s="244" t="s">
        <v>102</v>
      </c>
      <c r="C334" s="243" t="s">
        <v>376</v>
      </c>
      <c r="D334" s="243" t="s">
        <v>280</v>
      </c>
      <c r="E334" s="242">
        <v>1</v>
      </c>
      <c r="F334" s="157" t="s">
        <v>599</v>
      </c>
      <c r="G334" s="241"/>
      <c r="H334" s="241">
        <v>465.35</v>
      </c>
      <c r="I334" s="234">
        <f t="shared" si="7"/>
        <v>465.35</v>
      </c>
      <c r="J334" s="131"/>
      <c r="K334" s="131"/>
      <c r="L334" s="131"/>
      <c r="M334" s="131"/>
      <c r="N334" s="131"/>
      <c r="O334" s="131"/>
      <c r="P334" s="131"/>
      <c r="Q334" s="131"/>
      <c r="R334" s="149"/>
      <c r="S334" s="149"/>
      <c r="T334" s="149"/>
      <c r="U334" s="149"/>
      <c r="V334" s="149"/>
      <c r="W334" s="149"/>
      <c r="X334" s="149"/>
      <c r="Y334" s="149"/>
      <c r="Z334" s="149"/>
      <c r="AA334" s="149"/>
      <c r="AB334" s="149"/>
      <c r="AC334" s="149"/>
      <c r="AD334" s="149"/>
    </row>
    <row r="335" spans="1:30" x14ac:dyDescent="0.2">
      <c r="A335" s="155" t="s">
        <v>386</v>
      </c>
      <c r="B335" s="244" t="s">
        <v>102</v>
      </c>
      <c r="C335" s="243" t="s">
        <v>376</v>
      </c>
      <c r="D335" s="243" t="s">
        <v>280</v>
      </c>
      <c r="E335" s="242">
        <v>1</v>
      </c>
      <c r="F335" s="156" t="s">
        <v>1010</v>
      </c>
      <c r="G335" s="241"/>
      <c r="H335" s="241">
        <v>465.35</v>
      </c>
      <c r="I335" s="234">
        <f t="shared" si="7"/>
        <v>465.35</v>
      </c>
      <c r="J335" s="131"/>
      <c r="K335" s="131"/>
      <c r="L335" s="131"/>
      <c r="M335" s="131"/>
      <c r="N335" s="131"/>
      <c r="O335" s="131"/>
      <c r="P335" s="131"/>
      <c r="Q335" s="131"/>
      <c r="R335" s="149"/>
      <c r="S335" s="149"/>
      <c r="T335" s="149"/>
      <c r="U335" s="149"/>
      <c r="V335" s="149"/>
      <c r="W335" s="149"/>
      <c r="X335" s="149"/>
      <c r="Y335" s="149"/>
      <c r="Z335" s="149"/>
      <c r="AA335" s="149"/>
      <c r="AB335" s="149"/>
      <c r="AC335" s="149"/>
      <c r="AD335" s="149"/>
    </row>
    <row r="336" spans="1:30" x14ac:dyDescent="0.2">
      <c r="A336" s="155" t="s">
        <v>386</v>
      </c>
      <c r="B336" s="244" t="s">
        <v>102</v>
      </c>
      <c r="C336" s="243" t="s">
        <v>376</v>
      </c>
      <c r="D336" s="243" t="s">
        <v>280</v>
      </c>
      <c r="E336" s="242">
        <v>1</v>
      </c>
      <c r="F336" s="157" t="s">
        <v>1009</v>
      </c>
      <c r="G336" s="241"/>
      <c r="H336" s="241">
        <v>465.35</v>
      </c>
      <c r="I336" s="234">
        <f t="shared" si="7"/>
        <v>465.35</v>
      </c>
      <c r="J336" s="131"/>
      <c r="K336" s="131"/>
      <c r="L336" s="131"/>
      <c r="M336" s="131"/>
      <c r="N336" s="131"/>
      <c r="O336" s="131"/>
      <c r="P336" s="131"/>
      <c r="Q336" s="131"/>
      <c r="R336" s="149"/>
      <c r="S336" s="149"/>
      <c r="T336" s="149"/>
      <c r="U336" s="149"/>
      <c r="V336" s="149"/>
      <c r="W336" s="149"/>
      <c r="X336" s="149"/>
      <c r="Y336" s="149"/>
      <c r="Z336" s="149"/>
      <c r="AA336" s="149"/>
      <c r="AB336" s="149"/>
      <c r="AC336" s="149"/>
      <c r="AD336" s="149"/>
    </row>
    <row r="337" spans="1:30" x14ac:dyDescent="0.2">
      <c r="A337" s="155" t="s">
        <v>386</v>
      </c>
      <c r="B337" s="244" t="s">
        <v>102</v>
      </c>
      <c r="C337" s="243" t="s">
        <v>376</v>
      </c>
      <c r="D337" s="243" t="s">
        <v>280</v>
      </c>
      <c r="E337" s="242">
        <v>1</v>
      </c>
      <c r="F337" s="157" t="s">
        <v>602</v>
      </c>
      <c r="G337" s="241"/>
      <c r="H337" s="241">
        <v>465.35</v>
      </c>
      <c r="I337" s="234">
        <f t="shared" si="7"/>
        <v>465.35</v>
      </c>
      <c r="J337" s="131"/>
      <c r="K337" s="131"/>
      <c r="L337" s="131"/>
      <c r="M337" s="131"/>
      <c r="N337" s="131"/>
      <c r="O337" s="131"/>
      <c r="P337" s="131"/>
      <c r="Q337" s="131"/>
      <c r="R337" s="149"/>
      <c r="S337" s="149"/>
      <c r="T337" s="149"/>
      <c r="U337" s="149"/>
      <c r="V337" s="149"/>
      <c r="W337" s="149"/>
      <c r="X337" s="149"/>
      <c r="Y337" s="149"/>
      <c r="Z337" s="149"/>
      <c r="AA337" s="149"/>
      <c r="AB337" s="149"/>
      <c r="AC337" s="149"/>
      <c r="AD337" s="149"/>
    </row>
    <row r="338" spans="1:30" x14ac:dyDescent="0.2">
      <c r="A338" s="155" t="s">
        <v>386</v>
      </c>
      <c r="B338" s="244" t="s">
        <v>102</v>
      </c>
      <c r="C338" s="243" t="s">
        <v>376</v>
      </c>
      <c r="D338" s="243" t="s">
        <v>280</v>
      </c>
      <c r="E338" s="242">
        <v>1</v>
      </c>
      <c r="F338" s="157" t="s">
        <v>603</v>
      </c>
      <c r="G338" s="241"/>
      <c r="H338" s="241">
        <v>465.35</v>
      </c>
      <c r="I338" s="234">
        <f t="shared" si="7"/>
        <v>465.35</v>
      </c>
      <c r="J338" s="131"/>
      <c r="K338" s="131"/>
      <c r="L338" s="131"/>
      <c r="M338" s="131"/>
      <c r="N338" s="131"/>
      <c r="O338" s="131"/>
      <c r="P338" s="131"/>
      <c r="Q338" s="131"/>
      <c r="R338" s="149"/>
      <c r="S338" s="149"/>
      <c r="T338" s="149"/>
      <c r="U338" s="149"/>
      <c r="V338" s="149"/>
      <c r="W338" s="149"/>
      <c r="X338" s="149"/>
      <c r="Y338" s="149"/>
      <c r="Z338" s="149"/>
      <c r="AA338" s="149"/>
      <c r="AB338" s="149"/>
      <c r="AC338" s="149"/>
      <c r="AD338" s="149"/>
    </row>
    <row r="339" spans="1:30" x14ac:dyDescent="0.2">
      <c r="A339" s="155" t="s">
        <v>385</v>
      </c>
      <c r="B339" s="244" t="s">
        <v>104</v>
      </c>
      <c r="C339" s="243" t="s">
        <v>376</v>
      </c>
      <c r="D339" s="243" t="s">
        <v>280</v>
      </c>
      <c r="E339" s="242">
        <v>1</v>
      </c>
      <c r="F339" s="157" t="s">
        <v>604</v>
      </c>
      <c r="G339" s="241"/>
      <c r="H339" s="241">
        <v>364.17</v>
      </c>
      <c r="I339" s="234">
        <f t="shared" si="7"/>
        <v>364.17</v>
      </c>
      <c r="J339" s="131"/>
      <c r="K339" s="131"/>
      <c r="L339" s="131"/>
      <c r="M339" s="131"/>
      <c r="N339" s="131"/>
      <c r="O339" s="131"/>
      <c r="P339" s="131"/>
      <c r="Q339" s="131"/>
      <c r="R339" s="149"/>
      <c r="S339" s="149"/>
      <c r="T339" s="149"/>
      <c r="U339" s="149"/>
      <c r="V339" s="149"/>
      <c r="W339" s="149"/>
      <c r="X339" s="149"/>
      <c r="Y339" s="149"/>
      <c r="Z339" s="149"/>
      <c r="AA339" s="149"/>
      <c r="AB339" s="149"/>
      <c r="AC339" s="149"/>
      <c r="AD339" s="149"/>
    </row>
    <row r="340" spans="1:30" x14ac:dyDescent="0.2">
      <c r="A340" s="155" t="s">
        <v>385</v>
      </c>
      <c r="B340" s="244" t="s">
        <v>104</v>
      </c>
      <c r="C340" s="243" t="s">
        <v>376</v>
      </c>
      <c r="D340" s="243" t="s">
        <v>280</v>
      </c>
      <c r="E340" s="242">
        <v>1</v>
      </c>
      <c r="F340" s="157" t="s">
        <v>605</v>
      </c>
      <c r="G340" s="241"/>
      <c r="H340" s="241">
        <v>364.17</v>
      </c>
      <c r="I340" s="234">
        <f t="shared" si="7"/>
        <v>364.17</v>
      </c>
      <c r="J340" s="131"/>
      <c r="K340" s="131"/>
      <c r="L340" s="131"/>
      <c r="M340" s="131"/>
      <c r="N340" s="131"/>
      <c r="O340" s="131"/>
      <c r="P340" s="131"/>
      <c r="Q340" s="131"/>
      <c r="R340" s="149"/>
      <c r="S340" s="149"/>
      <c r="T340" s="149"/>
      <c r="U340" s="149"/>
      <c r="V340" s="149"/>
      <c r="W340" s="149"/>
      <c r="X340" s="149"/>
      <c r="Y340" s="149"/>
      <c r="Z340" s="149"/>
      <c r="AA340" s="149"/>
      <c r="AB340" s="149"/>
      <c r="AC340" s="149"/>
      <c r="AD340" s="149"/>
    </row>
    <row r="341" spans="1:30" x14ac:dyDescent="0.2">
      <c r="A341" s="155" t="s">
        <v>385</v>
      </c>
      <c r="B341" s="244" t="s">
        <v>104</v>
      </c>
      <c r="C341" s="243" t="s">
        <v>376</v>
      </c>
      <c r="D341" s="243" t="s">
        <v>280</v>
      </c>
      <c r="E341" s="242">
        <v>1</v>
      </c>
      <c r="F341" s="157" t="s">
        <v>1008</v>
      </c>
      <c r="G341" s="241"/>
      <c r="H341" s="241">
        <v>364.17</v>
      </c>
      <c r="I341" s="234">
        <f t="shared" si="7"/>
        <v>364.17</v>
      </c>
      <c r="J341" s="131"/>
      <c r="K341" s="131"/>
      <c r="L341" s="131"/>
      <c r="M341" s="131"/>
      <c r="N341" s="131"/>
      <c r="O341" s="131"/>
      <c r="P341" s="131"/>
      <c r="Q341" s="131"/>
      <c r="R341" s="149"/>
      <c r="S341" s="149"/>
      <c r="T341" s="149"/>
      <c r="U341" s="149"/>
      <c r="V341" s="149"/>
      <c r="W341" s="149"/>
      <c r="X341" s="149"/>
      <c r="Y341" s="149"/>
      <c r="Z341" s="149"/>
      <c r="AA341" s="149"/>
      <c r="AB341" s="149"/>
      <c r="AC341" s="149"/>
      <c r="AD341" s="149"/>
    </row>
    <row r="342" spans="1:30" x14ac:dyDescent="0.2">
      <c r="A342" s="155" t="s">
        <v>385</v>
      </c>
      <c r="B342" s="244" t="s">
        <v>104</v>
      </c>
      <c r="C342" s="243" t="s">
        <v>376</v>
      </c>
      <c r="D342" s="243" t="s">
        <v>280</v>
      </c>
      <c r="E342" s="242">
        <v>1</v>
      </c>
      <c r="F342" s="157" t="s">
        <v>607</v>
      </c>
      <c r="G342" s="241"/>
      <c r="H342" s="241">
        <v>364.17</v>
      </c>
      <c r="I342" s="234">
        <f t="shared" si="7"/>
        <v>364.17</v>
      </c>
      <c r="J342" s="131"/>
      <c r="K342" s="131"/>
      <c r="L342" s="131"/>
      <c r="M342" s="131"/>
      <c r="N342" s="131"/>
      <c r="O342" s="131"/>
      <c r="P342" s="131"/>
      <c r="Q342" s="131"/>
      <c r="R342" s="149"/>
      <c r="S342" s="149"/>
      <c r="T342" s="149"/>
      <c r="U342" s="149"/>
      <c r="V342" s="149"/>
      <c r="W342" s="149"/>
      <c r="X342" s="149"/>
      <c r="Y342" s="149"/>
      <c r="Z342" s="149"/>
      <c r="AA342" s="149"/>
      <c r="AB342" s="149"/>
      <c r="AC342" s="149"/>
      <c r="AD342" s="149"/>
    </row>
    <row r="343" spans="1:30" x14ac:dyDescent="0.2">
      <c r="A343" s="155" t="s">
        <v>385</v>
      </c>
      <c r="B343" s="244" t="s">
        <v>104</v>
      </c>
      <c r="C343" s="243" t="s">
        <v>376</v>
      </c>
      <c r="D343" s="243" t="s">
        <v>280</v>
      </c>
      <c r="E343" s="242">
        <v>1</v>
      </c>
      <c r="F343" s="157" t="s">
        <v>608</v>
      </c>
      <c r="G343" s="241"/>
      <c r="H343" s="241">
        <v>364.17</v>
      </c>
      <c r="I343" s="234">
        <f t="shared" si="7"/>
        <v>364.17</v>
      </c>
      <c r="J343" s="131"/>
      <c r="K343" s="131"/>
      <c r="L343" s="131"/>
      <c r="M343" s="131"/>
      <c r="N343" s="131"/>
      <c r="O343" s="131"/>
      <c r="P343" s="131"/>
      <c r="Q343" s="131"/>
      <c r="R343" s="149"/>
      <c r="S343" s="149"/>
      <c r="T343" s="149"/>
      <c r="U343" s="149"/>
      <c r="V343" s="149"/>
      <c r="W343" s="149"/>
      <c r="X343" s="149"/>
      <c r="Y343" s="149"/>
      <c r="Z343" s="149"/>
      <c r="AA343" s="149"/>
      <c r="AB343" s="149"/>
      <c r="AC343" s="149"/>
      <c r="AD343" s="149"/>
    </row>
    <row r="344" spans="1:30" x14ac:dyDescent="0.2">
      <c r="A344" s="155" t="s">
        <v>584</v>
      </c>
      <c r="B344" s="244" t="s">
        <v>94</v>
      </c>
      <c r="C344" s="243" t="s">
        <v>376</v>
      </c>
      <c r="D344" s="243" t="s">
        <v>280</v>
      </c>
      <c r="E344" s="242">
        <v>1</v>
      </c>
      <c r="F344" s="157" t="s">
        <v>609</v>
      </c>
      <c r="G344" s="241"/>
      <c r="H344" s="241">
        <v>1392.8</v>
      </c>
      <c r="I344" s="234">
        <f t="shared" si="7"/>
        <v>1392.8</v>
      </c>
      <c r="J344" s="131"/>
      <c r="K344" s="131"/>
      <c r="L344" s="131"/>
      <c r="M344" s="131"/>
      <c r="N344" s="131"/>
      <c r="O344" s="131"/>
      <c r="P344" s="131"/>
      <c r="Q344" s="131"/>
      <c r="R344" s="149"/>
      <c r="S344" s="149"/>
      <c r="T344" s="149"/>
      <c r="U344" s="149"/>
      <c r="V344" s="149"/>
      <c r="W344" s="149"/>
      <c r="X344" s="149"/>
      <c r="Y344" s="149"/>
      <c r="Z344" s="149"/>
      <c r="AA344" s="149"/>
      <c r="AB344" s="149"/>
      <c r="AC344" s="149"/>
      <c r="AD344" s="149"/>
    </row>
    <row r="345" spans="1:30" x14ac:dyDescent="0.2">
      <c r="A345" s="155" t="s">
        <v>384</v>
      </c>
      <c r="B345" s="244" t="s">
        <v>98</v>
      </c>
      <c r="C345" s="243" t="s">
        <v>376</v>
      </c>
      <c r="D345" s="243" t="s">
        <v>280</v>
      </c>
      <c r="E345" s="242">
        <v>1</v>
      </c>
      <c r="F345" s="157" t="s">
        <v>610</v>
      </c>
      <c r="G345" s="241"/>
      <c r="H345" s="241">
        <v>566.5</v>
      </c>
      <c r="I345" s="234">
        <f t="shared" si="7"/>
        <v>566.5</v>
      </c>
      <c r="J345" s="131"/>
      <c r="K345" s="131"/>
      <c r="L345" s="131"/>
      <c r="M345" s="131"/>
      <c r="N345" s="131"/>
      <c r="O345" s="131"/>
      <c r="P345" s="131"/>
      <c r="Q345" s="131"/>
      <c r="R345" s="149"/>
      <c r="S345" s="149"/>
      <c r="T345" s="149"/>
      <c r="U345" s="149"/>
      <c r="V345" s="149"/>
      <c r="W345" s="149"/>
      <c r="X345" s="149"/>
      <c r="Y345" s="149"/>
      <c r="Z345" s="149"/>
      <c r="AA345" s="149"/>
      <c r="AB345" s="149"/>
      <c r="AC345" s="149"/>
      <c r="AD345" s="149"/>
    </row>
    <row r="346" spans="1:30" x14ac:dyDescent="0.2">
      <c r="A346" s="155" t="s">
        <v>384</v>
      </c>
      <c r="B346" s="244" t="s">
        <v>98</v>
      </c>
      <c r="C346" s="243" t="s">
        <v>376</v>
      </c>
      <c r="D346" s="243" t="s">
        <v>280</v>
      </c>
      <c r="E346" s="242">
        <v>1</v>
      </c>
      <c r="F346" s="157" t="s">
        <v>611</v>
      </c>
      <c r="G346" s="241"/>
      <c r="H346" s="241">
        <v>566.5</v>
      </c>
      <c r="I346" s="234">
        <f t="shared" si="7"/>
        <v>566.5</v>
      </c>
      <c r="J346" s="131"/>
      <c r="K346" s="131"/>
      <c r="L346" s="131"/>
      <c r="M346" s="131"/>
      <c r="N346" s="131"/>
      <c r="O346" s="131"/>
      <c r="P346" s="131"/>
      <c r="Q346" s="131"/>
      <c r="R346" s="149"/>
      <c r="S346" s="149"/>
      <c r="T346" s="149"/>
      <c r="U346" s="149"/>
      <c r="V346" s="149"/>
      <c r="W346" s="149"/>
      <c r="X346" s="149"/>
      <c r="Y346" s="149"/>
      <c r="Z346" s="149"/>
      <c r="AA346" s="149"/>
      <c r="AB346" s="149"/>
      <c r="AC346" s="149"/>
      <c r="AD346" s="149"/>
    </row>
    <row r="347" spans="1:30" x14ac:dyDescent="0.2">
      <c r="A347" s="155" t="s">
        <v>404</v>
      </c>
      <c r="B347" s="244" t="s">
        <v>387</v>
      </c>
      <c r="C347" s="243" t="s">
        <v>376</v>
      </c>
      <c r="D347" s="243" t="s">
        <v>280</v>
      </c>
      <c r="E347" s="242">
        <v>1</v>
      </c>
      <c r="F347" s="157" t="s">
        <v>612</v>
      </c>
      <c r="G347" s="241"/>
      <c r="H347" s="241">
        <v>505.81</v>
      </c>
      <c r="I347" s="234">
        <f t="shared" si="7"/>
        <v>505.81</v>
      </c>
      <c r="J347" s="131"/>
      <c r="K347" s="131"/>
      <c r="L347" s="131"/>
      <c r="M347" s="131"/>
      <c r="N347" s="131"/>
      <c r="O347" s="131"/>
      <c r="P347" s="131"/>
      <c r="Q347" s="131"/>
      <c r="R347" s="149"/>
      <c r="S347" s="149"/>
      <c r="T347" s="149"/>
      <c r="U347" s="149"/>
      <c r="V347" s="149"/>
      <c r="W347" s="149"/>
      <c r="X347" s="149"/>
      <c r="Y347" s="149"/>
      <c r="Z347" s="149"/>
      <c r="AA347" s="149"/>
      <c r="AB347" s="149"/>
      <c r="AC347" s="149"/>
      <c r="AD347" s="149"/>
    </row>
    <row r="348" spans="1:30" x14ac:dyDescent="0.2">
      <c r="A348" s="155" t="s">
        <v>404</v>
      </c>
      <c r="B348" s="244" t="s">
        <v>387</v>
      </c>
      <c r="C348" s="243" t="s">
        <v>376</v>
      </c>
      <c r="D348" s="243" t="s">
        <v>280</v>
      </c>
      <c r="E348" s="242">
        <v>1</v>
      </c>
      <c r="F348" s="157" t="s">
        <v>578</v>
      </c>
      <c r="G348" s="241"/>
      <c r="H348" s="241">
        <v>505.81</v>
      </c>
      <c r="I348" s="234">
        <f t="shared" si="7"/>
        <v>505.81</v>
      </c>
      <c r="J348" s="131"/>
      <c r="K348" s="131"/>
      <c r="L348" s="131"/>
      <c r="M348" s="131"/>
      <c r="N348" s="131"/>
      <c r="O348" s="131"/>
      <c r="P348" s="131"/>
      <c r="Q348" s="131"/>
      <c r="R348" s="149"/>
      <c r="S348" s="149"/>
      <c r="T348" s="149"/>
      <c r="U348" s="149"/>
      <c r="V348" s="149"/>
      <c r="W348" s="149"/>
      <c r="X348" s="149"/>
      <c r="Y348" s="149"/>
      <c r="Z348" s="149"/>
      <c r="AA348" s="149"/>
      <c r="AB348" s="149"/>
      <c r="AC348" s="149"/>
      <c r="AD348" s="149"/>
    </row>
    <row r="349" spans="1:30" x14ac:dyDescent="0.2">
      <c r="A349" s="155" t="s">
        <v>404</v>
      </c>
      <c r="B349" s="244" t="s">
        <v>387</v>
      </c>
      <c r="C349" s="243" t="s">
        <v>376</v>
      </c>
      <c r="D349" s="243" t="s">
        <v>280</v>
      </c>
      <c r="E349" s="242">
        <v>1</v>
      </c>
      <c r="F349" s="157" t="s">
        <v>614</v>
      </c>
      <c r="G349" s="241"/>
      <c r="H349" s="241">
        <v>505.81</v>
      </c>
      <c r="I349" s="234">
        <f t="shared" si="7"/>
        <v>505.81</v>
      </c>
      <c r="J349" s="131"/>
      <c r="K349" s="131"/>
      <c r="L349" s="131"/>
      <c r="M349" s="131"/>
      <c r="N349" s="131"/>
      <c r="O349" s="131"/>
      <c r="P349" s="131"/>
      <c r="Q349" s="131"/>
      <c r="R349" s="149"/>
      <c r="S349" s="149"/>
      <c r="T349" s="149"/>
      <c r="U349" s="149"/>
      <c r="V349" s="149"/>
      <c r="W349" s="149"/>
      <c r="X349" s="149"/>
      <c r="Y349" s="149"/>
      <c r="Z349" s="149"/>
      <c r="AA349" s="149"/>
      <c r="AB349" s="149"/>
      <c r="AC349" s="149"/>
      <c r="AD349" s="149"/>
    </row>
    <row r="350" spans="1:30" x14ac:dyDescent="0.2">
      <c r="A350" s="155" t="s">
        <v>404</v>
      </c>
      <c r="B350" s="244" t="s">
        <v>387</v>
      </c>
      <c r="C350" s="243" t="s">
        <v>376</v>
      </c>
      <c r="D350" s="243" t="s">
        <v>280</v>
      </c>
      <c r="E350" s="242">
        <v>1</v>
      </c>
      <c r="F350" s="157" t="s">
        <v>615</v>
      </c>
      <c r="G350" s="241"/>
      <c r="H350" s="241">
        <v>505.81</v>
      </c>
      <c r="I350" s="234">
        <f t="shared" si="7"/>
        <v>505.81</v>
      </c>
      <c r="J350" s="131"/>
      <c r="K350" s="131"/>
      <c r="L350" s="131"/>
      <c r="M350" s="131"/>
      <c r="N350" s="131"/>
      <c r="O350" s="131"/>
      <c r="P350" s="131"/>
      <c r="Q350" s="131"/>
      <c r="R350" s="149"/>
      <c r="S350" s="149"/>
      <c r="T350" s="149"/>
      <c r="U350" s="149"/>
      <c r="V350" s="149"/>
      <c r="W350" s="149"/>
      <c r="X350" s="149"/>
      <c r="Y350" s="149"/>
      <c r="Z350" s="149"/>
      <c r="AA350" s="149"/>
      <c r="AB350" s="149"/>
      <c r="AC350" s="149"/>
      <c r="AD350" s="149"/>
    </row>
    <row r="351" spans="1:30" x14ac:dyDescent="0.2">
      <c r="A351" s="155" t="s">
        <v>386</v>
      </c>
      <c r="B351" s="244" t="s">
        <v>102</v>
      </c>
      <c r="C351" s="243" t="s">
        <v>376</v>
      </c>
      <c r="D351" s="243" t="s">
        <v>280</v>
      </c>
      <c r="E351" s="242">
        <v>1</v>
      </c>
      <c r="F351" s="157" t="s">
        <v>1006</v>
      </c>
      <c r="G351" s="241"/>
      <c r="H351" s="241">
        <v>465.35</v>
      </c>
      <c r="I351" s="234">
        <f t="shared" si="7"/>
        <v>465.35</v>
      </c>
      <c r="J351" s="131"/>
      <c r="K351" s="131"/>
      <c r="L351" s="131"/>
      <c r="M351" s="131"/>
      <c r="N351" s="131"/>
      <c r="O351" s="131"/>
      <c r="P351" s="131"/>
      <c r="Q351" s="131"/>
      <c r="R351" s="149"/>
      <c r="S351" s="149"/>
      <c r="T351" s="149"/>
      <c r="U351" s="149"/>
      <c r="V351" s="149"/>
      <c r="W351" s="149"/>
      <c r="X351" s="149"/>
      <c r="Y351" s="149"/>
      <c r="Z351" s="149"/>
      <c r="AA351" s="149"/>
      <c r="AB351" s="149"/>
      <c r="AC351" s="149"/>
      <c r="AD351" s="149"/>
    </row>
    <row r="352" spans="1:30" x14ac:dyDescent="0.2">
      <c r="A352" s="155" t="s">
        <v>385</v>
      </c>
      <c r="B352" s="244" t="s">
        <v>104</v>
      </c>
      <c r="C352" s="243" t="s">
        <v>376</v>
      </c>
      <c r="D352" s="243" t="s">
        <v>280</v>
      </c>
      <c r="E352" s="242">
        <v>1</v>
      </c>
      <c r="F352" s="156" t="s">
        <v>617</v>
      </c>
      <c r="G352" s="241"/>
      <c r="H352" s="241">
        <v>364.17</v>
      </c>
      <c r="I352" s="234">
        <f t="shared" si="7"/>
        <v>364.17</v>
      </c>
      <c r="J352" s="131"/>
      <c r="K352" s="131"/>
      <c r="L352" s="131"/>
      <c r="M352" s="131"/>
      <c r="N352" s="131"/>
      <c r="O352" s="131"/>
      <c r="P352" s="131"/>
      <c r="Q352" s="131"/>
      <c r="R352" s="149"/>
      <c r="S352" s="149"/>
      <c r="T352" s="149"/>
      <c r="U352" s="149"/>
      <c r="V352" s="149"/>
      <c r="W352" s="149"/>
      <c r="X352" s="149"/>
      <c r="Y352" s="149"/>
      <c r="Z352" s="149"/>
      <c r="AA352" s="149"/>
      <c r="AB352" s="149"/>
      <c r="AC352" s="149"/>
      <c r="AD352" s="149"/>
    </row>
    <row r="353" spans="1:30" x14ac:dyDescent="0.2">
      <c r="A353" s="155" t="s">
        <v>585</v>
      </c>
      <c r="B353" s="244" t="s">
        <v>94</v>
      </c>
      <c r="C353" s="243" t="s">
        <v>376</v>
      </c>
      <c r="D353" s="243" t="s">
        <v>280</v>
      </c>
      <c r="E353" s="242">
        <v>1</v>
      </c>
      <c r="F353" s="157" t="s">
        <v>618</v>
      </c>
      <c r="G353" s="241"/>
      <c r="H353" s="241">
        <v>1392.8</v>
      </c>
      <c r="I353" s="234">
        <f t="shared" si="7"/>
        <v>1392.8</v>
      </c>
      <c r="J353" s="131"/>
      <c r="K353" s="131"/>
      <c r="L353" s="131"/>
      <c r="M353" s="131"/>
      <c r="N353" s="131"/>
      <c r="O353" s="131"/>
      <c r="P353" s="131"/>
      <c r="Q353" s="131"/>
      <c r="R353" s="149"/>
      <c r="S353" s="149"/>
      <c r="T353" s="149"/>
      <c r="U353" s="149"/>
      <c r="V353" s="149"/>
      <c r="W353" s="149"/>
      <c r="X353" s="149"/>
      <c r="Y353" s="149"/>
      <c r="Z353" s="149"/>
      <c r="AA353" s="149"/>
      <c r="AB353" s="149"/>
      <c r="AC353" s="149"/>
      <c r="AD353" s="149"/>
    </row>
    <row r="354" spans="1:30" x14ac:dyDescent="0.2">
      <c r="A354" s="155" t="s">
        <v>383</v>
      </c>
      <c r="B354" s="244" t="s">
        <v>388</v>
      </c>
      <c r="C354" s="243" t="s">
        <v>376</v>
      </c>
      <c r="D354" s="243" t="s">
        <v>280</v>
      </c>
      <c r="E354" s="242">
        <v>1</v>
      </c>
      <c r="F354" s="151" t="s">
        <v>629</v>
      </c>
      <c r="G354" s="241"/>
      <c r="H354" s="241">
        <v>849.76</v>
      </c>
      <c r="I354" s="234">
        <f t="shared" si="7"/>
        <v>849.76</v>
      </c>
      <c r="J354" s="131"/>
      <c r="K354" s="131"/>
      <c r="L354" s="131"/>
      <c r="M354" s="131"/>
      <c r="N354" s="131"/>
      <c r="O354" s="131"/>
      <c r="P354" s="131"/>
      <c r="Q354" s="131"/>
      <c r="R354" s="149"/>
      <c r="S354" s="149"/>
      <c r="T354" s="149"/>
      <c r="U354" s="149"/>
      <c r="V354" s="149"/>
      <c r="W354" s="149"/>
      <c r="X354" s="149"/>
      <c r="Y354" s="149"/>
      <c r="Z354" s="149"/>
      <c r="AA354" s="149"/>
      <c r="AB354" s="149"/>
      <c r="AC354" s="149"/>
      <c r="AD354" s="149"/>
    </row>
    <row r="355" spans="1:30" x14ac:dyDescent="0.2">
      <c r="A355" s="155" t="s">
        <v>384</v>
      </c>
      <c r="B355" s="244" t="s">
        <v>98</v>
      </c>
      <c r="C355" s="243" t="s">
        <v>376</v>
      </c>
      <c r="D355" s="243" t="s">
        <v>280</v>
      </c>
      <c r="E355" s="242">
        <v>1</v>
      </c>
      <c r="F355" s="156" t="s">
        <v>631</v>
      </c>
      <c r="G355" s="241"/>
      <c r="H355" s="241">
        <v>566.5</v>
      </c>
      <c r="I355" s="234">
        <f t="shared" si="7"/>
        <v>566.5</v>
      </c>
      <c r="J355" s="131"/>
      <c r="K355" s="131"/>
      <c r="L355" s="131"/>
      <c r="M355" s="131"/>
      <c r="N355" s="131"/>
      <c r="O355" s="131"/>
      <c r="P355" s="131"/>
      <c r="Q355" s="131"/>
      <c r="R355" s="149"/>
      <c r="S355" s="149"/>
      <c r="T355" s="149"/>
      <c r="U355" s="149"/>
      <c r="V355" s="149"/>
      <c r="W355" s="149"/>
      <c r="X355" s="149"/>
      <c r="Y355" s="149"/>
      <c r="Z355" s="149"/>
      <c r="AA355" s="149"/>
      <c r="AB355" s="149"/>
      <c r="AC355" s="149"/>
      <c r="AD355" s="149"/>
    </row>
    <row r="356" spans="1:30" x14ac:dyDescent="0.2">
      <c r="A356" s="155" t="s">
        <v>384</v>
      </c>
      <c r="B356" s="244" t="s">
        <v>98</v>
      </c>
      <c r="C356" s="243" t="s">
        <v>376</v>
      </c>
      <c r="D356" s="243" t="s">
        <v>280</v>
      </c>
      <c r="E356" s="242">
        <v>1</v>
      </c>
      <c r="F356" s="157" t="s">
        <v>620</v>
      </c>
      <c r="G356" s="241"/>
      <c r="H356" s="241">
        <v>566.5</v>
      </c>
      <c r="I356" s="234">
        <f t="shared" si="7"/>
        <v>566.5</v>
      </c>
      <c r="J356" s="131"/>
      <c r="K356" s="131"/>
      <c r="L356" s="131"/>
      <c r="M356" s="131"/>
      <c r="N356" s="131"/>
      <c r="O356" s="131"/>
      <c r="P356" s="131"/>
      <c r="Q356" s="131"/>
      <c r="R356" s="149"/>
      <c r="S356" s="149"/>
      <c r="T356" s="149"/>
      <c r="U356" s="149"/>
      <c r="V356" s="149"/>
      <c r="W356" s="149"/>
      <c r="X356" s="149"/>
      <c r="Y356" s="149"/>
      <c r="Z356" s="149"/>
      <c r="AA356" s="149"/>
      <c r="AB356" s="149"/>
      <c r="AC356" s="149"/>
      <c r="AD356" s="149"/>
    </row>
    <row r="357" spans="1:30" x14ac:dyDescent="0.2">
      <c r="A357" s="155" t="s">
        <v>384</v>
      </c>
      <c r="B357" s="244" t="s">
        <v>98</v>
      </c>
      <c r="C357" s="243" t="s">
        <v>376</v>
      </c>
      <c r="D357" s="243" t="s">
        <v>280</v>
      </c>
      <c r="E357" s="242">
        <v>1</v>
      </c>
      <c r="F357" s="157" t="s">
        <v>621</v>
      </c>
      <c r="G357" s="241"/>
      <c r="H357" s="241">
        <v>566.5</v>
      </c>
      <c r="I357" s="234">
        <f t="shared" si="7"/>
        <v>566.5</v>
      </c>
      <c r="J357" s="131"/>
      <c r="K357" s="131"/>
      <c r="L357" s="131"/>
      <c r="M357" s="131"/>
      <c r="N357" s="131"/>
      <c r="O357" s="131"/>
      <c r="P357" s="131"/>
      <c r="Q357" s="131"/>
      <c r="R357" s="149"/>
      <c r="S357" s="149"/>
      <c r="T357" s="149"/>
      <c r="U357" s="149"/>
      <c r="V357" s="149"/>
      <c r="W357" s="149"/>
      <c r="X357" s="149"/>
      <c r="Y357" s="149"/>
      <c r="Z357" s="149"/>
      <c r="AA357" s="149"/>
      <c r="AB357" s="149"/>
      <c r="AC357" s="149"/>
      <c r="AD357" s="149"/>
    </row>
    <row r="358" spans="1:30" x14ac:dyDescent="0.2">
      <c r="A358" s="155" t="s">
        <v>384</v>
      </c>
      <c r="B358" s="244" t="s">
        <v>98</v>
      </c>
      <c r="C358" s="243" t="s">
        <v>376</v>
      </c>
      <c r="D358" s="243" t="s">
        <v>280</v>
      </c>
      <c r="E358" s="242">
        <v>1</v>
      </c>
      <c r="F358" s="156" t="s">
        <v>627</v>
      </c>
      <c r="G358" s="241"/>
      <c r="H358" s="241">
        <v>566.5</v>
      </c>
      <c r="I358" s="234">
        <f t="shared" si="7"/>
        <v>566.5</v>
      </c>
      <c r="J358" s="131"/>
      <c r="K358" s="131"/>
      <c r="L358" s="131"/>
      <c r="M358" s="131"/>
      <c r="N358" s="131"/>
      <c r="O358" s="131"/>
      <c r="P358" s="131"/>
      <c r="Q358" s="131"/>
      <c r="R358" s="149"/>
      <c r="S358" s="149"/>
      <c r="T358" s="149"/>
      <c r="U358" s="149"/>
      <c r="V358" s="149"/>
      <c r="W358" s="149"/>
      <c r="X358" s="149"/>
      <c r="Y358" s="149"/>
      <c r="Z358" s="149"/>
      <c r="AA358" s="149"/>
      <c r="AB358" s="149"/>
      <c r="AC358" s="149"/>
      <c r="AD358" s="149"/>
    </row>
    <row r="359" spans="1:30" x14ac:dyDescent="0.2">
      <c r="A359" s="155" t="s">
        <v>384</v>
      </c>
      <c r="B359" s="244" t="s">
        <v>98</v>
      </c>
      <c r="C359" s="243" t="s">
        <v>376</v>
      </c>
      <c r="D359" s="243" t="s">
        <v>280</v>
      </c>
      <c r="E359" s="242">
        <v>1</v>
      </c>
      <c r="F359" s="157" t="s">
        <v>623</v>
      </c>
      <c r="G359" s="241"/>
      <c r="H359" s="241">
        <v>566.5</v>
      </c>
      <c r="I359" s="234">
        <f t="shared" si="7"/>
        <v>566.5</v>
      </c>
      <c r="J359" s="131"/>
      <c r="K359" s="131"/>
      <c r="L359" s="131"/>
      <c r="M359" s="131"/>
      <c r="N359" s="131"/>
      <c r="O359" s="131"/>
      <c r="P359" s="131"/>
      <c r="Q359" s="131"/>
      <c r="R359" s="149"/>
      <c r="S359" s="149"/>
      <c r="T359" s="149"/>
      <c r="U359" s="149"/>
      <c r="V359" s="149"/>
      <c r="W359" s="149"/>
      <c r="X359" s="149"/>
      <c r="Y359" s="149"/>
      <c r="Z359" s="149"/>
      <c r="AA359" s="149"/>
      <c r="AB359" s="149"/>
      <c r="AC359" s="149"/>
      <c r="AD359" s="149"/>
    </row>
    <row r="360" spans="1:30" x14ac:dyDescent="0.2">
      <c r="A360" s="155" t="s">
        <v>384</v>
      </c>
      <c r="B360" s="244" t="s">
        <v>98</v>
      </c>
      <c r="C360" s="243" t="s">
        <v>376</v>
      </c>
      <c r="D360" s="243" t="s">
        <v>280</v>
      </c>
      <c r="E360" s="242">
        <v>1</v>
      </c>
      <c r="F360" s="157" t="s">
        <v>624</v>
      </c>
      <c r="G360" s="241"/>
      <c r="H360" s="241">
        <v>566.5</v>
      </c>
      <c r="I360" s="234">
        <f t="shared" si="7"/>
        <v>566.5</v>
      </c>
      <c r="J360" s="131"/>
      <c r="K360" s="131"/>
      <c r="L360" s="131"/>
      <c r="M360" s="131"/>
      <c r="N360" s="131"/>
      <c r="O360" s="131"/>
      <c r="P360" s="131"/>
      <c r="Q360" s="131"/>
      <c r="R360" s="149"/>
      <c r="S360" s="149"/>
      <c r="T360" s="149"/>
      <c r="U360" s="149"/>
      <c r="V360" s="149"/>
      <c r="W360" s="149"/>
      <c r="X360" s="149"/>
      <c r="Y360" s="149"/>
      <c r="Z360" s="149"/>
      <c r="AA360" s="149"/>
      <c r="AB360" s="149"/>
      <c r="AC360" s="149"/>
      <c r="AD360" s="149"/>
    </row>
    <row r="361" spans="1:30" x14ac:dyDescent="0.2">
      <c r="A361" s="155" t="s">
        <v>384</v>
      </c>
      <c r="B361" s="244" t="s">
        <v>98</v>
      </c>
      <c r="C361" s="243" t="s">
        <v>376</v>
      </c>
      <c r="D361" s="243" t="s">
        <v>280</v>
      </c>
      <c r="E361" s="242">
        <v>1</v>
      </c>
      <c r="F361" s="157" t="s">
        <v>625</v>
      </c>
      <c r="G361" s="241"/>
      <c r="H361" s="241">
        <v>566.5</v>
      </c>
      <c r="I361" s="234">
        <f t="shared" si="7"/>
        <v>566.5</v>
      </c>
      <c r="J361" s="131"/>
      <c r="K361" s="131"/>
      <c r="L361" s="131"/>
      <c r="M361" s="131"/>
      <c r="N361" s="131"/>
      <c r="O361" s="131"/>
      <c r="P361" s="131"/>
      <c r="Q361" s="131"/>
      <c r="R361" s="149"/>
      <c r="S361" s="149"/>
      <c r="T361" s="149"/>
      <c r="U361" s="149"/>
      <c r="V361" s="149"/>
      <c r="W361" s="149"/>
      <c r="X361" s="149"/>
      <c r="Y361" s="149"/>
      <c r="Z361" s="149"/>
      <c r="AA361" s="149"/>
      <c r="AB361" s="149"/>
      <c r="AC361" s="149"/>
      <c r="AD361" s="149"/>
    </row>
    <row r="362" spans="1:30" x14ac:dyDescent="0.2">
      <c r="A362" s="155" t="s">
        <v>384</v>
      </c>
      <c r="B362" s="244" t="s">
        <v>98</v>
      </c>
      <c r="C362" s="243" t="s">
        <v>376</v>
      </c>
      <c r="D362" s="243" t="s">
        <v>280</v>
      </c>
      <c r="E362" s="242">
        <v>1</v>
      </c>
      <c r="F362" s="157" t="s">
        <v>626</v>
      </c>
      <c r="G362" s="241"/>
      <c r="H362" s="241">
        <v>566.5</v>
      </c>
      <c r="I362" s="234">
        <f t="shared" si="7"/>
        <v>566.5</v>
      </c>
      <c r="J362" s="131"/>
      <c r="K362" s="131"/>
      <c r="L362" s="131"/>
      <c r="M362" s="131"/>
      <c r="N362" s="131"/>
      <c r="O362" s="131"/>
      <c r="P362" s="131"/>
      <c r="Q362" s="131"/>
      <c r="R362" s="149"/>
      <c r="S362" s="149"/>
      <c r="T362" s="149"/>
      <c r="U362" s="149"/>
      <c r="V362" s="149"/>
      <c r="W362" s="149"/>
      <c r="X362" s="149"/>
      <c r="Y362" s="149"/>
      <c r="Z362" s="149"/>
      <c r="AA362" s="149"/>
      <c r="AB362" s="149"/>
      <c r="AC362" s="149"/>
      <c r="AD362" s="149"/>
    </row>
    <row r="363" spans="1:30" x14ac:dyDescent="0.2">
      <c r="A363" s="155" t="s">
        <v>404</v>
      </c>
      <c r="B363" s="244" t="s">
        <v>387</v>
      </c>
      <c r="C363" s="243" t="s">
        <v>376</v>
      </c>
      <c r="D363" s="243" t="s">
        <v>280</v>
      </c>
      <c r="E363" s="242">
        <v>1</v>
      </c>
      <c r="F363" s="157" t="s">
        <v>1005</v>
      </c>
      <c r="G363" s="241"/>
      <c r="H363" s="241">
        <v>505.81</v>
      </c>
      <c r="I363" s="234">
        <f t="shared" si="7"/>
        <v>505.81</v>
      </c>
      <c r="J363" s="131"/>
      <c r="K363" s="131"/>
      <c r="L363" s="131"/>
      <c r="M363" s="131"/>
      <c r="N363" s="131"/>
      <c r="O363" s="131"/>
      <c r="P363" s="131"/>
      <c r="Q363" s="131"/>
      <c r="R363" s="149"/>
      <c r="S363" s="149"/>
      <c r="T363" s="149"/>
      <c r="U363" s="149"/>
      <c r="V363" s="149"/>
      <c r="W363" s="149"/>
      <c r="X363" s="149"/>
      <c r="Y363" s="149"/>
      <c r="Z363" s="149"/>
      <c r="AA363" s="149"/>
      <c r="AB363" s="149"/>
      <c r="AC363" s="149"/>
      <c r="AD363" s="149"/>
    </row>
    <row r="364" spans="1:30" x14ac:dyDescent="0.2">
      <c r="A364" s="155" t="s">
        <v>404</v>
      </c>
      <c r="B364" s="244" t="s">
        <v>387</v>
      </c>
      <c r="C364" s="243" t="s">
        <v>376</v>
      </c>
      <c r="D364" s="243" t="s">
        <v>280</v>
      </c>
      <c r="E364" s="242">
        <v>1</v>
      </c>
      <c r="F364" s="156" t="s">
        <v>628</v>
      </c>
      <c r="G364" s="241"/>
      <c r="H364" s="241">
        <v>505.81</v>
      </c>
      <c r="I364" s="234">
        <f t="shared" si="7"/>
        <v>505.81</v>
      </c>
      <c r="J364" s="131"/>
      <c r="K364" s="131"/>
      <c r="L364" s="131"/>
      <c r="M364" s="131"/>
      <c r="N364" s="131"/>
      <c r="O364" s="131"/>
      <c r="P364" s="131"/>
      <c r="Q364" s="131"/>
      <c r="R364" s="149"/>
      <c r="S364" s="149"/>
      <c r="T364" s="149"/>
      <c r="U364" s="149"/>
      <c r="V364" s="149"/>
      <c r="W364" s="149"/>
      <c r="X364" s="149"/>
      <c r="Y364" s="149"/>
      <c r="Z364" s="149"/>
      <c r="AA364" s="149"/>
      <c r="AB364" s="149"/>
      <c r="AC364" s="149"/>
      <c r="AD364" s="149"/>
    </row>
    <row r="365" spans="1:30" x14ac:dyDescent="0.2">
      <c r="A365" s="155" t="s">
        <v>404</v>
      </c>
      <c r="B365" s="244" t="s">
        <v>387</v>
      </c>
      <c r="C365" s="243" t="s">
        <v>376</v>
      </c>
      <c r="D365" s="243" t="s">
        <v>280</v>
      </c>
      <c r="E365" s="242">
        <v>1</v>
      </c>
      <c r="F365" s="157" t="s">
        <v>960</v>
      </c>
      <c r="G365" s="241"/>
      <c r="H365" s="241">
        <v>505.81</v>
      </c>
      <c r="I365" s="234">
        <f t="shared" si="7"/>
        <v>505.81</v>
      </c>
      <c r="J365" s="131"/>
      <c r="K365" s="131"/>
      <c r="L365" s="131"/>
      <c r="M365" s="131"/>
      <c r="N365" s="131"/>
      <c r="O365" s="131"/>
      <c r="P365" s="131"/>
      <c r="Q365" s="131"/>
      <c r="R365" s="149"/>
      <c r="S365" s="149"/>
      <c r="T365" s="149"/>
      <c r="U365" s="149"/>
      <c r="V365" s="149"/>
      <c r="W365" s="149"/>
      <c r="X365" s="149"/>
      <c r="Y365" s="149"/>
      <c r="Z365" s="149"/>
      <c r="AA365" s="149"/>
      <c r="AB365" s="149"/>
      <c r="AC365" s="149"/>
      <c r="AD365" s="149"/>
    </row>
    <row r="366" spans="1:30" x14ac:dyDescent="0.2">
      <c r="A366" s="155" t="s">
        <v>404</v>
      </c>
      <c r="B366" s="244" t="s">
        <v>387</v>
      </c>
      <c r="C366" s="243" t="s">
        <v>376</v>
      </c>
      <c r="D366" s="243" t="s">
        <v>280</v>
      </c>
      <c r="E366" s="242">
        <v>1</v>
      </c>
      <c r="F366" s="157" t="s">
        <v>630</v>
      </c>
      <c r="G366" s="241"/>
      <c r="H366" s="241">
        <v>505.81</v>
      </c>
      <c r="I366" s="234">
        <f t="shared" si="7"/>
        <v>505.81</v>
      </c>
      <c r="J366" s="131"/>
      <c r="K366" s="131"/>
      <c r="L366" s="131"/>
      <c r="M366" s="131"/>
      <c r="N366" s="131"/>
      <c r="O366" s="131"/>
      <c r="P366" s="131"/>
      <c r="Q366" s="131"/>
      <c r="R366" s="149"/>
      <c r="S366" s="149"/>
      <c r="T366" s="149"/>
      <c r="U366" s="149"/>
      <c r="V366" s="149"/>
      <c r="W366" s="149"/>
      <c r="X366" s="149"/>
      <c r="Y366" s="149"/>
      <c r="Z366" s="149"/>
      <c r="AA366" s="149"/>
      <c r="AB366" s="149"/>
      <c r="AC366" s="149"/>
      <c r="AD366" s="149"/>
    </row>
    <row r="367" spans="1:30" x14ac:dyDescent="0.2">
      <c r="A367" s="155" t="s">
        <v>404</v>
      </c>
      <c r="B367" s="244" t="s">
        <v>387</v>
      </c>
      <c r="C367" s="243" t="s">
        <v>376</v>
      </c>
      <c r="D367" s="243" t="s">
        <v>280</v>
      </c>
      <c r="E367" s="242">
        <v>1</v>
      </c>
      <c r="F367" s="157" t="s">
        <v>1004</v>
      </c>
      <c r="G367" s="241"/>
      <c r="H367" s="241">
        <v>505.81</v>
      </c>
      <c r="I367" s="234">
        <f t="shared" si="7"/>
        <v>505.81</v>
      </c>
      <c r="J367" s="131"/>
      <c r="K367" s="131"/>
      <c r="L367" s="131"/>
      <c r="M367" s="131"/>
      <c r="N367" s="131"/>
      <c r="O367" s="131"/>
      <c r="P367" s="131"/>
      <c r="Q367" s="131"/>
      <c r="R367" s="149"/>
      <c r="S367" s="149"/>
      <c r="T367" s="149"/>
      <c r="U367" s="149"/>
      <c r="V367" s="149"/>
      <c r="W367" s="149"/>
      <c r="X367" s="149"/>
      <c r="Y367" s="149"/>
      <c r="Z367" s="149"/>
      <c r="AA367" s="149"/>
      <c r="AB367" s="149"/>
      <c r="AC367" s="149"/>
      <c r="AD367" s="149"/>
    </row>
    <row r="368" spans="1:30" x14ac:dyDescent="0.2">
      <c r="A368" s="155" t="s">
        <v>404</v>
      </c>
      <c r="B368" s="244" t="s">
        <v>387</v>
      </c>
      <c r="C368" s="243" t="s">
        <v>376</v>
      </c>
      <c r="D368" s="243" t="s">
        <v>280</v>
      </c>
      <c r="E368" s="242">
        <v>1</v>
      </c>
      <c r="F368" s="156" t="s">
        <v>632</v>
      </c>
      <c r="G368" s="241"/>
      <c r="H368" s="241">
        <v>505.81</v>
      </c>
      <c r="I368" s="234">
        <f t="shared" si="7"/>
        <v>505.81</v>
      </c>
      <c r="J368" s="131"/>
      <c r="K368" s="131"/>
      <c r="L368" s="131"/>
      <c r="M368" s="131"/>
      <c r="N368" s="131"/>
      <c r="O368" s="131"/>
      <c r="P368" s="131"/>
      <c r="Q368" s="131"/>
      <c r="R368" s="149"/>
      <c r="S368" s="149"/>
      <c r="T368" s="149"/>
      <c r="U368" s="149"/>
      <c r="V368" s="149"/>
      <c r="W368" s="149"/>
      <c r="X368" s="149"/>
      <c r="Y368" s="149"/>
      <c r="Z368" s="149"/>
      <c r="AA368" s="149"/>
      <c r="AB368" s="149"/>
      <c r="AC368" s="149"/>
      <c r="AD368" s="149"/>
    </row>
    <row r="369" spans="1:30" x14ac:dyDescent="0.2">
      <c r="A369" s="155" t="s">
        <v>404</v>
      </c>
      <c r="B369" s="244" t="s">
        <v>387</v>
      </c>
      <c r="C369" s="243" t="s">
        <v>376</v>
      </c>
      <c r="D369" s="243" t="s">
        <v>280</v>
      </c>
      <c r="E369" s="242">
        <v>1</v>
      </c>
      <c r="F369" s="157" t="s">
        <v>1003</v>
      </c>
      <c r="G369" s="241"/>
      <c r="H369" s="241">
        <v>505.81</v>
      </c>
      <c r="I369" s="234">
        <f t="shared" si="7"/>
        <v>505.81</v>
      </c>
      <c r="J369" s="131"/>
      <c r="K369" s="131"/>
      <c r="L369" s="131"/>
      <c r="M369" s="131"/>
      <c r="N369" s="131"/>
      <c r="O369" s="131"/>
      <c r="P369" s="131"/>
      <c r="Q369" s="131"/>
      <c r="R369" s="149"/>
      <c r="S369" s="149"/>
      <c r="T369" s="149"/>
      <c r="U369" s="149"/>
      <c r="V369" s="149"/>
      <c r="W369" s="149"/>
      <c r="X369" s="149"/>
      <c r="Y369" s="149"/>
      <c r="Z369" s="149"/>
      <c r="AA369" s="149"/>
      <c r="AB369" s="149"/>
      <c r="AC369" s="149"/>
      <c r="AD369" s="149"/>
    </row>
    <row r="370" spans="1:30" x14ac:dyDescent="0.2">
      <c r="A370" s="155" t="s">
        <v>404</v>
      </c>
      <c r="B370" s="244" t="s">
        <v>387</v>
      </c>
      <c r="C370" s="243" t="s">
        <v>376</v>
      </c>
      <c r="D370" s="243" t="s">
        <v>280</v>
      </c>
      <c r="E370" s="242">
        <v>1</v>
      </c>
      <c r="F370" s="157" t="s">
        <v>634</v>
      </c>
      <c r="G370" s="241"/>
      <c r="H370" s="241">
        <v>505.81</v>
      </c>
      <c r="I370" s="234">
        <f t="shared" si="7"/>
        <v>505.81</v>
      </c>
      <c r="J370" s="131"/>
      <c r="K370" s="131"/>
      <c r="L370" s="131"/>
      <c r="M370" s="131"/>
      <c r="N370" s="131"/>
      <c r="O370" s="131"/>
      <c r="P370" s="131"/>
      <c r="Q370" s="131"/>
      <c r="R370" s="149"/>
      <c r="S370" s="149"/>
      <c r="T370" s="149"/>
      <c r="U370" s="149"/>
      <c r="V370" s="149"/>
      <c r="W370" s="149"/>
      <c r="X370" s="149"/>
      <c r="Y370" s="149"/>
      <c r="Z370" s="149"/>
      <c r="AA370" s="149"/>
      <c r="AB370" s="149"/>
      <c r="AC370" s="149"/>
      <c r="AD370" s="149"/>
    </row>
    <row r="371" spans="1:30" x14ac:dyDescent="0.2">
      <c r="A371" s="155" t="s">
        <v>386</v>
      </c>
      <c r="B371" s="244" t="s">
        <v>102</v>
      </c>
      <c r="C371" s="243" t="s">
        <v>376</v>
      </c>
      <c r="D371" s="243" t="s">
        <v>280</v>
      </c>
      <c r="E371" s="242">
        <v>1</v>
      </c>
      <c r="F371" s="157" t="s">
        <v>635</v>
      </c>
      <c r="G371" s="241"/>
      <c r="H371" s="241">
        <v>465.35</v>
      </c>
      <c r="I371" s="234">
        <f t="shared" si="7"/>
        <v>465.35</v>
      </c>
      <c r="J371" s="131"/>
      <c r="K371" s="131"/>
      <c r="L371" s="131"/>
      <c r="M371" s="131"/>
      <c r="N371" s="131"/>
      <c r="O371" s="131"/>
      <c r="P371" s="131"/>
      <c r="Q371" s="131"/>
      <c r="R371" s="149"/>
      <c r="S371" s="149"/>
      <c r="T371" s="149"/>
      <c r="U371" s="149"/>
      <c r="V371" s="149"/>
      <c r="W371" s="149"/>
      <c r="X371" s="149"/>
      <c r="Y371" s="149"/>
      <c r="Z371" s="149"/>
      <c r="AA371" s="149"/>
      <c r="AB371" s="149"/>
      <c r="AC371" s="149"/>
      <c r="AD371" s="149"/>
    </row>
    <row r="372" spans="1:30" x14ac:dyDescent="0.2">
      <c r="A372" s="155" t="s">
        <v>386</v>
      </c>
      <c r="B372" s="244" t="s">
        <v>102</v>
      </c>
      <c r="C372" s="243" t="s">
        <v>376</v>
      </c>
      <c r="D372" s="243" t="s">
        <v>280</v>
      </c>
      <c r="E372" s="242">
        <v>1</v>
      </c>
      <c r="F372" s="157" t="s">
        <v>636</v>
      </c>
      <c r="G372" s="241"/>
      <c r="H372" s="241">
        <v>465.35</v>
      </c>
      <c r="I372" s="234">
        <f t="shared" si="7"/>
        <v>465.35</v>
      </c>
      <c r="J372" s="131"/>
      <c r="K372" s="131"/>
      <c r="L372" s="131"/>
      <c r="M372" s="131"/>
      <c r="N372" s="131"/>
      <c r="O372" s="131"/>
      <c r="P372" s="131"/>
      <c r="Q372" s="131"/>
      <c r="R372" s="149"/>
      <c r="S372" s="149"/>
      <c r="T372" s="149"/>
      <c r="U372" s="149"/>
      <c r="V372" s="149"/>
      <c r="W372" s="149"/>
      <c r="X372" s="149"/>
      <c r="Y372" s="149"/>
      <c r="Z372" s="149"/>
      <c r="AA372" s="149"/>
      <c r="AB372" s="149"/>
      <c r="AC372" s="149"/>
      <c r="AD372" s="149"/>
    </row>
    <row r="373" spans="1:30" x14ac:dyDescent="0.2">
      <c r="A373" s="155" t="s">
        <v>386</v>
      </c>
      <c r="B373" s="244" t="s">
        <v>102</v>
      </c>
      <c r="C373" s="243" t="s">
        <v>376</v>
      </c>
      <c r="D373" s="243" t="s">
        <v>280</v>
      </c>
      <c r="E373" s="242">
        <v>1</v>
      </c>
      <c r="F373" s="157" t="s">
        <v>637</v>
      </c>
      <c r="G373" s="241"/>
      <c r="H373" s="241">
        <v>465.35</v>
      </c>
      <c r="I373" s="234">
        <f t="shared" si="7"/>
        <v>465.35</v>
      </c>
      <c r="J373" s="131"/>
      <c r="K373" s="131"/>
      <c r="L373" s="131"/>
      <c r="M373" s="131"/>
      <c r="N373" s="131"/>
      <c r="O373" s="131"/>
      <c r="P373" s="131"/>
      <c r="Q373" s="131"/>
      <c r="R373" s="149"/>
      <c r="S373" s="149"/>
      <c r="T373" s="149"/>
      <c r="U373" s="149"/>
      <c r="V373" s="149"/>
      <c r="W373" s="149"/>
      <c r="X373" s="149"/>
      <c r="Y373" s="149"/>
      <c r="Z373" s="149"/>
      <c r="AA373" s="149"/>
      <c r="AB373" s="149"/>
      <c r="AC373" s="149"/>
      <c r="AD373" s="149"/>
    </row>
    <row r="374" spans="1:30" x14ac:dyDescent="0.2">
      <c r="A374" s="155" t="s">
        <v>386</v>
      </c>
      <c r="B374" s="244" t="s">
        <v>102</v>
      </c>
      <c r="C374" s="243" t="s">
        <v>376</v>
      </c>
      <c r="D374" s="243" t="s">
        <v>280</v>
      </c>
      <c r="E374" s="242">
        <v>1</v>
      </c>
      <c r="F374" s="157" t="s">
        <v>638</v>
      </c>
      <c r="G374" s="241"/>
      <c r="H374" s="241">
        <v>465.35</v>
      </c>
      <c r="I374" s="234">
        <f t="shared" si="7"/>
        <v>465.35</v>
      </c>
      <c r="J374" s="131"/>
      <c r="K374" s="131"/>
      <c r="L374" s="131"/>
      <c r="M374" s="131"/>
      <c r="N374" s="131"/>
      <c r="O374" s="131"/>
      <c r="P374" s="131"/>
      <c r="Q374" s="131"/>
      <c r="R374" s="149"/>
      <c r="S374" s="149"/>
      <c r="T374" s="149"/>
      <c r="U374" s="149"/>
      <c r="V374" s="149"/>
      <c r="W374" s="149"/>
      <c r="X374" s="149"/>
      <c r="Y374" s="149"/>
      <c r="Z374" s="149"/>
      <c r="AA374" s="149"/>
      <c r="AB374" s="149"/>
      <c r="AC374" s="149"/>
      <c r="AD374" s="149"/>
    </row>
    <row r="375" spans="1:30" x14ac:dyDescent="0.2">
      <c r="A375" s="155" t="s">
        <v>386</v>
      </c>
      <c r="B375" s="244" t="s">
        <v>102</v>
      </c>
      <c r="C375" s="243" t="s">
        <v>376</v>
      </c>
      <c r="D375" s="243" t="s">
        <v>280</v>
      </c>
      <c r="E375" s="242">
        <v>1</v>
      </c>
      <c r="F375" s="157" t="s">
        <v>639</v>
      </c>
      <c r="G375" s="241"/>
      <c r="H375" s="241">
        <v>465.35</v>
      </c>
      <c r="I375" s="234">
        <f t="shared" si="7"/>
        <v>465.35</v>
      </c>
      <c r="J375" s="131"/>
      <c r="K375" s="131"/>
      <c r="L375" s="131"/>
      <c r="M375" s="131"/>
      <c r="N375" s="131"/>
      <c r="O375" s="131"/>
      <c r="P375" s="131"/>
      <c r="Q375" s="131"/>
      <c r="R375" s="149"/>
      <c r="S375" s="149"/>
      <c r="T375" s="149"/>
      <c r="U375" s="149"/>
      <c r="V375" s="149"/>
      <c r="W375" s="149"/>
      <c r="X375" s="149"/>
      <c r="Y375" s="149"/>
      <c r="Z375" s="149"/>
      <c r="AA375" s="149"/>
      <c r="AB375" s="149"/>
      <c r="AC375" s="149"/>
      <c r="AD375" s="149"/>
    </row>
    <row r="376" spans="1:30" x14ac:dyDescent="0.2">
      <c r="A376" s="155" t="s">
        <v>386</v>
      </c>
      <c r="B376" s="244" t="s">
        <v>102</v>
      </c>
      <c r="C376" s="243" t="s">
        <v>376</v>
      </c>
      <c r="D376" s="243" t="s">
        <v>280</v>
      </c>
      <c r="E376" s="242">
        <v>1</v>
      </c>
      <c r="F376" s="151" t="s">
        <v>640</v>
      </c>
      <c r="G376" s="241"/>
      <c r="H376" s="241">
        <v>465.35</v>
      </c>
      <c r="I376" s="234">
        <f t="shared" si="7"/>
        <v>465.35</v>
      </c>
      <c r="J376" s="131"/>
      <c r="K376" s="131"/>
      <c r="L376" s="131"/>
      <c r="M376" s="131"/>
      <c r="N376" s="131"/>
      <c r="O376" s="131"/>
      <c r="P376" s="131"/>
      <c r="Q376" s="131"/>
      <c r="R376" s="149"/>
      <c r="S376" s="149"/>
      <c r="T376" s="149"/>
      <c r="U376" s="149"/>
      <c r="V376" s="149"/>
      <c r="W376" s="149"/>
      <c r="X376" s="149"/>
      <c r="Y376" s="149"/>
      <c r="Z376" s="149"/>
      <c r="AA376" s="149"/>
      <c r="AB376" s="149"/>
      <c r="AC376" s="149"/>
      <c r="AD376" s="149"/>
    </row>
    <row r="377" spans="1:30" x14ac:dyDescent="0.2">
      <c r="A377" s="155" t="s">
        <v>386</v>
      </c>
      <c r="B377" s="244" t="s">
        <v>102</v>
      </c>
      <c r="C377" s="243" t="s">
        <v>376</v>
      </c>
      <c r="D377" s="243" t="s">
        <v>280</v>
      </c>
      <c r="E377" s="242">
        <v>1</v>
      </c>
      <c r="F377" s="157" t="s">
        <v>641</v>
      </c>
      <c r="G377" s="241"/>
      <c r="H377" s="241">
        <v>465.35</v>
      </c>
      <c r="I377" s="234">
        <f t="shared" si="7"/>
        <v>465.35</v>
      </c>
      <c r="J377" s="131"/>
      <c r="K377" s="131"/>
      <c r="L377" s="131"/>
      <c r="M377" s="131"/>
      <c r="N377" s="131"/>
      <c r="O377" s="131"/>
      <c r="P377" s="131"/>
      <c r="Q377" s="131"/>
      <c r="R377" s="149"/>
      <c r="S377" s="149"/>
      <c r="T377" s="149"/>
      <c r="U377" s="149"/>
      <c r="V377" s="149"/>
      <c r="W377" s="149"/>
      <c r="X377" s="149"/>
      <c r="Y377" s="149"/>
      <c r="Z377" s="149"/>
      <c r="AA377" s="149"/>
      <c r="AB377" s="149"/>
      <c r="AC377" s="149"/>
      <c r="AD377" s="149"/>
    </row>
    <row r="378" spans="1:30" x14ac:dyDescent="0.2">
      <c r="A378" s="155" t="s">
        <v>385</v>
      </c>
      <c r="B378" s="244" t="s">
        <v>104</v>
      </c>
      <c r="C378" s="243" t="s">
        <v>376</v>
      </c>
      <c r="D378" s="243" t="s">
        <v>280</v>
      </c>
      <c r="E378" s="242">
        <v>1</v>
      </c>
      <c r="F378" s="157" t="s">
        <v>642</v>
      </c>
      <c r="G378" s="241"/>
      <c r="H378" s="241">
        <v>364.17</v>
      </c>
      <c r="I378" s="234">
        <f t="shared" si="7"/>
        <v>364.17</v>
      </c>
      <c r="J378" s="131"/>
      <c r="K378" s="131"/>
      <c r="L378" s="131"/>
      <c r="M378" s="131"/>
      <c r="N378" s="131"/>
      <c r="O378" s="131"/>
      <c r="P378" s="131"/>
      <c r="Q378" s="131"/>
      <c r="R378" s="149"/>
      <c r="S378" s="149"/>
      <c r="T378" s="149"/>
      <c r="U378" s="149"/>
      <c r="V378" s="149"/>
      <c r="W378" s="149"/>
      <c r="X378" s="149"/>
      <c r="Y378" s="149"/>
      <c r="Z378" s="149"/>
      <c r="AA378" s="149"/>
      <c r="AB378" s="149"/>
      <c r="AC378" s="149"/>
      <c r="AD378" s="149"/>
    </row>
    <row r="379" spans="1:30" x14ac:dyDescent="0.2">
      <c r="A379" s="155" t="s">
        <v>383</v>
      </c>
      <c r="B379" s="244" t="s">
        <v>388</v>
      </c>
      <c r="C379" s="243" t="s">
        <v>645</v>
      </c>
      <c r="D379" s="243" t="s">
        <v>280</v>
      </c>
      <c r="E379" s="242">
        <v>1</v>
      </c>
      <c r="F379" s="157" t="s">
        <v>929</v>
      </c>
      <c r="G379" s="241"/>
      <c r="H379" s="241">
        <v>849.76</v>
      </c>
      <c r="I379" s="234">
        <f t="shared" si="7"/>
        <v>849.76</v>
      </c>
      <c r="J379" s="131"/>
      <c r="K379" s="131"/>
      <c r="L379" s="131"/>
      <c r="M379" s="131"/>
      <c r="N379" s="131"/>
      <c r="O379" s="131"/>
      <c r="P379" s="131"/>
      <c r="Q379" s="131"/>
      <c r="R379" s="149"/>
      <c r="S379" s="149"/>
      <c r="T379" s="149"/>
      <c r="U379" s="149"/>
      <c r="V379" s="149"/>
      <c r="W379" s="149"/>
      <c r="X379" s="149"/>
      <c r="Y379" s="149"/>
      <c r="Z379" s="149"/>
      <c r="AA379" s="149"/>
      <c r="AB379" s="149"/>
      <c r="AC379" s="149"/>
      <c r="AD379" s="149"/>
    </row>
    <row r="380" spans="1:30" x14ac:dyDescent="0.2">
      <c r="A380" s="155" t="s">
        <v>383</v>
      </c>
      <c r="B380" s="244" t="s">
        <v>388</v>
      </c>
      <c r="C380" s="243" t="s">
        <v>645</v>
      </c>
      <c r="D380" s="243" t="s">
        <v>280</v>
      </c>
      <c r="E380" s="242">
        <v>1</v>
      </c>
      <c r="F380" s="157" t="s">
        <v>646</v>
      </c>
      <c r="G380" s="241"/>
      <c r="H380" s="241">
        <v>849.76</v>
      </c>
      <c r="I380" s="234">
        <f t="shared" si="7"/>
        <v>849.76</v>
      </c>
      <c r="J380" s="131"/>
      <c r="K380" s="131"/>
      <c r="L380" s="131"/>
      <c r="M380" s="131"/>
      <c r="N380" s="131"/>
      <c r="O380" s="131"/>
      <c r="P380" s="131"/>
      <c r="Q380" s="131"/>
      <c r="R380" s="149"/>
      <c r="S380" s="149"/>
      <c r="T380" s="149"/>
      <c r="U380" s="149"/>
      <c r="V380" s="149"/>
      <c r="W380" s="149"/>
      <c r="X380" s="149"/>
      <c r="Y380" s="149"/>
      <c r="Z380" s="149"/>
      <c r="AA380" s="149"/>
      <c r="AB380" s="149"/>
      <c r="AC380" s="149"/>
      <c r="AD380" s="149"/>
    </row>
    <row r="381" spans="1:30" x14ac:dyDescent="0.2">
      <c r="A381" s="155" t="s">
        <v>383</v>
      </c>
      <c r="B381" s="244" t="s">
        <v>388</v>
      </c>
      <c r="C381" s="243" t="s">
        <v>645</v>
      </c>
      <c r="D381" s="243" t="s">
        <v>280</v>
      </c>
      <c r="E381" s="242">
        <v>1</v>
      </c>
      <c r="F381" s="157" t="s">
        <v>647</v>
      </c>
      <c r="G381" s="241"/>
      <c r="H381" s="241">
        <v>849.76</v>
      </c>
      <c r="I381" s="234">
        <f t="shared" si="7"/>
        <v>849.76</v>
      </c>
      <c r="J381" s="131"/>
      <c r="K381" s="131"/>
      <c r="L381" s="131"/>
      <c r="M381" s="131"/>
      <c r="N381" s="131"/>
      <c r="O381" s="131"/>
      <c r="P381" s="131"/>
      <c r="Q381" s="131"/>
      <c r="R381" s="149"/>
      <c r="S381" s="149"/>
      <c r="T381" s="149"/>
      <c r="U381" s="149"/>
      <c r="V381" s="149"/>
      <c r="W381" s="149"/>
      <c r="X381" s="149"/>
      <c r="Y381" s="149"/>
      <c r="Z381" s="149"/>
      <c r="AA381" s="149"/>
      <c r="AB381" s="149"/>
      <c r="AC381" s="149"/>
      <c r="AD381" s="149"/>
    </row>
    <row r="382" spans="1:30" x14ac:dyDescent="0.2">
      <c r="A382" s="155" t="s">
        <v>383</v>
      </c>
      <c r="B382" s="244" t="s">
        <v>388</v>
      </c>
      <c r="C382" s="243" t="s">
        <v>645</v>
      </c>
      <c r="D382" s="243" t="s">
        <v>280</v>
      </c>
      <c r="E382" s="242">
        <v>1</v>
      </c>
      <c r="F382" s="157" t="s">
        <v>648</v>
      </c>
      <c r="G382" s="241"/>
      <c r="H382" s="241">
        <v>849.76</v>
      </c>
      <c r="I382" s="234">
        <f t="shared" si="7"/>
        <v>849.76</v>
      </c>
      <c r="J382" s="131"/>
      <c r="K382" s="131"/>
      <c r="L382" s="131"/>
      <c r="M382" s="131"/>
      <c r="N382" s="131"/>
      <c r="O382" s="131"/>
      <c r="P382" s="131"/>
      <c r="Q382" s="131"/>
      <c r="R382" s="149"/>
      <c r="S382" s="149"/>
      <c r="T382" s="149"/>
      <c r="U382" s="149"/>
      <c r="V382" s="149"/>
      <c r="W382" s="149"/>
      <c r="X382" s="149"/>
      <c r="Y382" s="149"/>
      <c r="Z382" s="149"/>
      <c r="AA382" s="149"/>
      <c r="AB382" s="149"/>
      <c r="AC382" s="149"/>
      <c r="AD382" s="149"/>
    </row>
    <row r="383" spans="1:30" x14ac:dyDescent="0.2">
      <c r="A383" s="155" t="s">
        <v>384</v>
      </c>
      <c r="B383" s="244" t="s">
        <v>98</v>
      </c>
      <c r="C383" s="243" t="s">
        <v>645</v>
      </c>
      <c r="D383" s="243" t="s">
        <v>280</v>
      </c>
      <c r="E383" s="242">
        <v>1</v>
      </c>
      <c r="F383" s="157" t="s">
        <v>649</v>
      </c>
      <c r="G383" s="241"/>
      <c r="H383" s="241">
        <v>566.5</v>
      </c>
      <c r="I383" s="234">
        <f t="shared" si="7"/>
        <v>566.5</v>
      </c>
      <c r="J383" s="131"/>
      <c r="K383" s="131"/>
      <c r="L383" s="131"/>
      <c r="M383" s="131"/>
      <c r="N383" s="131"/>
      <c r="O383" s="131"/>
      <c r="P383" s="131"/>
      <c r="Q383" s="131"/>
      <c r="R383" s="149"/>
      <c r="S383" s="149"/>
      <c r="T383" s="149"/>
      <c r="U383" s="149"/>
      <c r="V383" s="149"/>
      <c r="W383" s="149"/>
      <c r="X383" s="149"/>
      <c r="Y383" s="149"/>
      <c r="Z383" s="149"/>
      <c r="AA383" s="149"/>
      <c r="AB383" s="149"/>
      <c r="AC383" s="149"/>
      <c r="AD383" s="149"/>
    </row>
    <row r="384" spans="1:30" x14ac:dyDescent="0.2">
      <c r="A384" s="155" t="s">
        <v>384</v>
      </c>
      <c r="B384" s="244" t="s">
        <v>98</v>
      </c>
      <c r="C384" s="243" t="s">
        <v>645</v>
      </c>
      <c r="D384" s="243" t="s">
        <v>280</v>
      </c>
      <c r="E384" s="242">
        <v>1</v>
      </c>
      <c r="F384" s="157" t="s">
        <v>650</v>
      </c>
      <c r="G384" s="241"/>
      <c r="H384" s="241">
        <v>566.5</v>
      </c>
      <c r="I384" s="234">
        <f t="shared" si="7"/>
        <v>566.5</v>
      </c>
      <c r="J384" s="131"/>
      <c r="K384" s="131"/>
      <c r="L384" s="131"/>
      <c r="M384" s="131"/>
      <c r="N384" s="131"/>
      <c r="O384" s="131"/>
      <c r="P384" s="131"/>
      <c r="Q384" s="131"/>
      <c r="R384" s="149"/>
      <c r="S384" s="149"/>
      <c r="T384" s="149"/>
      <c r="U384" s="149"/>
      <c r="V384" s="149"/>
      <c r="W384" s="149"/>
      <c r="X384" s="149"/>
      <c r="Y384" s="149"/>
      <c r="Z384" s="149"/>
      <c r="AA384" s="149"/>
      <c r="AB384" s="149"/>
      <c r="AC384" s="149"/>
      <c r="AD384" s="149"/>
    </row>
    <row r="385" spans="1:30" x14ac:dyDescent="0.2">
      <c r="A385" s="155" t="s">
        <v>384</v>
      </c>
      <c r="B385" s="244" t="s">
        <v>98</v>
      </c>
      <c r="C385" s="243" t="s">
        <v>645</v>
      </c>
      <c r="D385" s="243" t="s">
        <v>280</v>
      </c>
      <c r="E385" s="242">
        <v>1</v>
      </c>
      <c r="F385" s="157" t="s">
        <v>651</v>
      </c>
      <c r="G385" s="241"/>
      <c r="H385" s="241">
        <v>566.5</v>
      </c>
      <c r="I385" s="234">
        <f t="shared" si="7"/>
        <v>566.5</v>
      </c>
      <c r="J385" s="131"/>
      <c r="K385" s="131"/>
      <c r="L385" s="131"/>
      <c r="M385" s="131"/>
      <c r="N385" s="131"/>
      <c r="O385" s="131"/>
      <c r="P385" s="131"/>
      <c r="Q385" s="131"/>
      <c r="R385" s="149"/>
      <c r="S385" s="149"/>
      <c r="T385" s="149"/>
      <c r="U385" s="149"/>
      <c r="V385" s="149"/>
      <c r="W385" s="149"/>
      <c r="X385" s="149"/>
      <c r="Y385" s="149"/>
      <c r="Z385" s="149"/>
      <c r="AA385" s="149"/>
      <c r="AB385" s="149"/>
      <c r="AC385" s="149"/>
      <c r="AD385" s="149"/>
    </row>
    <row r="386" spans="1:30" x14ac:dyDescent="0.2">
      <c r="A386" s="155" t="s">
        <v>384</v>
      </c>
      <c r="B386" s="244" t="s">
        <v>98</v>
      </c>
      <c r="C386" s="243" t="s">
        <v>645</v>
      </c>
      <c r="D386" s="243" t="s">
        <v>280</v>
      </c>
      <c r="E386" s="242">
        <v>1</v>
      </c>
      <c r="F386" s="157" t="s">
        <v>652</v>
      </c>
      <c r="G386" s="241"/>
      <c r="H386" s="241">
        <v>566.5</v>
      </c>
      <c r="I386" s="234">
        <f t="shared" si="7"/>
        <v>566.5</v>
      </c>
      <c r="J386" s="131"/>
      <c r="K386" s="131"/>
      <c r="L386" s="131"/>
      <c r="M386" s="131"/>
      <c r="N386" s="131"/>
      <c r="O386" s="131"/>
      <c r="P386" s="131"/>
      <c r="Q386" s="131"/>
      <c r="R386" s="149"/>
      <c r="S386" s="149"/>
      <c r="T386" s="149"/>
      <c r="U386" s="149"/>
      <c r="V386" s="149"/>
      <c r="W386" s="149"/>
      <c r="X386" s="149"/>
      <c r="Y386" s="149"/>
      <c r="Z386" s="149"/>
      <c r="AA386" s="149"/>
      <c r="AB386" s="149"/>
      <c r="AC386" s="149"/>
      <c r="AD386" s="149"/>
    </row>
    <row r="387" spans="1:30" x14ac:dyDescent="0.2">
      <c r="A387" s="155" t="s">
        <v>384</v>
      </c>
      <c r="B387" s="244" t="s">
        <v>98</v>
      </c>
      <c r="C387" s="243" t="s">
        <v>645</v>
      </c>
      <c r="D387" s="243" t="s">
        <v>280</v>
      </c>
      <c r="E387" s="242">
        <v>1</v>
      </c>
      <c r="F387" s="157" t="s">
        <v>653</v>
      </c>
      <c r="G387" s="241"/>
      <c r="H387" s="241">
        <v>566.5</v>
      </c>
      <c r="I387" s="234">
        <f t="shared" si="7"/>
        <v>566.5</v>
      </c>
      <c r="J387" s="131"/>
      <c r="K387" s="131"/>
      <c r="L387" s="131"/>
      <c r="M387" s="131"/>
      <c r="N387" s="131"/>
      <c r="O387" s="131"/>
      <c r="P387" s="131"/>
      <c r="Q387" s="131"/>
      <c r="R387" s="149"/>
      <c r="S387" s="149"/>
      <c r="T387" s="149"/>
      <c r="U387" s="149"/>
      <c r="V387" s="149"/>
      <c r="W387" s="149"/>
      <c r="X387" s="149"/>
      <c r="Y387" s="149"/>
      <c r="Z387" s="149"/>
      <c r="AA387" s="149"/>
      <c r="AB387" s="149"/>
      <c r="AC387" s="149"/>
      <c r="AD387" s="149"/>
    </row>
    <row r="388" spans="1:30" x14ac:dyDescent="0.2">
      <c r="A388" s="155" t="s">
        <v>384</v>
      </c>
      <c r="B388" s="244" t="s">
        <v>98</v>
      </c>
      <c r="C388" s="243" t="s">
        <v>645</v>
      </c>
      <c r="D388" s="243" t="s">
        <v>280</v>
      </c>
      <c r="E388" s="242">
        <v>1</v>
      </c>
      <c r="F388" s="157" t="s">
        <v>661</v>
      </c>
      <c r="G388" s="241"/>
      <c r="H388" s="241">
        <v>566.5</v>
      </c>
      <c r="I388" s="234">
        <f t="shared" si="7"/>
        <v>566.5</v>
      </c>
      <c r="J388" s="131"/>
      <c r="K388" s="131"/>
      <c r="L388" s="131"/>
      <c r="M388" s="131"/>
      <c r="N388" s="131"/>
      <c r="O388" s="131"/>
      <c r="P388" s="131"/>
      <c r="Q388" s="131"/>
      <c r="R388" s="149"/>
      <c r="S388" s="149"/>
      <c r="T388" s="149"/>
      <c r="U388" s="149"/>
      <c r="V388" s="149"/>
      <c r="W388" s="149"/>
      <c r="X388" s="149"/>
      <c r="Y388" s="149"/>
      <c r="Z388" s="149"/>
      <c r="AA388" s="149"/>
      <c r="AB388" s="149"/>
      <c r="AC388" s="149"/>
      <c r="AD388" s="149"/>
    </row>
    <row r="389" spans="1:30" x14ac:dyDescent="0.2">
      <c r="A389" s="155" t="s">
        <v>384</v>
      </c>
      <c r="B389" s="244" t="s">
        <v>98</v>
      </c>
      <c r="C389" s="243" t="s">
        <v>645</v>
      </c>
      <c r="D389" s="243" t="s">
        <v>280</v>
      </c>
      <c r="E389" s="242">
        <v>1</v>
      </c>
      <c r="F389" s="157" t="s">
        <v>654</v>
      </c>
      <c r="G389" s="241"/>
      <c r="H389" s="241">
        <v>566.5</v>
      </c>
      <c r="I389" s="234">
        <f t="shared" si="7"/>
        <v>566.5</v>
      </c>
      <c r="J389" s="131"/>
      <c r="K389" s="131"/>
      <c r="L389" s="131"/>
      <c r="M389" s="131"/>
      <c r="N389" s="131"/>
      <c r="O389" s="131"/>
      <c r="P389" s="131"/>
      <c r="Q389" s="131"/>
      <c r="R389" s="149"/>
      <c r="S389" s="149"/>
      <c r="T389" s="149"/>
      <c r="U389" s="149"/>
      <c r="V389" s="149"/>
      <c r="W389" s="149"/>
      <c r="X389" s="149"/>
      <c r="Y389" s="149"/>
      <c r="Z389" s="149"/>
      <c r="AA389" s="149"/>
      <c r="AB389" s="149"/>
      <c r="AC389" s="149"/>
      <c r="AD389" s="149"/>
    </row>
    <row r="390" spans="1:30" x14ac:dyDescent="0.2">
      <c r="A390" s="155" t="s">
        <v>404</v>
      </c>
      <c r="B390" s="244" t="s">
        <v>387</v>
      </c>
      <c r="C390" s="243" t="s">
        <v>645</v>
      </c>
      <c r="D390" s="243" t="s">
        <v>280</v>
      </c>
      <c r="E390" s="242">
        <v>1</v>
      </c>
      <c r="F390" s="157" t="s">
        <v>655</v>
      </c>
      <c r="G390" s="241"/>
      <c r="H390" s="241">
        <v>505.81</v>
      </c>
      <c r="I390" s="234">
        <f t="shared" si="7"/>
        <v>505.81</v>
      </c>
      <c r="J390" s="131"/>
      <c r="K390" s="131"/>
      <c r="L390" s="131"/>
      <c r="M390" s="131"/>
      <c r="N390" s="131"/>
      <c r="O390" s="131"/>
      <c r="P390" s="131"/>
      <c r="Q390" s="131"/>
      <c r="R390" s="149"/>
      <c r="S390" s="149"/>
      <c r="T390" s="149"/>
      <c r="U390" s="149"/>
      <c r="V390" s="149"/>
      <c r="W390" s="149"/>
      <c r="X390" s="149"/>
      <c r="Y390" s="149"/>
      <c r="Z390" s="149"/>
      <c r="AA390" s="149"/>
      <c r="AB390" s="149"/>
      <c r="AC390" s="149"/>
      <c r="AD390" s="149"/>
    </row>
    <row r="391" spans="1:30" x14ac:dyDescent="0.2">
      <c r="A391" s="155" t="s">
        <v>404</v>
      </c>
      <c r="B391" s="244" t="s">
        <v>387</v>
      </c>
      <c r="C391" s="243" t="s">
        <v>645</v>
      </c>
      <c r="D391" s="243" t="s">
        <v>280</v>
      </c>
      <c r="E391" s="242">
        <v>1</v>
      </c>
      <c r="F391" s="157" t="s">
        <v>656</v>
      </c>
      <c r="G391" s="241"/>
      <c r="H391" s="241">
        <v>505.81</v>
      </c>
      <c r="I391" s="234">
        <f t="shared" si="7"/>
        <v>505.81</v>
      </c>
      <c r="J391" s="131"/>
      <c r="K391" s="131"/>
      <c r="L391" s="131"/>
      <c r="M391" s="131"/>
      <c r="N391" s="131"/>
      <c r="O391" s="131"/>
      <c r="P391" s="131"/>
      <c r="Q391" s="131"/>
      <c r="R391" s="149"/>
      <c r="S391" s="149"/>
      <c r="T391" s="149"/>
      <c r="U391" s="149"/>
      <c r="V391" s="149"/>
      <c r="W391" s="149"/>
      <c r="X391" s="149"/>
      <c r="Y391" s="149"/>
      <c r="Z391" s="149"/>
      <c r="AA391" s="149"/>
      <c r="AB391" s="149"/>
      <c r="AC391" s="149"/>
      <c r="AD391" s="149"/>
    </row>
    <row r="392" spans="1:30" x14ac:dyDescent="0.2">
      <c r="A392" s="155" t="s">
        <v>404</v>
      </c>
      <c r="B392" s="244" t="s">
        <v>387</v>
      </c>
      <c r="C392" s="243" t="s">
        <v>645</v>
      </c>
      <c r="D392" s="243" t="s">
        <v>280</v>
      </c>
      <c r="E392" s="242">
        <v>1</v>
      </c>
      <c r="F392" s="157" t="s">
        <v>657</v>
      </c>
      <c r="G392" s="241"/>
      <c r="H392" s="241">
        <v>505.81</v>
      </c>
      <c r="I392" s="234">
        <f t="shared" ref="I392:I455" si="8">SUM(G392:H392)</f>
        <v>505.81</v>
      </c>
      <c r="J392" s="131"/>
      <c r="K392" s="131"/>
      <c r="L392" s="131"/>
      <c r="M392" s="131"/>
      <c r="N392" s="131"/>
      <c r="O392" s="131"/>
      <c r="P392" s="131"/>
      <c r="Q392" s="131"/>
      <c r="R392" s="149"/>
      <c r="S392" s="149"/>
      <c r="T392" s="149"/>
      <c r="U392" s="149"/>
      <c r="V392" s="149"/>
      <c r="W392" s="149"/>
      <c r="X392" s="149"/>
      <c r="Y392" s="149"/>
      <c r="Z392" s="149"/>
      <c r="AA392" s="149"/>
      <c r="AB392" s="149"/>
      <c r="AC392" s="149"/>
      <c r="AD392" s="149"/>
    </row>
    <row r="393" spans="1:30" x14ac:dyDescent="0.2">
      <c r="A393" s="155" t="s">
        <v>404</v>
      </c>
      <c r="B393" s="244" t="s">
        <v>387</v>
      </c>
      <c r="C393" s="243" t="s">
        <v>645</v>
      </c>
      <c r="D393" s="243" t="s">
        <v>280</v>
      </c>
      <c r="E393" s="242">
        <v>1</v>
      </c>
      <c r="F393" s="157" t="s">
        <v>658</v>
      </c>
      <c r="G393" s="241"/>
      <c r="H393" s="241">
        <v>505.81</v>
      </c>
      <c r="I393" s="234">
        <f t="shared" si="8"/>
        <v>505.81</v>
      </c>
      <c r="J393" s="131"/>
      <c r="K393" s="131"/>
      <c r="L393" s="131"/>
      <c r="M393" s="131"/>
      <c r="N393" s="131"/>
      <c r="O393" s="131"/>
      <c r="P393" s="131"/>
      <c r="Q393" s="131"/>
      <c r="R393" s="149"/>
      <c r="S393" s="149"/>
      <c r="T393" s="149"/>
      <c r="U393" s="149"/>
      <c r="V393" s="149"/>
      <c r="W393" s="149"/>
      <c r="X393" s="149"/>
      <c r="Y393" s="149"/>
      <c r="Z393" s="149"/>
      <c r="AA393" s="149"/>
      <c r="AB393" s="149"/>
      <c r="AC393" s="149"/>
      <c r="AD393" s="149"/>
    </row>
    <row r="394" spans="1:30" x14ac:dyDescent="0.2">
      <c r="A394" s="155" t="s">
        <v>404</v>
      </c>
      <c r="B394" s="244" t="s">
        <v>387</v>
      </c>
      <c r="C394" s="243" t="s">
        <v>645</v>
      </c>
      <c r="D394" s="243" t="s">
        <v>280</v>
      </c>
      <c r="E394" s="242">
        <v>1</v>
      </c>
      <c r="F394" s="156" t="s">
        <v>659</v>
      </c>
      <c r="G394" s="241"/>
      <c r="H394" s="241">
        <v>505.81</v>
      </c>
      <c r="I394" s="234">
        <f t="shared" si="8"/>
        <v>505.81</v>
      </c>
      <c r="J394" s="131"/>
      <c r="K394" s="131"/>
      <c r="L394" s="131"/>
      <c r="M394" s="131"/>
      <c r="N394" s="131"/>
      <c r="O394" s="131"/>
      <c r="P394" s="131"/>
      <c r="Q394" s="131"/>
      <c r="R394" s="149"/>
      <c r="S394" s="149"/>
      <c r="T394" s="149"/>
      <c r="U394" s="149"/>
      <c r="V394" s="149"/>
      <c r="W394" s="149"/>
      <c r="X394" s="149"/>
      <c r="Y394" s="149"/>
      <c r="Z394" s="149"/>
      <c r="AA394" s="149"/>
      <c r="AB394" s="149"/>
      <c r="AC394" s="149"/>
      <c r="AD394" s="149"/>
    </row>
    <row r="395" spans="1:30" x14ac:dyDescent="0.2">
      <c r="A395" s="155" t="s">
        <v>386</v>
      </c>
      <c r="B395" s="244" t="s">
        <v>102</v>
      </c>
      <c r="C395" s="243" t="s">
        <v>645</v>
      </c>
      <c r="D395" s="243" t="s">
        <v>280</v>
      </c>
      <c r="E395" s="242">
        <v>1</v>
      </c>
      <c r="F395" s="157" t="s">
        <v>660</v>
      </c>
      <c r="G395" s="241"/>
      <c r="H395" s="241">
        <v>465.35</v>
      </c>
      <c r="I395" s="234">
        <f t="shared" si="8"/>
        <v>465.35</v>
      </c>
      <c r="J395" s="131"/>
      <c r="K395" s="131"/>
      <c r="L395" s="131"/>
      <c r="M395" s="131"/>
      <c r="N395" s="131"/>
      <c r="O395" s="131"/>
      <c r="P395" s="131"/>
      <c r="Q395" s="131"/>
      <c r="R395" s="149"/>
      <c r="S395" s="149"/>
      <c r="T395" s="149"/>
      <c r="U395" s="149"/>
      <c r="V395" s="149"/>
      <c r="W395" s="149"/>
      <c r="X395" s="149"/>
      <c r="Y395" s="149"/>
      <c r="Z395" s="149"/>
      <c r="AA395" s="149"/>
      <c r="AB395" s="149"/>
      <c r="AC395" s="149"/>
      <c r="AD395" s="149"/>
    </row>
    <row r="396" spans="1:30" x14ac:dyDescent="0.2">
      <c r="A396" s="155" t="s">
        <v>643</v>
      </c>
      <c r="B396" s="244" t="s">
        <v>94</v>
      </c>
      <c r="C396" s="243" t="s">
        <v>645</v>
      </c>
      <c r="D396" s="243" t="s">
        <v>280</v>
      </c>
      <c r="E396" s="242">
        <v>1</v>
      </c>
      <c r="F396" s="157" t="s">
        <v>975</v>
      </c>
      <c r="G396" s="241"/>
      <c r="H396" s="241">
        <v>1392.8</v>
      </c>
      <c r="I396" s="234">
        <f t="shared" si="8"/>
        <v>1392.8</v>
      </c>
      <c r="J396" s="131"/>
      <c r="K396" s="131"/>
      <c r="L396" s="131"/>
      <c r="M396" s="131"/>
      <c r="N396" s="131"/>
      <c r="O396" s="131"/>
      <c r="P396" s="131"/>
      <c r="Q396" s="131"/>
      <c r="R396" s="149"/>
      <c r="S396" s="149"/>
      <c r="T396" s="149"/>
      <c r="U396" s="149"/>
      <c r="V396" s="149"/>
      <c r="W396" s="149"/>
      <c r="X396" s="149"/>
      <c r="Y396" s="149"/>
      <c r="Z396" s="149"/>
      <c r="AA396" s="149"/>
      <c r="AB396" s="149"/>
      <c r="AC396" s="149"/>
      <c r="AD396" s="149"/>
    </row>
    <row r="397" spans="1:30" x14ac:dyDescent="0.2">
      <c r="A397" s="155" t="s">
        <v>383</v>
      </c>
      <c r="B397" s="244" t="s">
        <v>388</v>
      </c>
      <c r="C397" s="243" t="s">
        <v>645</v>
      </c>
      <c r="D397" s="243" t="s">
        <v>280</v>
      </c>
      <c r="E397" s="242">
        <v>1</v>
      </c>
      <c r="F397" s="157" t="s">
        <v>662</v>
      </c>
      <c r="G397" s="241"/>
      <c r="H397" s="241">
        <v>849.76</v>
      </c>
      <c r="I397" s="234">
        <f t="shared" si="8"/>
        <v>849.76</v>
      </c>
      <c r="J397" s="131"/>
      <c r="K397" s="131"/>
      <c r="L397" s="131"/>
      <c r="M397" s="131"/>
      <c r="N397" s="131"/>
      <c r="O397" s="131"/>
      <c r="P397" s="131"/>
      <c r="Q397" s="131"/>
      <c r="R397" s="149"/>
      <c r="S397" s="149"/>
      <c r="T397" s="149"/>
      <c r="U397" s="149"/>
      <c r="V397" s="149"/>
      <c r="W397" s="149"/>
      <c r="X397" s="149"/>
      <c r="Y397" s="149"/>
      <c r="Z397" s="149"/>
      <c r="AA397" s="149"/>
      <c r="AB397" s="149"/>
      <c r="AC397" s="149"/>
      <c r="AD397" s="149"/>
    </row>
    <row r="398" spans="1:30" x14ac:dyDescent="0.2">
      <c r="A398" s="155" t="s">
        <v>383</v>
      </c>
      <c r="B398" s="244" t="s">
        <v>388</v>
      </c>
      <c r="C398" s="243" t="s">
        <v>645</v>
      </c>
      <c r="D398" s="243" t="s">
        <v>280</v>
      </c>
      <c r="E398" s="242">
        <v>1</v>
      </c>
      <c r="F398" s="157" t="s">
        <v>663</v>
      </c>
      <c r="G398" s="241"/>
      <c r="H398" s="241">
        <v>849.76</v>
      </c>
      <c r="I398" s="234">
        <f t="shared" si="8"/>
        <v>849.76</v>
      </c>
      <c r="J398" s="131"/>
      <c r="K398" s="131"/>
      <c r="L398" s="131"/>
      <c r="M398" s="131"/>
      <c r="N398" s="131"/>
      <c r="O398" s="131"/>
      <c r="P398" s="131"/>
      <c r="Q398" s="131"/>
      <c r="R398" s="149"/>
      <c r="S398" s="149"/>
      <c r="T398" s="149"/>
      <c r="U398" s="149"/>
      <c r="V398" s="149"/>
      <c r="W398" s="149"/>
      <c r="X398" s="149"/>
      <c r="Y398" s="149"/>
      <c r="Z398" s="149"/>
      <c r="AA398" s="149"/>
      <c r="AB398" s="149"/>
      <c r="AC398" s="149"/>
      <c r="AD398" s="149"/>
    </row>
    <row r="399" spans="1:30" x14ac:dyDescent="0.2">
      <c r="A399" s="155" t="s">
        <v>384</v>
      </c>
      <c r="B399" s="244" t="s">
        <v>98</v>
      </c>
      <c r="C399" s="243" t="s">
        <v>645</v>
      </c>
      <c r="D399" s="243" t="s">
        <v>280</v>
      </c>
      <c r="E399" s="242">
        <v>1</v>
      </c>
      <c r="F399" s="157" t="s">
        <v>664</v>
      </c>
      <c r="G399" s="241"/>
      <c r="H399" s="241">
        <v>566.5</v>
      </c>
      <c r="I399" s="234">
        <f t="shared" si="8"/>
        <v>566.5</v>
      </c>
      <c r="J399" s="131"/>
      <c r="K399" s="131"/>
      <c r="L399" s="131"/>
      <c r="M399" s="131"/>
      <c r="N399" s="131"/>
      <c r="O399" s="131"/>
      <c r="P399" s="131"/>
      <c r="Q399" s="131"/>
      <c r="R399" s="149"/>
      <c r="S399" s="149"/>
      <c r="T399" s="149"/>
      <c r="U399" s="149"/>
      <c r="V399" s="149"/>
      <c r="W399" s="149"/>
      <c r="X399" s="149"/>
      <c r="Y399" s="149"/>
      <c r="Z399" s="149"/>
      <c r="AA399" s="149"/>
      <c r="AB399" s="149"/>
      <c r="AC399" s="149"/>
      <c r="AD399" s="149"/>
    </row>
    <row r="400" spans="1:30" x14ac:dyDescent="0.2">
      <c r="A400" s="155" t="s">
        <v>384</v>
      </c>
      <c r="B400" s="244" t="s">
        <v>98</v>
      </c>
      <c r="C400" s="243" t="s">
        <v>645</v>
      </c>
      <c r="D400" s="243" t="s">
        <v>280</v>
      </c>
      <c r="E400" s="242">
        <v>1</v>
      </c>
      <c r="F400" s="157" t="s">
        <v>665</v>
      </c>
      <c r="G400" s="241"/>
      <c r="H400" s="241">
        <v>566.5</v>
      </c>
      <c r="I400" s="234">
        <f t="shared" si="8"/>
        <v>566.5</v>
      </c>
      <c r="J400" s="131"/>
      <c r="K400" s="131"/>
      <c r="L400" s="131"/>
      <c r="M400" s="131"/>
      <c r="N400" s="131"/>
      <c r="O400" s="131"/>
      <c r="P400" s="131"/>
      <c r="Q400" s="131"/>
      <c r="R400" s="149"/>
      <c r="S400" s="149"/>
      <c r="T400" s="149"/>
      <c r="U400" s="149"/>
      <c r="V400" s="149"/>
      <c r="W400" s="149"/>
      <c r="X400" s="149"/>
      <c r="Y400" s="149"/>
      <c r="Z400" s="149"/>
      <c r="AA400" s="149"/>
      <c r="AB400" s="149"/>
      <c r="AC400" s="149"/>
      <c r="AD400" s="149"/>
    </row>
    <row r="401" spans="1:30" x14ac:dyDescent="0.2">
      <c r="A401" s="155" t="s">
        <v>384</v>
      </c>
      <c r="B401" s="244" t="s">
        <v>98</v>
      </c>
      <c r="C401" s="243" t="s">
        <v>645</v>
      </c>
      <c r="D401" s="243" t="s">
        <v>280</v>
      </c>
      <c r="E401" s="242">
        <v>1</v>
      </c>
      <c r="F401" s="157" t="s">
        <v>666</v>
      </c>
      <c r="G401" s="241"/>
      <c r="H401" s="241">
        <v>566.5</v>
      </c>
      <c r="I401" s="234">
        <f t="shared" si="8"/>
        <v>566.5</v>
      </c>
      <c r="J401" s="131"/>
      <c r="K401" s="131"/>
      <c r="L401" s="131"/>
      <c r="M401" s="131"/>
      <c r="N401" s="131"/>
      <c r="O401" s="131"/>
      <c r="P401" s="131"/>
      <c r="Q401" s="131"/>
      <c r="R401" s="149"/>
      <c r="S401" s="149"/>
      <c r="T401" s="149"/>
      <c r="U401" s="149"/>
      <c r="V401" s="149"/>
      <c r="W401" s="149"/>
      <c r="X401" s="149"/>
      <c r="Y401" s="149"/>
      <c r="Z401" s="149"/>
      <c r="AA401" s="149"/>
      <c r="AB401" s="149"/>
      <c r="AC401" s="149"/>
      <c r="AD401" s="149"/>
    </row>
    <row r="402" spans="1:30" x14ac:dyDescent="0.2">
      <c r="A402" s="155" t="s">
        <v>644</v>
      </c>
      <c r="B402" s="244" t="s">
        <v>94</v>
      </c>
      <c r="C402" s="243" t="s">
        <v>645</v>
      </c>
      <c r="D402" s="243" t="s">
        <v>280</v>
      </c>
      <c r="E402" s="242">
        <v>1</v>
      </c>
      <c r="F402" s="157" t="s">
        <v>667</v>
      </c>
      <c r="G402" s="241"/>
      <c r="H402" s="241">
        <v>1392.8</v>
      </c>
      <c r="I402" s="234">
        <f t="shared" si="8"/>
        <v>1392.8</v>
      </c>
      <c r="J402" s="131"/>
      <c r="K402" s="131"/>
      <c r="L402" s="131"/>
      <c r="M402" s="131"/>
      <c r="N402" s="131"/>
      <c r="O402" s="131"/>
      <c r="P402" s="131"/>
      <c r="Q402" s="131"/>
      <c r="R402" s="149"/>
      <c r="S402" s="149"/>
      <c r="T402" s="149"/>
      <c r="U402" s="149"/>
      <c r="V402" s="149"/>
      <c r="W402" s="149"/>
      <c r="X402" s="149"/>
      <c r="Y402" s="149"/>
      <c r="Z402" s="149"/>
      <c r="AA402" s="149"/>
      <c r="AB402" s="149"/>
      <c r="AC402" s="149"/>
      <c r="AD402" s="149"/>
    </row>
    <row r="403" spans="1:30" x14ac:dyDescent="0.2">
      <c r="A403" s="155" t="s">
        <v>383</v>
      </c>
      <c r="B403" s="244" t="s">
        <v>388</v>
      </c>
      <c r="C403" s="243" t="s">
        <v>645</v>
      </c>
      <c r="D403" s="243" t="s">
        <v>280</v>
      </c>
      <c r="E403" s="242">
        <v>1</v>
      </c>
      <c r="F403" s="157" t="s">
        <v>1053</v>
      </c>
      <c r="G403" s="241"/>
      <c r="H403" s="241">
        <v>849.76</v>
      </c>
      <c r="I403" s="234">
        <f t="shared" si="8"/>
        <v>849.76</v>
      </c>
      <c r="J403" s="131"/>
      <c r="K403" s="131"/>
      <c r="L403" s="131"/>
      <c r="M403" s="131"/>
      <c r="N403" s="131"/>
      <c r="O403" s="131"/>
      <c r="P403" s="131"/>
      <c r="Q403" s="131"/>
      <c r="R403" s="149"/>
      <c r="S403" s="149"/>
      <c r="T403" s="149"/>
      <c r="U403" s="149"/>
      <c r="V403" s="149"/>
      <c r="W403" s="149"/>
      <c r="X403" s="149"/>
      <c r="Y403" s="149"/>
      <c r="Z403" s="149"/>
      <c r="AA403" s="149"/>
      <c r="AB403" s="149"/>
      <c r="AC403" s="149"/>
      <c r="AD403" s="149"/>
    </row>
    <row r="404" spans="1:30" x14ac:dyDescent="0.2">
      <c r="A404" s="155" t="s">
        <v>383</v>
      </c>
      <c r="B404" s="244" t="s">
        <v>388</v>
      </c>
      <c r="C404" s="243" t="s">
        <v>645</v>
      </c>
      <c r="D404" s="243" t="s">
        <v>280</v>
      </c>
      <c r="E404" s="242">
        <v>1</v>
      </c>
      <c r="F404" s="157" t="s">
        <v>669</v>
      </c>
      <c r="G404" s="241"/>
      <c r="H404" s="241">
        <v>849.76</v>
      </c>
      <c r="I404" s="234">
        <f t="shared" si="8"/>
        <v>849.76</v>
      </c>
      <c r="J404" s="131"/>
      <c r="K404" s="131"/>
      <c r="L404" s="131"/>
      <c r="M404" s="131"/>
      <c r="N404" s="131"/>
      <c r="O404" s="131"/>
      <c r="P404" s="131"/>
      <c r="Q404" s="131"/>
      <c r="R404" s="149"/>
      <c r="S404" s="149"/>
      <c r="T404" s="149"/>
      <c r="U404" s="149"/>
      <c r="V404" s="149"/>
      <c r="W404" s="149"/>
      <c r="X404" s="149"/>
      <c r="Y404" s="149"/>
      <c r="Z404" s="149"/>
      <c r="AA404" s="149"/>
      <c r="AB404" s="149"/>
      <c r="AC404" s="149"/>
      <c r="AD404" s="149"/>
    </row>
    <row r="405" spans="1:30" x14ac:dyDescent="0.2">
      <c r="A405" s="155" t="s">
        <v>384</v>
      </c>
      <c r="B405" s="244" t="s">
        <v>98</v>
      </c>
      <c r="C405" s="243" t="s">
        <v>645</v>
      </c>
      <c r="D405" s="243" t="s">
        <v>280</v>
      </c>
      <c r="E405" s="242">
        <v>1</v>
      </c>
      <c r="F405" s="156" t="s">
        <v>670</v>
      </c>
      <c r="G405" s="241"/>
      <c r="H405" s="241">
        <v>566.5</v>
      </c>
      <c r="I405" s="234">
        <f t="shared" si="8"/>
        <v>566.5</v>
      </c>
      <c r="J405" s="131"/>
      <c r="K405" s="131"/>
      <c r="L405" s="131"/>
      <c r="M405" s="131"/>
      <c r="N405" s="131"/>
      <c r="O405" s="131"/>
      <c r="P405" s="131"/>
      <c r="Q405" s="131"/>
      <c r="R405" s="149"/>
      <c r="S405" s="149"/>
      <c r="T405" s="149"/>
      <c r="U405" s="149"/>
      <c r="V405" s="149"/>
      <c r="W405" s="149"/>
      <c r="X405" s="149"/>
      <c r="Y405" s="149"/>
      <c r="Z405" s="149"/>
      <c r="AA405" s="149"/>
      <c r="AB405" s="149"/>
      <c r="AC405" s="149"/>
      <c r="AD405" s="149"/>
    </row>
    <row r="406" spans="1:30" x14ac:dyDescent="0.2">
      <c r="A406" s="155" t="s">
        <v>384</v>
      </c>
      <c r="B406" s="244" t="s">
        <v>98</v>
      </c>
      <c r="C406" s="243" t="s">
        <v>645</v>
      </c>
      <c r="D406" s="243" t="s">
        <v>280</v>
      </c>
      <c r="E406" s="242">
        <v>1</v>
      </c>
      <c r="F406" s="156" t="s">
        <v>671</v>
      </c>
      <c r="G406" s="241"/>
      <c r="H406" s="241">
        <v>566.5</v>
      </c>
      <c r="I406" s="234">
        <f t="shared" si="8"/>
        <v>566.5</v>
      </c>
      <c r="J406" s="131"/>
      <c r="K406" s="131"/>
      <c r="L406" s="131"/>
      <c r="M406" s="131"/>
      <c r="N406" s="131"/>
      <c r="O406" s="131"/>
      <c r="P406" s="131"/>
      <c r="Q406" s="131"/>
      <c r="R406" s="149"/>
      <c r="S406" s="149"/>
      <c r="T406" s="149"/>
      <c r="U406" s="149"/>
      <c r="V406" s="149"/>
      <c r="W406" s="149"/>
      <c r="X406" s="149"/>
      <c r="Y406" s="149"/>
      <c r="Z406" s="149"/>
      <c r="AA406" s="149"/>
      <c r="AB406" s="149"/>
      <c r="AC406" s="149"/>
      <c r="AD406" s="149"/>
    </row>
    <row r="407" spans="1:30" x14ac:dyDescent="0.2">
      <c r="A407" s="155" t="s">
        <v>384</v>
      </c>
      <c r="B407" s="244" t="s">
        <v>98</v>
      </c>
      <c r="C407" s="243" t="s">
        <v>645</v>
      </c>
      <c r="D407" s="243" t="s">
        <v>280</v>
      </c>
      <c r="E407" s="242">
        <v>1</v>
      </c>
      <c r="F407" s="157" t="s">
        <v>672</v>
      </c>
      <c r="G407" s="241"/>
      <c r="H407" s="241">
        <v>566.5</v>
      </c>
      <c r="I407" s="234">
        <f t="shared" si="8"/>
        <v>566.5</v>
      </c>
      <c r="J407" s="131"/>
      <c r="K407" s="131"/>
      <c r="L407" s="131"/>
      <c r="M407" s="131"/>
      <c r="N407" s="131"/>
      <c r="O407" s="131"/>
      <c r="P407" s="131"/>
      <c r="Q407" s="131"/>
      <c r="R407" s="149"/>
      <c r="S407" s="149"/>
      <c r="T407" s="149"/>
      <c r="U407" s="149"/>
      <c r="V407" s="149"/>
      <c r="W407" s="149"/>
      <c r="X407" s="149"/>
      <c r="Y407" s="149"/>
      <c r="Z407" s="149"/>
      <c r="AA407" s="149"/>
      <c r="AB407" s="149"/>
      <c r="AC407" s="149"/>
      <c r="AD407" s="149"/>
    </row>
    <row r="408" spans="1:30" x14ac:dyDescent="0.2">
      <c r="A408" s="155" t="s">
        <v>384</v>
      </c>
      <c r="B408" s="244" t="s">
        <v>98</v>
      </c>
      <c r="C408" s="243" t="s">
        <v>645</v>
      </c>
      <c r="D408" s="243" t="s">
        <v>280</v>
      </c>
      <c r="E408" s="242">
        <v>1</v>
      </c>
      <c r="F408" s="157" t="s">
        <v>962</v>
      </c>
      <c r="G408" s="241"/>
      <c r="H408" s="241">
        <v>566.5</v>
      </c>
      <c r="I408" s="234">
        <f t="shared" si="8"/>
        <v>566.5</v>
      </c>
      <c r="J408" s="131"/>
      <c r="K408" s="131"/>
      <c r="L408" s="131"/>
      <c r="M408" s="131"/>
      <c r="N408" s="131"/>
      <c r="O408" s="131"/>
      <c r="P408" s="131"/>
      <c r="Q408" s="131"/>
      <c r="R408" s="149"/>
      <c r="S408" s="149"/>
      <c r="T408" s="149"/>
      <c r="U408" s="149"/>
      <c r="V408" s="149"/>
      <c r="W408" s="149"/>
      <c r="X408" s="149"/>
      <c r="Y408" s="149"/>
      <c r="Z408" s="149"/>
      <c r="AA408" s="149"/>
      <c r="AB408" s="149"/>
      <c r="AC408" s="149"/>
      <c r="AD408" s="149"/>
    </row>
    <row r="409" spans="1:30" x14ac:dyDescent="0.2">
      <c r="A409" s="155" t="s">
        <v>383</v>
      </c>
      <c r="B409" s="244" t="s">
        <v>388</v>
      </c>
      <c r="C409" s="243" t="s">
        <v>377</v>
      </c>
      <c r="D409" s="243" t="s">
        <v>280</v>
      </c>
      <c r="E409" s="242">
        <v>1</v>
      </c>
      <c r="F409" s="157" t="s">
        <v>1002</v>
      </c>
      <c r="G409" s="241"/>
      <c r="H409" s="241">
        <v>849.76</v>
      </c>
      <c r="I409" s="234">
        <f t="shared" si="8"/>
        <v>849.76</v>
      </c>
      <c r="J409" s="131"/>
      <c r="K409" s="131"/>
      <c r="L409" s="131"/>
      <c r="M409" s="131"/>
      <c r="N409" s="131"/>
      <c r="O409" s="131"/>
      <c r="P409" s="131"/>
      <c r="Q409" s="131"/>
      <c r="R409" s="149"/>
      <c r="S409" s="149"/>
      <c r="T409" s="149"/>
      <c r="U409" s="149"/>
      <c r="V409" s="149"/>
      <c r="W409" s="149"/>
      <c r="X409" s="149"/>
      <c r="Y409" s="149"/>
      <c r="Z409" s="149"/>
      <c r="AA409" s="149"/>
      <c r="AB409" s="149"/>
      <c r="AC409" s="149"/>
      <c r="AD409" s="149"/>
    </row>
    <row r="410" spans="1:30" x14ac:dyDescent="0.2">
      <c r="A410" s="155" t="s">
        <v>383</v>
      </c>
      <c r="B410" s="244" t="s">
        <v>388</v>
      </c>
      <c r="C410" s="243" t="s">
        <v>377</v>
      </c>
      <c r="D410" s="243" t="s">
        <v>280</v>
      </c>
      <c r="E410" s="242">
        <v>1</v>
      </c>
      <c r="F410" s="157" t="s">
        <v>676</v>
      </c>
      <c r="G410" s="241"/>
      <c r="H410" s="241">
        <v>849.76</v>
      </c>
      <c r="I410" s="234">
        <f t="shared" si="8"/>
        <v>849.76</v>
      </c>
      <c r="J410" s="131"/>
      <c r="K410" s="131"/>
      <c r="L410" s="131"/>
      <c r="M410" s="131"/>
      <c r="N410" s="131"/>
      <c r="O410" s="131"/>
      <c r="P410" s="131"/>
      <c r="Q410" s="131"/>
      <c r="R410" s="149"/>
      <c r="S410" s="149"/>
      <c r="T410" s="149"/>
      <c r="U410" s="149"/>
      <c r="V410" s="149"/>
      <c r="W410" s="149"/>
      <c r="X410" s="149"/>
      <c r="Y410" s="149"/>
      <c r="Z410" s="149"/>
      <c r="AA410" s="149"/>
      <c r="AB410" s="149"/>
      <c r="AC410" s="149"/>
      <c r="AD410" s="149"/>
    </row>
    <row r="411" spans="1:30" x14ac:dyDescent="0.2">
      <c r="A411" s="155" t="s">
        <v>383</v>
      </c>
      <c r="B411" s="244" t="s">
        <v>388</v>
      </c>
      <c r="C411" s="243" t="s">
        <v>377</v>
      </c>
      <c r="D411" s="243" t="s">
        <v>280</v>
      </c>
      <c r="E411" s="242">
        <v>1</v>
      </c>
      <c r="F411" s="157" t="s">
        <v>677</v>
      </c>
      <c r="G411" s="241"/>
      <c r="H411" s="241">
        <v>849.76</v>
      </c>
      <c r="I411" s="234">
        <f t="shared" si="8"/>
        <v>849.76</v>
      </c>
      <c r="J411" s="131"/>
      <c r="K411" s="131"/>
      <c r="L411" s="131"/>
      <c r="M411" s="131"/>
      <c r="N411" s="131"/>
      <c r="O411" s="131"/>
      <c r="P411" s="131"/>
      <c r="Q411" s="131"/>
      <c r="R411" s="149"/>
      <c r="S411" s="149"/>
      <c r="T411" s="149"/>
      <c r="U411" s="149"/>
      <c r="V411" s="149"/>
      <c r="W411" s="149"/>
      <c r="X411" s="149"/>
      <c r="Y411" s="149"/>
      <c r="Z411" s="149"/>
      <c r="AA411" s="149"/>
      <c r="AB411" s="149"/>
      <c r="AC411" s="149"/>
      <c r="AD411" s="149"/>
    </row>
    <row r="412" spans="1:30" x14ac:dyDescent="0.2">
      <c r="A412" s="155" t="s">
        <v>384</v>
      </c>
      <c r="B412" s="244" t="s">
        <v>98</v>
      </c>
      <c r="C412" s="243" t="s">
        <v>377</v>
      </c>
      <c r="D412" s="243" t="s">
        <v>280</v>
      </c>
      <c r="E412" s="242">
        <v>1</v>
      </c>
      <c r="F412" s="157" t="s">
        <v>678</v>
      </c>
      <c r="G412" s="241"/>
      <c r="H412" s="241">
        <v>566.5</v>
      </c>
      <c r="I412" s="234">
        <f t="shared" si="8"/>
        <v>566.5</v>
      </c>
      <c r="J412" s="131"/>
      <c r="K412" s="131"/>
      <c r="L412" s="131"/>
      <c r="M412" s="131"/>
      <c r="N412" s="131"/>
      <c r="O412" s="131"/>
      <c r="P412" s="131"/>
      <c r="Q412" s="131"/>
      <c r="R412" s="149"/>
      <c r="S412" s="149"/>
      <c r="T412" s="149"/>
      <c r="U412" s="149"/>
      <c r="V412" s="149"/>
      <c r="W412" s="149"/>
      <c r="X412" s="149"/>
      <c r="Y412" s="149"/>
      <c r="Z412" s="149"/>
      <c r="AA412" s="149"/>
      <c r="AB412" s="149"/>
      <c r="AC412" s="149"/>
      <c r="AD412" s="149"/>
    </row>
    <row r="413" spans="1:30" x14ac:dyDescent="0.2">
      <c r="A413" s="155" t="s">
        <v>384</v>
      </c>
      <c r="B413" s="244" t="s">
        <v>98</v>
      </c>
      <c r="C413" s="243" t="s">
        <v>377</v>
      </c>
      <c r="D413" s="243" t="s">
        <v>280</v>
      </c>
      <c r="E413" s="242">
        <v>1</v>
      </c>
      <c r="F413" s="157" t="s">
        <v>679</v>
      </c>
      <c r="G413" s="241"/>
      <c r="H413" s="241">
        <v>566.5</v>
      </c>
      <c r="I413" s="234">
        <f t="shared" si="8"/>
        <v>566.5</v>
      </c>
      <c r="J413" s="131"/>
      <c r="K413" s="131"/>
      <c r="L413" s="131"/>
      <c r="M413" s="131"/>
      <c r="N413" s="131"/>
      <c r="O413" s="131"/>
      <c r="P413" s="131"/>
      <c r="Q413" s="131"/>
      <c r="R413" s="149"/>
      <c r="S413" s="149"/>
      <c r="T413" s="149"/>
      <c r="U413" s="149"/>
      <c r="V413" s="149"/>
      <c r="W413" s="149"/>
      <c r="X413" s="149"/>
      <c r="Y413" s="149"/>
      <c r="Z413" s="149"/>
      <c r="AA413" s="149"/>
      <c r="AB413" s="149"/>
      <c r="AC413" s="149"/>
      <c r="AD413" s="149"/>
    </row>
    <row r="414" spans="1:30" x14ac:dyDescent="0.2">
      <c r="A414" s="155" t="s">
        <v>384</v>
      </c>
      <c r="B414" s="244" t="s">
        <v>98</v>
      </c>
      <c r="C414" s="243" t="s">
        <v>377</v>
      </c>
      <c r="D414" s="243" t="s">
        <v>280</v>
      </c>
      <c r="E414" s="242">
        <v>1</v>
      </c>
      <c r="F414" s="157" t="s">
        <v>931</v>
      </c>
      <c r="G414" s="241"/>
      <c r="H414" s="241">
        <v>566.5</v>
      </c>
      <c r="I414" s="234">
        <f t="shared" si="8"/>
        <v>566.5</v>
      </c>
      <c r="J414" s="131"/>
      <c r="K414" s="131"/>
      <c r="L414" s="131"/>
      <c r="M414" s="131"/>
      <c r="N414" s="131"/>
      <c r="O414" s="131"/>
      <c r="P414" s="131"/>
      <c r="Q414" s="131"/>
      <c r="R414" s="149"/>
      <c r="S414" s="149"/>
      <c r="T414" s="149"/>
      <c r="U414" s="149"/>
      <c r="V414" s="149"/>
      <c r="W414" s="149"/>
      <c r="X414" s="149"/>
      <c r="Y414" s="149"/>
      <c r="Z414" s="149"/>
      <c r="AA414" s="149"/>
      <c r="AB414" s="149"/>
      <c r="AC414" s="149"/>
      <c r="AD414" s="149"/>
    </row>
    <row r="415" spans="1:30" x14ac:dyDescent="0.2">
      <c r="A415" s="155" t="s">
        <v>384</v>
      </c>
      <c r="B415" s="244" t="s">
        <v>98</v>
      </c>
      <c r="C415" s="243" t="s">
        <v>377</v>
      </c>
      <c r="D415" s="243" t="s">
        <v>280</v>
      </c>
      <c r="E415" s="242">
        <v>1</v>
      </c>
      <c r="F415" s="157" t="s">
        <v>680</v>
      </c>
      <c r="G415" s="241"/>
      <c r="H415" s="241">
        <v>566.5</v>
      </c>
      <c r="I415" s="234">
        <f t="shared" si="8"/>
        <v>566.5</v>
      </c>
      <c r="J415" s="131"/>
      <c r="K415" s="131"/>
      <c r="L415" s="131"/>
      <c r="M415" s="131"/>
      <c r="N415" s="131"/>
      <c r="O415" s="131"/>
      <c r="P415" s="131"/>
      <c r="Q415" s="131"/>
      <c r="R415" s="149"/>
      <c r="S415" s="149"/>
      <c r="T415" s="149"/>
      <c r="U415" s="149"/>
      <c r="V415" s="149"/>
      <c r="W415" s="149"/>
      <c r="X415" s="149"/>
      <c r="Y415" s="149"/>
      <c r="Z415" s="149"/>
      <c r="AA415" s="149"/>
      <c r="AB415" s="149"/>
      <c r="AC415" s="149"/>
      <c r="AD415" s="149"/>
    </row>
    <row r="416" spans="1:30" x14ac:dyDescent="0.2">
      <c r="A416" s="155" t="s">
        <v>384</v>
      </c>
      <c r="B416" s="244" t="s">
        <v>98</v>
      </c>
      <c r="C416" s="243" t="s">
        <v>377</v>
      </c>
      <c r="D416" s="243" t="s">
        <v>280</v>
      </c>
      <c r="E416" s="242">
        <v>1</v>
      </c>
      <c r="F416" s="157" t="s">
        <v>681</v>
      </c>
      <c r="G416" s="241"/>
      <c r="H416" s="241">
        <v>566.5</v>
      </c>
      <c r="I416" s="234">
        <f t="shared" si="8"/>
        <v>566.5</v>
      </c>
      <c r="J416" s="131"/>
      <c r="K416" s="131"/>
      <c r="L416" s="131"/>
      <c r="M416" s="131"/>
      <c r="N416" s="131"/>
      <c r="O416" s="131"/>
      <c r="P416" s="131"/>
      <c r="Q416" s="131"/>
      <c r="R416" s="149"/>
      <c r="S416" s="149"/>
      <c r="T416" s="149"/>
      <c r="U416" s="149"/>
      <c r="V416" s="149"/>
      <c r="W416" s="149"/>
      <c r="X416" s="149"/>
      <c r="Y416" s="149"/>
      <c r="Z416" s="149"/>
      <c r="AA416" s="149"/>
      <c r="AB416" s="149"/>
      <c r="AC416" s="149"/>
      <c r="AD416" s="149"/>
    </row>
    <row r="417" spans="1:30" x14ac:dyDescent="0.2">
      <c r="A417" s="155" t="s">
        <v>384</v>
      </c>
      <c r="B417" s="244" t="s">
        <v>98</v>
      </c>
      <c r="C417" s="243" t="s">
        <v>377</v>
      </c>
      <c r="D417" s="243" t="s">
        <v>280</v>
      </c>
      <c r="E417" s="242">
        <v>1</v>
      </c>
      <c r="F417" s="157" t="s">
        <v>682</v>
      </c>
      <c r="G417" s="241"/>
      <c r="H417" s="241">
        <v>566.5</v>
      </c>
      <c r="I417" s="234">
        <f t="shared" si="8"/>
        <v>566.5</v>
      </c>
      <c r="J417" s="131"/>
      <c r="K417" s="131"/>
      <c r="L417" s="131"/>
      <c r="M417" s="131"/>
      <c r="N417" s="131"/>
      <c r="O417" s="131"/>
      <c r="P417" s="131"/>
      <c r="Q417" s="131"/>
      <c r="R417" s="149"/>
      <c r="S417" s="149"/>
      <c r="T417" s="149"/>
      <c r="U417" s="149"/>
      <c r="V417" s="149"/>
      <c r="W417" s="149"/>
      <c r="X417" s="149"/>
      <c r="Y417" s="149"/>
      <c r="Z417" s="149"/>
      <c r="AA417" s="149"/>
      <c r="AB417" s="149"/>
      <c r="AC417" s="149"/>
      <c r="AD417" s="149"/>
    </row>
    <row r="418" spans="1:30" x14ac:dyDescent="0.2">
      <c r="A418" s="155" t="s">
        <v>404</v>
      </c>
      <c r="B418" s="244" t="s">
        <v>387</v>
      </c>
      <c r="C418" s="243" t="s">
        <v>377</v>
      </c>
      <c r="D418" s="243" t="s">
        <v>280</v>
      </c>
      <c r="E418" s="242">
        <v>1</v>
      </c>
      <c r="F418" s="157" t="s">
        <v>683</v>
      </c>
      <c r="G418" s="241"/>
      <c r="H418" s="241">
        <v>505.81</v>
      </c>
      <c r="I418" s="234">
        <f t="shared" si="8"/>
        <v>505.81</v>
      </c>
      <c r="J418" s="131"/>
      <c r="K418" s="131"/>
      <c r="L418" s="131"/>
      <c r="M418" s="131"/>
      <c r="N418" s="131"/>
      <c r="O418" s="131"/>
      <c r="P418" s="131"/>
      <c r="Q418" s="131"/>
      <c r="R418" s="149"/>
      <c r="S418" s="149"/>
      <c r="T418" s="149"/>
      <c r="U418" s="149"/>
      <c r="V418" s="149"/>
      <c r="W418" s="149"/>
      <c r="X418" s="149"/>
      <c r="Y418" s="149"/>
      <c r="Z418" s="149"/>
      <c r="AA418" s="149"/>
      <c r="AB418" s="149"/>
      <c r="AC418" s="149"/>
      <c r="AD418" s="149"/>
    </row>
    <row r="419" spans="1:30" x14ac:dyDescent="0.2">
      <c r="A419" s="155" t="s">
        <v>404</v>
      </c>
      <c r="B419" s="244" t="s">
        <v>387</v>
      </c>
      <c r="C419" s="243" t="s">
        <v>377</v>
      </c>
      <c r="D419" s="243" t="s">
        <v>280</v>
      </c>
      <c r="E419" s="242">
        <v>1</v>
      </c>
      <c r="F419" s="156" t="s">
        <v>684</v>
      </c>
      <c r="G419" s="241"/>
      <c r="H419" s="241">
        <v>505.81</v>
      </c>
      <c r="I419" s="234">
        <f t="shared" si="8"/>
        <v>505.81</v>
      </c>
      <c r="J419" s="131"/>
      <c r="K419" s="131"/>
      <c r="L419" s="131"/>
      <c r="M419" s="131"/>
      <c r="N419" s="131"/>
      <c r="O419" s="131"/>
      <c r="P419" s="131"/>
      <c r="Q419" s="131"/>
      <c r="R419" s="149"/>
      <c r="S419" s="149"/>
      <c r="T419" s="149"/>
      <c r="U419" s="149"/>
      <c r="V419" s="149"/>
      <c r="W419" s="149"/>
      <c r="X419" s="149"/>
      <c r="Y419" s="149"/>
      <c r="Z419" s="149"/>
      <c r="AA419" s="149"/>
      <c r="AB419" s="149"/>
      <c r="AC419" s="149"/>
      <c r="AD419" s="149"/>
    </row>
    <row r="420" spans="1:30" x14ac:dyDescent="0.2">
      <c r="A420" s="155" t="s">
        <v>404</v>
      </c>
      <c r="B420" s="244" t="s">
        <v>387</v>
      </c>
      <c r="C420" s="243" t="s">
        <v>377</v>
      </c>
      <c r="D420" s="243" t="s">
        <v>280</v>
      </c>
      <c r="E420" s="242">
        <v>1</v>
      </c>
      <c r="F420" s="156" t="s">
        <v>685</v>
      </c>
      <c r="G420" s="241"/>
      <c r="H420" s="241">
        <v>505.81</v>
      </c>
      <c r="I420" s="234">
        <f t="shared" si="8"/>
        <v>505.81</v>
      </c>
      <c r="J420" s="131"/>
      <c r="K420" s="131"/>
      <c r="L420" s="131"/>
      <c r="M420" s="131"/>
      <c r="N420" s="131"/>
      <c r="O420" s="131"/>
      <c r="P420" s="131"/>
      <c r="Q420" s="131"/>
      <c r="R420" s="149"/>
      <c r="S420" s="149"/>
      <c r="T420" s="149"/>
      <c r="U420" s="149"/>
      <c r="V420" s="149"/>
      <c r="W420" s="149"/>
      <c r="X420" s="149"/>
      <c r="Y420" s="149"/>
      <c r="Z420" s="149"/>
      <c r="AA420" s="149"/>
      <c r="AB420" s="149"/>
      <c r="AC420" s="149"/>
      <c r="AD420" s="149"/>
    </row>
    <row r="421" spans="1:30" x14ac:dyDescent="0.2">
      <c r="A421" s="155" t="s">
        <v>404</v>
      </c>
      <c r="B421" s="244" t="s">
        <v>387</v>
      </c>
      <c r="C421" s="243" t="s">
        <v>377</v>
      </c>
      <c r="D421" s="243" t="s">
        <v>280</v>
      </c>
      <c r="E421" s="242">
        <v>1</v>
      </c>
      <c r="F421" s="157" t="s">
        <v>686</v>
      </c>
      <c r="G421" s="241"/>
      <c r="H421" s="241">
        <v>505.81</v>
      </c>
      <c r="I421" s="234">
        <f t="shared" si="8"/>
        <v>505.81</v>
      </c>
      <c r="J421" s="131"/>
      <c r="K421" s="131"/>
      <c r="L421" s="131"/>
      <c r="M421" s="131"/>
      <c r="N421" s="131"/>
      <c r="O421" s="131"/>
      <c r="P421" s="131"/>
      <c r="Q421" s="131"/>
      <c r="R421" s="149"/>
      <c r="S421" s="149"/>
      <c r="T421" s="149"/>
      <c r="U421" s="149"/>
      <c r="V421" s="149"/>
      <c r="W421" s="149"/>
      <c r="X421" s="149"/>
      <c r="Y421" s="149"/>
      <c r="Z421" s="149"/>
      <c r="AA421" s="149"/>
      <c r="AB421" s="149"/>
      <c r="AC421" s="149"/>
      <c r="AD421" s="149"/>
    </row>
    <row r="422" spans="1:30" x14ac:dyDescent="0.2">
      <c r="A422" s="155" t="s">
        <v>404</v>
      </c>
      <c r="B422" s="244" t="s">
        <v>387</v>
      </c>
      <c r="C422" s="243" t="s">
        <v>377</v>
      </c>
      <c r="D422" s="243" t="s">
        <v>280</v>
      </c>
      <c r="E422" s="242">
        <v>1</v>
      </c>
      <c r="F422" s="157" t="s">
        <v>687</v>
      </c>
      <c r="G422" s="241"/>
      <c r="H422" s="241">
        <v>505.81</v>
      </c>
      <c r="I422" s="234">
        <f t="shared" si="8"/>
        <v>505.81</v>
      </c>
      <c r="J422" s="131"/>
      <c r="K422" s="131"/>
      <c r="L422" s="131"/>
      <c r="M422" s="131"/>
      <c r="N422" s="131"/>
      <c r="O422" s="131"/>
      <c r="P422" s="131"/>
      <c r="Q422" s="131"/>
      <c r="R422" s="149"/>
      <c r="S422" s="149"/>
      <c r="T422" s="149"/>
      <c r="U422" s="149"/>
      <c r="V422" s="149"/>
      <c r="W422" s="149"/>
      <c r="X422" s="149"/>
      <c r="Y422" s="149"/>
      <c r="Z422" s="149"/>
      <c r="AA422" s="149"/>
      <c r="AB422" s="149"/>
      <c r="AC422" s="149"/>
      <c r="AD422" s="149"/>
    </row>
    <row r="423" spans="1:30" x14ac:dyDescent="0.2">
      <c r="A423" s="155" t="s">
        <v>404</v>
      </c>
      <c r="B423" s="244" t="s">
        <v>387</v>
      </c>
      <c r="C423" s="243" t="s">
        <v>377</v>
      </c>
      <c r="D423" s="243" t="s">
        <v>280</v>
      </c>
      <c r="E423" s="242">
        <v>1</v>
      </c>
      <c r="F423" s="158" t="s">
        <v>688</v>
      </c>
      <c r="G423" s="241"/>
      <c r="H423" s="241">
        <v>505.81</v>
      </c>
      <c r="I423" s="234">
        <f t="shared" si="8"/>
        <v>505.81</v>
      </c>
      <c r="J423" s="131"/>
      <c r="K423" s="131"/>
      <c r="L423" s="131"/>
      <c r="M423" s="131"/>
      <c r="N423" s="131"/>
      <c r="O423" s="131"/>
      <c r="P423" s="131"/>
      <c r="Q423" s="131"/>
      <c r="R423" s="149"/>
      <c r="S423" s="149"/>
      <c r="T423" s="149"/>
      <c r="U423" s="149"/>
      <c r="V423" s="149"/>
      <c r="W423" s="149"/>
      <c r="X423" s="149"/>
      <c r="Y423" s="149"/>
      <c r="Z423" s="149"/>
      <c r="AA423" s="149"/>
      <c r="AB423" s="149"/>
      <c r="AC423" s="149"/>
      <c r="AD423" s="149"/>
    </row>
    <row r="424" spans="1:30" x14ac:dyDescent="0.2">
      <c r="A424" s="155" t="s">
        <v>386</v>
      </c>
      <c r="B424" s="244" t="s">
        <v>102</v>
      </c>
      <c r="C424" s="243" t="s">
        <v>377</v>
      </c>
      <c r="D424" s="243" t="s">
        <v>280</v>
      </c>
      <c r="E424" s="242">
        <v>1</v>
      </c>
      <c r="F424" s="157" t="s">
        <v>689</v>
      </c>
      <c r="G424" s="241"/>
      <c r="H424" s="241">
        <v>465.35</v>
      </c>
      <c r="I424" s="234">
        <f t="shared" si="8"/>
        <v>465.35</v>
      </c>
      <c r="J424" s="131"/>
      <c r="K424" s="131"/>
      <c r="L424" s="131"/>
      <c r="M424" s="131"/>
      <c r="N424" s="131"/>
      <c r="O424" s="131"/>
      <c r="P424" s="131"/>
      <c r="Q424" s="131"/>
      <c r="R424" s="149"/>
      <c r="S424" s="149"/>
      <c r="T424" s="149"/>
      <c r="U424" s="149"/>
      <c r="V424" s="149"/>
      <c r="W424" s="149"/>
      <c r="X424" s="149"/>
      <c r="Y424" s="149"/>
      <c r="Z424" s="149"/>
      <c r="AA424" s="149"/>
      <c r="AB424" s="149"/>
      <c r="AC424" s="149"/>
      <c r="AD424" s="149"/>
    </row>
    <row r="425" spans="1:30" x14ac:dyDescent="0.2">
      <c r="A425" s="155" t="s">
        <v>386</v>
      </c>
      <c r="B425" s="244" t="s">
        <v>102</v>
      </c>
      <c r="C425" s="243" t="s">
        <v>377</v>
      </c>
      <c r="D425" s="243" t="s">
        <v>280</v>
      </c>
      <c r="E425" s="242">
        <v>1</v>
      </c>
      <c r="F425" s="156" t="s">
        <v>357</v>
      </c>
      <c r="G425" s="241"/>
      <c r="H425" s="241">
        <v>465.35</v>
      </c>
      <c r="I425" s="234">
        <f t="shared" si="8"/>
        <v>465.35</v>
      </c>
      <c r="J425" s="131"/>
      <c r="K425" s="131"/>
      <c r="L425" s="131"/>
      <c r="M425" s="131"/>
      <c r="N425" s="131"/>
      <c r="O425" s="131"/>
      <c r="P425" s="131"/>
      <c r="Q425" s="131"/>
      <c r="R425" s="149"/>
      <c r="S425" s="149"/>
      <c r="T425" s="149"/>
      <c r="U425" s="149"/>
      <c r="V425" s="149"/>
      <c r="W425" s="149"/>
      <c r="X425" s="149"/>
      <c r="Y425" s="149"/>
      <c r="Z425" s="149"/>
      <c r="AA425" s="149"/>
      <c r="AB425" s="149"/>
      <c r="AC425" s="149"/>
      <c r="AD425" s="149"/>
    </row>
    <row r="426" spans="1:30" x14ac:dyDescent="0.2">
      <c r="A426" s="155" t="s">
        <v>386</v>
      </c>
      <c r="B426" s="244" t="s">
        <v>102</v>
      </c>
      <c r="C426" s="243" t="s">
        <v>377</v>
      </c>
      <c r="D426" s="243" t="s">
        <v>280</v>
      </c>
      <c r="E426" s="242">
        <v>1</v>
      </c>
      <c r="F426" s="158" t="s">
        <v>691</v>
      </c>
      <c r="G426" s="241"/>
      <c r="H426" s="241">
        <v>465.35</v>
      </c>
      <c r="I426" s="234">
        <f t="shared" si="8"/>
        <v>465.35</v>
      </c>
      <c r="J426" s="131"/>
      <c r="K426" s="131"/>
      <c r="L426" s="131"/>
      <c r="M426" s="131"/>
      <c r="N426" s="131"/>
      <c r="O426" s="131"/>
      <c r="P426" s="131"/>
      <c r="Q426" s="131"/>
      <c r="R426" s="149"/>
      <c r="S426" s="149"/>
      <c r="T426" s="149"/>
      <c r="U426" s="149"/>
      <c r="V426" s="149"/>
      <c r="W426" s="149"/>
      <c r="X426" s="149"/>
      <c r="Y426" s="149"/>
      <c r="Z426" s="149"/>
      <c r="AA426" s="149"/>
      <c r="AB426" s="149"/>
      <c r="AC426" s="149"/>
      <c r="AD426" s="149"/>
    </row>
    <row r="427" spans="1:30" x14ac:dyDescent="0.2">
      <c r="A427" s="155" t="s">
        <v>386</v>
      </c>
      <c r="B427" s="244" t="s">
        <v>102</v>
      </c>
      <c r="C427" s="243" t="s">
        <v>377</v>
      </c>
      <c r="D427" s="243" t="s">
        <v>280</v>
      </c>
      <c r="E427" s="242">
        <v>1</v>
      </c>
      <c r="F427" s="157" t="s">
        <v>692</v>
      </c>
      <c r="G427" s="241"/>
      <c r="H427" s="241">
        <v>465.35</v>
      </c>
      <c r="I427" s="234">
        <f t="shared" si="8"/>
        <v>465.35</v>
      </c>
      <c r="J427" s="131"/>
      <c r="K427" s="131"/>
      <c r="L427" s="131"/>
      <c r="M427" s="131"/>
      <c r="N427" s="131"/>
      <c r="O427" s="131"/>
      <c r="P427" s="131"/>
      <c r="Q427" s="131"/>
      <c r="R427" s="149"/>
      <c r="S427" s="149"/>
      <c r="T427" s="149"/>
      <c r="U427" s="149"/>
      <c r="V427" s="149"/>
      <c r="W427" s="149"/>
      <c r="X427" s="149"/>
      <c r="Y427" s="149"/>
      <c r="Z427" s="149"/>
      <c r="AA427" s="149"/>
      <c r="AB427" s="149"/>
      <c r="AC427" s="149"/>
      <c r="AD427" s="149"/>
    </row>
    <row r="428" spans="1:30" x14ac:dyDescent="0.2">
      <c r="A428" s="155" t="s">
        <v>673</v>
      </c>
      <c r="B428" s="244" t="s">
        <v>94</v>
      </c>
      <c r="C428" s="243" t="s">
        <v>377</v>
      </c>
      <c r="D428" s="243" t="s">
        <v>280</v>
      </c>
      <c r="E428" s="242">
        <v>1</v>
      </c>
      <c r="F428" s="157" t="s">
        <v>984</v>
      </c>
      <c r="G428" s="241"/>
      <c r="H428" s="241">
        <v>1392.8</v>
      </c>
      <c r="I428" s="234">
        <f t="shared" si="8"/>
        <v>1392.8</v>
      </c>
      <c r="J428" s="131"/>
      <c r="K428" s="131"/>
      <c r="L428" s="131"/>
      <c r="M428" s="131"/>
      <c r="N428" s="131"/>
      <c r="O428" s="131"/>
      <c r="P428" s="131"/>
      <c r="Q428" s="131"/>
      <c r="R428" s="149"/>
      <c r="S428" s="149"/>
      <c r="T428" s="149"/>
      <c r="U428" s="149"/>
      <c r="V428" s="149"/>
      <c r="W428" s="149"/>
      <c r="X428" s="149"/>
      <c r="Y428" s="149"/>
      <c r="Z428" s="149"/>
      <c r="AA428" s="149"/>
      <c r="AB428" s="149"/>
      <c r="AC428" s="149"/>
      <c r="AD428" s="149"/>
    </row>
    <row r="429" spans="1:30" x14ac:dyDescent="0.2">
      <c r="A429" s="155" t="s">
        <v>383</v>
      </c>
      <c r="B429" s="244" t="s">
        <v>388</v>
      </c>
      <c r="C429" s="243" t="s">
        <v>377</v>
      </c>
      <c r="D429" s="243" t="s">
        <v>280</v>
      </c>
      <c r="E429" s="242">
        <v>1</v>
      </c>
      <c r="F429" s="157" t="s">
        <v>693</v>
      </c>
      <c r="G429" s="241"/>
      <c r="H429" s="241">
        <v>849.76</v>
      </c>
      <c r="I429" s="234">
        <f t="shared" si="8"/>
        <v>849.76</v>
      </c>
      <c r="J429" s="131"/>
      <c r="K429" s="131"/>
      <c r="L429" s="131"/>
      <c r="M429" s="131"/>
      <c r="N429" s="131"/>
      <c r="O429" s="131"/>
      <c r="P429" s="131"/>
      <c r="Q429" s="131"/>
      <c r="R429" s="149"/>
      <c r="S429" s="149"/>
      <c r="T429" s="149"/>
      <c r="U429" s="149"/>
      <c r="V429" s="149"/>
      <c r="W429" s="149"/>
      <c r="X429" s="149"/>
      <c r="Y429" s="149"/>
      <c r="Z429" s="149"/>
      <c r="AA429" s="149"/>
      <c r="AB429" s="149"/>
      <c r="AC429" s="149"/>
      <c r="AD429" s="149"/>
    </row>
    <row r="430" spans="1:30" x14ac:dyDescent="0.2">
      <c r="A430" s="155" t="s">
        <v>384</v>
      </c>
      <c r="B430" s="244" t="s">
        <v>98</v>
      </c>
      <c r="C430" s="243" t="s">
        <v>377</v>
      </c>
      <c r="D430" s="243" t="s">
        <v>280</v>
      </c>
      <c r="E430" s="242">
        <v>1</v>
      </c>
      <c r="F430" s="151" t="s">
        <v>694</v>
      </c>
      <c r="G430" s="241"/>
      <c r="H430" s="241">
        <v>566.5</v>
      </c>
      <c r="I430" s="234">
        <f t="shared" si="8"/>
        <v>566.5</v>
      </c>
      <c r="J430" s="131"/>
      <c r="K430" s="131"/>
      <c r="L430" s="131"/>
      <c r="M430" s="131"/>
      <c r="N430" s="131"/>
      <c r="O430" s="131"/>
      <c r="P430" s="131"/>
      <c r="Q430" s="131"/>
      <c r="R430" s="149"/>
      <c r="S430" s="149"/>
      <c r="T430" s="149"/>
      <c r="U430" s="149"/>
      <c r="V430" s="149"/>
      <c r="W430" s="149"/>
      <c r="X430" s="149"/>
      <c r="Y430" s="149"/>
      <c r="Z430" s="149"/>
      <c r="AA430" s="149"/>
      <c r="AB430" s="149"/>
      <c r="AC430" s="149"/>
      <c r="AD430" s="149"/>
    </row>
    <row r="431" spans="1:30" x14ac:dyDescent="0.2">
      <c r="A431" s="155" t="s">
        <v>384</v>
      </c>
      <c r="B431" s="244" t="s">
        <v>98</v>
      </c>
      <c r="C431" s="243" t="s">
        <v>377</v>
      </c>
      <c r="D431" s="243" t="s">
        <v>280</v>
      </c>
      <c r="E431" s="242">
        <v>1</v>
      </c>
      <c r="F431" s="157" t="s">
        <v>695</v>
      </c>
      <c r="G431" s="241"/>
      <c r="H431" s="241">
        <v>566.5</v>
      </c>
      <c r="I431" s="234">
        <f t="shared" si="8"/>
        <v>566.5</v>
      </c>
      <c r="J431" s="131"/>
      <c r="K431" s="131"/>
      <c r="L431" s="131"/>
      <c r="M431" s="131"/>
      <c r="N431" s="131"/>
      <c r="O431" s="131"/>
      <c r="P431" s="131"/>
      <c r="Q431" s="131"/>
      <c r="R431" s="149"/>
      <c r="S431" s="149"/>
      <c r="T431" s="149"/>
      <c r="U431" s="149"/>
      <c r="V431" s="149"/>
      <c r="W431" s="149"/>
      <c r="X431" s="149"/>
      <c r="Y431" s="149"/>
      <c r="Z431" s="149"/>
      <c r="AA431" s="149"/>
      <c r="AB431" s="149"/>
      <c r="AC431" s="149"/>
      <c r="AD431" s="149"/>
    </row>
    <row r="432" spans="1:30" x14ac:dyDescent="0.2">
      <c r="A432" s="155" t="s">
        <v>384</v>
      </c>
      <c r="B432" s="244" t="s">
        <v>98</v>
      </c>
      <c r="C432" s="243" t="s">
        <v>377</v>
      </c>
      <c r="D432" s="243" t="s">
        <v>280</v>
      </c>
      <c r="E432" s="242">
        <v>1</v>
      </c>
      <c r="F432" s="157" t="s">
        <v>714</v>
      </c>
      <c r="G432" s="241"/>
      <c r="H432" s="241">
        <v>566.5</v>
      </c>
      <c r="I432" s="234">
        <f t="shared" si="8"/>
        <v>566.5</v>
      </c>
      <c r="J432" s="131"/>
      <c r="K432" s="131"/>
      <c r="L432" s="131"/>
      <c r="M432" s="131"/>
      <c r="N432" s="131"/>
      <c r="O432" s="131"/>
      <c r="P432" s="131"/>
      <c r="Q432" s="131"/>
      <c r="R432" s="149"/>
      <c r="S432" s="149"/>
      <c r="T432" s="149"/>
      <c r="U432" s="149"/>
      <c r="V432" s="149"/>
      <c r="W432" s="149"/>
      <c r="X432" s="149"/>
      <c r="Y432" s="149"/>
      <c r="Z432" s="149"/>
      <c r="AA432" s="149"/>
      <c r="AB432" s="149"/>
      <c r="AC432" s="149"/>
      <c r="AD432" s="149"/>
    </row>
    <row r="433" spans="1:30" x14ac:dyDescent="0.2">
      <c r="A433" s="155" t="s">
        <v>384</v>
      </c>
      <c r="B433" s="244" t="s">
        <v>98</v>
      </c>
      <c r="C433" s="243" t="s">
        <v>377</v>
      </c>
      <c r="D433" s="243" t="s">
        <v>280</v>
      </c>
      <c r="E433" s="242">
        <v>1</v>
      </c>
      <c r="F433" s="157" t="s">
        <v>697</v>
      </c>
      <c r="G433" s="241"/>
      <c r="H433" s="241">
        <v>566.5</v>
      </c>
      <c r="I433" s="234">
        <f t="shared" si="8"/>
        <v>566.5</v>
      </c>
      <c r="J433" s="131"/>
      <c r="K433" s="131"/>
      <c r="L433" s="131"/>
      <c r="M433" s="131"/>
      <c r="N433" s="131"/>
      <c r="O433" s="131"/>
      <c r="P433" s="131"/>
      <c r="Q433" s="131"/>
      <c r="R433" s="149"/>
      <c r="S433" s="149"/>
      <c r="T433" s="149"/>
      <c r="U433" s="149"/>
      <c r="V433" s="149"/>
      <c r="W433" s="149"/>
      <c r="X433" s="149"/>
      <c r="Y433" s="149"/>
      <c r="Z433" s="149"/>
      <c r="AA433" s="149"/>
      <c r="AB433" s="149"/>
      <c r="AC433" s="149"/>
      <c r="AD433" s="149"/>
    </row>
    <row r="434" spans="1:30" x14ac:dyDescent="0.2">
      <c r="A434" s="155" t="s">
        <v>404</v>
      </c>
      <c r="B434" s="244" t="s">
        <v>387</v>
      </c>
      <c r="C434" s="243" t="s">
        <v>377</v>
      </c>
      <c r="D434" s="243" t="s">
        <v>280</v>
      </c>
      <c r="E434" s="242">
        <v>1</v>
      </c>
      <c r="F434" s="157" t="s">
        <v>698</v>
      </c>
      <c r="G434" s="241"/>
      <c r="H434" s="241">
        <v>505.81</v>
      </c>
      <c r="I434" s="234">
        <f t="shared" si="8"/>
        <v>505.81</v>
      </c>
      <c r="J434" s="131"/>
      <c r="K434" s="131"/>
      <c r="L434" s="131"/>
      <c r="M434" s="131"/>
      <c r="N434" s="131"/>
      <c r="O434" s="131"/>
      <c r="P434" s="131"/>
      <c r="Q434" s="131"/>
      <c r="R434" s="149"/>
      <c r="S434" s="149"/>
      <c r="T434" s="149"/>
      <c r="U434" s="149"/>
      <c r="V434" s="149"/>
      <c r="W434" s="149"/>
      <c r="X434" s="149"/>
      <c r="Y434" s="149"/>
      <c r="Z434" s="149"/>
      <c r="AA434" s="149"/>
      <c r="AB434" s="149"/>
      <c r="AC434" s="149"/>
      <c r="AD434" s="149"/>
    </row>
    <row r="435" spans="1:30" x14ac:dyDescent="0.2">
      <c r="A435" s="155" t="s">
        <v>404</v>
      </c>
      <c r="B435" s="244" t="s">
        <v>387</v>
      </c>
      <c r="C435" s="243" t="s">
        <v>377</v>
      </c>
      <c r="D435" s="243" t="s">
        <v>280</v>
      </c>
      <c r="E435" s="242">
        <v>1</v>
      </c>
      <c r="F435" s="160" t="s">
        <v>699</v>
      </c>
      <c r="G435" s="241"/>
      <c r="H435" s="241">
        <v>505.81</v>
      </c>
      <c r="I435" s="234">
        <f t="shared" si="8"/>
        <v>505.81</v>
      </c>
      <c r="J435" s="131"/>
      <c r="K435" s="131"/>
      <c r="L435" s="131"/>
      <c r="M435" s="131"/>
      <c r="N435" s="131"/>
      <c r="O435" s="131"/>
      <c r="P435" s="131"/>
      <c r="Q435" s="131"/>
      <c r="R435" s="149"/>
      <c r="S435" s="149"/>
      <c r="T435" s="149"/>
      <c r="U435" s="149"/>
      <c r="V435" s="149"/>
      <c r="W435" s="149"/>
      <c r="X435" s="149"/>
      <c r="Y435" s="149"/>
      <c r="Z435" s="149"/>
      <c r="AA435" s="149"/>
      <c r="AB435" s="149"/>
      <c r="AC435" s="149"/>
      <c r="AD435" s="149"/>
    </row>
    <row r="436" spans="1:30" x14ac:dyDescent="0.2">
      <c r="A436" s="155" t="s">
        <v>404</v>
      </c>
      <c r="B436" s="244" t="s">
        <v>387</v>
      </c>
      <c r="C436" s="243" t="s">
        <v>377</v>
      </c>
      <c r="D436" s="243" t="s">
        <v>280</v>
      </c>
      <c r="E436" s="242">
        <v>1</v>
      </c>
      <c r="F436" s="156" t="s">
        <v>720</v>
      </c>
      <c r="G436" s="241"/>
      <c r="H436" s="241">
        <v>505.81</v>
      </c>
      <c r="I436" s="234">
        <f t="shared" si="8"/>
        <v>505.81</v>
      </c>
      <c r="J436" s="131"/>
      <c r="K436" s="131"/>
      <c r="L436" s="131"/>
      <c r="M436" s="131"/>
      <c r="N436" s="131"/>
      <c r="O436" s="131"/>
      <c r="P436" s="131"/>
      <c r="Q436" s="131"/>
      <c r="R436" s="149"/>
      <c r="S436" s="149"/>
      <c r="T436" s="149"/>
      <c r="U436" s="149"/>
      <c r="V436" s="149"/>
      <c r="W436" s="149"/>
      <c r="X436" s="149"/>
      <c r="Y436" s="149"/>
      <c r="Z436" s="149"/>
      <c r="AA436" s="149"/>
      <c r="AB436" s="149"/>
      <c r="AC436" s="149"/>
      <c r="AD436" s="149"/>
    </row>
    <row r="437" spans="1:30" x14ac:dyDescent="0.2">
      <c r="A437" s="155" t="s">
        <v>404</v>
      </c>
      <c r="B437" s="244" t="s">
        <v>387</v>
      </c>
      <c r="C437" s="243" t="s">
        <v>377</v>
      </c>
      <c r="D437" s="243" t="s">
        <v>280</v>
      </c>
      <c r="E437" s="242">
        <v>1</v>
      </c>
      <c r="F437" s="157" t="s">
        <v>701</v>
      </c>
      <c r="G437" s="241"/>
      <c r="H437" s="241">
        <v>505.81</v>
      </c>
      <c r="I437" s="234">
        <f t="shared" si="8"/>
        <v>505.81</v>
      </c>
      <c r="J437" s="131"/>
      <c r="K437" s="131"/>
      <c r="L437" s="131"/>
      <c r="M437" s="131"/>
      <c r="N437" s="131"/>
      <c r="O437" s="131"/>
      <c r="P437" s="131"/>
      <c r="Q437" s="131"/>
      <c r="R437" s="149"/>
      <c r="S437" s="149"/>
      <c r="T437" s="149"/>
      <c r="U437" s="149"/>
      <c r="V437" s="149"/>
      <c r="W437" s="149"/>
      <c r="X437" s="149"/>
      <c r="Y437" s="149"/>
      <c r="Z437" s="149"/>
      <c r="AA437" s="149"/>
      <c r="AB437" s="149"/>
      <c r="AC437" s="149"/>
      <c r="AD437" s="149"/>
    </row>
    <row r="438" spans="1:30" x14ac:dyDescent="0.2">
      <c r="A438" s="155" t="s">
        <v>404</v>
      </c>
      <c r="B438" s="244" t="s">
        <v>387</v>
      </c>
      <c r="C438" s="243" t="s">
        <v>377</v>
      </c>
      <c r="D438" s="243" t="s">
        <v>280</v>
      </c>
      <c r="E438" s="242">
        <v>1</v>
      </c>
      <c r="F438" s="157" t="s">
        <v>702</v>
      </c>
      <c r="G438" s="241"/>
      <c r="H438" s="241">
        <v>505.81</v>
      </c>
      <c r="I438" s="234">
        <f t="shared" si="8"/>
        <v>505.81</v>
      </c>
      <c r="J438" s="131"/>
      <c r="K438" s="131"/>
      <c r="L438" s="131"/>
      <c r="M438" s="131"/>
      <c r="N438" s="131"/>
      <c r="O438" s="131"/>
      <c r="P438" s="131"/>
      <c r="Q438" s="131"/>
      <c r="R438" s="149"/>
      <c r="S438" s="149"/>
      <c r="T438" s="149"/>
      <c r="U438" s="149"/>
      <c r="V438" s="149"/>
      <c r="W438" s="149"/>
      <c r="X438" s="149"/>
      <c r="Y438" s="149"/>
      <c r="Z438" s="149"/>
      <c r="AA438" s="149"/>
      <c r="AB438" s="149"/>
      <c r="AC438" s="149"/>
      <c r="AD438" s="149"/>
    </row>
    <row r="439" spans="1:30" x14ac:dyDescent="0.2">
      <c r="A439" s="155" t="s">
        <v>404</v>
      </c>
      <c r="B439" s="244" t="s">
        <v>387</v>
      </c>
      <c r="C439" s="243" t="s">
        <v>377</v>
      </c>
      <c r="D439" s="243" t="s">
        <v>280</v>
      </c>
      <c r="E439" s="242">
        <v>1</v>
      </c>
      <c r="F439" s="157" t="s">
        <v>703</v>
      </c>
      <c r="G439" s="241"/>
      <c r="H439" s="241">
        <v>505.81</v>
      </c>
      <c r="I439" s="234">
        <f t="shared" si="8"/>
        <v>505.81</v>
      </c>
      <c r="J439" s="131"/>
      <c r="K439" s="131"/>
      <c r="L439" s="131"/>
      <c r="M439" s="131"/>
      <c r="N439" s="131"/>
      <c r="O439" s="131"/>
      <c r="P439" s="131"/>
      <c r="Q439" s="131"/>
      <c r="R439" s="149"/>
      <c r="S439" s="149"/>
      <c r="T439" s="149"/>
      <c r="U439" s="149"/>
      <c r="V439" s="149"/>
      <c r="W439" s="149"/>
      <c r="X439" s="149"/>
      <c r="Y439" s="149"/>
      <c r="Z439" s="149"/>
      <c r="AA439" s="149"/>
      <c r="AB439" s="149"/>
      <c r="AC439" s="149"/>
      <c r="AD439" s="149"/>
    </row>
    <row r="440" spans="1:30" x14ac:dyDescent="0.2">
      <c r="A440" s="155" t="s">
        <v>404</v>
      </c>
      <c r="B440" s="244" t="s">
        <v>387</v>
      </c>
      <c r="C440" s="243" t="s">
        <v>377</v>
      </c>
      <c r="D440" s="243" t="s">
        <v>280</v>
      </c>
      <c r="E440" s="242">
        <v>1</v>
      </c>
      <c r="F440" s="157" t="s">
        <v>704</v>
      </c>
      <c r="G440" s="241"/>
      <c r="H440" s="241">
        <v>505.81</v>
      </c>
      <c r="I440" s="234">
        <f t="shared" si="8"/>
        <v>505.81</v>
      </c>
      <c r="J440" s="131"/>
      <c r="K440" s="131"/>
      <c r="L440" s="131"/>
      <c r="M440" s="131"/>
      <c r="N440" s="131"/>
      <c r="O440" s="131"/>
      <c r="P440" s="131"/>
      <c r="Q440" s="131"/>
      <c r="R440" s="149"/>
      <c r="S440" s="149"/>
      <c r="T440" s="149"/>
      <c r="U440" s="149"/>
      <c r="V440" s="149"/>
      <c r="W440" s="149"/>
      <c r="X440" s="149"/>
      <c r="Y440" s="149"/>
      <c r="Z440" s="149"/>
      <c r="AA440" s="149"/>
      <c r="AB440" s="149"/>
      <c r="AC440" s="149"/>
      <c r="AD440" s="149"/>
    </row>
    <row r="441" spans="1:30" x14ac:dyDescent="0.2">
      <c r="A441" s="155" t="s">
        <v>404</v>
      </c>
      <c r="B441" s="244" t="s">
        <v>387</v>
      </c>
      <c r="C441" s="243" t="s">
        <v>377</v>
      </c>
      <c r="D441" s="243" t="s">
        <v>280</v>
      </c>
      <c r="E441" s="242">
        <v>1</v>
      </c>
      <c r="F441" s="156" t="s">
        <v>705</v>
      </c>
      <c r="G441" s="241"/>
      <c r="H441" s="241">
        <v>505.81</v>
      </c>
      <c r="I441" s="234">
        <f t="shared" si="8"/>
        <v>505.81</v>
      </c>
      <c r="J441" s="131"/>
      <c r="K441" s="131"/>
      <c r="L441" s="131"/>
      <c r="M441" s="131"/>
      <c r="N441" s="131"/>
      <c r="O441" s="131"/>
      <c r="P441" s="131"/>
      <c r="Q441" s="131"/>
      <c r="R441" s="149"/>
      <c r="S441" s="149"/>
      <c r="T441" s="149"/>
      <c r="U441" s="149"/>
      <c r="V441" s="149"/>
      <c r="W441" s="149"/>
      <c r="X441" s="149"/>
      <c r="Y441" s="149"/>
      <c r="Z441" s="149"/>
      <c r="AA441" s="149"/>
      <c r="AB441" s="149"/>
      <c r="AC441" s="149"/>
      <c r="AD441" s="149"/>
    </row>
    <row r="442" spans="1:30" x14ac:dyDescent="0.2">
      <c r="A442" s="155" t="s">
        <v>404</v>
      </c>
      <c r="B442" s="244" t="s">
        <v>387</v>
      </c>
      <c r="C442" s="243" t="s">
        <v>377</v>
      </c>
      <c r="D442" s="243" t="s">
        <v>280</v>
      </c>
      <c r="E442" s="242">
        <v>1</v>
      </c>
      <c r="F442" s="157" t="s">
        <v>706</v>
      </c>
      <c r="G442" s="241"/>
      <c r="H442" s="241">
        <v>505.81</v>
      </c>
      <c r="I442" s="234">
        <f t="shared" si="8"/>
        <v>505.81</v>
      </c>
      <c r="J442" s="131"/>
      <c r="K442" s="131"/>
      <c r="L442" s="131"/>
      <c r="M442" s="131"/>
      <c r="N442" s="131"/>
      <c r="O442" s="131"/>
      <c r="P442" s="131"/>
      <c r="Q442" s="131"/>
      <c r="R442" s="149"/>
      <c r="S442" s="149"/>
      <c r="T442" s="149"/>
      <c r="U442" s="149"/>
      <c r="V442" s="149"/>
      <c r="W442" s="149"/>
      <c r="X442" s="149"/>
      <c r="Y442" s="149"/>
      <c r="Z442" s="149"/>
      <c r="AA442" s="149"/>
      <c r="AB442" s="149"/>
      <c r="AC442" s="149"/>
      <c r="AD442" s="149"/>
    </row>
    <row r="443" spans="1:30" x14ac:dyDescent="0.2">
      <c r="A443" s="155" t="s">
        <v>404</v>
      </c>
      <c r="B443" s="244" t="s">
        <v>387</v>
      </c>
      <c r="C443" s="243" t="s">
        <v>377</v>
      </c>
      <c r="D443" s="243" t="s">
        <v>280</v>
      </c>
      <c r="E443" s="242">
        <v>1</v>
      </c>
      <c r="F443" s="156" t="s">
        <v>707</v>
      </c>
      <c r="G443" s="241"/>
      <c r="H443" s="241">
        <v>505.81</v>
      </c>
      <c r="I443" s="234">
        <f t="shared" si="8"/>
        <v>505.81</v>
      </c>
      <c r="J443" s="131"/>
      <c r="K443" s="131"/>
      <c r="L443" s="131"/>
      <c r="M443" s="131"/>
      <c r="N443" s="131"/>
      <c r="O443" s="131"/>
      <c r="P443" s="131"/>
      <c r="Q443" s="131"/>
      <c r="R443" s="149"/>
      <c r="S443" s="149"/>
      <c r="T443" s="149"/>
      <c r="U443" s="149"/>
      <c r="V443" s="149"/>
      <c r="W443" s="149"/>
      <c r="X443" s="149"/>
      <c r="Y443" s="149"/>
      <c r="Z443" s="149"/>
      <c r="AA443" s="149"/>
      <c r="AB443" s="149"/>
      <c r="AC443" s="149"/>
      <c r="AD443" s="149"/>
    </row>
    <row r="444" spans="1:30" x14ac:dyDescent="0.2">
      <c r="A444" s="155" t="s">
        <v>404</v>
      </c>
      <c r="B444" s="244" t="s">
        <v>387</v>
      </c>
      <c r="C444" s="243" t="s">
        <v>377</v>
      </c>
      <c r="D444" s="243" t="s">
        <v>280</v>
      </c>
      <c r="E444" s="242">
        <v>1</v>
      </c>
      <c r="F444" s="157" t="s">
        <v>708</v>
      </c>
      <c r="G444" s="241"/>
      <c r="H444" s="241">
        <v>505.81</v>
      </c>
      <c r="I444" s="234">
        <f t="shared" si="8"/>
        <v>505.81</v>
      </c>
      <c r="J444" s="131"/>
      <c r="K444" s="131"/>
      <c r="L444" s="131"/>
      <c r="M444" s="131"/>
      <c r="N444" s="131"/>
      <c r="O444" s="131"/>
      <c r="P444" s="131"/>
      <c r="Q444" s="131"/>
      <c r="R444" s="149"/>
      <c r="S444" s="149"/>
      <c r="T444" s="149"/>
      <c r="U444" s="149"/>
      <c r="V444" s="149"/>
      <c r="W444" s="149"/>
      <c r="X444" s="149"/>
      <c r="Y444" s="149"/>
      <c r="Z444" s="149"/>
      <c r="AA444" s="149"/>
      <c r="AB444" s="149"/>
      <c r="AC444" s="149"/>
      <c r="AD444" s="149"/>
    </row>
    <row r="445" spans="1:30" x14ac:dyDescent="0.2">
      <c r="A445" s="155" t="s">
        <v>404</v>
      </c>
      <c r="B445" s="244" t="s">
        <v>387</v>
      </c>
      <c r="C445" s="243" t="s">
        <v>377</v>
      </c>
      <c r="D445" s="243" t="s">
        <v>280</v>
      </c>
      <c r="E445" s="242">
        <v>1</v>
      </c>
      <c r="F445" s="156" t="s">
        <v>709</v>
      </c>
      <c r="G445" s="241"/>
      <c r="H445" s="241">
        <v>505.81</v>
      </c>
      <c r="I445" s="234">
        <f t="shared" si="8"/>
        <v>505.81</v>
      </c>
      <c r="J445" s="131"/>
      <c r="K445" s="131"/>
      <c r="L445" s="131"/>
      <c r="M445" s="131"/>
      <c r="N445" s="131"/>
      <c r="O445" s="131"/>
      <c r="P445" s="131"/>
      <c r="Q445" s="131"/>
      <c r="R445" s="149"/>
      <c r="S445" s="149"/>
      <c r="T445" s="149"/>
      <c r="U445" s="149"/>
      <c r="V445" s="149"/>
      <c r="W445" s="149"/>
      <c r="X445" s="149"/>
      <c r="Y445" s="149"/>
      <c r="Z445" s="149"/>
      <c r="AA445" s="149"/>
      <c r="AB445" s="149"/>
      <c r="AC445" s="149"/>
      <c r="AD445" s="149"/>
    </row>
    <row r="446" spans="1:30" x14ac:dyDescent="0.2">
      <c r="A446" s="155" t="s">
        <v>404</v>
      </c>
      <c r="B446" s="244" t="s">
        <v>387</v>
      </c>
      <c r="C446" s="243" t="s">
        <v>377</v>
      </c>
      <c r="D446" s="243" t="s">
        <v>280</v>
      </c>
      <c r="E446" s="242">
        <v>1</v>
      </c>
      <c r="F446" s="157" t="s">
        <v>690</v>
      </c>
      <c r="G446" s="241"/>
      <c r="H446" s="241">
        <v>505.81</v>
      </c>
      <c r="I446" s="234">
        <f t="shared" si="8"/>
        <v>505.81</v>
      </c>
      <c r="J446" s="131"/>
      <c r="K446" s="131"/>
      <c r="L446" s="131"/>
      <c r="M446" s="131"/>
      <c r="N446" s="131"/>
      <c r="O446" s="131"/>
      <c r="P446" s="131"/>
      <c r="Q446" s="131"/>
      <c r="R446" s="149"/>
      <c r="S446" s="149"/>
      <c r="T446" s="149"/>
      <c r="U446" s="149"/>
      <c r="V446" s="149"/>
      <c r="W446" s="149"/>
      <c r="X446" s="149"/>
      <c r="Y446" s="149"/>
      <c r="Z446" s="149"/>
      <c r="AA446" s="149"/>
      <c r="AB446" s="149"/>
      <c r="AC446" s="149"/>
      <c r="AD446" s="149"/>
    </row>
    <row r="447" spans="1:30" x14ac:dyDescent="0.2">
      <c r="A447" s="155" t="s">
        <v>404</v>
      </c>
      <c r="B447" s="244" t="s">
        <v>387</v>
      </c>
      <c r="C447" s="243" t="s">
        <v>377</v>
      </c>
      <c r="D447" s="243" t="s">
        <v>280</v>
      </c>
      <c r="E447" s="242">
        <v>1</v>
      </c>
      <c r="F447" s="157" t="s">
        <v>711</v>
      </c>
      <c r="G447" s="241"/>
      <c r="H447" s="241">
        <v>505.81</v>
      </c>
      <c r="I447" s="234">
        <f t="shared" si="8"/>
        <v>505.81</v>
      </c>
      <c r="J447" s="131"/>
      <c r="K447" s="131"/>
      <c r="L447" s="131"/>
      <c r="M447" s="131"/>
      <c r="N447" s="131"/>
      <c r="O447" s="131"/>
      <c r="P447" s="131"/>
      <c r="Q447" s="131"/>
      <c r="R447" s="149"/>
      <c r="S447" s="149"/>
      <c r="T447" s="149"/>
      <c r="U447" s="149"/>
      <c r="V447" s="149"/>
      <c r="W447" s="149"/>
      <c r="X447" s="149"/>
      <c r="Y447" s="149"/>
      <c r="Z447" s="149"/>
      <c r="AA447" s="149"/>
      <c r="AB447" s="149"/>
      <c r="AC447" s="149"/>
      <c r="AD447" s="149"/>
    </row>
    <row r="448" spans="1:30" x14ac:dyDescent="0.2">
      <c r="A448" s="155" t="s">
        <v>386</v>
      </c>
      <c r="B448" s="244" t="s">
        <v>102</v>
      </c>
      <c r="C448" s="243" t="s">
        <v>377</v>
      </c>
      <c r="D448" s="243" t="s">
        <v>280</v>
      </c>
      <c r="E448" s="242">
        <v>1</v>
      </c>
      <c r="F448" s="157" t="s">
        <v>712</v>
      </c>
      <c r="G448" s="241"/>
      <c r="H448" s="241">
        <v>465.35</v>
      </c>
      <c r="I448" s="234">
        <f t="shared" si="8"/>
        <v>465.35</v>
      </c>
      <c r="J448" s="131"/>
      <c r="K448" s="131"/>
      <c r="L448" s="131"/>
      <c r="M448" s="131"/>
      <c r="N448" s="131"/>
      <c r="O448" s="131"/>
      <c r="P448" s="131"/>
      <c r="Q448" s="131"/>
      <c r="R448" s="149"/>
      <c r="S448" s="149"/>
      <c r="T448" s="149"/>
      <c r="U448" s="149"/>
      <c r="V448" s="149"/>
      <c r="W448" s="149"/>
      <c r="X448" s="149"/>
      <c r="Y448" s="149"/>
      <c r="Z448" s="149"/>
      <c r="AA448" s="149"/>
      <c r="AB448" s="149"/>
      <c r="AC448" s="149"/>
      <c r="AD448" s="149"/>
    </row>
    <row r="449" spans="1:30" x14ac:dyDescent="0.2">
      <c r="A449" s="155" t="s">
        <v>386</v>
      </c>
      <c r="B449" s="244" t="s">
        <v>102</v>
      </c>
      <c r="C449" s="243" t="s">
        <v>377</v>
      </c>
      <c r="D449" s="243" t="s">
        <v>280</v>
      </c>
      <c r="E449" s="242">
        <v>1</v>
      </c>
      <c r="F449" s="157" t="s">
        <v>713</v>
      </c>
      <c r="G449" s="241"/>
      <c r="H449" s="241">
        <v>465.35</v>
      </c>
      <c r="I449" s="234">
        <f t="shared" si="8"/>
        <v>465.35</v>
      </c>
      <c r="J449" s="131"/>
      <c r="K449" s="131"/>
      <c r="L449" s="131"/>
      <c r="M449" s="131"/>
      <c r="N449" s="131"/>
      <c r="O449" s="131"/>
      <c r="P449" s="131"/>
      <c r="Q449" s="131"/>
      <c r="R449" s="149"/>
      <c r="S449" s="149"/>
      <c r="T449" s="149"/>
      <c r="U449" s="149"/>
      <c r="V449" s="149"/>
      <c r="W449" s="149"/>
      <c r="X449" s="149"/>
      <c r="Y449" s="149"/>
      <c r="Z449" s="149"/>
      <c r="AA449" s="149"/>
      <c r="AB449" s="149"/>
      <c r="AC449" s="149"/>
      <c r="AD449" s="149"/>
    </row>
    <row r="450" spans="1:30" x14ac:dyDescent="0.2">
      <c r="A450" s="155" t="s">
        <v>386</v>
      </c>
      <c r="B450" s="244" t="s">
        <v>102</v>
      </c>
      <c r="C450" s="243" t="s">
        <v>377</v>
      </c>
      <c r="D450" s="243" t="s">
        <v>280</v>
      </c>
      <c r="E450" s="242">
        <v>1</v>
      </c>
      <c r="F450" s="157" t="s">
        <v>696</v>
      </c>
      <c r="G450" s="241"/>
      <c r="H450" s="241">
        <v>465.35</v>
      </c>
      <c r="I450" s="234">
        <f t="shared" si="8"/>
        <v>465.35</v>
      </c>
      <c r="J450" s="131"/>
      <c r="K450" s="131"/>
      <c r="L450" s="131"/>
      <c r="M450" s="131"/>
      <c r="N450" s="131"/>
      <c r="O450" s="131"/>
      <c r="P450" s="131"/>
      <c r="Q450" s="131"/>
      <c r="R450" s="149"/>
      <c r="S450" s="149"/>
      <c r="T450" s="149"/>
      <c r="U450" s="149"/>
      <c r="V450" s="149"/>
      <c r="W450" s="149"/>
      <c r="X450" s="149"/>
      <c r="Y450" s="149"/>
      <c r="Z450" s="149"/>
      <c r="AA450" s="149"/>
      <c r="AB450" s="149"/>
      <c r="AC450" s="149"/>
      <c r="AD450" s="149"/>
    </row>
    <row r="451" spans="1:30" x14ac:dyDescent="0.2">
      <c r="A451" s="155" t="s">
        <v>386</v>
      </c>
      <c r="B451" s="244" t="s">
        <v>102</v>
      </c>
      <c r="C451" s="243" t="s">
        <v>377</v>
      </c>
      <c r="D451" s="243" t="s">
        <v>280</v>
      </c>
      <c r="E451" s="242">
        <v>1</v>
      </c>
      <c r="F451" s="157" t="s">
        <v>715</v>
      </c>
      <c r="G451" s="241"/>
      <c r="H451" s="241">
        <v>465.35</v>
      </c>
      <c r="I451" s="234">
        <f t="shared" si="8"/>
        <v>465.35</v>
      </c>
      <c r="J451" s="131"/>
      <c r="K451" s="131"/>
      <c r="L451" s="131"/>
      <c r="M451" s="131"/>
      <c r="N451" s="131"/>
      <c r="O451" s="131"/>
      <c r="P451" s="131"/>
      <c r="Q451" s="131"/>
      <c r="R451" s="149"/>
      <c r="S451" s="149"/>
      <c r="T451" s="149"/>
      <c r="U451" s="149"/>
      <c r="V451" s="149"/>
      <c r="W451" s="149"/>
      <c r="X451" s="149"/>
      <c r="Y451" s="149"/>
      <c r="Z451" s="149"/>
      <c r="AA451" s="149"/>
      <c r="AB451" s="149"/>
      <c r="AC451" s="149"/>
      <c r="AD451" s="149"/>
    </row>
    <row r="452" spans="1:30" x14ac:dyDescent="0.2">
      <c r="A452" s="155" t="s">
        <v>386</v>
      </c>
      <c r="B452" s="244" t="s">
        <v>102</v>
      </c>
      <c r="C452" s="243" t="s">
        <v>377</v>
      </c>
      <c r="D452" s="243" t="s">
        <v>280</v>
      </c>
      <c r="E452" s="242">
        <v>1</v>
      </c>
      <c r="F452" s="157" t="s">
        <v>716</v>
      </c>
      <c r="G452" s="241"/>
      <c r="H452" s="241">
        <v>465.35</v>
      </c>
      <c r="I452" s="234">
        <f t="shared" si="8"/>
        <v>465.35</v>
      </c>
      <c r="J452" s="131"/>
      <c r="K452" s="131"/>
      <c r="L452" s="131"/>
      <c r="M452" s="131"/>
      <c r="N452" s="131"/>
      <c r="O452" s="131"/>
      <c r="P452" s="131"/>
      <c r="Q452" s="131"/>
      <c r="R452" s="149"/>
      <c r="S452" s="149"/>
      <c r="T452" s="149"/>
      <c r="U452" s="149"/>
      <c r="V452" s="149"/>
      <c r="W452" s="149"/>
      <c r="X452" s="149"/>
      <c r="Y452" s="149"/>
      <c r="Z452" s="149"/>
      <c r="AA452" s="149"/>
      <c r="AB452" s="149"/>
      <c r="AC452" s="149"/>
      <c r="AD452" s="149"/>
    </row>
    <row r="453" spans="1:30" x14ac:dyDescent="0.2">
      <c r="A453" s="155" t="s">
        <v>386</v>
      </c>
      <c r="B453" s="244" t="s">
        <v>102</v>
      </c>
      <c r="C453" s="243" t="s">
        <v>377</v>
      </c>
      <c r="D453" s="243" t="s">
        <v>280</v>
      </c>
      <c r="E453" s="242">
        <v>1</v>
      </c>
      <c r="F453" s="157" t="s">
        <v>1024</v>
      </c>
      <c r="G453" s="241"/>
      <c r="H453" s="241">
        <v>465.35</v>
      </c>
      <c r="I453" s="234">
        <f t="shared" si="8"/>
        <v>465.35</v>
      </c>
      <c r="J453" s="131"/>
      <c r="K453" s="131"/>
      <c r="L453" s="131"/>
      <c r="M453" s="131"/>
      <c r="N453" s="131"/>
      <c r="O453" s="131"/>
      <c r="P453" s="131"/>
      <c r="Q453" s="131"/>
      <c r="R453" s="149"/>
      <c r="S453" s="149"/>
      <c r="T453" s="149"/>
      <c r="U453" s="149"/>
      <c r="V453" s="149"/>
      <c r="W453" s="149"/>
      <c r="X453" s="149"/>
      <c r="Y453" s="149"/>
      <c r="Z453" s="149"/>
      <c r="AA453" s="149"/>
      <c r="AB453" s="149"/>
      <c r="AC453" s="149"/>
      <c r="AD453" s="149"/>
    </row>
    <row r="454" spans="1:30" x14ac:dyDescent="0.2">
      <c r="A454" s="155" t="s">
        <v>385</v>
      </c>
      <c r="B454" s="244" t="s">
        <v>104</v>
      </c>
      <c r="C454" s="243" t="s">
        <v>377</v>
      </c>
      <c r="D454" s="243" t="s">
        <v>280</v>
      </c>
      <c r="E454" s="242">
        <v>1</v>
      </c>
      <c r="F454" s="157" t="s">
        <v>718</v>
      </c>
      <c r="G454" s="241"/>
      <c r="H454" s="241">
        <v>364.17</v>
      </c>
      <c r="I454" s="234">
        <f t="shared" si="8"/>
        <v>364.17</v>
      </c>
      <c r="J454" s="131"/>
      <c r="K454" s="131"/>
      <c r="L454" s="131"/>
      <c r="M454" s="131"/>
      <c r="N454" s="131"/>
      <c r="O454" s="131"/>
      <c r="P454" s="131"/>
      <c r="Q454" s="131"/>
      <c r="R454" s="149"/>
      <c r="S454" s="149"/>
      <c r="T454" s="149"/>
      <c r="U454" s="149"/>
      <c r="V454" s="149"/>
      <c r="W454" s="149"/>
      <c r="X454" s="149"/>
      <c r="Y454" s="149"/>
      <c r="Z454" s="149"/>
      <c r="AA454" s="149"/>
      <c r="AB454" s="149"/>
      <c r="AC454" s="149"/>
      <c r="AD454" s="149"/>
    </row>
    <row r="455" spans="1:30" x14ac:dyDescent="0.2">
      <c r="A455" s="155" t="s">
        <v>385</v>
      </c>
      <c r="B455" s="244" t="s">
        <v>104</v>
      </c>
      <c r="C455" s="243" t="s">
        <v>377</v>
      </c>
      <c r="D455" s="243" t="s">
        <v>280</v>
      </c>
      <c r="E455" s="242">
        <v>1</v>
      </c>
      <c r="F455" s="151" t="s">
        <v>719</v>
      </c>
      <c r="G455" s="241"/>
      <c r="H455" s="241">
        <v>364.17</v>
      </c>
      <c r="I455" s="234">
        <f t="shared" si="8"/>
        <v>364.17</v>
      </c>
      <c r="J455" s="131"/>
      <c r="K455" s="131"/>
      <c r="L455" s="131"/>
      <c r="M455" s="131"/>
      <c r="N455" s="131"/>
      <c r="O455" s="131"/>
      <c r="P455" s="131"/>
      <c r="Q455" s="131"/>
      <c r="R455" s="149"/>
      <c r="S455" s="149"/>
      <c r="T455" s="149"/>
      <c r="U455" s="149"/>
      <c r="V455" s="149"/>
      <c r="W455" s="149"/>
      <c r="X455" s="149"/>
      <c r="Y455" s="149"/>
      <c r="Z455" s="149"/>
      <c r="AA455" s="149"/>
      <c r="AB455" s="149"/>
      <c r="AC455" s="149"/>
      <c r="AD455" s="149"/>
    </row>
    <row r="456" spans="1:30" x14ac:dyDescent="0.2">
      <c r="A456" s="155" t="s">
        <v>385</v>
      </c>
      <c r="B456" s="244" t="s">
        <v>104</v>
      </c>
      <c r="C456" s="243" t="s">
        <v>377</v>
      </c>
      <c r="D456" s="243" t="s">
        <v>280</v>
      </c>
      <c r="E456" s="242">
        <v>1</v>
      </c>
      <c r="F456" s="156" t="s">
        <v>700</v>
      </c>
      <c r="G456" s="241"/>
      <c r="H456" s="241">
        <v>364.17</v>
      </c>
      <c r="I456" s="234">
        <f t="shared" ref="I456:I519" si="9">SUM(G456:H456)</f>
        <v>364.17</v>
      </c>
      <c r="J456" s="131"/>
      <c r="K456" s="131"/>
      <c r="L456" s="131"/>
      <c r="M456" s="131"/>
      <c r="N456" s="131"/>
      <c r="O456" s="131"/>
      <c r="P456" s="131"/>
      <c r="Q456" s="131"/>
      <c r="R456" s="149"/>
      <c r="S456" s="149"/>
      <c r="T456" s="149"/>
      <c r="U456" s="149"/>
      <c r="V456" s="149"/>
      <c r="W456" s="149"/>
      <c r="X456" s="149"/>
      <c r="Y456" s="149"/>
      <c r="Z456" s="149"/>
      <c r="AA456" s="149"/>
      <c r="AB456" s="149"/>
      <c r="AC456" s="149"/>
      <c r="AD456" s="149"/>
    </row>
    <row r="457" spans="1:30" x14ac:dyDescent="0.2">
      <c r="A457" s="155" t="s">
        <v>385</v>
      </c>
      <c r="B457" s="244" t="s">
        <v>104</v>
      </c>
      <c r="C457" s="243" t="s">
        <v>377</v>
      </c>
      <c r="D457" s="243" t="s">
        <v>280</v>
      </c>
      <c r="E457" s="242">
        <v>1</v>
      </c>
      <c r="F457" s="157" t="s">
        <v>1052</v>
      </c>
      <c r="G457" s="241"/>
      <c r="H457" s="241">
        <v>364.17</v>
      </c>
      <c r="I457" s="234">
        <f t="shared" si="9"/>
        <v>364.17</v>
      </c>
      <c r="J457" s="131"/>
      <c r="K457" s="131"/>
      <c r="L457" s="131"/>
      <c r="M457" s="131"/>
      <c r="N457" s="131"/>
      <c r="O457" s="131"/>
      <c r="P457" s="131"/>
      <c r="Q457" s="131"/>
      <c r="R457" s="149"/>
      <c r="S457" s="149"/>
      <c r="T457" s="149"/>
      <c r="U457" s="149"/>
      <c r="V457" s="149"/>
      <c r="W457" s="149"/>
      <c r="X457" s="149"/>
      <c r="Y457" s="149"/>
      <c r="Z457" s="149"/>
      <c r="AA457" s="149"/>
      <c r="AB457" s="149"/>
      <c r="AC457" s="149"/>
      <c r="AD457" s="149"/>
    </row>
    <row r="458" spans="1:30" x14ac:dyDescent="0.2">
      <c r="A458" s="155" t="s">
        <v>385</v>
      </c>
      <c r="B458" s="244" t="s">
        <v>104</v>
      </c>
      <c r="C458" s="243" t="s">
        <v>377</v>
      </c>
      <c r="D458" s="243" t="s">
        <v>280</v>
      </c>
      <c r="E458" s="242">
        <v>1</v>
      </c>
      <c r="F458" s="157" t="s">
        <v>722</v>
      </c>
      <c r="G458" s="241"/>
      <c r="H458" s="241">
        <v>364.17</v>
      </c>
      <c r="I458" s="234">
        <f t="shared" si="9"/>
        <v>364.17</v>
      </c>
      <c r="J458" s="131"/>
      <c r="K458" s="131"/>
      <c r="L458" s="131"/>
      <c r="M458" s="131"/>
      <c r="N458" s="131"/>
      <c r="O458" s="131"/>
      <c r="P458" s="131"/>
      <c r="Q458" s="131"/>
      <c r="R458" s="149"/>
      <c r="S458" s="149"/>
      <c r="T458" s="149"/>
      <c r="U458" s="149"/>
      <c r="V458" s="149"/>
      <c r="W458" s="149"/>
      <c r="X458" s="149"/>
      <c r="Y458" s="149"/>
      <c r="Z458" s="149"/>
      <c r="AA458" s="149"/>
      <c r="AB458" s="149"/>
      <c r="AC458" s="149"/>
      <c r="AD458" s="149"/>
    </row>
    <row r="459" spans="1:30" x14ac:dyDescent="0.2">
      <c r="A459" s="155" t="s">
        <v>385</v>
      </c>
      <c r="B459" s="244" t="s">
        <v>104</v>
      </c>
      <c r="C459" s="243" t="s">
        <v>377</v>
      </c>
      <c r="D459" s="243" t="s">
        <v>280</v>
      </c>
      <c r="E459" s="242">
        <v>1</v>
      </c>
      <c r="F459" s="157" t="s">
        <v>723</v>
      </c>
      <c r="G459" s="241"/>
      <c r="H459" s="241">
        <v>364.17</v>
      </c>
      <c r="I459" s="234">
        <f t="shared" si="9"/>
        <v>364.17</v>
      </c>
      <c r="J459" s="131"/>
      <c r="K459" s="131"/>
      <c r="L459" s="131"/>
      <c r="M459" s="131"/>
      <c r="N459" s="131"/>
      <c r="O459" s="131"/>
      <c r="P459" s="131"/>
      <c r="Q459" s="131"/>
      <c r="R459" s="149"/>
      <c r="S459" s="149"/>
      <c r="T459" s="149"/>
      <c r="U459" s="149"/>
      <c r="V459" s="149"/>
      <c r="W459" s="149"/>
      <c r="X459" s="149"/>
      <c r="Y459" s="149"/>
      <c r="Z459" s="149"/>
      <c r="AA459" s="149"/>
      <c r="AB459" s="149"/>
      <c r="AC459" s="149"/>
      <c r="AD459" s="149"/>
    </row>
    <row r="460" spans="1:30" x14ac:dyDescent="0.2">
      <c r="A460" s="155" t="s">
        <v>385</v>
      </c>
      <c r="B460" s="244" t="s">
        <v>104</v>
      </c>
      <c r="C460" s="243" t="s">
        <v>377</v>
      </c>
      <c r="D460" s="243" t="s">
        <v>280</v>
      </c>
      <c r="E460" s="242">
        <v>1</v>
      </c>
      <c r="F460" s="173" t="s">
        <v>941</v>
      </c>
      <c r="G460" s="241"/>
      <c r="H460" s="241">
        <v>364.17</v>
      </c>
      <c r="I460" s="234">
        <f t="shared" si="9"/>
        <v>364.17</v>
      </c>
      <c r="J460" s="131"/>
      <c r="K460" s="131"/>
      <c r="L460" s="131"/>
      <c r="M460" s="131"/>
      <c r="N460" s="131"/>
      <c r="O460" s="131"/>
      <c r="P460" s="131"/>
      <c r="Q460" s="131"/>
      <c r="R460" s="149"/>
      <c r="S460" s="149"/>
      <c r="T460" s="149"/>
      <c r="U460" s="149"/>
      <c r="V460" s="149"/>
      <c r="W460" s="149"/>
      <c r="X460" s="149"/>
      <c r="Y460" s="149"/>
      <c r="Z460" s="149"/>
      <c r="AA460" s="149"/>
      <c r="AB460" s="149"/>
      <c r="AC460" s="149"/>
      <c r="AD460" s="149"/>
    </row>
    <row r="461" spans="1:30" x14ac:dyDescent="0.2">
      <c r="A461" s="155" t="s">
        <v>674</v>
      </c>
      <c r="B461" s="244" t="s">
        <v>94</v>
      </c>
      <c r="C461" s="243" t="s">
        <v>377</v>
      </c>
      <c r="D461" s="243" t="s">
        <v>280</v>
      </c>
      <c r="E461" s="242">
        <v>1</v>
      </c>
      <c r="F461" s="157" t="s">
        <v>724</v>
      </c>
      <c r="G461" s="241"/>
      <c r="H461" s="241">
        <v>1392.8</v>
      </c>
      <c r="I461" s="234">
        <f t="shared" si="9"/>
        <v>1392.8</v>
      </c>
      <c r="J461" s="131"/>
      <c r="K461" s="131"/>
      <c r="L461" s="131"/>
      <c r="M461" s="131"/>
      <c r="N461" s="131"/>
      <c r="O461" s="131"/>
      <c r="P461" s="131"/>
      <c r="Q461" s="131"/>
      <c r="R461" s="149"/>
      <c r="S461" s="149"/>
      <c r="T461" s="149"/>
      <c r="U461" s="149"/>
      <c r="V461" s="149"/>
      <c r="W461" s="149"/>
      <c r="X461" s="149"/>
      <c r="Y461" s="149"/>
      <c r="Z461" s="149"/>
      <c r="AA461" s="149"/>
      <c r="AB461" s="149"/>
      <c r="AC461" s="149"/>
      <c r="AD461" s="149"/>
    </row>
    <row r="462" spans="1:30" x14ac:dyDescent="0.2">
      <c r="A462" s="155" t="s">
        <v>383</v>
      </c>
      <c r="B462" s="244" t="s">
        <v>388</v>
      </c>
      <c r="C462" s="243" t="s">
        <v>377</v>
      </c>
      <c r="D462" s="243" t="s">
        <v>280</v>
      </c>
      <c r="E462" s="242">
        <v>1</v>
      </c>
      <c r="F462" s="157" t="s">
        <v>725</v>
      </c>
      <c r="G462" s="241"/>
      <c r="H462" s="241">
        <v>849.76</v>
      </c>
      <c r="I462" s="234">
        <f t="shared" si="9"/>
        <v>849.76</v>
      </c>
      <c r="J462" s="131"/>
      <c r="K462" s="131"/>
      <c r="L462" s="131"/>
      <c r="M462" s="131"/>
      <c r="N462" s="131"/>
      <c r="O462" s="131"/>
      <c r="P462" s="131"/>
      <c r="Q462" s="131"/>
      <c r="R462" s="149"/>
      <c r="S462" s="149"/>
      <c r="T462" s="149"/>
      <c r="U462" s="149"/>
      <c r="V462" s="149"/>
      <c r="W462" s="149"/>
      <c r="X462" s="149"/>
      <c r="Y462" s="149"/>
      <c r="Z462" s="149"/>
      <c r="AA462" s="149"/>
      <c r="AB462" s="149"/>
      <c r="AC462" s="149"/>
      <c r="AD462" s="149"/>
    </row>
    <row r="463" spans="1:30" x14ac:dyDescent="0.2">
      <c r="A463" s="155" t="s">
        <v>383</v>
      </c>
      <c r="B463" s="244" t="s">
        <v>388</v>
      </c>
      <c r="C463" s="243" t="s">
        <v>377</v>
      </c>
      <c r="D463" s="243" t="s">
        <v>280</v>
      </c>
      <c r="E463" s="242">
        <v>1</v>
      </c>
      <c r="F463" s="157" t="s">
        <v>726</v>
      </c>
      <c r="G463" s="241"/>
      <c r="H463" s="241">
        <v>849.76</v>
      </c>
      <c r="I463" s="234">
        <f t="shared" si="9"/>
        <v>849.76</v>
      </c>
      <c r="J463" s="131"/>
      <c r="K463" s="131"/>
      <c r="L463" s="131"/>
      <c r="M463" s="131"/>
      <c r="N463" s="131"/>
      <c r="O463" s="131"/>
      <c r="P463" s="131"/>
      <c r="Q463" s="131"/>
      <c r="R463" s="149"/>
      <c r="S463" s="149"/>
      <c r="T463" s="149"/>
      <c r="U463" s="149"/>
      <c r="V463" s="149"/>
      <c r="W463" s="149"/>
      <c r="X463" s="149"/>
      <c r="Y463" s="149"/>
      <c r="Z463" s="149"/>
      <c r="AA463" s="149"/>
      <c r="AB463" s="149"/>
      <c r="AC463" s="149"/>
      <c r="AD463" s="149"/>
    </row>
    <row r="464" spans="1:30" x14ac:dyDescent="0.2">
      <c r="A464" s="155" t="s">
        <v>384</v>
      </c>
      <c r="B464" s="244" t="s">
        <v>98</v>
      </c>
      <c r="C464" s="243" t="s">
        <v>377</v>
      </c>
      <c r="D464" s="243" t="s">
        <v>280</v>
      </c>
      <c r="E464" s="242">
        <v>1</v>
      </c>
      <c r="F464" s="157" t="s">
        <v>727</v>
      </c>
      <c r="G464" s="241"/>
      <c r="H464" s="241">
        <v>566.5</v>
      </c>
      <c r="I464" s="234">
        <f t="shared" si="9"/>
        <v>566.5</v>
      </c>
      <c r="J464" s="131"/>
      <c r="K464" s="131"/>
      <c r="L464" s="131"/>
      <c r="M464" s="131"/>
      <c r="N464" s="131"/>
      <c r="O464" s="131"/>
      <c r="P464" s="131"/>
      <c r="Q464" s="131"/>
      <c r="R464" s="149"/>
      <c r="S464" s="149"/>
      <c r="T464" s="149"/>
      <c r="U464" s="149"/>
      <c r="V464" s="149"/>
      <c r="W464" s="149"/>
      <c r="X464" s="149"/>
      <c r="Y464" s="149"/>
      <c r="Z464" s="149"/>
      <c r="AA464" s="149"/>
      <c r="AB464" s="149"/>
      <c r="AC464" s="149"/>
      <c r="AD464" s="149"/>
    </row>
    <row r="465" spans="1:30" x14ac:dyDescent="0.2">
      <c r="A465" s="155" t="s">
        <v>384</v>
      </c>
      <c r="B465" s="244" t="s">
        <v>98</v>
      </c>
      <c r="C465" s="243" t="s">
        <v>377</v>
      </c>
      <c r="D465" s="243" t="s">
        <v>280</v>
      </c>
      <c r="E465" s="242">
        <v>1</v>
      </c>
      <c r="F465" s="157" t="s">
        <v>932</v>
      </c>
      <c r="G465" s="241"/>
      <c r="H465" s="241">
        <v>566.5</v>
      </c>
      <c r="I465" s="234">
        <f t="shared" si="9"/>
        <v>566.5</v>
      </c>
      <c r="J465" s="131"/>
      <c r="K465" s="131"/>
      <c r="L465" s="131"/>
      <c r="M465" s="131"/>
      <c r="N465" s="131"/>
      <c r="O465" s="131"/>
      <c r="P465" s="131"/>
      <c r="Q465" s="131"/>
      <c r="R465" s="149"/>
      <c r="S465" s="149"/>
      <c r="T465" s="149"/>
      <c r="U465" s="149"/>
      <c r="V465" s="149"/>
      <c r="W465" s="149"/>
      <c r="X465" s="149"/>
      <c r="Y465" s="149"/>
      <c r="Z465" s="149"/>
      <c r="AA465" s="149"/>
      <c r="AB465" s="149"/>
      <c r="AC465" s="149"/>
      <c r="AD465" s="149"/>
    </row>
    <row r="466" spans="1:30" x14ac:dyDescent="0.2">
      <c r="A466" s="155" t="s">
        <v>384</v>
      </c>
      <c r="B466" s="244" t="s">
        <v>98</v>
      </c>
      <c r="C466" s="243" t="s">
        <v>377</v>
      </c>
      <c r="D466" s="243" t="s">
        <v>280</v>
      </c>
      <c r="E466" s="242">
        <v>1</v>
      </c>
      <c r="F466" s="157" t="s">
        <v>728</v>
      </c>
      <c r="G466" s="241"/>
      <c r="H466" s="241">
        <v>566.5</v>
      </c>
      <c r="I466" s="234">
        <f t="shared" si="9"/>
        <v>566.5</v>
      </c>
      <c r="J466" s="131"/>
      <c r="K466" s="131"/>
      <c r="L466" s="131"/>
      <c r="M466" s="131"/>
      <c r="N466" s="131"/>
      <c r="O466" s="131"/>
      <c r="P466" s="131"/>
      <c r="Q466" s="131"/>
      <c r="R466" s="149"/>
      <c r="S466" s="149"/>
      <c r="T466" s="149"/>
      <c r="U466" s="149"/>
      <c r="V466" s="149"/>
      <c r="W466" s="149"/>
      <c r="X466" s="149"/>
      <c r="Y466" s="149"/>
      <c r="Z466" s="149"/>
      <c r="AA466" s="149"/>
      <c r="AB466" s="149"/>
      <c r="AC466" s="149"/>
      <c r="AD466" s="149"/>
    </row>
    <row r="467" spans="1:30" x14ac:dyDescent="0.2">
      <c r="A467" s="155" t="s">
        <v>404</v>
      </c>
      <c r="B467" s="244" t="s">
        <v>387</v>
      </c>
      <c r="C467" s="243" t="s">
        <v>377</v>
      </c>
      <c r="D467" s="243" t="s">
        <v>280</v>
      </c>
      <c r="E467" s="242">
        <v>1</v>
      </c>
      <c r="F467" s="158" t="s">
        <v>983</v>
      </c>
      <c r="G467" s="241"/>
      <c r="H467" s="241">
        <v>505.81</v>
      </c>
      <c r="I467" s="234">
        <f t="shared" si="9"/>
        <v>505.81</v>
      </c>
      <c r="J467" s="131"/>
      <c r="K467" s="131"/>
      <c r="L467" s="131"/>
      <c r="M467" s="131"/>
      <c r="N467" s="131"/>
      <c r="O467" s="131"/>
      <c r="P467" s="131"/>
      <c r="Q467" s="131"/>
      <c r="R467" s="149"/>
      <c r="S467" s="149"/>
      <c r="T467" s="149"/>
      <c r="U467" s="149"/>
      <c r="V467" s="149"/>
      <c r="W467" s="149"/>
      <c r="X467" s="149"/>
      <c r="Y467" s="149"/>
      <c r="Z467" s="149"/>
      <c r="AA467" s="149"/>
      <c r="AB467" s="149"/>
      <c r="AC467" s="149"/>
      <c r="AD467" s="149"/>
    </row>
    <row r="468" spans="1:30" x14ac:dyDescent="0.2">
      <c r="A468" s="155" t="s">
        <v>404</v>
      </c>
      <c r="B468" s="244" t="s">
        <v>387</v>
      </c>
      <c r="C468" s="243" t="s">
        <v>377</v>
      </c>
      <c r="D468" s="243" t="s">
        <v>280</v>
      </c>
      <c r="E468" s="242">
        <v>1</v>
      </c>
      <c r="F468" s="157" t="s">
        <v>729</v>
      </c>
      <c r="G468" s="241"/>
      <c r="H468" s="241">
        <v>505.81</v>
      </c>
      <c r="I468" s="234">
        <f t="shared" si="9"/>
        <v>505.81</v>
      </c>
      <c r="J468" s="131"/>
      <c r="K468" s="131"/>
      <c r="L468" s="131"/>
      <c r="M468" s="131"/>
      <c r="N468" s="131"/>
      <c r="O468" s="131"/>
      <c r="P468" s="131"/>
      <c r="Q468" s="131"/>
      <c r="R468" s="149"/>
      <c r="S468" s="149"/>
      <c r="T468" s="149"/>
      <c r="U468" s="149"/>
      <c r="V468" s="149"/>
      <c r="W468" s="149"/>
      <c r="X468" s="149"/>
      <c r="Y468" s="149"/>
      <c r="Z468" s="149"/>
      <c r="AA468" s="149"/>
      <c r="AB468" s="149"/>
      <c r="AC468" s="149"/>
      <c r="AD468" s="149"/>
    </row>
    <row r="469" spans="1:30" x14ac:dyDescent="0.2">
      <c r="A469" s="155" t="s">
        <v>404</v>
      </c>
      <c r="B469" s="244" t="s">
        <v>387</v>
      </c>
      <c r="C469" s="243" t="s">
        <v>377</v>
      </c>
      <c r="D469" s="243" t="s">
        <v>280</v>
      </c>
      <c r="E469" s="242">
        <v>1</v>
      </c>
      <c r="F469" s="156" t="s">
        <v>730</v>
      </c>
      <c r="G469" s="241"/>
      <c r="H469" s="241">
        <v>505.81</v>
      </c>
      <c r="I469" s="234">
        <f t="shared" si="9"/>
        <v>505.81</v>
      </c>
      <c r="J469" s="131"/>
      <c r="K469" s="131"/>
      <c r="L469" s="131"/>
      <c r="M469" s="131"/>
      <c r="N469" s="131"/>
      <c r="O469" s="131"/>
      <c r="P469" s="131"/>
      <c r="Q469" s="131"/>
      <c r="R469" s="149"/>
      <c r="S469" s="149"/>
      <c r="T469" s="149"/>
      <c r="U469" s="149"/>
      <c r="V469" s="149"/>
      <c r="W469" s="149"/>
      <c r="X469" s="149"/>
      <c r="Y469" s="149"/>
      <c r="Z469" s="149"/>
      <c r="AA469" s="149"/>
      <c r="AB469" s="149"/>
      <c r="AC469" s="149"/>
      <c r="AD469" s="149"/>
    </row>
    <row r="470" spans="1:30" x14ac:dyDescent="0.2">
      <c r="A470" s="155" t="s">
        <v>404</v>
      </c>
      <c r="B470" s="244" t="s">
        <v>387</v>
      </c>
      <c r="C470" s="243" t="s">
        <v>377</v>
      </c>
      <c r="D470" s="243" t="s">
        <v>280</v>
      </c>
      <c r="E470" s="242">
        <v>1</v>
      </c>
      <c r="F470" s="157" t="s">
        <v>731</v>
      </c>
      <c r="G470" s="241"/>
      <c r="H470" s="241">
        <v>505.81</v>
      </c>
      <c r="I470" s="234">
        <f t="shared" si="9"/>
        <v>505.81</v>
      </c>
      <c r="J470" s="131"/>
      <c r="K470" s="131"/>
      <c r="L470" s="131"/>
      <c r="M470" s="131"/>
      <c r="N470" s="131"/>
      <c r="O470" s="131"/>
      <c r="P470" s="131"/>
      <c r="Q470" s="131"/>
      <c r="R470" s="149"/>
      <c r="S470" s="149"/>
      <c r="T470" s="149"/>
      <c r="U470" s="149"/>
      <c r="V470" s="149"/>
      <c r="W470" s="149"/>
      <c r="X470" s="149"/>
      <c r="Y470" s="149"/>
      <c r="Z470" s="149"/>
      <c r="AA470" s="149"/>
      <c r="AB470" s="149"/>
      <c r="AC470" s="149"/>
      <c r="AD470" s="149"/>
    </row>
    <row r="471" spans="1:30" x14ac:dyDescent="0.2">
      <c r="A471" s="155" t="s">
        <v>404</v>
      </c>
      <c r="B471" s="244" t="s">
        <v>387</v>
      </c>
      <c r="C471" s="243" t="s">
        <v>377</v>
      </c>
      <c r="D471" s="243" t="s">
        <v>280</v>
      </c>
      <c r="E471" s="242">
        <v>1</v>
      </c>
      <c r="F471" s="157" t="s">
        <v>732</v>
      </c>
      <c r="G471" s="241"/>
      <c r="H471" s="241">
        <v>505.81</v>
      </c>
      <c r="I471" s="234">
        <f t="shared" si="9"/>
        <v>505.81</v>
      </c>
      <c r="J471" s="131"/>
      <c r="K471" s="131"/>
      <c r="L471" s="131"/>
      <c r="M471" s="131"/>
      <c r="N471" s="131"/>
      <c r="O471" s="131"/>
      <c r="P471" s="131"/>
      <c r="Q471" s="131"/>
      <c r="R471" s="149"/>
      <c r="S471" s="149"/>
      <c r="T471" s="149"/>
      <c r="U471" s="149"/>
      <c r="V471" s="149"/>
      <c r="W471" s="149"/>
      <c r="X471" s="149"/>
      <c r="Y471" s="149"/>
      <c r="Z471" s="149"/>
      <c r="AA471" s="149"/>
      <c r="AB471" s="149"/>
      <c r="AC471" s="149"/>
      <c r="AD471" s="149"/>
    </row>
    <row r="472" spans="1:30" x14ac:dyDescent="0.2">
      <c r="A472" s="155" t="s">
        <v>404</v>
      </c>
      <c r="B472" s="244" t="s">
        <v>387</v>
      </c>
      <c r="C472" s="243" t="s">
        <v>377</v>
      </c>
      <c r="D472" s="243" t="s">
        <v>280</v>
      </c>
      <c r="E472" s="242">
        <v>1</v>
      </c>
      <c r="F472" s="157" t="s">
        <v>733</v>
      </c>
      <c r="G472" s="241"/>
      <c r="H472" s="241">
        <v>505.81</v>
      </c>
      <c r="I472" s="234">
        <f t="shared" si="9"/>
        <v>505.81</v>
      </c>
      <c r="J472" s="131"/>
      <c r="K472" s="131"/>
      <c r="L472" s="131"/>
      <c r="M472" s="131"/>
      <c r="N472" s="131"/>
      <c r="O472" s="131"/>
      <c r="P472" s="131"/>
      <c r="Q472" s="131"/>
      <c r="R472" s="149"/>
      <c r="S472" s="149"/>
      <c r="T472" s="149"/>
      <c r="U472" s="149"/>
      <c r="V472" s="149"/>
      <c r="W472" s="149"/>
      <c r="X472" s="149"/>
      <c r="Y472" s="149"/>
      <c r="Z472" s="149"/>
      <c r="AA472" s="149"/>
      <c r="AB472" s="149"/>
      <c r="AC472" s="149"/>
      <c r="AD472" s="149"/>
    </row>
    <row r="473" spans="1:30" x14ac:dyDescent="0.2">
      <c r="A473" s="155" t="s">
        <v>404</v>
      </c>
      <c r="B473" s="244" t="s">
        <v>387</v>
      </c>
      <c r="C473" s="243" t="s">
        <v>377</v>
      </c>
      <c r="D473" s="243" t="s">
        <v>280</v>
      </c>
      <c r="E473" s="242">
        <v>1</v>
      </c>
      <c r="F473" s="157" t="s">
        <v>1078</v>
      </c>
      <c r="G473" s="241"/>
      <c r="H473" s="241">
        <v>505.81</v>
      </c>
      <c r="I473" s="234">
        <f t="shared" si="9"/>
        <v>505.81</v>
      </c>
      <c r="J473" s="131"/>
      <c r="K473" s="131"/>
      <c r="L473" s="131"/>
      <c r="M473" s="131"/>
      <c r="N473" s="131"/>
      <c r="O473" s="131"/>
      <c r="P473" s="131"/>
      <c r="Q473" s="131"/>
      <c r="R473" s="149"/>
      <c r="S473" s="149"/>
      <c r="T473" s="149"/>
      <c r="U473" s="149"/>
      <c r="V473" s="149"/>
      <c r="W473" s="149"/>
      <c r="X473" s="149"/>
      <c r="Y473" s="149"/>
      <c r="Z473" s="149"/>
      <c r="AA473" s="149"/>
      <c r="AB473" s="149"/>
      <c r="AC473" s="149"/>
      <c r="AD473" s="149"/>
    </row>
    <row r="474" spans="1:30" x14ac:dyDescent="0.2">
      <c r="A474" s="155" t="s">
        <v>386</v>
      </c>
      <c r="B474" s="244" t="s">
        <v>102</v>
      </c>
      <c r="C474" s="243" t="s">
        <v>377</v>
      </c>
      <c r="D474" s="243" t="s">
        <v>280</v>
      </c>
      <c r="E474" s="242">
        <v>1</v>
      </c>
      <c r="F474" s="157" t="s">
        <v>735</v>
      </c>
      <c r="G474" s="241"/>
      <c r="H474" s="241">
        <v>465.35</v>
      </c>
      <c r="I474" s="234">
        <f t="shared" si="9"/>
        <v>465.35</v>
      </c>
      <c r="J474" s="131"/>
      <c r="K474" s="131"/>
      <c r="L474" s="131"/>
      <c r="M474" s="131"/>
      <c r="N474" s="131"/>
      <c r="O474" s="131"/>
      <c r="P474" s="131"/>
      <c r="Q474" s="131"/>
      <c r="R474" s="149"/>
      <c r="S474" s="149"/>
      <c r="T474" s="149"/>
      <c r="U474" s="149"/>
      <c r="V474" s="149"/>
      <c r="W474" s="149"/>
      <c r="X474" s="149"/>
      <c r="Y474" s="149"/>
      <c r="Z474" s="149"/>
      <c r="AA474" s="149"/>
      <c r="AB474" s="149"/>
      <c r="AC474" s="149"/>
      <c r="AD474" s="149"/>
    </row>
    <row r="475" spans="1:30" x14ac:dyDescent="0.2">
      <c r="A475" s="155" t="s">
        <v>386</v>
      </c>
      <c r="B475" s="244" t="s">
        <v>102</v>
      </c>
      <c r="C475" s="243" t="s">
        <v>377</v>
      </c>
      <c r="D475" s="243" t="s">
        <v>280</v>
      </c>
      <c r="E475" s="242">
        <v>1</v>
      </c>
      <c r="F475" s="157" t="s">
        <v>736</v>
      </c>
      <c r="G475" s="241"/>
      <c r="H475" s="241">
        <v>465.35</v>
      </c>
      <c r="I475" s="234">
        <f t="shared" si="9"/>
        <v>465.35</v>
      </c>
      <c r="J475" s="131"/>
      <c r="K475" s="131"/>
      <c r="L475" s="131"/>
      <c r="M475" s="131"/>
      <c r="N475" s="131"/>
      <c r="O475" s="131"/>
      <c r="P475" s="131"/>
      <c r="Q475" s="131"/>
      <c r="R475" s="149"/>
      <c r="S475" s="149"/>
      <c r="T475" s="149"/>
      <c r="U475" s="149"/>
      <c r="V475" s="149"/>
      <c r="W475" s="149"/>
      <c r="X475" s="149"/>
      <c r="Y475" s="149"/>
      <c r="Z475" s="149"/>
      <c r="AA475" s="149"/>
      <c r="AB475" s="149"/>
      <c r="AC475" s="149"/>
      <c r="AD475" s="149"/>
    </row>
    <row r="476" spans="1:30" x14ac:dyDescent="0.2">
      <c r="A476" s="155" t="s">
        <v>386</v>
      </c>
      <c r="B476" s="244" t="s">
        <v>102</v>
      </c>
      <c r="C476" s="243" t="s">
        <v>377</v>
      </c>
      <c r="D476" s="243" t="s">
        <v>280</v>
      </c>
      <c r="E476" s="242">
        <v>1</v>
      </c>
      <c r="F476" s="157" t="s">
        <v>737</v>
      </c>
      <c r="G476" s="241"/>
      <c r="H476" s="241">
        <v>465.35</v>
      </c>
      <c r="I476" s="234">
        <f t="shared" si="9"/>
        <v>465.35</v>
      </c>
      <c r="J476" s="131"/>
      <c r="K476" s="131"/>
      <c r="L476" s="131"/>
      <c r="M476" s="131"/>
      <c r="N476" s="131"/>
      <c r="O476" s="131"/>
      <c r="P476" s="131"/>
      <c r="Q476" s="131"/>
      <c r="R476" s="149"/>
      <c r="S476" s="149"/>
      <c r="T476" s="149"/>
      <c r="U476" s="149"/>
      <c r="V476" s="149"/>
      <c r="W476" s="149"/>
      <c r="X476" s="149"/>
      <c r="Y476" s="149"/>
      <c r="Z476" s="149"/>
      <c r="AA476" s="149"/>
      <c r="AB476" s="149"/>
      <c r="AC476" s="149"/>
      <c r="AD476" s="149"/>
    </row>
    <row r="477" spans="1:30" x14ac:dyDescent="0.2">
      <c r="A477" s="155" t="s">
        <v>386</v>
      </c>
      <c r="B477" s="244" t="s">
        <v>102</v>
      </c>
      <c r="C477" s="243" t="s">
        <v>377</v>
      </c>
      <c r="D477" s="243" t="s">
        <v>280</v>
      </c>
      <c r="E477" s="242">
        <v>1</v>
      </c>
      <c r="F477" s="157" t="s">
        <v>738</v>
      </c>
      <c r="G477" s="241"/>
      <c r="H477" s="241">
        <v>465.35</v>
      </c>
      <c r="I477" s="234">
        <f t="shared" si="9"/>
        <v>465.35</v>
      </c>
      <c r="J477" s="131"/>
      <c r="K477" s="131"/>
      <c r="L477" s="131"/>
      <c r="M477" s="131"/>
      <c r="N477" s="131"/>
      <c r="O477" s="131"/>
      <c r="P477" s="131"/>
      <c r="Q477" s="131"/>
      <c r="R477" s="149"/>
      <c r="S477" s="149"/>
      <c r="T477" s="149"/>
      <c r="U477" s="149"/>
      <c r="V477" s="149"/>
      <c r="W477" s="149"/>
      <c r="X477" s="149"/>
      <c r="Y477" s="149"/>
      <c r="Z477" s="149"/>
      <c r="AA477" s="149"/>
      <c r="AB477" s="149"/>
      <c r="AC477" s="149"/>
      <c r="AD477" s="149"/>
    </row>
    <row r="478" spans="1:30" x14ac:dyDescent="0.2">
      <c r="A478" s="155" t="s">
        <v>386</v>
      </c>
      <c r="B478" s="244" t="s">
        <v>102</v>
      </c>
      <c r="C478" s="243" t="s">
        <v>377</v>
      </c>
      <c r="D478" s="243" t="s">
        <v>280</v>
      </c>
      <c r="E478" s="242">
        <v>1</v>
      </c>
      <c r="F478" s="157" t="s">
        <v>739</v>
      </c>
      <c r="G478" s="241"/>
      <c r="H478" s="241">
        <v>465.35</v>
      </c>
      <c r="I478" s="234">
        <f t="shared" si="9"/>
        <v>465.35</v>
      </c>
      <c r="J478" s="131"/>
      <c r="K478" s="131"/>
      <c r="L478" s="131"/>
      <c r="M478" s="131"/>
      <c r="N478" s="131"/>
      <c r="O478" s="131"/>
      <c r="P478" s="131"/>
      <c r="Q478" s="131"/>
      <c r="R478" s="149"/>
      <c r="S478" s="149"/>
      <c r="T478" s="149"/>
      <c r="U478" s="149"/>
      <c r="V478" s="149"/>
      <c r="W478" s="149"/>
      <c r="X478" s="149"/>
      <c r="Y478" s="149"/>
      <c r="Z478" s="149"/>
      <c r="AA478" s="149"/>
      <c r="AB478" s="149"/>
      <c r="AC478" s="149"/>
      <c r="AD478" s="149"/>
    </row>
    <row r="479" spans="1:30" x14ac:dyDescent="0.2">
      <c r="A479" s="155" t="s">
        <v>386</v>
      </c>
      <c r="B479" s="244" t="s">
        <v>102</v>
      </c>
      <c r="C479" s="243" t="s">
        <v>377</v>
      </c>
      <c r="D479" s="243" t="s">
        <v>280</v>
      </c>
      <c r="E479" s="242">
        <v>1</v>
      </c>
      <c r="F479" s="158" t="s">
        <v>982</v>
      </c>
      <c r="G479" s="241"/>
      <c r="H479" s="241">
        <v>465.35</v>
      </c>
      <c r="I479" s="234">
        <f t="shared" si="9"/>
        <v>465.35</v>
      </c>
      <c r="J479" s="131"/>
      <c r="K479" s="131"/>
      <c r="L479" s="131"/>
      <c r="M479" s="131"/>
      <c r="N479" s="131"/>
      <c r="O479" s="131"/>
      <c r="P479" s="131"/>
      <c r="Q479" s="131"/>
      <c r="R479" s="149"/>
      <c r="S479" s="149"/>
      <c r="T479" s="149"/>
      <c r="U479" s="149"/>
      <c r="V479" s="149"/>
      <c r="W479" s="149"/>
      <c r="X479" s="149"/>
      <c r="Y479" s="149"/>
      <c r="Z479" s="149"/>
      <c r="AA479" s="149"/>
      <c r="AB479" s="149"/>
      <c r="AC479" s="149"/>
      <c r="AD479" s="149"/>
    </row>
    <row r="480" spans="1:30" x14ac:dyDescent="0.2">
      <c r="A480" s="155" t="s">
        <v>385</v>
      </c>
      <c r="B480" s="244" t="s">
        <v>104</v>
      </c>
      <c r="C480" s="243" t="s">
        <v>377</v>
      </c>
      <c r="D480" s="243" t="s">
        <v>280</v>
      </c>
      <c r="E480" s="242">
        <v>1</v>
      </c>
      <c r="F480" s="157" t="s">
        <v>740</v>
      </c>
      <c r="G480" s="241"/>
      <c r="H480" s="241">
        <v>364.17</v>
      </c>
      <c r="I480" s="234">
        <f t="shared" si="9"/>
        <v>364.17</v>
      </c>
      <c r="J480" s="131"/>
      <c r="K480" s="131"/>
      <c r="L480" s="131"/>
      <c r="M480" s="131"/>
      <c r="N480" s="131"/>
      <c r="O480" s="131"/>
      <c r="P480" s="131"/>
      <c r="Q480" s="131"/>
      <c r="R480" s="149"/>
      <c r="S480" s="149"/>
      <c r="T480" s="149"/>
      <c r="U480" s="149"/>
      <c r="V480" s="149"/>
      <c r="W480" s="149"/>
      <c r="X480" s="149"/>
      <c r="Y480" s="149"/>
      <c r="Z480" s="149"/>
      <c r="AA480" s="149"/>
      <c r="AB480" s="149"/>
      <c r="AC480" s="149"/>
      <c r="AD480" s="149"/>
    </row>
    <row r="481" spans="1:30" x14ac:dyDescent="0.2">
      <c r="A481" s="155" t="s">
        <v>385</v>
      </c>
      <c r="B481" s="244" t="s">
        <v>104</v>
      </c>
      <c r="C481" s="243" t="s">
        <v>377</v>
      </c>
      <c r="D481" s="243" t="s">
        <v>280</v>
      </c>
      <c r="E481" s="242">
        <v>1</v>
      </c>
      <c r="F481" s="157" t="s">
        <v>741</v>
      </c>
      <c r="G481" s="241"/>
      <c r="H481" s="241">
        <v>364.17</v>
      </c>
      <c r="I481" s="234">
        <f t="shared" si="9"/>
        <v>364.17</v>
      </c>
      <c r="J481" s="131"/>
      <c r="K481" s="131"/>
      <c r="L481" s="131"/>
      <c r="M481" s="131"/>
      <c r="N481" s="131"/>
      <c r="O481" s="131"/>
      <c r="P481" s="131"/>
      <c r="Q481" s="131"/>
      <c r="R481" s="149"/>
      <c r="S481" s="149"/>
      <c r="T481" s="149"/>
      <c r="U481" s="149"/>
      <c r="V481" s="149"/>
      <c r="W481" s="149"/>
      <c r="X481" s="149"/>
      <c r="Y481" s="149"/>
      <c r="Z481" s="149"/>
      <c r="AA481" s="149"/>
      <c r="AB481" s="149"/>
      <c r="AC481" s="149"/>
      <c r="AD481" s="149"/>
    </row>
    <row r="482" spans="1:30" x14ac:dyDescent="0.2">
      <c r="A482" s="155" t="s">
        <v>385</v>
      </c>
      <c r="B482" s="244" t="s">
        <v>104</v>
      </c>
      <c r="C482" s="243" t="s">
        <v>377</v>
      </c>
      <c r="D482" s="243" t="s">
        <v>280</v>
      </c>
      <c r="E482" s="242">
        <v>1</v>
      </c>
      <c r="F482" s="157" t="s">
        <v>1077</v>
      </c>
      <c r="G482" s="241"/>
      <c r="H482" s="241">
        <v>364.17</v>
      </c>
      <c r="I482" s="234">
        <f t="shared" si="9"/>
        <v>364.17</v>
      </c>
      <c r="J482" s="131"/>
      <c r="K482" s="131"/>
      <c r="L482" s="131"/>
      <c r="M482" s="131"/>
      <c r="N482" s="131"/>
      <c r="O482" s="131"/>
      <c r="P482" s="131"/>
      <c r="Q482" s="131"/>
      <c r="R482" s="149"/>
      <c r="S482" s="149"/>
      <c r="T482" s="149"/>
      <c r="U482" s="149"/>
      <c r="V482" s="149"/>
      <c r="W482" s="149"/>
      <c r="X482" s="149"/>
      <c r="Y482" s="149"/>
      <c r="Z482" s="149"/>
      <c r="AA482" s="149"/>
      <c r="AB482" s="149"/>
      <c r="AC482" s="149"/>
      <c r="AD482" s="149"/>
    </row>
    <row r="483" spans="1:30" x14ac:dyDescent="0.2">
      <c r="A483" s="155" t="s">
        <v>383</v>
      </c>
      <c r="B483" s="244" t="s">
        <v>388</v>
      </c>
      <c r="C483" s="243" t="s">
        <v>284</v>
      </c>
      <c r="D483" s="243" t="s">
        <v>280</v>
      </c>
      <c r="E483" s="242">
        <v>1</v>
      </c>
      <c r="F483" s="157" t="s">
        <v>751</v>
      </c>
      <c r="G483" s="241"/>
      <c r="H483" s="241">
        <v>849.76</v>
      </c>
      <c r="I483" s="234">
        <f t="shared" si="9"/>
        <v>849.76</v>
      </c>
      <c r="J483" s="131"/>
      <c r="K483" s="131"/>
      <c r="L483" s="131"/>
      <c r="M483" s="131"/>
      <c r="N483" s="131"/>
      <c r="O483" s="131"/>
      <c r="P483" s="131"/>
      <c r="Q483" s="131"/>
      <c r="R483" s="149"/>
      <c r="S483" s="149"/>
      <c r="T483" s="149"/>
      <c r="U483" s="149"/>
      <c r="V483" s="149"/>
      <c r="W483" s="149"/>
      <c r="X483" s="149"/>
      <c r="Y483" s="149"/>
      <c r="Z483" s="149"/>
      <c r="AA483" s="149"/>
      <c r="AB483" s="149"/>
      <c r="AC483" s="149"/>
      <c r="AD483" s="149"/>
    </row>
    <row r="484" spans="1:30" x14ac:dyDescent="0.2">
      <c r="A484" s="155" t="s">
        <v>743</v>
      </c>
      <c r="B484" s="244" t="s">
        <v>94</v>
      </c>
      <c r="C484" s="243" t="s">
        <v>284</v>
      </c>
      <c r="D484" s="243" t="s">
        <v>280</v>
      </c>
      <c r="E484" s="242">
        <v>1</v>
      </c>
      <c r="F484" s="158" t="s">
        <v>752</v>
      </c>
      <c r="G484" s="241"/>
      <c r="H484" s="241">
        <v>1392.8</v>
      </c>
      <c r="I484" s="234">
        <f t="shared" si="9"/>
        <v>1392.8</v>
      </c>
      <c r="J484" s="131"/>
      <c r="K484" s="131"/>
      <c r="L484" s="131"/>
      <c r="M484" s="131"/>
      <c r="N484" s="131"/>
      <c r="O484" s="131"/>
      <c r="P484" s="131"/>
      <c r="Q484" s="131"/>
      <c r="R484" s="149"/>
      <c r="S484" s="149"/>
      <c r="T484" s="149"/>
      <c r="U484" s="149"/>
      <c r="V484" s="149"/>
      <c r="W484" s="149"/>
      <c r="X484" s="149"/>
      <c r="Y484" s="149"/>
      <c r="Z484" s="149"/>
      <c r="AA484" s="149"/>
      <c r="AB484" s="149"/>
      <c r="AC484" s="149"/>
      <c r="AD484" s="149"/>
    </row>
    <row r="485" spans="1:30" x14ac:dyDescent="0.2">
      <c r="A485" s="155" t="s">
        <v>383</v>
      </c>
      <c r="B485" s="244" t="s">
        <v>388</v>
      </c>
      <c r="C485" s="243" t="s">
        <v>284</v>
      </c>
      <c r="D485" s="243" t="s">
        <v>280</v>
      </c>
      <c r="E485" s="242">
        <v>1</v>
      </c>
      <c r="F485" s="157" t="s">
        <v>753</v>
      </c>
      <c r="G485" s="241"/>
      <c r="H485" s="241">
        <v>849.76</v>
      </c>
      <c r="I485" s="234">
        <f t="shared" si="9"/>
        <v>849.76</v>
      </c>
      <c r="J485" s="131"/>
      <c r="K485" s="131"/>
      <c r="L485" s="131"/>
      <c r="M485" s="131"/>
      <c r="N485" s="131"/>
      <c r="O485" s="131"/>
      <c r="P485" s="131"/>
      <c r="Q485" s="131"/>
      <c r="R485" s="149"/>
      <c r="S485" s="149"/>
      <c r="T485" s="149"/>
      <c r="U485" s="149"/>
      <c r="V485" s="149"/>
      <c r="W485" s="149"/>
      <c r="X485" s="149"/>
      <c r="Y485" s="149"/>
      <c r="Z485" s="149"/>
      <c r="AA485" s="149"/>
      <c r="AB485" s="149"/>
      <c r="AC485" s="149"/>
      <c r="AD485" s="149"/>
    </row>
    <row r="486" spans="1:30" x14ac:dyDescent="0.2">
      <c r="A486" s="155" t="s">
        <v>744</v>
      </c>
      <c r="B486" s="244" t="s">
        <v>94</v>
      </c>
      <c r="C486" s="243" t="s">
        <v>284</v>
      </c>
      <c r="D486" s="243" t="s">
        <v>280</v>
      </c>
      <c r="E486" s="242">
        <v>1</v>
      </c>
      <c r="F486" s="151" t="s">
        <v>1064</v>
      </c>
      <c r="G486" s="241"/>
      <c r="H486" s="241">
        <v>1392.8</v>
      </c>
      <c r="I486" s="234">
        <f t="shared" si="9"/>
        <v>1392.8</v>
      </c>
      <c r="J486" s="131"/>
      <c r="K486" s="131"/>
      <c r="L486" s="131"/>
      <c r="M486" s="131"/>
      <c r="N486" s="131"/>
      <c r="O486" s="131"/>
      <c r="P486" s="131"/>
      <c r="Q486" s="131"/>
      <c r="R486" s="149"/>
      <c r="S486" s="149"/>
      <c r="T486" s="149"/>
      <c r="U486" s="149"/>
      <c r="V486" s="149"/>
      <c r="W486" s="149"/>
      <c r="X486" s="149"/>
      <c r="Y486" s="149"/>
      <c r="Z486" s="149"/>
      <c r="AA486" s="149"/>
      <c r="AB486" s="149"/>
      <c r="AC486" s="149"/>
      <c r="AD486" s="149"/>
    </row>
    <row r="487" spans="1:30" x14ac:dyDescent="0.2">
      <c r="A487" s="155" t="s">
        <v>383</v>
      </c>
      <c r="B487" s="244" t="s">
        <v>388</v>
      </c>
      <c r="C487" s="243" t="s">
        <v>284</v>
      </c>
      <c r="D487" s="243" t="s">
        <v>280</v>
      </c>
      <c r="E487" s="242">
        <v>1</v>
      </c>
      <c r="F487" s="157" t="s">
        <v>940</v>
      </c>
      <c r="G487" s="241"/>
      <c r="H487" s="241">
        <v>849.76</v>
      </c>
      <c r="I487" s="234">
        <f t="shared" si="9"/>
        <v>849.76</v>
      </c>
      <c r="J487" s="131"/>
      <c r="K487" s="131"/>
      <c r="L487" s="131"/>
      <c r="M487" s="131"/>
      <c r="N487" s="131"/>
      <c r="O487" s="131"/>
      <c r="P487" s="131"/>
      <c r="Q487" s="131"/>
      <c r="R487" s="149"/>
      <c r="S487" s="149"/>
      <c r="T487" s="149"/>
      <c r="U487" s="149"/>
      <c r="V487" s="149"/>
      <c r="W487" s="149"/>
      <c r="X487" s="149"/>
      <c r="Y487" s="149"/>
      <c r="Z487" s="149"/>
      <c r="AA487" s="149"/>
      <c r="AB487" s="149"/>
      <c r="AC487" s="149"/>
      <c r="AD487" s="149"/>
    </row>
    <row r="488" spans="1:30" x14ac:dyDescent="0.2">
      <c r="A488" s="155" t="s">
        <v>384</v>
      </c>
      <c r="B488" s="244" t="s">
        <v>98</v>
      </c>
      <c r="C488" s="243" t="s">
        <v>284</v>
      </c>
      <c r="D488" s="243" t="s">
        <v>280</v>
      </c>
      <c r="E488" s="242">
        <v>1</v>
      </c>
      <c r="F488" s="182" t="s">
        <v>1001</v>
      </c>
      <c r="G488" s="241"/>
      <c r="H488" s="241">
        <v>566.5</v>
      </c>
      <c r="I488" s="234">
        <f t="shared" si="9"/>
        <v>566.5</v>
      </c>
      <c r="J488" s="131"/>
      <c r="K488" s="131"/>
      <c r="L488" s="131"/>
      <c r="M488" s="131"/>
      <c r="N488" s="131"/>
      <c r="O488" s="131"/>
      <c r="P488" s="131"/>
      <c r="Q488" s="131"/>
      <c r="R488" s="149"/>
      <c r="S488" s="149"/>
      <c r="T488" s="149"/>
      <c r="U488" s="149"/>
      <c r="V488" s="149"/>
      <c r="W488" s="149"/>
      <c r="X488" s="149"/>
      <c r="Y488" s="149"/>
      <c r="Z488" s="149"/>
      <c r="AA488" s="149"/>
      <c r="AB488" s="149"/>
      <c r="AC488" s="149"/>
      <c r="AD488" s="149"/>
    </row>
    <row r="489" spans="1:30" x14ac:dyDescent="0.2">
      <c r="A489" s="155" t="s">
        <v>384</v>
      </c>
      <c r="B489" s="244" t="s">
        <v>98</v>
      </c>
      <c r="C489" s="243" t="s">
        <v>284</v>
      </c>
      <c r="D489" s="243" t="s">
        <v>280</v>
      </c>
      <c r="E489" s="242">
        <v>1</v>
      </c>
      <c r="F489" s="156" t="s">
        <v>756</v>
      </c>
      <c r="G489" s="241"/>
      <c r="H489" s="241">
        <v>566.5</v>
      </c>
      <c r="I489" s="234">
        <f t="shared" si="9"/>
        <v>566.5</v>
      </c>
      <c r="J489" s="131"/>
      <c r="K489" s="131"/>
      <c r="L489" s="131"/>
      <c r="M489" s="131"/>
      <c r="N489" s="131"/>
      <c r="O489" s="131"/>
      <c r="P489" s="131"/>
      <c r="Q489" s="131"/>
      <c r="R489" s="149"/>
      <c r="S489" s="149"/>
      <c r="T489" s="149"/>
      <c r="U489" s="149"/>
      <c r="V489" s="149"/>
      <c r="W489" s="149"/>
      <c r="X489" s="149"/>
      <c r="Y489" s="149"/>
      <c r="Z489" s="149"/>
      <c r="AA489" s="149"/>
      <c r="AB489" s="149"/>
      <c r="AC489" s="149"/>
      <c r="AD489" s="149"/>
    </row>
    <row r="490" spans="1:30" x14ac:dyDescent="0.2">
      <c r="A490" s="155" t="s">
        <v>384</v>
      </c>
      <c r="B490" s="244" t="s">
        <v>98</v>
      </c>
      <c r="C490" s="243" t="s">
        <v>284</v>
      </c>
      <c r="D490" s="243" t="s">
        <v>368</v>
      </c>
      <c r="E490" s="242">
        <v>1</v>
      </c>
      <c r="F490" s="157" t="s">
        <v>357</v>
      </c>
      <c r="G490" s="241"/>
      <c r="H490" s="241">
        <v>566.5</v>
      </c>
      <c r="I490" s="234">
        <f t="shared" si="9"/>
        <v>566.5</v>
      </c>
      <c r="J490" s="131"/>
      <c r="K490" s="131"/>
      <c r="L490" s="131"/>
      <c r="M490" s="131"/>
      <c r="N490" s="131"/>
      <c r="O490" s="131"/>
      <c r="P490" s="131"/>
      <c r="Q490" s="131"/>
      <c r="R490" s="149"/>
      <c r="S490" s="149"/>
      <c r="T490" s="149"/>
      <c r="U490" s="149"/>
      <c r="V490" s="149"/>
      <c r="W490" s="149"/>
      <c r="X490" s="149"/>
      <c r="Y490" s="149"/>
      <c r="Z490" s="149"/>
      <c r="AA490" s="149"/>
      <c r="AB490" s="149"/>
      <c r="AC490" s="149"/>
      <c r="AD490" s="149"/>
    </row>
    <row r="491" spans="1:30" x14ac:dyDescent="0.2">
      <c r="A491" s="155" t="s">
        <v>384</v>
      </c>
      <c r="B491" s="244" t="s">
        <v>98</v>
      </c>
      <c r="C491" s="243" t="s">
        <v>284</v>
      </c>
      <c r="D491" s="243" t="s">
        <v>280</v>
      </c>
      <c r="E491" s="242">
        <v>1</v>
      </c>
      <c r="F491" s="157" t="s">
        <v>758</v>
      </c>
      <c r="G491" s="241"/>
      <c r="H491" s="241">
        <v>566.5</v>
      </c>
      <c r="I491" s="234">
        <f t="shared" si="9"/>
        <v>566.5</v>
      </c>
      <c r="J491" s="131"/>
      <c r="K491" s="131"/>
      <c r="L491" s="131"/>
      <c r="M491" s="131"/>
      <c r="N491" s="131"/>
      <c r="O491" s="131"/>
      <c r="P491" s="131"/>
      <c r="Q491" s="131"/>
      <c r="R491" s="149"/>
      <c r="S491" s="149"/>
      <c r="T491" s="149"/>
      <c r="U491" s="149"/>
      <c r="V491" s="149"/>
      <c r="W491" s="149"/>
      <c r="X491" s="149"/>
      <c r="Y491" s="149"/>
      <c r="Z491" s="149"/>
      <c r="AA491" s="149"/>
      <c r="AB491" s="149"/>
      <c r="AC491" s="149"/>
      <c r="AD491" s="149"/>
    </row>
    <row r="492" spans="1:30" x14ac:dyDescent="0.2">
      <c r="A492" s="155" t="s">
        <v>384</v>
      </c>
      <c r="B492" s="244" t="s">
        <v>98</v>
      </c>
      <c r="C492" s="243" t="s">
        <v>284</v>
      </c>
      <c r="D492" s="243" t="s">
        <v>280</v>
      </c>
      <c r="E492" s="242">
        <v>1</v>
      </c>
      <c r="F492" s="157" t="s">
        <v>1023</v>
      </c>
      <c r="G492" s="241"/>
      <c r="H492" s="241">
        <v>566.5</v>
      </c>
      <c r="I492" s="234">
        <f t="shared" si="9"/>
        <v>566.5</v>
      </c>
      <c r="J492" s="131"/>
      <c r="K492" s="131"/>
      <c r="L492" s="131"/>
      <c r="M492" s="131"/>
      <c r="N492" s="131"/>
      <c r="O492" s="131"/>
      <c r="P492" s="131"/>
      <c r="Q492" s="131"/>
      <c r="R492" s="149"/>
      <c r="S492" s="149"/>
      <c r="T492" s="149"/>
      <c r="U492" s="149"/>
      <c r="V492" s="149"/>
      <c r="W492" s="149"/>
      <c r="X492" s="149"/>
      <c r="Y492" s="149"/>
      <c r="Z492" s="149"/>
      <c r="AA492" s="149"/>
      <c r="AB492" s="149"/>
      <c r="AC492" s="149"/>
      <c r="AD492" s="149"/>
    </row>
    <row r="493" spans="1:30" x14ac:dyDescent="0.2">
      <c r="A493" s="155" t="s">
        <v>384</v>
      </c>
      <c r="B493" s="244" t="s">
        <v>98</v>
      </c>
      <c r="C493" s="243" t="s">
        <v>284</v>
      </c>
      <c r="D493" s="243" t="s">
        <v>280</v>
      </c>
      <c r="E493" s="242">
        <v>1</v>
      </c>
      <c r="F493" s="157" t="s">
        <v>759</v>
      </c>
      <c r="G493" s="241"/>
      <c r="H493" s="241">
        <v>566.5</v>
      </c>
      <c r="I493" s="234">
        <f t="shared" si="9"/>
        <v>566.5</v>
      </c>
      <c r="J493" s="131"/>
      <c r="K493" s="131"/>
      <c r="L493" s="131"/>
      <c r="M493" s="131"/>
      <c r="N493" s="131"/>
      <c r="O493" s="131"/>
      <c r="P493" s="131"/>
      <c r="Q493" s="131"/>
      <c r="R493" s="149"/>
      <c r="S493" s="149"/>
      <c r="T493" s="149"/>
      <c r="U493" s="149"/>
      <c r="V493" s="149"/>
      <c r="W493" s="149"/>
      <c r="X493" s="149"/>
      <c r="Y493" s="149"/>
      <c r="Z493" s="149"/>
      <c r="AA493" s="149"/>
      <c r="AB493" s="149"/>
      <c r="AC493" s="149"/>
      <c r="AD493" s="149"/>
    </row>
    <row r="494" spans="1:30" x14ac:dyDescent="0.2">
      <c r="A494" s="155" t="s">
        <v>384</v>
      </c>
      <c r="B494" s="244" t="s">
        <v>98</v>
      </c>
      <c r="C494" s="243" t="s">
        <v>284</v>
      </c>
      <c r="D494" s="243" t="s">
        <v>280</v>
      </c>
      <c r="E494" s="242">
        <v>1</v>
      </c>
      <c r="F494" s="156" t="s">
        <v>760</v>
      </c>
      <c r="G494" s="241"/>
      <c r="H494" s="241">
        <v>566.5</v>
      </c>
      <c r="I494" s="234">
        <f t="shared" si="9"/>
        <v>566.5</v>
      </c>
      <c r="J494" s="131"/>
      <c r="K494" s="131"/>
      <c r="L494" s="131"/>
      <c r="M494" s="131"/>
      <c r="N494" s="131"/>
      <c r="O494" s="131"/>
      <c r="P494" s="131"/>
      <c r="Q494" s="131"/>
      <c r="R494" s="149"/>
      <c r="S494" s="149"/>
      <c r="T494" s="149"/>
      <c r="U494" s="149"/>
      <c r="V494" s="149"/>
      <c r="W494" s="149"/>
      <c r="X494" s="149"/>
      <c r="Y494" s="149"/>
      <c r="Z494" s="149"/>
      <c r="AA494" s="149"/>
      <c r="AB494" s="149"/>
      <c r="AC494" s="149"/>
      <c r="AD494" s="149"/>
    </row>
    <row r="495" spans="1:30" x14ac:dyDescent="0.2">
      <c r="A495" s="155" t="s">
        <v>745</v>
      </c>
      <c r="B495" s="244" t="s">
        <v>94</v>
      </c>
      <c r="C495" s="243" t="s">
        <v>284</v>
      </c>
      <c r="D495" s="243" t="s">
        <v>280</v>
      </c>
      <c r="E495" s="242">
        <v>1</v>
      </c>
      <c r="F495" s="158" t="s">
        <v>981</v>
      </c>
      <c r="G495" s="241"/>
      <c r="H495" s="241">
        <v>1392.8</v>
      </c>
      <c r="I495" s="234">
        <f t="shared" si="9"/>
        <v>1392.8</v>
      </c>
      <c r="J495" s="131"/>
      <c r="K495" s="131"/>
      <c r="L495" s="131"/>
      <c r="M495" s="131"/>
      <c r="N495" s="131"/>
      <c r="O495" s="131"/>
      <c r="P495" s="131"/>
      <c r="Q495" s="131"/>
      <c r="R495" s="149"/>
      <c r="S495" s="149"/>
      <c r="T495" s="149"/>
      <c r="U495" s="149"/>
      <c r="V495" s="149"/>
      <c r="W495" s="149"/>
      <c r="X495" s="149"/>
      <c r="Y495" s="149"/>
      <c r="Z495" s="149"/>
      <c r="AA495" s="149"/>
      <c r="AB495" s="149"/>
      <c r="AC495" s="149"/>
      <c r="AD495" s="149"/>
    </row>
    <row r="496" spans="1:30" x14ac:dyDescent="0.2">
      <c r="A496" s="155" t="s">
        <v>383</v>
      </c>
      <c r="B496" s="244" t="s">
        <v>388</v>
      </c>
      <c r="C496" s="243" t="s">
        <v>284</v>
      </c>
      <c r="D496" s="243" t="s">
        <v>280</v>
      </c>
      <c r="E496" s="242">
        <v>1</v>
      </c>
      <c r="F496" s="151" t="s">
        <v>935</v>
      </c>
      <c r="G496" s="241"/>
      <c r="H496" s="241">
        <v>849.76</v>
      </c>
      <c r="I496" s="234">
        <f t="shared" si="9"/>
        <v>849.76</v>
      </c>
      <c r="J496" s="131"/>
      <c r="K496" s="131"/>
      <c r="L496" s="131"/>
      <c r="M496" s="131"/>
      <c r="N496" s="131"/>
      <c r="O496" s="131"/>
      <c r="P496" s="131"/>
      <c r="Q496" s="131"/>
      <c r="R496" s="149"/>
      <c r="S496" s="149"/>
      <c r="T496" s="149"/>
      <c r="U496" s="149"/>
      <c r="V496" s="149"/>
      <c r="W496" s="149"/>
      <c r="X496" s="149"/>
      <c r="Y496" s="149"/>
      <c r="Z496" s="149"/>
      <c r="AA496" s="149"/>
      <c r="AB496" s="149"/>
      <c r="AC496" s="149"/>
      <c r="AD496" s="149"/>
    </row>
    <row r="497" spans="1:30" x14ac:dyDescent="0.2">
      <c r="A497" s="155" t="s">
        <v>384</v>
      </c>
      <c r="B497" s="244" t="s">
        <v>98</v>
      </c>
      <c r="C497" s="243" t="s">
        <v>284</v>
      </c>
      <c r="D497" s="243" t="s">
        <v>280</v>
      </c>
      <c r="E497" s="242">
        <v>1</v>
      </c>
      <c r="F497" s="158" t="s">
        <v>1063</v>
      </c>
      <c r="G497" s="241"/>
      <c r="H497" s="241">
        <v>566.5</v>
      </c>
      <c r="I497" s="234">
        <f t="shared" si="9"/>
        <v>566.5</v>
      </c>
      <c r="J497" s="131"/>
      <c r="K497" s="131"/>
      <c r="L497" s="131"/>
      <c r="M497" s="131"/>
      <c r="N497" s="131"/>
      <c r="O497" s="131"/>
      <c r="P497" s="131"/>
      <c r="Q497" s="131"/>
      <c r="R497" s="149"/>
      <c r="S497" s="149"/>
      <c r="T497" s="149"/>
      <c r="U497" s="149"/>
      <c r="V497" s="149"/>
      <c r="W497" s="149"/>
      <c r="X497" s="149"/>
      <c r="Y497" s="149"/>
      <c r="Z497" s="149"/>
      <c r="AA497" s="149"/>
      <c r="AB497" s="149"/>
      <c r="AC497" s="149"/>
      <c r="AD497" s="149"/>
    </row>
    <row r="498" spans="1:30" x14ac:dyDescent="0.2">
      <c r="A498" s="155" t="s">
        <v>384</v>
      </c>
      <c r="B498" s="244" t="s">
        <v>98</v>
      </c>
      <c r="C498" s="243" t="s">
        <v>284</v>
      </c>
      <c r="D498" s="243" t="s">
        <v>280</v>
      </c>
      <c r="E498" s="242">
        <v>1</v>
      </c>
      <c r="F498" s="158" t="s">
        <v>762</v>
      </c>
      <c r="G498" s="241"/>
      <c r="H498" s="241">
        <v>566.5</v>
      </c>
      <c r="I498" s="234">
        <f t="shared" si="9"/>
        <v>566.5</v>
      </c>
      <c r="J498" s="131"/>
      <c r="K498" s="131"/>
      <c r="L498" s="131"/>
      <c r="M498" s="131"/>
      <c r="N498" s="131"/>
      <c r="O498" s="131"/>
      <c r="P498" s="131"/>
      <c r="Q498" s="131"/>
      <c r="R498" s="149"/>
      <c r="S498" s="149"/>
      <c r="T498" s="149"/>
      <c r="U498" s="149"/>
      <c r="V498" s="149"/>
      <c r="W498" s="149"/>
      <c r="X498" s="149"/>
      <c r="Y498" s="149"/>
      <c r="Z498" s="149"/>
      <c r="AA498" s="149"/>
      <c r="AB498" s="149"/>
      <c r="AC498" s="149"/>
      <c r="AD498" s="149"/>
    </row>
    <row r="499" spans="1:30" x14ac:dyDescent="0.2">
      <c r="A499" s="155" t="s">
        <v>746</v>
      </c>
      <c r="B499" s="244" t="s">
        <v>94</v>
      </c>
      <c r="C499" s="243" t="s">
        <v>284</v>
      </c>
      <c r="D499" s="243" t="s">
        <v>280</v>
      </c>
      <c r="E499" s="242">
        <v>1</v>
      </c>
      <c r="F499" s="157" t="s">
        <v>763</v>
      </c>
      <c r="G499" s="241"/>
      <c r="H499" s="241">
        <v>1392.8</v>
      </c>
      <c r="I499" s="234">
        <f t="shared" si="9"/>
        <v>1392.8</v>
      </c>
      <c r="J499" s="131"/>
      <c r="K499" s="131"/>
      <c r="L499" s="131"/>
      <c r="M499" s="131"/>
      <c r="N499" s="131"/>
      <c r="O499" s="131"/>
      <c r="P499" s="131"/>
      <c r="Q499" s="131"/>
      <c r="R499" s="149"/>
      <c r="S499" s="149"/>
      <c r="T499" s="149"/>
      <c r="U499" s="149"/>
      <c r="V499" s="149"/>
      <c r="W499" s="149"/>
      <c r="X499" s="149"/>
      <c r="Y499" s="149"/>
      <c r="Z499" s="149"/>
      <c r="AA499" s="149"/>
      <c r="AB499" s="149"/>
      <c r="AC499" s="149"/>
      <c r="AD499" s="149"/>
    </row>
    <row r="500" spans="1:30" x14ac:dyDescent="0.2">
      <c r="A500" s="155" t="s">
        <v>383</v>
      </c>
      <c r="B500" s="244" t="s">
        <v>388</v>
      </c>
      <c r="C500" s="243" t="s">
        <v>284</v>
      </c>
      <c r="D500" s="243" t="s">
        <v>280</v>
      </c>
      <c r="E500" s="242">
        <v>1</v>
      </c>
      <c r="F500" s="157" t="s">
        <v>764</v>
      </c>
      <c r="G500" s="241"/>
      <c r="H500" s="241">
        <v>849.76</v>
      </c>
      <c r="I500" s="234">
        <f t="shared" si="9"/>
        <v>849.76</v>
      </c>
      <c r="J500" s="131"/>
      <c r="K500" s="131"/>
      <c r="L500" s="131"/>
      <c r="M500" s="131"/>
      <c r="N500" s="131"/>
      <c r="O500" s="131"/>
      <c r="P500" s="131"/>
      <c r="Q500" s="131"/>
      <c r="R500" s="149"/>
      <c r="S500" s="149"/>
      <c r="T500" s="149"/>
      <c r="U500" s="149"/>
      <c r="V500" s="149"/>
      <c r="W500" s="149"/>
      <c r="X500" s="149"/>
      <c r="Y500" s="149"/>
      <c r="Z500" s="149"/>
      <c r="AA500" s="149"/>
      <c r="AB500" s="149"/>
      <c r="AC500" s="149"/>
      <c r="AD500" s="149"/>
    </row>
    <row r="501" spans="1:30" x14ac:dyDescent="0.2">
      <c r="A501" s="155" t="s">
        <v>384</v>
      </c>
      <c r="B501" s="244" t="s">
        <v>98</v>
      </c>
      <c r="C501" s="243" t="s">
        <v>284</v>
      </c>
      <c r="D501" s="243" t="s">
        <v>280</v>
      </c>
      <c r="E501" s="242">
        <v>1</v>
      </c>
      <c r="F501" s="156" t="s">
        <v>765</v>
      </c>
      <c r="G501" s="241"/>
      <c r="H501" s="241">
        <v>566.5</v>
      </c>
      <c r="I501" s="234">
        <f t="shared" si="9"/>
        <v>566.5</v>
      </c>
      <c r="J501" s="131"/>
      <c r="K501" s="131"/>
      <c r="L501" s="131"/>
      <c r="M501" s="131"/>
      <c r="N501" s="131"/>
      <c r="O501" s="131"/>
      <c r="P501" s="131"/>
      <c r="Q501" s="131"/>
      <c r="R501" s="149"/>
      <c r="S501" s="149"/>
      <c r="T501" s="149"/>
      <c r="U501" s="149"/>
      <c r="V501" s="149"/>
      <c r="W501" s="149"/>
      <c r="X501" s="149"/>
      <c r="Y501" s="149"/>
      <c r="Z501" s="149"/>
      <c r="AA501" s="149"/>
      <c r="AB501" s="149"/>
      <c r="AC501" s="149"/>
      <c r="AD501" s="149"/>
    </row>
    <row r="502" spans="1:30" x14ac:dyDescent="0.2">
      <c r="A502" s="155" t="s">
        <v>384</v>
      </c>
      <c r="B502" s="244" t="s">
        <v>98</v>
      </c>
      <c r="C502" s="243" t="s">
        <v>284</v>
      </c>
      <c r="D502" s="243" t="s">
        <v>280</v>
      </c>
      <c r="E502" s="242">
        <v>1</v>
      </c>
      <c r="F502" s="157" t="s">
        <v>766</v>
      </c>
      <c r="G502" s="241"/>
      <c r="H502" s="241">
        <v>566.5</v>
      </c>
      <c r="I502" s="234">
        <f t="shared" si="9"/>
        <v>566.5</v>
      </c>
      <c r="J502" s="131"/>
      <c r="K502" s="131"/>
      <c r="L502" s="131"/>
      <c r="M502" s="131"/>
      <c r="N502" s="131"/>
      <c r="O502" s="131"/>
      <c r="P502" s="131"/>
      <c r="Q502" s="131"/>
      <c r="R502" s="149"/>
      <c r="S502" s="149"/>
      <c r="T502" s="149"/>
      <c r="U502" s="149"/>
      <c r="V502" s="149"/>
      <c r="W502" s="149"/>
      <c r="X502" s="149"/>
      <c r="Y502" s="149"/>
      <c r="Z502" s="149"/>
      <c r="AA502" s="149"/>
      <c r="AB502" s="149"/>
      <c r="AC502" s="149"/>
      <c r="AD502" s="149"/>
    </row>
    <row r="503" spans="1:30" x14ac:dyDescent="0.2">
      <c r="A503" s="155" t="s">
        <v>747</v>
      </c>
      <c r="B503" s="244" t="s">
        <v>94</v>
      </c>
      <c r="C503" s="243" t="s">
        <v>284</v>
      </c>
      <c r="D503" s="243" t="s">
        <v>280</v>
      </c>
      <c r="E503" s="242">
        <v>1</v>
      </c>
      <c r="F503" s="157" t="s">
        <v>980</v>
      </c>
      <c r="G503" s="241"/>
      <c r="H503" s="241">
        <v>1392.8</v>
      </c>
      <c r="I503" s="234">
        <f t="shared" si="9"/>
        <v>1392.8</v>
      </c>
      <c r="J503" s="131"/>
      <c r="K503" s="131"/>
      <c r="L503" s="131"/>
      <c r="M503" s="131"/>
      <c r="N503" s="131"/>
      <c r="O503" s="131"/>
      <c r="P503" s="131"/>
      <c r="Q503" s="131"/>
      <c r="R503" s="149"/>
      <c r="S503" s="149"/>
      <c r="T503" s="149"/>
      <c r="U503" s="149"/>
      <c r="V503" s="149"/>
      <c r="W503" s="149"/>
      <c r="X503" s="149"/>
      <c r="Y503" s="149"/>
      <c r="Z503" s="149"/>
      <c r="AA503" s="149"/>
      <c r="AB503" s="149"/>
      <c r="AC503" s="149"/>
      <c r="AD503" s="149"/>
    </row>
    <row r="504" spans="1:30" x14ac:dyDescent="0.2">
      <c r="A504" s="155" t="s">
        <v>383</v>
      </c>
      <c r="B504" s="244" t="s">
        <v>388</v>
      </c>
      <c r="C504" s="243" t="s">
        <v>284</v>
      </c>
      <c r="D504" s="243" t="s">
        <v>280</v>
      </c>
      <c r="E504" s="242">
        <v>1</v>
      </c>
      <c r="F504" s="168" t="s">
        <v>979</v>
      </c>
      <c r="G504" s="241"/>
      <c r="H504" s="241">
        <v>849.76</v>
      </c>
      <c r="I504" s="234">
        <f t="shared" si="9"/>
        <v>849.76</v>
      </c>
      <c r="J504" s="131"/>
      <c r="K504" s="131"/>
      <c r="L504" s="131"/>
      <c r="M504" s="131"/>
      <c r="N504" s="131"/>
      <c r="O504" s="131"/>
      <c r="P504" s="131"/>
      <c r="Q504" s="131"/>
      <c r="R504" s="149"/>
      <c r="S504" s="149"/>
      <c r="T504" s="149"/>
      <c r="U504" s="149"/>
      <c r="V504" s="149"/>
      <c r="W504" s="149"/>
      <c r="X504" s="149"/>
      <c r="Y504" s="149"/>
      <c r="Z504" s="149"/>
      <c r="AA504" s="149"/>
      <c r="AB504" s="149"/>
      <c r="AC504" s="149"/>
      <c r="AD504" s="149"/>
    </row>
    <row r="505" spans="1:30" x14ac:dyDescent="0.2">
      <c r="A505" s="155" t="s">
        <v>384</v>
      </c>
      <c r="B505" s="244" t="s">
        <v>98</v>
      </c>
      <c r="C505" s="243" t="s">
        <v>284</v>
      </c>
      <c r="D505" s="243" t="s">
        <v>280</v>
      </c>
      <c r="E505" s="242">
        <v>1</v>
      </c>
      <c r="F505" s="171" t="s">
        <v>769</v>
      </c>
      <c r="G505" s="241"/>
      <c r="H505" s="241">
        <v>566.5</v>
      </c>
      <c r="I505" s="234">
        <f t="shared" si="9"/>
        <v>566.5</v>
      </c>
      <c r="J505" s="131"/>
      <c r="K505" s="131"/>
      <c r="L505" s="131"/>
      <c r="M505" s="131"/>
      <c r="N505" s="131"/>
      <c r="O505" s="131"/>
      <c r="P505" s="131"/>
      <c r="Q505" s="131"/>
      <c r="R505" s="149"/>
      <c r="S505" s="149"/>
      <c r="T505" s="149"/>
      <c r="U505" s="149"/>
      <c r="V505" s="149"/>
      <c r="W505" s="149"/>
      <c r="X505" s="149"/>
      <c r="Y505" s="149"/>
      <c r="Z505" s="149"/>
      <c r="AA505" s="149"/>
      <c r="AB505" s="149"/>
      <c r="AC505" s="149"/>
      <c r="AD505" s="149"/>
    </row>
    <row r="506" spans="1:30" x14ac:dyDescent="0.2">
      <c r="A506" s="155" t="s">
        <v>384</v>
      </c>
      <c r="B506" s="244" t="s">
        <v>98</v>
      </c>
      <c r="C506" s="243" t="s">
        <v>284</v>
      </c>
      <c r="D506" s="243" t="s">
        <v>280</v>
      </c>
      <c r="E506" s="242">
        <v>1</v>
      </c>
      <c r="F506" s="171" t="s">
        <v>978</v>
      </c>
      <c r="G506" s="241"/>
      <c r="H506" s="241">
        <v>566.5</v>
      </c>
      <c r="I506" s="234">
        <f t="shared" si="9"/>
        <v>566.5</v>
      </c>
      <c r="J506" s="131"/>
      <c r="K506" s="131"/>
      <c r="L506" s="131"/>
      <c r="M506" s="131"/>
      <c r="N506" s="131"/>
      <c r="O506" s="131"/>
      <c r="P506" s="131"/>
      <c r="Q506" s="131"/>
      <c r="R506" s="149"/>
      <c r="S506" s="149"/>
      <c r="T506" s="149"/>
      <c r="U506" s="149"/>
      <c r="V506" s="149"/>
      <c r="W506" s="149"/>
      <c r="X506" s="149"/>
      <c r="Y506" s="149"/>
      <c r="Z506" s="149"/>
      <c r="AA506" s="149"/>
      <c r="AB506" s="149"/>
      <c r="AC506" s="149"/>
      <c r="AD506" s="149"/>
    </row>
    <row r="507" spans="1:30" x14ac:dyDescent="0.2">
      <c r="A507" s="155" t="s">
        <v>383</v>
      </c>
      <c r="B507" s="244" t="s">
        <v>388</v>
      </c>
      <c r="C507" s="243" t="s">
        <v>295</v>
      </c>
      <c r="D507" s="243" t="s">
        <v>280</v>
      </c>
      <c r="E507" s="242">
        <v>1</v>
      </c>
      <c r="F507" s="157" t="s">
        <v>771</v>
      </c>
      <c r="G507" s="241"/>
      <c r="H507" s="241">
        <v>849.76</v>
      </c>
      <c r="I507" s="234">
        <f t="shared" si="9"/>
        <v>849.76</v>
      </c>
      <c r="J507" s="131"/>
      <c r="K507" s="131"/>
      <c r="L507" s="131"/>
      <c r="M507" s="131"/>
      <c r="N507" s="131"/>
      <c r="O507" s="131"/>
      <c r="P507" s="131"/>
      <c r="Q507" s="131"/>
      <c r="R507" s="149"/>
      <c r="S507" s="149"/>
      <c r="T507" s="149"/>
      <c r="U507" s="149"/>
      <c r="V507" s="149"/>
      <c r="W507" s="149"/>
      <c r="X507" s="149"/>
      <c r="Y507" s="149"/>
      <c r="Z507" s="149"/>
      <c r="AA507" s="149"/>
      <c r="AB507" s="149"/>
      <c r="AC507" s="149"/>
      <c r="AD507" s="149"/>
    </row>
    <row r="508" spans="1:30" x14ac:dyDescent="0.2">
      <c r="A508" s="155" t="s">
        <v>383</v>
      </c>
      <c r="B508" s="244" t="s">
        <v>388</v>
      </c>
      <c r="C508" s="243" t="s">
        <v>295</v>
      </c>
      <c r="D508" s="243" t="s">
        <v>280</v>
      </c>
      <c r="E508" s="242">
        <v>1</v>
      </c>
      <c r="F508" s="157" t="s">
        <v>1076</v>
      </c>
      <c r="G508" s="241"/>
      <c r="H508" s="241">
        <v>849.76</v>
      </c>
      <c r="I508" s="234">
        <f t="shared" si="9"/>
        <v>849.76</v>
      </c>
      <c r="J508" s="131"/>
      <c r="K508" s="131"/>
      <c r="L508" s="131"/>
      <c r="M508" s="131"/>
      <c r="N508" s="131"/>
      <c r="O508" s="131"/>
      <c r="P508" s="131"/>
      <c r="Q508" s="131"/>
      <c r="R508" s="149"/>
      <c r="S508" s="149"/>
      <c r="T508" s="149"/>
      <c r="U508" s="149"/>
      <c r="V508" s="149"/>
      <c r="W508" s="149"/>
      <c r="X508" s="149"/>
      <c r="Y508" s="149"/>
      <c r="Z508" s="149"/>
      <c r="AA508" s="149"/>
      <c r="AB508" s="149"/>
      <c r="AC508" s="149"/>
      <c r="AD508" s="149"/>
    </row>
    <row r="509" spans="1:30" x14ac:dyDescent="0.2">
      <c r="A509" s="165" t="s">
        <v>383</v>
      </c>
      <c r="B509" s="244" t="s">
        <v>388</v>
      </c>
      <c r="C509" s="243" t="s">
        <v>295</v>
      </c>
      <c r="D509" s="243" t="s">
        <v>280</v>
      </c>
      <c r="E509" s="242">
        <v>1</v>
      </c>
      <c r="F509" s="151" t="s">
        <v>773</v>
      </c>
      <c r="G509" s="241"/>
      <c r="H509" s="241">
        <v>849.76</v>
      </c>
      <c r="I509" s="234">
        <f t="shared" si="9"/>
        <v>849.76</v>
      </c>
      <c r="J509" s="131"/>
      <c r="K509" s="131"/>
      <c r="L509" s="131"/>
      <c r="M509" s="131"/>
      <c r="N509" s="131"/>
      <c r="O509" s="131"/>
      <c r="P509" s="131"/>
      <c r="Q509" s="131"/>
      <c r="R509" s="149"/>
      <c r="S509" s="149"/>
      <c r="T509" s="149"/>
      <c r="U509" s="149"/>
      <c r="V509" s="149"/>
      <c r="W509" s="149"/>
      <c r="X509" s="149"/>
      <c r="Y509" s="149"/>
      <c r="Z509" s="149"/>
      <c r="AA509" s="149"/>
      <c r="AB509" s="149"/>
      <c r="AC509" s="149"/>
      <c r="AD509" s="149"/>
    </row>
    <row r="510" spans="1:30" x14ac:dyDescent="0.2">
      <c r="A510" s="155" t="s">
        <v>748</v>
      </c>
      <c r="B510" s="244" t="s">
        <v>94</v>
      </c>
      <c r="C510" s="243" t="s">
        <v>295</v>
      </c>
      <c r="D510" s="243" t="s">
        <v>280</v>
      </c>
      <c r="E510" s="242">
        <v>1</v>
      </c>
      <c r="F510" s="158" t="s">
        <v>774</v>
      </c>
      <c r="G510" s="241"/>
      <c r="H510" s="241">
        <v>1392.8</v>
      </c>
      <c r="I510" s="234">
        <f t="shared" si="9"/>
        <v>1392.8</v>
      </c>
      <c r="J510" s="131"/>
      <c r="K510" s="131"/>
      <c r="L510" s="131"/>
      <c r="M510" s="131"/>
      <c r="N510" s="131"/>
      <c r="O510" s="131"/>
      <c r="P510" s="131"/>
      <c r="Q510" s="131"/>
      <c r="R510" s="149"/>
      <c r="S510" s="149"/>
      <c r="T510" s="149"/>
      <c r="U510" s="149"/>
      <c r="V510" s="149"/>
      <c r="W510" s="149"/>
      <c r="X510" s="149"/>
      <c r="Y510" s="149"/>
      <c r="Z510" s="149"/>
      <c r="AA510" s="149"/>
      <c r="AB510" s="149"/>
      <c r="AC510" s="149"/>
      <c r="AD510" s="149"/>
    </row>
    <row r="511" spans="1:30" x14ac:dyDescent="0.2">
      <c r="A511" s="155" t="s">
        <v>749</v>
      </c>
      <c r="B511" s="244" t="s">
        <v>94</v>
      </c>
      <c r="C511" s="243" t="s">
        <v>295</v>
      </c>
      <c r="D511" s="243" t="s">
        <v>280</v>
      </c>
      <c r="E511" s="242">
        <v>1</v>
      </c>
      <c r="F511" s="157" t="s">
        <v>775</v>
      </c>
      <c r="G511" s="241"/>
      <c r="H511" s="241">
        <v>1392.8</v>
      </c>
      <c r="I511" s="234">
        <f t="shared" si="9"/>
        <v>1392.8</v>
      </c>
      <c r="J511" s="131"/>
      <c r="K511" s="131"/>
      <c r="L511" s="131"/>
      <c r="M511" s="131"/>
      <c r="N511" s="131"/>
      <c r="O511" s="131"/>
      <c r="P511" s="131"/>
      <c r="Q511" s="131"/>
      <c r="R511" s="149"/>
      <c r="S511" s="149"/>
      <c r="T511" s="149"/>
      <c r="U511" s="149"/>
      <c r="V511" s="149"/>
      <c r="W511" s="149"/>
      <c r="X511" s="149"/>
      <c r="Y511" s="149"/>
      <c r="Z511" s="149"/>
      <c r="AA511" s="149"/>
      <c r="AB511" s="149"/>
      <c r="AC511" s="149"/>
      <c r="AD511" s="149"/>
    </row>
    <row r="512" spans="1:30" x14ac:dyDescent="0.2">
      <c r="A512" s="155" t="s">
        <v>750</v>
      </c>
      <c r="B512" s="244" t="s">
        <v>94</v>
      </c>
      <c r="C512" s="243" t="s">
        <v>295</v>
      </c>
      <c r="D512" s="243" t="s">
        <v>280</v>
      </c>
      <c r="E512" s="242">
        <v>1</v>
      </c>
      <c r="F512" s="157" t="s">
        <v>991</v>
      </c>
      <c r="G512" s="241"/>
      <c r="H512" s="241">
        <v>1392.8</v>
      </c>
      <c r="I512" s="234">
        <f t="shared" si="9"/>
        <v>1392.8</v>
      </c>
      <c r="J512" s="131"/>
      <c r="K512" s="131"/>
      <c r="L512" s="131"/>
      <c r="M512" s="131"/>
      <c r="N512" s="131"/>
      <c r="O512" s="131"/>
      <c r="P512" s="131"/>
      <c r="Q512" s="131"/>
      <c r="R512" s="149"/>
      <c r="S512" s="149"/>
      <c r="T512" s="149"/>
      <c r="U512" s="149"/>
      <c r="V512" s="149"/>
      <c r="W512" s="149"/>
      <c r="X512" s="149"/>
      <c r="Y512" s="149"/>
      <c r="Z512" s="149"/>
      <c r="AA512" s="149"/>
      <c r="AB512" s="149"/>
      <c r="AC512" s="149"/>
      <c r="AD512" s="149"/>
    </row>
    <row r="513" spans="1:30" x14ac:dyDescent="0.2">
      <c r="A513" s="155" t="s">
        <v>749</v>
      </c>
      <c r="B513" s="244" t="s">
        <v>94</v>
      </c>
      <c r="C513" s="243" t="s">
        <v>287</v>
      </c>
      <c r="D513" s="243" t="s">
        <v>280</v>
      </c>
      <c r="E513" s="242">
        <v>1</v>
      </c>
      <c r="F513" s="157" t="s">
        <v>778</v>
      </c>
      <c r="G513" s="241"/>
      <c r="H513" s="241">
        <v>1392.8</v>
      </c>
      <c r="I513" s="234">
        <f t="shared" si="9"/>
        <v>1392.8</v>
      </c>
      <c r="J513" s="131"/>
      <c r="K513" s="131"/>
      <c r="L513" s="131"/>
      <c r="M513" s="131"/>
      <c r="N513" s="131"/>
      <c r="O513" s="131"/>
      <c r="P513" s="131"/>
      <c r="Q513" s="131"/>
      <c r="R513" s="149"/>
      <c r="S513" s="149"/>
      <c r="T513" s="149"/>
      <c r="U513" s="149"/>
      <c r="V513" s="149"/>
      <c r="W513" s="149"/>
      <c r="X513" s="149"/>
      <c r="Y513" s="149"/>
      <c r="Z513" s="149"/>
      <c r="AA513" s="149"/>
      <c r="AB513" s="149"/>
      <c r="AC513" s="149"/>
      <c r="AD513" s="149"/>
    </row>
    <row r="514" spans="1:30" x14ac:dyDescent="0.2">
      <c r="A514" s="155" t="s">
        <v>404</v>
      </c>
      <c r="B514" s="244" t="s">
        <v>387</v>
      </c>
      <c r="C514" s="243" t="s">
        <v>287</v>
      </c>
      <c r="D514" s="243" t="s">
        <v>280</v>
      </c>
      <c r="E514" s="242">
        <v>1</v>
      </c>
      <c r="F514" s="158" t="s">
        <v>779</v>
      </c>
      <c r="G514" s="241"/>
      <c r="H514" s="241">
        <v>505.81</v>
      </c>
      <c r="I514" s="234">
        <f t="shared" si="9"/>
        <v>505.81</v>
      </c>
      <c r="J514" s="131"/>
      <c r="K514" s="131"/>
      <c r="L514" s="131"/>
      <c r="M514" s="131"/>
      <c r="N514" s="131"/>
      <c r="O514" s="131"/>
      <c r="P514" s="131"/>
      <c r="Q514" s="131"/>
      <c r="R514" s="149"/>
      <c r="S514" s="149"/>
      <c r="T514" s="149"/>
      <c r="U514" s="149"/>
      <c r="V514" s="149"/>
      <c r="W514" s="149"/>
      <c r="X514" s="149"/>
      <c r="Y514" s="149"/>
      <c r="Z514" s="149"/>
      <c r="AA514" s="149"/>
      <c r="AB514" s="149"/>
      <c r="AC514" s="149"/>
      <c r="AD514" s="149"/>
    </row>
    <row r="515" spans="1:30" x14ac:dyDescent="0.2">
      <c r="A515" s="155" t="s">
        <v>404</v>
      </c>
      <c r="B515" s="244" t="s">
        <v>387</v>
      </c>
      <c r="C515" s="243" t="s">
        <v>287</v>
      </c>
      <c r="D515" s="243" t="s">
        <v>280</v>
      </c>
      <c r="E515" s="242">
        <v>1</v>
      </c>
      <c r="F515" s="158" t="s">
        <v>780</v>
      </c>
      <c r="G515" s="241"/>
      <c r="H515" s="241">
        <v>505.81</v>
      </c>
      <c r="I515" s="234">
        <f t="shared" si="9"/>
        <v>505.81</v>
      </c>
      <c r="J515" s="131"/>
      <c r="K515" s="131"/>
      <c r="L515" s="131"/>
      <c r="M515" s="131"/>
      <c r="N515" s="131"/>
      <c r="O515" s="131"/>
      <c r="P515" s="131"/>
      <c r="Q515" s="131"/>
      <c r="R515" s="149"/>
      <c r="S515" s="149"/>
      <c r="T515" s="149"/>
      <c r="U515" s="149"/>
      <c r="V515" s="149"/>
      <c r="W515" s="149"/>
      <c r="X515" s="149"/>
      <c r="Y515" s="149"/>
      <c r="Z515" s="149"/>
      <c r="AA515" s="149"/>
      <c r="AB515" s="149"/>
      <c r="AC515" s="149"/>
      <c r="AD515" s="149"/>
    </row>
    <row r="516" spans="1:30" x14ac:dyDescent="0.2">
      <c r="A516" s="155" t="s">
        <v>777</v>
      </c>
      <c r="B516" s="244" t="s">
        <v>94</v>
      </c>
      <c r="C516" s="243" t="s">
        <v>287</v>
      </c>
      <c r="D516" s="243" t="s">
        <v>280</v>
      </c>
      <c r="E516" s="242">
        <v>1</v>
      </c>
      <c r="F516" s="157" t="s">
        <v>782</v>
      </c>
      <c r="G516" s="241"/>
      <c r="H516" s="241">
        <v>1392.8</v>
      </c>
      <c r="I516" s="234">
        <f t="shared" si="9"/>
        <v>1392.8</v>
      </c>
      <c r="J516" s="131"/>
      <c r="K516" s="131"/>
      <c r="L516" s="131"/>
      <c r="M516" s="131"/>
      <c r="N516" s="131"/>
      <c r="O516" s="131"/>
      <c r="P516" s="131"/>
      <c r="Q516" s="131"/>
      <c r="R516" s="149"/>
      <c r="S516" s="149"/>
      <c r="T516" s="149"/>
      <c r="U516" s="149"/>
      <c r="V516" s="149"/>
      <c r="W516" s="149"/>
      <c r="X516" s="149"/>
      <c r="Y516" s="149"/>
      <c r="Z516" s="149"/>
      <c r="AA516" s="149"/>
      <c r="AB516" s="149"/>
      <c r="AC516" s="149"/>
      <c r="AD516" s="149"/>
    </row>
    <row r="517" spans="1:30" x14ac:dyDescent="0.2">
      <c r="A517" s="155" t="s">
        <v>404</v>
      </c>
      <c r="B517" s="244" t="s">
        <v>387</v>
      </c>
      <c r="C517" s="243" t="s">
        <v>287</v>
      </c>
      <c r="D517" s="243" t="s">
        <v>280</v>
      </c>
      <c r="E517" s="242">
        <v>1</v>
      </c>
      <c r="F517" s="157" t="s">
        <v>781</v>
      </c>
      <c r="G517" s="245"/>
      <c r="H517" s="241">
        <v>505.81</v>
      </c>
      <c r="I517" s="234">
        <f t="shared" si="9"/>
        <v>505.81</v>
      </c>
      <c r="J517" s="131"/>
      <c r="K517" s="131"/>
      <c r="L517" s="131"/>
      <c r="M517" s="131"/>
      <c r="N517" s="131"/>
      <c r="O517" s="131"/>
      <c r="P517" s="131"/>
      <c r="Q517" s="131"/>
      <c r="R517" s="149"/>
      <c r="S517" s="149"/>
      <c r="T517" s="149"/>
      <c r="U517" s="149"/>
      <c r="V517" s="149"/>
      <c r="W517" s="149"/>
      <c r="X517" s="149"/>
      <c r="Y517" s="149"/>
      <c r="Z517" s="149"/>
      <c r="AA517" s="149"/>
      <c r="AB517" s="149"/>
      <c r="AC517" s="149"/>
      <c r="AD517" s="149"/>
    </row>
    <row r="518" spans="1:30" x14ac:dyDescent="0.2">
      <c r="A518" s="155" t="s">
        <v>404</v>
      </c>
      <c r="B518" s="244" t="s">
        <v>387</v>
      </c>
      <c r="C518" s="243" t="s">
        <v>371</v>
      </c>
      <c r="D518" s="243" t="s">
        <v>280</v>
      </c>
      <c r="E518" s="242">
        <v>1</v>
      </c>
      <c r="F518" s="158" t="s">
        <v>784</v>
      </c>
      <c r="G518" s="241"/>
      <c r="H518" s="241">
        <v>505.81</v>
      </c>
      <c r="I518" s="234">
        <f t="shared" si="9"/>
        <v>505.81</v>
      </c>
      <c r="J518" s="131"/>
      <c r="K518" s="131"/>
      <c r="L518" s="131"/>
      <c r="M518" s="131"/>
      <c r="N518" s="131"/>
      <c r="O518" s="131"/>
      <c r="P518" s="131"/>
      <c r="Q518" s="131"/>
      <c r="R518" s="149"/>
      <c r="S518" s="149"/>
      <c r="T518" s="149"/>
      <c r="U518" s="149"/>
      <c r="V518" s="149"/>
      <c r="W518" s="149"/>
      <c r="X518" s="149"/>
      <c r="Y518" s="149"/>
      <c r="Z518" s="149"/>
      <c r="AA518" s="149"/>
      <c r="AB518" s="149"/>
      <c r="AC518" s="149"/>
      <c r="AD518" s="149"/>
    </row>
    <row r="519" spans="1:30" x14ac:dyDescent="0.2">
      <c r="A519" s="155" t="s">
        <v>404</v>
      </c>
      <c r="B519" s="244" t="s">
        <v>387</v>
      </c>
      <c r="C519" s="243" t="s">
        <v>371</v>
      </c>
      <c r="D519" s="243" t="s">
        <v>280</v>
      </c>
      <c r="E519" s="242">
        <v>1</v>
      </c>
      <c r="F519" s="157" t="s">
        <v>785</v>
      </c>
      <c r="G519" s="241"/>
      <c r="H519" s="241">
        <v>505.81</v>
      </c>
      <c r="I519" s="234">
        <f t="shared" si="9"/>
        <v>505.81</v>
      </c>
      <c r="J519" s="131"/>
      <c r="K519" s="131"/>
      <c r="L519" s="131"/>
      <c r="M519" s="131"/>
      <c r="N519" s="131"/>
      <c r="O519" s="131"/>
      <c r="P519" s="131"/>
      <c r="Q519" s="131"/>
      <c r="R519" s="149"/>
      <c r="S519" s="149"/>
      <c r="T519" s="149"/>
      <c r="U519" s="149"/>
      <c r="V519" s="149"/>
      <c r="W519" s="149"/>
      <c r="X519" s="149"/>
      <c r="Y519" s="149"/>
      <c r="Z519" s="149"/>
      <c r="AA519" s="149"/>
      <c r="AB519" s="149"/>
      <c r="AC519" s="149"/>
      <c r="AD519" s="149"/>
    </row>
    <row r="520" spans="1:30" x14ac:dyDescent="0.2">
      <c r="A520" s="155" t="s">
        <v>404</v>
      </c>
      <c r="B520" s="244" t="s">
        <v>387</v>
      </c>
      <c r="C520" s="243" t="s">
        <v>371</v>
      </c>
      <c r="D520" s="243" t="s">
        <v>280</v>
      </c>
      <c r="E520" s="242">
        <v>1</v>
      </c>
      <c r="F520" s="158" t="s">
        <v>786</v>
      </c>
      <c r="G520" s="241"/>
      <c r="H520" s="241">
        <v>505.81</v>
      </c>
      <c r="I520" s="234">
        <f t="shared" ref="I520:I583" si="10">SUM(G520:H520)</f>
        <v>505.81</v>
      </c>
      <c r="J520" s="131"/>
      <c r="K520" s="131"/>
      <c r="L520" s="131"/>
      <c r="M520" s="131"/>
      <c r="N520" s="131"/>
      <c r="O520" s="131"/>
      <c r="P520" s="131"/>
      <c r="Q520" s="131"/>
      <c r="R520" s="149"/>
      <c r="S520" s="149"/>
      <c r="T520" s="149"/>
      <c r="U520" s="149"/>
      <c r="V520" s="149"/>
      <c r="W520" s="149"/>
      <c r="X520" s="149"/>
      <c r="Y520" s="149"/>
      <c r="Z520" s="149"/>
      <c r="AA520" s="149"/>
      <c r="AB520" s="149"/>
      <c r="AC520" s="149"/>
      <c r="AD520" s="149"/>
    </row>
    <row r="521" spans="1:30" x14ac:dyDescent="0.2">
      <c r="A521" s="155" t="s">
        <v>383</v>
      </c>
      <c r="B521" s="244" t="s">
        <v>388</v>
      </c>
      <c r="C521" s="243" t="s">
        <v>371</v>
      </c>
      <c r="D521" s="243" t="s">
        <v>280</v>
      </c>
      <c r="E521" s="242">
        <v>1</v>
      </c>
      <c r="F521" s="157" t="s">
        <v>787</v>
      </c>
      <c r="G521" s="241"/>
      <c r="H521" s="241">
        <v>849.76</v>
      </c>
      <c r="I521" s="234">
        <f t="shared" si="10"/>
        <v>849.76</v>
      </c>
      <c r="J521" s="131"/>
      <c r="K521" s="131"/>
      <c r="L521" s="131"/>
      <c r="M521" s="131"/>
      <c r="N521" s="131"/>
      <c r="O521" s="131"/>
      <c r="P521" s="131"/>
      <c r="Q521" s="131"/>
      <c r="R521" s="149"/>
      <c r="S521" s="149"/>
      <c r="T521" s="149"/>
      <c r="U521" s="149"/>
      <c r="V521" s="149"/>
      <c r="W521" s="149"/>
      <c r="X521" s="149"/>
      <c r="Y521" s="149"/>
      <c r="Z521" s="149"/>
      <c r="AA521" s="149"/>
      <c r="AB521" s="149"/>
      <c r="AC521" s="149"/>
      <c r="AD521" s="149"/>
    </row>
    <row r="522" spans="1:30" x14ac:dyDescent="0.2">
      <c r="A522" s="155" t="s">
        <v>383</v>
      </c>
      <c r="B522" s="244" t="s">
        <v>388</v>
      </c>
      <c r="C522" s="243" t="s">
        <v>371</v>
      </c>
      <c r="D522" s="243" t="s">
        <v>280</v>
      </c>
      <c r="E522" s="242">
        <v>1</v>
      </c>
      <c r="F522" s="157" t="s">
        <v>788</v>
      </c>
      <c r="G522" s="241"/>
      <c r="H522" s="241">
        <v>849.76</v>
      </c>
      <c r="I522" s="234">
        <f t="shared" si="10"/>
        <v>849.76</v>
      </c>
      <c r="J522" s="131"/>
      <c r="K522" s="131"/>
      <c r="L522" s="131"/>
      <c r="M522" s="131"/>
      <c r="N522" s="131"/>
      <c r="O522" s="131"/>
      <c r="P522" s="131"/>
      <c r="Q522" s="131"/>
      <c r="R522" s="149"/>
      <c r="S522" s="149"/>
      <c r="T522" s="149"/>
      <c r="U522" s="149"/>
      <c r="V522" s="149"/>
      <c r="W522" s="149"/>
      <c r="X522" s="149"/>
      <c r="Y522" s="149"/>
      <c r="Z522" s="149"/>
      <c r="AA522" s="149"/>
      <c r="AB522" s="149"/>
      <c r="AC522" s="149"/>
      <c r="AD522" s="149"/>
    </row>
    <row r="523" spans="1:30" x14ac:dyDescent="0.2">
      <c r="A523" s="155" t="s">
        <v>383</v>
      </c>
      <c r="B523" s="244" t="s">
        <v>388</v>
      </c>
      <c r="C523" s="243" t="s">
        <v>371</v>
      </c>
      <c r="D523" s="243" t="s">
        <v>280</v>
      </c>
      <c r="E523" s="242">
        <v>1</v>
      </c>
      <c r="F523" s="157" t="s">
        <v>1075</v>
      </c>
      <c r="G523" s="241"/>
      <c r="H523" s="241">
        <v>849.76</v>
      </c>
      <c r="I523" s="234">
        <f t="shared" si="10"/>
        <v>849.76</v>
      </c>
      <c r="J523" s="131"/>
      <c r="K523" s="131"/>
      <c r="L523" s="131"/>
      <c r="M523" s="131"/>
      <c r="N523" s="131"/>
      <c r="O523" s="131"/>
      <c r="P523" s="131"/>
      <c r="Q523" s="131"/>
      <c r="R523" s="149"/>
      <c r="S523" s="149"/>
      <c r="T523" s="149"/>
      <c r="U523" s="149"/>
      <c r="V523" s="149"/>
      <c r="W523" s="149"/>
      <c r="X523" s="149"/>
      <c r="Y523" s="149"/>
      <c r="Z523" s="149"/>
      <c r="AA523" s="149"/>
      <c r="AB523" s="149"/>
      <c r="AC523" s="149"/>
      <c r="AD523" s="149"/>
    </row>
    <row r="524" spans="1:30" x14ac:dyDescent="0.2">
      <c r="A524" s="155" t="s">
        <v>383</v>
      </c>
      <c r="B524" s="244" t="s">
        <v>388</v>
      </c>
      <c r="C524" s="243" t="s">
        <v>371</v>
      </c>
      <c r="D524" s="243" t="s">
        <v>280</v>
      </c>
      <c r="E524" s="242">
        <v>1</v>
      </c>
      <c r="F524" s="157" t="s">
        <v>790</v>
      </c>
      <c r="G524" s="241"/>
      <c r="H524" s="241">
        <v>849.76</v>
      </c>
      <c r="I524" s="234">
        <f t="shared" si="10"/>
        <v>849.76</v>
      </c>
      <c r="J524" s="131"/>
      <c r="K524" s="131"/>
      <c r="L524" s="131"/>
      <c r="M524" s="131"/>
      <c r="N524" s="131"/>
      <c r="O524" s="131"/>
      <c r="P524" s="131"/>
      <c r="Q524" s="131"/>
      <c r="R524" s="149"/>
      <c r="S524" s="149"/>
      <c r="T524" s="149"/>
      <c r="U524" s="149"/>
      <c r="V524" s="149"/>
      <c r="W524" s="149"/>
      <c r="X524" s="149"/>
      <c r="Y524" s="149"/>
      <c r="Z524" s="149"/>
      <c r="AA524" s="149"/>
      <c r="AB524" s="149"/>
      <c r="AC524" s="149"/>
      <c r="AD524" s="149"/>
    </row>
    <row r="525" spans="1:30" x14ac:dyDescent="0.2">
      <c r="A525" s="155" t="s">
        <v>383</v>
      </c>
      <c r="B525" s="244" t="s">
        <v>388</v>
      </c>
      <c r="C525" s="243" t="s">
        <v>371</v>
      </c>
      <c r="D525" s="243" t="s">
        <v>280</v>
      </c>
      <c r="E525" s="242">
        <v>1</v>
      </c>
      <c r="F525" s="158" t="s">
        <v>791</v>
      </c>
      <c r="G525" s="241"/>
      <c r="H525" s="241">
        <v>849.76</v>
      </c>
      <c r="I525" s="234">
        <f t="shared" si="10"/>
        <v>849.76</v>
      </c>
      <c r="J525" s="131"/>
      <c r="K525" s="131"/>
      <c r="L525" s="131"/>
      <c r="M525" s="131"/>
      <c r="N525" s="131"/>
      <c r="O525" s="131"/>
      <c r="P525" s="131"/>
      <c r="Q525" s="131"/>
      <c r="R525" s="149"/>
      <c r="S525" s="149"/>
      <c r="T525" s="149"/>
      <c r="U525" s="149"/>
      <c r="V525" s="149"/>
      <c r="W525" s="149"/>
      <c r="X525" s="149"/>
      <c r="Y525" s="149"/>
      <c r="Z525" s="149"/>
      <c r="AA525" s="149"/>
      <c r="AB525" s="149"/>
      <c r="AC525" s="149"/>
      <c r="AD525" s="149"/>
    </row>
    <row r="526" spans="1:30" x14ac:dyDescent="0.2">
      <c r="A526" s="155" t="s">
        <v>386</v>
      </c>
      <c r="B526" s="244" t="s">
        <v>102</v>
      </c>
      <c r="C526" s="243" t="s">
        <v>371</v>
      </c>
      <c r="D526" s="243" t="s">
        <v>280</v>
      </c>
      <c r="E526" s="242">
        <v>1</v>
      </c>
      <c r="F526" s="157" t="s">
        <v>792</v>
      </c>
      <c r="G526" s="241"/>
      <c r="H526" s="241">
        <v>465.35</v>
      </c>
      <c r="I526" s="234">
        <f t="shared" si="10"/>
        <v>465.35</v>
      </c>
      <c r="J526" s="131"/>
      <c r="K526" s="131"/>
      <c r="L526" s="131"/>
      <c r="M526" s="131"/>
      <c r="N526" s="131"/>
      <c r="O526" s="131"/>
      <c r="P526" s="131"/>
      <c r="Q526" s="131"/>
      <c r="R526" s="149"/>
      <c r="S526" s="149"/>
      <c r="T526" s="149"/>
      <c r="U526" s="149"/>
      <c r="V526" s="149"/>
      <c r="W526" s="149"/>
      <c r="X526" s="149"/>
      <c r="Y526" s="149"/>
      <c r="Z526" s="149"/>
      <c r="AA526" s="149"/>
      <c r="AB526" s="149"/>
      <c r="AC526" s="149"/>
      <c r="AD526" s="149"/>
    </row>
    <row r="527" spans="1:30" x14ac:dyDescent="0.2">
      <c r="A527" s="155" t="s">
        <v>386</v>
      </c>
      <c r="B527" s="244" t="s">
        <v>102</v>
      </c>
      <c r="C527" s="243" t="s">
        <v>371</v>
      </c>
      <c r="D527" s="243" t="s">
        <v>280</v>
      </c>
      <c r="E527" s="242">
        <v>1</v>
      </c>
      <c r="F527" s="157" t="s">
        <v>793</v>
      </c>
      <c r="G527" s="241"/>
      <c r="H527" s="241">
        <v>465.35</v>
      </c>
      <c r="I527" s="234">
        <f t="shared" si="10"/>
        <v>465.35</v>
      </c>
      <c r="J527" s="131"/>
      <c r="K527" s="131"/>
      <c r="L527" s="131"/>
      <c r="M527" s="131"/>
      <c r="N527" s="131"/>
      <c r="O527" s="131"/>
      <c r="P527" s="131"/>
      <c r="Q527" s="131"/>
      <c r="R527" s="149"/>
      <c r="S527" s="149"/>
      <c r="T527" s="149"/>
      <c r="U527" s="149"/>
      <c r="V527" s="149"/>
      <c r="W527" s="149"/>
      <c r="X527" s="149"/>
      <c r="Y527" s="149"/>
      <c r="Z527" s="149"/>
      <c r="AA527" s="149"/>
      <c r="AB527" s="149"/>
      <c r="AC527" s="149"/>
      <c r="AD527" s="149"/>
    </row>
    <row r="528" spans="1:30" x14ac:dyDescent="0.2">
      <c r="A528" s="155" t="s">
        <v>783</v>
      </c>
      <c r="B528" s="244" t="s">
        <v>94</v>
      </c>
      <c r="C528" s="243" t="s">
        <v>371</v>
      </c>
      <c r="D528" s="243" t="s">
        <v>280</v>
      </c>
      <c r="E528" s="242">
        <v>1</v>
      </c>
      <c r="F528" s="158" t="s">
        <v>794</v>
      </c>
      <c r="G528" s="241"/>
      <c r="H528" s="241">
        <v>1392.8</v>
      </c>
      <c r="I528" s="234">
        <f t="shared" si="10"/>
        <v>1392.8</v>
      </c>
      <c r="J528" s="131"/>
      <c r="K528" s="131"/>
      <c r="L528" s="131"/>
      <c r="M528" s="131"/>
      <c r="N528" s="131"/>
      <c r="O528" s="131"/>
      <c r="P528" s="131"/>
      <c r="Q528" s="131"/>
      <c r="R528" s="149"/>
      <c r="S528" s="149"/>
      <c r="T528" s="149"/>
      <c r="U528" s="149"/>
      <c r="V528" s="149"/>
      <c r="W528" s="149"/>
      <c r="X528" s="149"/>
      <c r="Y528" s="149"/>
      <c r="Z528" s="149"/>
      <c r="AA528" s="149"/>
      <c r="AB528" s="149"/>
      <c r="AC528" s="149"/>
      <c r="AD528" s="149"/>
    </row>
    <row r="529" spans="1:30" x14ac:dyDescent="0.2">
      <c r="A529" s="155" t="s">
        <v>383</v>
      </c>
      <c r="B529" s="244" t="s">
        <v>388</v>
      </c>
      <c r="C529" s="243" t="s">
        <v>371</v>
      </c>
      <c r="D529" s="243" t="s">
        <v>280</v>
      </c>
      <c r="E529" s="242">
        <v>1</v>
      </c>
      <c r="F529" s="168" t="s">
        <v>1062</v>
      </c>
      <c r="G529" s="241"/>
      <c r="H529" s="241">
        <v>849.76</v>
      </c>
      <c r="I529" s="234">
        <f t="shared" si="10"/>
        <v>849.76</v>
      </c>
      <c r="J529" s="131"/>
      <c r="K529" s="131"/>
      <c r="L529" s="131"/>
      <c r="M529" s="131"/>
      <c r="N529" s="131"/>
      <c r="O529" s="131"/>
      <c r="P529" s="131"/>
      <c r="Q529" s="131"/>
      <c r="R529" s="149"/>
      <c r="S529" s="149"/>
      <c r="T529" s="149"/>
      <c r="U529" s="149"/>
      <c r="V529" s="149"/>
      <c r="W529" s="149"/>
      <c r="X529" s="149"/>
      <c r="Y529" s="149"/>
      <c r="Z529" s="149"/>
      <c r="AA529" s="149"/>
      <c r="AB529" s="149"/>
      <c r="AC529" s="149"/>
      <c r="AD529" s="149"/>
    </row>
    <row r="530" spans="1:30" x14ac:dyDescent="0.2">
      <c r="A530" s="155" t="s">
        <v>383</v>
      </c>
      <c r="B530" s="244" t="s">
        <v>388</v>
      </c>
      <c r="C530" s="243" t="s">
        <v>371</v>
      </c>
      <c r="D530" s="243" t="s">
        <v>280</v>
      </c>
      <c r="E530" s="242">
        <v>1</v>
      </c>
      <c r="F530" s="157" t="s">
        <v>796</v>
      </c>
      <c r="G530" s="241"/>
      <c r="H530" s="241">
        <v>849.76</v>
      </c>
      <c r="I530" s="234">
        <f t="shared" si="10"/>
        <v>849.76</v>
      </c>
      <c r="J530" s="131"/>
      <c r="K530" s="131"/>
      <c r="L530" s="131"/>
      <c r="M530" s="131"/>
      <c r="N530" s="131"/>
      <c r="O530" s="131"/>
      <c r="P530" s="131"/>
      <c r="Q530" s="131"/>
      <c r="R530" s="149"/>
      <c r="S530" s="149"/>
      <c r="T530" s="149"/>
      <c r="U530" s="149"/>
      <c r="V530" s="149"/>
      <c r="W530" s="149"/>
      <c r="X530" s="149"/>
      <c r="Y530" s="149"/>
      <c r="Z530" s="149"/>
      <c r="AA530" s="149"/>
      <c r="AB530" s="149"/>
      <c r="AC530" s="149"/>
      <c r="AD530" s="149"/>
    </row>
    <row r="531" spans="1:30" x14ac:dyDescent="0.2">
      <c r="A531" s="155" t="s">
        <v>383</v>
      </c>
      <c r="B531" s="244" t="s">
        <v>388</v>
      </c>
      <c r="C531" s="243" t="s">
        <v>371</v>
      </c>
      <c r="D531" s="243" t="s">
        <v>280</v>
      </c>
      <c r="E531" s="242">
        <v>1</v>
      </c>
      <c r="F531" s="190" t="s">
        <v>797</v>
      </c>
      <c r="G531" s="241"/>
      <c r="H531" s="241">
        <v>849.76</v>
      </c>
      <c r="I531" s="234">
        <f t="shared" si="10"/>
        <v>849.76</v>
      </c>
      <c r="J531" s="131"/>
      <c r="K531" s="131"/>
      <c r="L531" s="131"/>
      <c r="M531" s="131"/>
      <c r="N531" s="131"/>
      <c r="O531" s="131"/>
      <c r="P531" s="131"/>
      <c r="Q531" s="131"/>
      <c r="R531" s="149"/>
      <c r="S531" s="149"/>
      <c r="T531" s="149"/>
      <c r="U531" s="149"/>
      <c r="V531" s="149"/>
      <c r="W531" s="149"/>
      <c r="X531" s="149"/>
      <c r="Y531" s="149"/>
      <c r="Z531" s="149"/>
      <c r="AA531" s="149"/>
      <c r="AB531" s="149"/>
      <c r="AC531" s="149"/>
      <c r="AD531" s="149"/>
    </row>
    <row r="532" spans="1:30" x14ac:dyDescent="0.2">
      <c r="A532" s="155" t="s">
        <v>383</v>
      </c>
      <c r="B532" s="244" t="s">
        <v>388</v>
      </c>
      <c r="C532" s="243" t="s">
        <v>371</v>
      </c>
      <c r="D532" s="243" t="s">
        <v>280</v>
      </c>
      <c r="E532" s="242">
        <v>1</v>
      </c>
      <c r="F532" s="157" t="s">
        <v>1051</v>
      </c>
      <c r="G532" s="241"/>
      <c r="H532" s="241">
        <v>849.76</v>
      </c>
      <c r="I532" s="234">
        <f t="shared" si="10"/>
        <v>849.76</v>
      </c>
      <c r="J532" s="131"/>
      <c r="K532" s="131"/>
      <c r="L532" s="131"/>
      <c r="M532" s="131"/>
      <c r="N532" s="131"/>
      <c r="O532" s="131"/>
      <c r="P532" s="131"/>
      <c r="Q532" s="131"/>
      <c r="R532" s="149"/>
      <c r="S532" s="149"/>
      <c r="T532" s="149"/>
      <c r="U532" s="149"/>
      <c r="V532" s="149"/>
      <c r="W532" s="149"/>
      <c r="X532" s="149"/>
      <c r="Y532" s="149"/>
      <c r="Z532" s="149"/>
      <c r="AA532" s="149"/>
      <c r="AB532" s="149"/>
      <c r="AC532" s="149"/>
      <c r="AD532" s="149"/>
    </row>
    <row r="533" spans="1:30" x14ac:dyDescent="0.2">
      <c r="A533" s="155" t="s">
        <v>383</v>
      </c>
      <c r="B533" s="244" t="s">
        <v>388</v>
      </c>
      <c r="C533" s="243" t="s">
        <v>371</v>
      </c>
      <c r="D533" s="243" t="s">
        <v>280</v>
      </c>
      <c r="E533" s="242">
        <v>1</v>
      </c>
      <c r="F533" s="157" t="s">
        <v>799</v>
      </c>
      <c r="G533" s="241"/>
      <c r="H533" s="241">
        <v>849.76</v>
      </c>
      <c r="I533" s="234">
        <f t="shared" si="10"/>
        <v>849.76</v>
      </c>
      <c r="J533" s="131"/>
      <c r="K533" s="131"/>
      <c r="L533" s="131"/>
      <c r="M533" s="131"/>
      <c r="N533" s="131"/>
      <c r="O533" s="131"/>
      <c r="P533" s="131"/>
      <c r="Q533" s="131"/>
      <c r="R533" s="149"/>
      <c r="S533" s="149"/>
      <c r="T533" s="149"/>
      <c r="U533" s="149"/>
      <c r="V533" s="149"/>
      <c r="W533" s="149"/>
      <c r="X533" s="149"/>
      <c r="Y533" s="149"/>
      <c r="Z533" s="149"/>
      <c r="AA533" s="149"/>
      <c r="AB533" s="149"/>
      <c r="AC533" s="149"/>
      <c r="AD533" s="149"/>
    </row>
    <row r="534" spans="1:30" x14ac:dyDescent="0.2">
      <c r="A534" s="155" t="s">
        <v>383</v>
      </c>
      <c r="B534" s="244" t="s">
        <v>388</v>
      </c>
      <c r="C534" s="243" t="s">
        <v>371</v>
      </c>
      <c r="D534" s="243" t="s">
        <v>280</v>
      </c>
      <c r="E534" s="242">
        <v>1</v>
      </c>
      <c r="F534" s="157" t="s">
        <v>800</v>
      </c>
      <c r="G534" s="241"/>
      <c r="H534" s="241">
        <v>849.76</v>
      </c>
      <c r="I534" s="234">
        <f t="shared" si="10"/>
        <v>849.76</v>
      </c>
      <c r="J534" s="131"/>
      <c r="K534" s="131"/>
      <c r="L534" s="131"/>
      <c r="M534" s="131"/>
      <c r="N534" s="131"/>
      <c r="O534" s="131"/>
      <c r="P534" s="131"/>
      <c r="Q534" s="131"/>
      <c r="R534" s="149"/>
      <c r="S534" s="149"/>
      <c r="T534" s="149"/>
      <c r="U534" s="149"/>
      <c r="V534" s="149"/>
      <c r="W534" s="149"/>
      <c r="X534" s="149"/>
      <c r="Y534" s="149"/>
      <c r="Z534" s="149"/>
      <c r="AA534" s="149"/>
      <c r="AB534" s="149"/>
      <c r="AC534" s="149"/>
      <c r="AD534" s="149"/>
    </row>
    <row r="535" spans="1:30" x14ac:dyDescent="0.2">
      <c r="A535" s="155" t="s">
        <v>404</v>
      </c>
      <c r="B535" s="244" t="s">
        <v>387</v>
      </c>
      <c r="C535" s="243" t="s">
        <v>371</v>
      </c>
      <c r="D535" s="243" t="s">
        <v>280</v>
      </c>
      <c r="E535" s="242">
        <v>1</v>
      </c>
      <c r="F535" s="158" t="s">
        <v>801</v>
      </c>
      <c r="G535" s="241"/>
      <c r="H535" s="241">
        <v>505.81</v>
      </c>
      <c r="I535" s="234">
        <f t="shared" si="10"/>
        <v>505.81</v>
      </c>
      <c r="J535" s="131"/>
      <c r="K535" s="131"/>
      <c r="L535" s="131"/>
      <c r="M535" s="131"/>
      <c r="N535" s="131"/>
      <c r="O535" s="131"/>
      <c r="P535" s="131"/>
      <c r="Q535" s="131"/>
      <c r="R535" s="149"/>
      <c r="S535" s="149"/>
      <c r="T535" s="149"/>
      <c r="U535" s="149"/>
      <c r="V535" s="149"/>
      <c r="W535" s="149"/>
      <c r="X535" s="149"/>
      <c r="Y535" s="149"/>
      <c r="Z535" s="149"/>
      <c r="AA535" s="149"/>
      <c r="AB535" s="149"/>
      <c r="AC535" s="149"/>
      <c r="AD535" s="149"/>
    </row>
    <row r="536" spans="1:30" x14ac:dyDescent="0.2">
      <c r="A536" s="155" t="s">
        <v>404</v>
      </c>
      <c r="B536" s="244" t="s">
        <v>387</v>
      </c>
      <c r="C536" s="243" t="s">
        <v>371</v>
      </c>
      <c r="D536" s="243" t="s">
        <v>280</v>
      </c>
      <c r="E536" s="242">
        <v>1</v>
      </c>
      <c r="F536" s="157" t="s">
        <v>802</v>
      </c>
      <c r="G536" s="241"/>
      <c r="H536" s="241">
        <v>505.81</v>
      </c>
      <c r="I536" s="234">
        <f t="shared" si="10"/>
        <v>505.81</v>
      </c>
      <c r="J536" s="131"/>
      <c r="K536" s="131"/>
      <c r="L536" s="131"/>
      <c r="M536" s="131"/>
      <c r="N536" s="131"/>
      <c r="O536" s="131"/>
      <c r="P536" s="131"/>
      <c r="Q536" s="131"/>
      <c r="R536" s="149"/>
      <c r="S536" s="149"/>
      <c r="T536" s="149"/>
      <c r="U536" s="149"/>
      <c r="V536" s="149"/>
      <c r="W536" s="149"/>
      <c r="X536" s="149"/>
      <c r="Y536" s="149"/>
      <c r="Z536" s="149"/>
      <c r="AA536" s="149"/>
      <c r="AB536" s="149"/>
      <c r="AC536" s="149"/>
      <c r="AD536" s="149"/>
    </row>
    <row r="537" spans="1:30" x14ac:dyDescent="0.2">
      <c r="A537" s="155" t="s">
        <v>386</v>
      </c>
      <c r="B537" s="244" t="s">
        <v>102</v>
      </c>
      <c r="C537" s="243" t="s">
        <v>371</v>
      </c>
      <c r="D537" s="243" t="s">
        <v>280</v>
      </c>
      <c r="E537" s="242">
        <v>1</v>
      </c>
      <c r="F537" s="157" t="s">
        <v>803</v>
      </c>
      <c r="G537" s="241"/>
      <c r="H537" s="241">
        <v>465.35</v>
      </c>
      <c r="I537" s="234">
        <f t="shared" si="10"/>
        <v>465.35</v>
      </c>
      <c r="J537" s="131"/>
      <c r="K537" s="131"/>
      <c r="L537" s="131"/>
      <c r="M537" s="131"/>
      <c r="N537" s="131"/>
      <c r="O537" s="131"/>
      <c r="P537" s="131"/>
      <c r="Q537" s="131"/>
      <c r="R537" s="149"/>
      <c r="S537" s="149"/>
      <c r="T537" s="149"/>
      <c r="U537" s="149"/>
      <c r="V537" s="149"/>
      <c r="W537" s="149"/>
      <c r="X537" s="149"/>
      <c r="Y537" s="149"/>
      <c r="Z537" s="149"/>
      <c r="AA537" s="149"/>
      <c r="AB537" s="149"/>
      <c r="AC537" s="149"/>
      <c r="AD537" s="149"/>
    </row>
    <row r="538" spans="1:30" x14ac:dyDescent="0.2">
      <c r="A538" s="155" t="s">
        <v>804</v>
      </c>
      <c r="B538" s="244" t="s">
        <v>94</v>
      </c>
      <c r="C538" s="243" t="s">
        <v>293</v>
      </c>
      <c r="D538" s="243" t="s">
        <v>280</v>
      </c>
      <c r="E538" s="242">
        <v>1</v>
      </c>
      <c r="F538" s="157" t="s">
        <v>806</v>
      </c>
      <c r="G538" s="241"/>
      <c r="H538" s="241">
        <v>1392.8</v>
      </c>
      <c r="I538" s="234">
        <f t="shared" si="10"/>
        <v>1392.8</v>
      </c>
      <c r="J538" s="131"/>
      <c r="K538" s="131"/>
      <c r="L538" s="131"/>
      <c r="M538" s="131"/>
      <c r="N538" s="131"/>
      <c r="O538" s="131"/>
      <c r="P538" s="131"/>
      <c r="Q538" s="131"/>
      <c r="R538" s="149"/>
      <c r="S538" s="149"/>
      <c r="T538" s="149"/>
      <c r="U538" s="149"/>
      <c r="V538" s="149"/>
      <c r="W538" s="149"/>
      <c r="X538" s="149"/>
      <c r="Y538" s="149"/>
      <c r="Z538" s="149"/>
      <c r="AA538" s="149"/>
      <c r="AB538" s="149"/>
      <c r="AC538" s="149"/>
      <c r="AD538" s="149"/>
    </row>
    <row r="539" spans="1:30" x14ac:dyDescent="0.2">
      <c r="A539" s="155" t="s">
        <v>383</v>
      </c>
      <c r="B539" s="244" t="s">
        <v>388</v>
      </c>
      <c r="C539" s="243" t="s">
        <v>293</v>
      </c>
      <c r="D539" s="243" t="s">
        <v>280</v>
      </c>
      <c r="E539" s="242">
        <v>1</v>
      </c>
      <c r="F539" s="151" t="s">
        <v>807</v>
      </c>
      <c r="G539" s="241"/>
      <c r="H539" s="241">
        <v>849.76</v>
      </c>
      <c r="I539" s="234">
        <f t="shared" si="10"/>
        <v>849.76</v>
      </c>
      <c r="J539" s="131"/>
      <c r="K539" s="131"/>
      <c r="L539" s="131"/>
      <c r="M539" s="131"/>
      <c r="N539" s="131"/>
      <c r="O539" s="131"/>
      <c r="P539" s="131"/>
      <c r="Q539" s="131"/>
      <c r="R539" s="149"/>
      <c r="S539" s="149"/>
      <c r="T539" s="149"/>
      <c r="U539" s="149"/>
      <c r="V539" s="149"/>
      <c r="W539" s="149"/>
      <c r="X539" s="149"/>
      <c r="Y539" s="149"/>
      <c r="Z539" s="149"/>
      <c r="AA539" s="149"/>
      <c r="AB539" s="149"/>
      <c r="AC539" s="149"/>
      <c r="AD539" s="149"/>
    </row>
    <row r="540" spans="1:30" x14ac:dyDescent="0.2">
      <c r="A540" s="155" t="s">
        <v>383</v>
      </c>
      <c r="B540" s="244" t="s">
        <v>388</v>
      </c>
      <c r="C540" s="243" t="s">
        <v>293</v>
      </c>
      <c r="D540" s="243" t="s">
        <v>280</v>
      </c>
      <c r="E540" s="242">
        <v>1</v>
      </c>
      <c r="F540" s="157" t="s">
        <v>808</v>
      </c>
      <c r="G540" s="241"/>
      <c r="H540" s="241">
        <v>849.76</v>
      </c>
      <c r="I540" s="234">
        <f t="shared" si="10"/>
        <v>849.76</v>
      </c>
      <c r="J540" s="131"/>
      <c r="K540" s="131"/>
      <c r="L540" s="131"/>
      <c r="M540" s="131"/>
      <c r="N540" s="131"/>
      <c r="O540" s="131"/>
      <c r="P540" s="131"/>
      <c r="Q540" s="131"/>
      <c r="R540" s="149"/>
      <c r="S540" s="149"/>
      <c r="T540" s="149"/>
      <c r="U540" s="149"/>
      <c r="V540" s="149"/>
      <c r="W540" s="149"/>
      <c r="X540" s="149"/>
      <c r="Y540" s="149"/>
      <c r="Z540" s="149"/>
      <c r="AA540" s="149"/>
      <c r="AB540" s="149"/>
      <c r="AC540" s="149"/>
      <c r="AD540" s="149"/>
    </row>
    <row r="541" spans="1:30" x14ac:dyDescent="0.2">
      <c r="A541" s="155" t="s">
        <v>805</v>
      </c>
      <c r="B541" s="244" t="s">
        <v>94</v>
      </c>
      <c r="C541" s="243" t="s">
        <v>293</v>
      </c>
      <c r="D541" s="243" t="s">
        <v>280</v>
      </c>
      <c r="E541" s="242">
        <v>1</v>
      </c>
      <c r="F541" s="151" t="s">
        <v>809</v>
      </c>
      <c r="G541" s="241"/>
      <c r="H541" s="241">
        <v>1392.8</v>
      </c>
      <c r="I541" s="234">
        <f t="shared" si="10"/>
        <v>1392.8</v>
      </c>
      <c r="J541" s="131"/>
      <c r="K541" s="131"/>
      <c r="L541" s="131"/>
      <c r="M541" s="131"/>
      <c r="N541" s="131"/>
      <c r="O541" s="131"/>
      <c r="P541" s="131"/>
      <c r="Q541" s="131"/>
      <c r="R541" s="149"/>
      <c r="S541" s="149"/>
      <c r="T541" s="149"/>
      <c r="U541" s="149"/>
      <c r="V541" s="149"/>
      <c r="W541" s="149"/>
      <c r="X541" s="149"/>
      <c r="Y541" s="149"/>
      <c r="Z541" s="149"/>
      <c r="AA541" s="149"/>
      <c r="AB541" s="149"/>
      <c r="AC541" s="149"/>
      <c r="AD541" s="149"/>
    </row>
    <row r="542" spans="1:30" x14ac:dyDescent="0.2">
      <c r="A542" s="155" t="s">
        <v>384</v>
      </c>
      <c r="B542" s="244" t="s">
        <v>98</v>
      </c>
      <c r="C542" s="243" t="s">
        <v>293</v>
      </c>
      <c r="D542" s="243" t="s">
        <v>280</v>
      </c>
      <c r="E542" s="242">
        <v>1</v>
      </c>
      <c r="F542" s="158" t="s">
        <v>810</v>
      </c>
      <c r="G542" s="241"/>
      <c r="H542" s="241">
        <v>566.5</v>
      </c>
      <c r="I542" s="234">
        <f t="shared" si="10"/>
        <v>566.5</v>
      </c>
      <c r="J542" s="131"/>
      <c r="K542" s="131"/>
      <c r="L542" s="131"/>
      <c r="M542" s="131"/>
      <c r="N542" s="131"/>
      <c r="O542" s="131"/>
      <c r="P542" s="131"/>
      <c r="Q542" s="131"/>
      <c r="R542" s="149"/>
      <c r="S542" s="149"/>
      <c r="T542" s="149"/>
      <c r="U542" s="149"/>
      <c r="V542" s="149"/>
      <c r="W542" s="149"/>
      <c r="X542" s="149"/>
      <c r="Y542" s="149"/>
      <c r="Z542" s="149"/>
      <c r="AA542" s="149"/>
      <c r="AB542" s="149"/>
      <c r="AC542" s="149"/>
      <c r="AD542" s="149"/>
    </row>
    <row r="543" spans="1:30" x14ac:dyDescent="0.2">
      <c r="A543" s="155" t="s">
        <v>384</v>
      </c>
      <c r="B543" s="244" t="s">
        <v>98</v>
      </c>
      <c r="C543" s="243" t="s">
        <v>293</v>
      </c>
      <c r="D543" s="243" t="s">
        <v>280</v>
      </c>
      <c r="E543" s="242">
        <v>1</v>
      </c>
      <c r="F543" s="157" t="s">
        <v>811</v>
      </c>
      <c r="G543" s="241"/>
      <c r="H543" s="241">
        <v>566.5</v>
      </c>
      <c r="I543" s="234">
        <f t="shared" si="10"/>
        <v>566.5</v>
      </c>
      <c r="J543" s="131"/>
      <c r="K543" s="131"/>
      <c r="L543" s="131"/>
      <c r="M543" s="131"/>
      <c r="N543" s="131"/>
      <c r="O543" s="131"/>
      <c r="P543" s="131"/>
      <c r="Q543" s="131"/>
      <c r="R543" s="149"/>
      <c r="S543" s="149"/>
      <c r="T543" s="149"/>
      <c r="U543" s="149"/>
      <c r="V543" s="149"/>
      <c r="W543" s="149"/>
      <c r="X543" s="149"/>
      <c r="Y543" s="149"/>
      <c r="Z543" s="149"/>
      <c r="AA543" s="149"/>
      <c r="AB543" s="149"/>
      <c r="AC543" s="149"/>
      <c r="AD543" s="149"/>
    </row>
    <row r="544" spans="1:30" x14ac:dyDescent="0.2">
      <c r="A544" s="155" t="s">
        <v>433</v>
      </c>
      <c r="B544" s="244" t="s">
        <v>94</v>
      </c>
      <c r="C544" s="243" t="s">
        <v>293</v>
      </c>
      <c r="D544" s="243" t="s">
        <v>280</v>
      </c>
      <c r="E544" s="242">
        <v>1</v>
      </c>
      <c r="F544" s="157" t="s">
        <v>812</v>
      </c>
      <c r="G544" s="241"/>
      <c r="H544" s="241">
        <v>1392.8</v>
      </c>
      <c r="I544" s="234">
        <f t="shared" si="10"/>
        <v>1392.8</v>
      </c>
      <c r="J544" s="131"/>
      <c r="K544" s="131"/>
      <c r="L544" s="131"/>
      <c r="M544" s="131"/>
      <c r="N544" s="131"/>
      <c r="O544" s="131"/>
      <c r="P544" s="131"/>
      <c r="Q544" s="131"/>
      <c r="R544" s="149"/>
      <c r="S544" s="149"/>
      <c r="T544" s="149"/>
      <c r="U544" s="149"/>
      <c r="V544" s="149"/>
      <c r="W544" s="149"/>
      <c r="X544" s="149"/>
      <c r="Y544" s="149"/>
      <c r="Z544" s="149"/>
      <c r="AA544" s="149"/>
      <c r="AB544" s="149"/>
      <c r="AC544" s="149"/>
      <c r="AD544" s="149"/>
    </row>
    <row r="545" spans="1:30" x14ac:dyDescent="0.2">
      <c r="A545" s="155" t="s">
        <v>404</v>
      </c>
      <c r="B545" s="244" t="s">
        <v>387</v>
      </c>
      <c r="C545" s="243" t="s">
        <v>293</v>
      </c>
      <c r="D545" s="243" t="s">
        <v>280</v>
      </c>
      <c r="E545" s="242">
        <v>1</v>
      </c>
      <c r="F545" s="157" t="s">
        <v>1061</v>
      </c>
      <c r="G545" s="241"/>
      <c r="H545" s="241">
        <v>505.81</v>
      </c>
      <c r="I545" s="234">
        <f t="shared" si="10"/>
        <v>505.81</v>
      </c>
      <c r="J545" s="131"/>
      <c r="K545" s="131"/>
      <c r="L545" s="131"/>
      <c r="M545" s="131"/>
      <c r="N545" s="131"/>
      <c r="O545" s="131"/>
      <c r="P545" s="131"/>
      <c r="Q545" s="131"/>
      <c r="R545" s="149"/>
      <c r="S545" s="149"/>
      <c r="T545" s="149"/>
      <c r="U545" s="149"/>
      <c r="V545" s="149"/>
      <c r="W545" s="149"/>
      <c r="X545" s="149"/>
      <c r="Y545" s="149"/>
      <c r="Z545" s="149"/>
      <c r="AA545" s="149"/>
      <c r="AB545" s="149"/>
      <c r="AC545" s="149"/>
      <c r="AD545" s="149"/>
    </row>
    <row r="546" spans="1:30" x14ac:dyDescent="0.2">
      <c r="A546" s="155" t="s">
        <v>386</v>
      </c>
      <c r="B546" s="244" t="s">
        <v>102</v>
      </c>
      <c r="C546" s="243" t="s">
        <v>293</v>
      </c>
      <c r="D546" s="243" t="s">
        <v>280</v>
      </c>
      <c r="E546" s="242">
        <v>1</v>
      </c>
      <c r="F546" s="157" t="s">
        <v>1060</v>
      </c>
      <c r="G546" s="241"/>
      <c r="H546" s="241">
        <v>465.35</v>
      </c>
      <c r="I546" s="234">
        <f t="shared" si="10"/>
        <v>465.35</v>
      </c>
      <c r="J546" s="131"/>
      <c r="K546" s="131"/>
      <c r="L546" s="131"/>
      <c r="M546" s="131"/>
      <c r="N546" s="131"/>
      <c r="O546" s="131"/>
      <c r="P546" s="131"/>
      <c r="Q546" s="131"/>
      <c r="R546" s="149"/>
      <c r="S546" s="149"/>
      <c r="T546" s="149"/>
      <c r="U546" s="149"/>
      <c r="V546" s="149"/>
      <c r="W546" s="149"/>
      <c r="X546" s="149"/>
      <c r="Y546" s="149"/>
      <c r="Z546" s="149"/>
      <c r="AA546" s="149"/>
      <c r="AB546" s="149"/>
      <c r="AC546" s="149"/>
      <c r="AD546" s="149"/>
    </row>
    <row r="547" spans="1:30" x14ac:dyDescent="0.2">
      <c r="A547" s="155" t="s">
        <v>383</v>
      </c>
      <c r="B547" s="244" t="s">
        <v>388</v>
      </c>
      <c r="C547" s="243" t="s">
        <v>374</v>
      </c>
      <c r="D547" s="243" t="s">
        <v>280</v>
      </c>
      <c r="E547" s="242">
        <v>1</v>
      </c>
      <c r="F547" s="157" t="s">
        <v>814</v>
      </c>
      <c r="G547" s="241"/>
      <c r="H547" s="241">
        <v>849.76</v>
      </c>
      <c r="I547" s="234">
        <f t="shared" si="10"/>
        <v>849.76</v>
      </c>
      <c r="J547" s="131"/>
      <c r="K547" s="131"/>
      <c r="L547" s="131"/>
      <c r="M547" s="131"/>
      <c r="N547" s="131"/>
      <c r="O547" s="131"/>
      <c r="P547" s="131"/>
      <c r="Q547" s="131"/>
      <c r="R547" s="149"/>
      <c r="S547" s="149"/>
      <c r="T547" s="149"/>
      <c r="U547" s="149"/>
      <c r="V547" s="149"/>
      <c r="W547" s="149"/>
      <c r="X547" s="149"/>
      <c r="Y547" s="149"/>
      <c r="Z547" s="149"/>
      <c r="AA547" s="149"/>
      <c r="AB547" s="149"/>
      <c r="AC547" s="149"/>
      <c r="AD547" s="149"/>
    </row>
    <row r="548" spans="1:30" x14ac:dyDescent="0.2">
      <c r="A548" s="155" t="s">
        <v>404</v>
      </c>
      <c r="B548" s="244" t="s">
        <v>387</v>
      </c>
      <c r="C548" s="243" t="s">
        <v>374</v>
      </c>
      <c r="D548" s="243" t="s">
        <v>280</v>
      </c>
      <c r="E548" s="242">
        <v>1</v>
      </c>
      <c r="F548" s="157" t="s">
        <v>815</v>
      </c>
      <c r="G548" s="241"/>
      <c r="H548" s="241">
        <v>505.81</v>
      </c>
      <c r="I548" s="234">
        <f t="shared" si="10"/>
        <v>505.81</v>
      </c>
      <c r="J548" s="131"/>
      <c r="K548" s="131"/>
      <c r="L548" s="131"/>
      <c r="M548" s="131"/>
      <c r="N548" s="131"/>
      <c r="O548" s="131"/>
      <c r="P548" s="131"/>
      <c r="Q548" s="131"/>
      <c r="R548" s="149"/>
      <c r="S548" s="149"/>
      <c r="T548" s="149"/>
      <c r="U548" s="149"/>
      <c r="V548" s="149"/>
      <c r="W548" s="149"/>
      <c r="X548" s="149"/>
      <c r="Y548" s="149"/>
      <c r="Z548" s="149"/>
      <c r="AA548" s="149"/>
      <c r="AB548" s="149"/>
      <c r="AC548" s="149"/>
      <c r="AD548" s="149"/>
    </row>
    <row r="549" spans="1:30" x14ac:dyDescent="0.2">
      <c r="A549" s="155" t="s">
        <v>404</v>
      </c>
      <c r="B549" s="244" t="s">
        <v>387</v>
      </c>
      <c r="C549" s="243" t="s">
        <v>374</v>
      </c>
      <c r="D549" s="243" t="s">
        <v>280</v>
      </c>
      <c r="E549" s="242">
        <v>1</v>
      </c>
      <c r="F549" s="156" t="s">
        <v>816</v>
      </c>
      <c r="G549" s="241"/>
      <c r="H549" s="241">
        <v>505.81</v>
      </c>
      <c r="I549" s="234">
        <f t="shared" si="10"/>
        <v>505.81</v>
      </c>
      <c r="J549" s="131"/>
      <c r="K549" s="131"/>
      <c r="L549" s="131"/>
      <c r="M549" s="131"/>
      <c r="N549" s="131"/>
      <c r="O549" s="131"/>
      <c r="P549" s="131"/>
      <c r="Q549" s="131"/>
      <c r="R549" s="149"/>
      <c r="S549" s="149"/>
      <c r="T549" s="149"/>
      <c r="U549" s="149"/>
      <c r="V549" s="149"/>
      <c r="W549" s="149"/>
      <c r="X549" s="149"/>
      <c r="Y549" s="149"/>
      <c r="Z549" s="149"/>
      <c r="AA549" s="149"/>
      <c r="AB549" s="149"/>
      <c r="AC549" s="149"/>
      <c r="AD549" s="149"/>
    </row>
    <row r="550" spans="1:30" x14ac:dyDescent="0.2">
      <c r="A550" s="155" t="s">
        <v>386</v>
      </c>
      <c r="B550" s="244" t="s">
        <v>102</v>
      </c>
      <c r="C550" s="243" t="s">
        <v>374</v>
      </c>
      <c r="D550" s="243" t="s">
        <v>280</v>
      </c>
      <c r="E550" s="242">
        <v>1</v>
      </c>
      <c r="F550" s="158" t="s">
        <v>1044</v>
      </c>
      <c r="G550" s="241"/>
      <c r="H550" s="241">
        <v>465.35</v>
      </c>
      <c r="I550" s="234">
        <f t="shared" si="10"/>
        <v>465.35</v>
      </c>
      <c r="J550" s="131"/>
      <c r="K550" s="131"/>
      <c r="L550" s="131"/>
      <c r="M550" s="131"/>
      <c r="N550" s="131"/>
      <c r="O550" s="131"/>
      <c r="P550" s="131"/>
      <c r="Q550" s="131"/>
      <c r="R550" s="149"/>
      <c r="S550" s="149"/>
      <c r="T550" s="149"/>
      <c r="U550" s="149"/>
      <c r="V550" s="149"/>
      <c r="W550" s="149"/>
      <c r="X550" s="149"/>
      <c r="Y550" s="149"/>
      <c r="Z550" s="149"/>
      <c r="AA550" s="149"/>
      <c r="AB550" s="149"/>
      <c r="AC550" s="149"/>
      <c r="AD550" s="149"/>
    </row>
    <row r="551" spans="1:30" x14ac:dyDescent="0.2">
      <c r="A551" s="155" t="s">
        <v>383</v>
      </c>
      <c r="B551" s="244" t="s">
        <v>388</v>
      </c>
      <c r="C551" s="243" t="s">
        <v>373</v>
      </c>
      <c r="D551" s="243" t="s">
        <v>280</v>
      </c>
      <c r="E551" s="242">
        <v>1</v>
      </c>
      <c r="F551" s="158" t="s">
        <v>1022</v>
      </c>
      <c r="G551" s="241"/>
      <c r="H551" s="241">
        <v>849.76</v>
      </c>
      <c r="I551" s="234">
        <f t="shared" si="10"/>
        <v>849.76</v>
      </c>
      <c r="J551" s="131"/>
      <c r="K551" s="131"/>
      <c r="L551" s="131"/>
      <c r="M551" s="131"/>
      <c r="N551" s="131"/>
      <c r="O551" s="131"/>
      <c r="P551" s="131"/>
      <c r="Q551" s="131"/>
      <c r="R551" s="149"/>
      <c r="S551" s="149"/>
      <c r="T551" s="149"/>
      <c r="U551" s="149"/>
      <c r="V551" s="149"/>
      <c r="W551" s="149"/>
      <c r="X551" s="149"/>
      <c r="Y551" s="149"/>
      <c r="Z551" s="149"/>
      <c r="AA551" s="149"/>
      <c r="AB551" s="149"/>
      <c r="AC551" s="149"/>
      <c r="AD551" s="149"/>
    </row>
    <row r="552" spans="1:30" x14ac:dyDescent="0.2">
      <c r="A552" s="155" t="s">
        <v>384</v>
      </c>
      <c r="B552" s="244" t="s">
        <v>98</v>
      </c>
      <c r="C552" s="243" t="s">
        <v>373</v>
      </c>
      <c r="D552" s="243" t="s">
        <v>280</v>
      </c>
      <c r="E552" s="242">
        <v>1</v>
      </c>
      <c r="F552" s="157" t="s">
        <v>946</v>
      </c>
      <c r="G552" s="241"/>
      <c r="H552" s="241">
        <v>566.5</v>
      </c>
      <c r="I552" s="234">
        <f t="shared" si="10"/>
        <v>566.5</v>
      </c>
      <c r="J552" s="131"/>
      <c r="K552" s="131"/>
      <c r="L552" s="131"/>
      <c r="M552" s="131"/>
      <c r="N552" s="131"/>
      <c r="O552" s="131"/>
      <c r="P552" s="131"/>
      <c r="Q552" s="131"/>
      <c r="R552" s="149"/>
      <c r="S552" s="149"/>
      <c r="T552" s="149"/>
      <c r="U552" s="149"/>
      <c r="V552" s="149"/>
      <c r="W552" s="149"/>
      <c r="X552" s="149"/>
      <c r="Y552" s="149"/>
      <c r="Z552" s="149"/>
      <c r="AA552" s="149"/>
      <c r="AB552" s="149"/>
      <c r="AC552" s="149"/>
      <c r="AD552" s="149"/>
    </row>
    <row r="553" spans="1:30" x14ac:dyDescent="0.2">
      <c r="A553" s="155" t="s">
        <v>384</v>
      </c>
      <c r="B553" s="244" t="s">
        <v>98</v>
      </c>
      <c r="C553" s="243" t="s">
        <v>373</v>
      </c>
      <c r="D553" s="243" t="s">
        <v>368</v>
      </c>
      <c r="E553" s="242">
        <v>1</v>
      </c>
      <c r="F553" s="157" t="s">
        <v>357</v>
      </c>
      <c r="G553" s="241"/>
      <c r="H553" s="241">
        <v>566.5</v>
      </c>
      <c r="I553" s="234">
        <f t="shared" si="10"/>
        <v>566.5</v>
      </c>
      <c r="J553" s="131"/>
      <c r="K553" s="131"/>
      <c r="L553" s="131"/>
      <c r="M553" s="131"/>
      <c r="N553" s="131"/>
      <c r="O553" s="131"/>
      <c r="P553" s="131"/>
      <c r="Q553" s="131"/>
      <c r="R553" s="149"/>
      <c r="S553" s="149"/>
      <c r="T553" s="149"/>
      <c r="U553" s="149"/>
      <c r="V553" s="149"/>
      <c r="W553" s="149"/>
      <c r="X553" s="149"/>
      <c r="Y553" s="149"/>
      <c r="Z553" s="149"/>
      <c r="AA553" s="149"/>
      <c r="AB553" s="149"/>
      <c r="AC553" s="149"/>
      <c r="AD553" s="149"/>
    </row>
    <row r="554" spans="1:30" x14ac:dyDescent="0.2">
      <c r="A554" s="155" t="s">
        <v>819</v>
      </c>
      <c r="B554" s="244" t="s">
        <v>94</v>
      </c>
      <c r="C554" s="243" t="s">
        <v>288</v>
      </c>
      <c r="D554" s="243" t="s">
        <v>184</v>
      </c>
      <c r="E554" s="242">
        <v>1</v>
      </c>
      <c r="F554" s="157" t="s">
        <v>822</v>
      </c>
      <c r="G554" s="241"/>
      <c r="H554" s="241">
        <v>1392.8</v>
      </c>
      <c r="I554" s="234">
        <f t="shared" si="10"/>
        <v>1392.8</v>
      </c>
      <c r="J554" s="131"/>
      <c r="K554" s="131"/>
      <c r="L554" s="131"/>
      <c r="M554" s="131"/>
      <c r="N554" s="131"/>
      <c r="O554" s="131"/>
      <c r="P554" s="131"/>
      <c r="Q554" s="131"/>
      <c r="R554" s="149"/>
      <c r="S554" s="149"/>
      <c r="T554" s="149"/>
      <c r="U554" s="149"/>
      <c r="V554" s="149"/>
      <c r="W554" s="149"/>
      <c r="X554" s="149"/>
      <c r="Y554" s="149"/>
      <c r="Z554" s="149"/>
      <c r="AA554" s="149"/>
      <c r="AB554" s="149"/>
      <c r="AC554" s="149"/>
      <c r="AD554" s="149"/>
    </row>
    <row r="555" spans="1:30" x14ac:dyDescent="0.2">
      <c r="A555" s="155" t="s">
        <v>404</v>
      </c>
      <c r="B555" s="244" t="s">
        <v>387</v>
      </c>
      <c r="C555" s="243" t="s">
        <v>288</v>
      </c>
      <c r="D555" s="243" t="s">
        <v>280</v>
      </c>
      <c r="E555" s="242">
        <v>1</v>
      </c>
      <c r="F555" s="158" t="s">
        <v>357</v>
      </c>
      <c r="G555" s="241"/>
      <c r="H555" s="241">
        <v>505.81</v>
      </c>
      <c r="I555" s="234">
        <f t="shared" si="10"/>
        <v>505.81</v>
      </c>
      <c r="J555" s="131"/>
      <c r="K555" s="131"/>
      <c r="L555" s="131"/>
      <c r="M555" s="131"/>
      <c r="N555" s="131"/>
      <c r="O555" s="131"/>
      <c r="P555" s="131"/>
      <c r="Q555" s="131"/>
      <c r="R555" s="149"/>
      <c r="S555" s="149"/>
      <c r="T555" s="149"/>
      <c r="U555" s="149"/>
      <c r="V555" s="149"/>
      <c r="W555" s="149"/>
      <c r="X555" s="149"/>
      <c r="Y555" s="149"/>
      <c r="Z555" s="149"/>
      <c r="AA555" s="149"/>
      <c r="AB555" s="149"/>
      <c r="AC555" s="149"/>
      <c r="AD555" s="149"/>
    </row>
    <row r="556" spans="1:30" x14ac:dyDescent="0.2">
      <c r="A556" s="165" t="s">
        <v>386</v>
      </c>
      <c r="B556" s="244" t="s">
        <v>102</v>
      </c>
      <c r="C556" s="243" t="s">
        <v>288</v>
      </c>
      <c r="D556" s="243" t="s">
        <v>280</v>
      </c>
      <c r="E556" s="242">
        <v>1</v>
      </c>
      <c r="F556" s="158" t="s">
        <v>973</v>
      </c>
      <c r="G556" s="241"/>
      <c r="H556" s="241">
        <v>465.35</v>
      </c>
      <c r="I556" s="234">
        <f t="shared" si="10"/>
        <v>465.35</v>
      </c>
      <c r="J556" s="131"/>
      <c r="K556" s="131"/>
      <c r="L556" s="131"/>
      <c r="M556" s="131"/>
      <c r="N556" s="131"/>
      <c r="O556" s="131"/>
      <c r="P556" s="131"/>
      <c r="Q556" s="131"/>
      <c r="R556" s="149"/>
      <c r="S556" s="149"/>
      <c r="T556" s="149"/>
      <c r="U556" s="149"/>
      <c r="V556" s="149"/>
      <c r="W556" s="149"/>
      <c r="X556" s="149"/>
      <c r="Y556" s="149"/>
      <c r="Z556" s="149"/>
      <c r="AA556" s="149"/>
      <c r="AB556" s="149"/>
      <c r="AC556" s="149"/>
      <c r="AD556" s="149"/>
    </row>
    <row r="557" spans="1:30" x14ac:dyDescent="0.2">
      <c r="A557" s="155" t="s">
        <v>820</v>
      </c>
      <c r="B557" s="244" t="s">
        <v>94</v>
      </c>
      <c r="C557" s="243" t="s">
        <v>288</v>
      </c>
      <c r="D557" s="243" t="s">
        <v>280</v>
      </c>
      <c r="E557" s="242">
        <v>1</v>
      </c>
      <c r="F557" s="157" t="s">
        <v>824</v>
      </c>
      <c r="G557" s="241"/>
      <c r="H557" s="241">
        <v>1392.8</v>
      </c>
      <c r="I557" s="234">
        <f t="shared" si="10"/>
        <v>1392.8</v>
      </c>
      <c r="J557" s="131"/>
      <c r="K557" s="131"/>
      <c r="L557" s="131"/>
      <c r="M557" s="131"/>
      <c r="N557" s="131"/>
      <c r="O557" s="131"/>
      <c r="P557" s="131"/>
      <c r="Q557" s="131"/>
      <c r="R557" s="149"/>
      <c r="S557" s="149"/>
      <c r="T557" s="149"/>
      <c r="U557" s="149"/>
      <c r="V557" s="149"/>
      <c r="W557" s="149"/>
      <c r="X557" s="149"/>
      <c r="Y557" s="149"/>
      <c r="Z557" s="149"/>
      <c r="AA557" s="149"/>
      <c r="AB557" s="149"/>
      <c r="AC557" s="149"/>
      <c r="AD557" s="149"/>
    </row>
    <row r="558" spans="1:30" x14ac:dyDescent="0.2">
      <c r="A558" s="155" t="s">
        <v>383</v>
      </c>
      <c r="B558" s="244" t="s">
        <v>388</v>
      </c>
      <c r="C558" s="243" t="s">
        <v>288</v>
      </c>
      <c r="D558" s="243" t="s">
        <v>280</v>
      </c>
      <c r="E558" s="242">
        <v>1</v>
      </c>
      <c r="F558" s="157" t="s">
        <v>823</v>
      </c>
      <c r="G558" s="241"/>
      <c r="H558" s="241">
        <v>849.76</v>
      </c>
      <c r="I558" s="234">
        <f t="shared" si="10"/>
        <v>849.76</v>
      </c>
      <c r="J558" s="131"/>
      <c r="K558" s="131"/>
      <c r="L558" s="131"/>
      <c r="M558" s="131"/>
      <c r="N558" s="131"/>
      <c r="O558" s="131"/>
      <c r="P558" s="131"/>
      <c r="Q558" s="131"/>
      <c r="R558" s="149"/>
      <c r="S558" s="149"/>
      <c r="T558" s="149"/>
      <c r="U558" s="149"/>
      <c r="V558" s="149"/>
      <c r="W558" s="149"/>
      <c r="X558" s="149"/>
      <c r="Y558" s="149"/>
      <c r="Z558" s="149"/>
      <c r="AA558" s="149"/>
      <c r="AB558" s="149"/>
      <c r="AC558" s="149"/>
      <c r="AD558" s="149"/>
    </row>
    <row r="559" spans="1:30" x14ac:dyDescent="0.2">
      <c r="A559" s="155" t="s">
        <v>821</v>
      </c>
      <c r="B559" s="244" t="s">
        <v>94</v>
      </c>
      <c r="C559" s="243" t="s">
        <v>288</v>
      </c>
      <c r="D559" s="243" t="s">
        <v>280</v>
      </c>
      <c r="E559" s="242">
        <v>1</v>
      </c>
      <c r="F559" s="164" t="s">
        <v>826</v>
      </c>
      <c r="G559" s="241"/>
      <c r="H559" s="241">
        <v>1392.8</v>
      </c>
      <c r="I559" s="234">
        <f t="shared" si="10"/>
        <v>1392.8</v>
      </c>
      <c r="J559" s="131"/>
      <c r="K559" s="131"/>
      <c r="L559" s="131"/>
      <c r="M559" s="131"/>
      <c r="N559" s="131"/>
      <c r="O559" s="131"/>
      <c r="P559" s="131"/>
      <c r="Q559" s="131"/>
      <c r="R559" s="149"/>
      <c r="S559" s="149"/>
      <c r="T559" s="149"/>
      <c r="U559" s="149"/>
      <c r="V559" s="149"/>
      <c r="W559" s="149"/>
      <c r="X559" s="149"/>
      <c r="Y559" s="149"/>
      <c r="Z559" s="149"/>
      <c r="AA559" s="149"/>
      <c r="AB559" s="149"/>
      <c r="AC559" s="149"/>
      <c r="AD559" s="149"/>
    </row>
    <row r="560" spans="1:30" x14ac:dyDescent="0.2">
      <c r="A560" s="155" t="s">
        <v>383</v>
      </c>
      <c r="B560" s="244" t="s">
        <v>388</v>
      </c>
      <c r="C560" s="243" t="s">
        <v>288</v>
      </c>
      <c r="D560" s="243" t="s">
        <v>280</v>
      </c>
      <c r="E560" s="242">
        <v>1</v>
      </c>
      <c r="F560" s="157" t="s">
        <v>827</v>
      </c>
      <c r="G560" s="241"/>
      <c r="H560" s="241">
        <v>849.76</v>
      </c>
      <c r="I560" s="234">
        <f t="shared" si="10"/>
        <v>849.76</v>
      </c>
      <c r="J560" s="131"/>
      <c r="K560" s="131"/>
      <c r="L560" s="131"/>
      <c r="M560" s="131"/>
      <c r="N560" s="131"/>
      <c r="O560" s="131"/>
      <c r="P560" s="131"/>
      <c r="Q560" s="131"/>
      <c r="R560" s="149"/>
      <c r="S560" s="149"/>
      <c r="T560" s="149"/>
      <c r="U560" s="149"/>
      <c r="V560" s="149"/>
      <c r="W560" s="149"/>
      <c r="X560" s="149"/>
      <c r="Y560" s="149"/>
      <c r="Z560" s="149"/>
      <c r="AA560" s="149"/>
      <c r="AB560" s="149"/>
      <c r="AC560" s="149"/>
      <c r="AD560" s="149"/>
    </row>
    <row r="561" spans="1:30" x14ac:dyDescent="0.2">
      <c r="A561" s="155" t="s">
        <v>404</v>
      </c>
      <c r="B561" s="244" t="s">
        <v>387</v>
      </c>
      <c r="C561" s="243" t="s">
        <v>288</v>
      </c>
      <c r="D561" s="243" t="s">
        <v>280</v>
      </c>
      <c r="E561" s="242">
        <v>1</v>
      </c>
      <c r="F561" s="157" t="s">
        <v>1043</v>
      </c>
      <c r="G561" s="241"/>
      <c r="H561" s="241">
        <v>505.81</v>
      </c>
      <c r="I561" s="234">
        <f t="shared" si="10"/>
        <v>505.81</v>
      </c>
      <c r="J561" s="131"/>
      <c r="K561" s="131"/>
      <c r="L561" s="131"/>
      <c r="M561" s="131"/>
      <c r="N561" s="131"/>
      <c r="O561" s="131"/>
      <c r="P561" s="131"/>
      <c r="Q561" s="131"/>
      <c r="R561" s="149"/>
      <c r="S561" s="149"/>
      <c r="T561" s="149"/>
      <c r="U561" s="149"/>
      <c r="V561" s="149"/>
      <c r="W561" s="149"/>
      <c r="X561" s="149"/>
      <c r="Y561" s="149"/>
      <c r="Z561" s="149"/>
      <c r="AA561" s="149"/>
      <c r="AB561" s="149"/>
      <c r="AC561" s="149"/>
      <c r="AD561" s="149"/>
    </row>
    <row r="562" spans="1:30" x14ac:dyDescent="0.2">
      <c r="A562" s="155" t="s">
        <v>829</v>
      </c>
      <c r="B562" s="244" t="s">
        <v>94</v>
      </c>
      <c r="C562" s="243" t="s">
        <v>924</v>
      </c>
      <c r="D562" s="243" t="s">
        <v>280</v>
      </c>
      <c r="E562" s="242">
        <v>1</v>
      </c>
      <c r="F562" s="157" t="s">
        <v>849</v>
      </c>
      <c r="G562" s="241"/>
      <c r="H562" s="241">
        <v>1392.8</v>
      </c>
      <c r="I562" s="234">
        <f t="shared" si="10"/>
        <v>1392.8</v>
      </c>
      <c r="J562" s="131"/>
      <c r="K562" s="131"/>
      <c r="L562" s="131"/>
      <c r="M562" s="131"/>
      <c r="N562" s="131"/>
      <c r="O562" s="131"/>
      <c r="P562" s="131"/>
      <c r="Q562" s="131"/>
      <c r="R562" s="149"/>
      <c r="S562" s="149"/>
      <c r="T562" s="149"/>
      <c r="U562" s="149"/>
      <c r="V562" s="149"/>
      <c r="W562" s="149"/>
      <c r="X562" s="149"/>
      <c r="Y562" s="149"/>
      <c r="Z562" s="149"/>
      <c r="AA562" s="149"/>
      <c r="AB562" s="149"/>
      <c r="AC562" s="149"/>
      <c r="AD562" s="149"/>
    </row>
    <row r="563" spans="1:30" x14ac:dyDescent="0.2">
      <c r="A563" s="155" t="s">
        <v>383</v>
      </c>
      <c r="B563" s="244" t="s">
        <v>388</v>
      </c>
      <c r="C563" s="243" t="s">
        <v>924</v>
      </c>
      <c r="D563" s="243" t="s">
        <v>280</v>
      </c>
      <c r="E563" s="242">
        <v>1</v>
      </c>
      <c r="F563" s="158" t="s">
        <v>850</v>
      </c>
      <c r="G563" s="241"/>
      <c r="H563" s="241">
        <v>849.76</v>
      </c>
      <c r="I563" s="234">
        <f t="shared" si="10"/>
        <v>849.76</v>
      </c>
      <c r="J563" s="131"/>
      <c r="K563" s="131"/>
      <c r="L563" s="131"/>
      <c r="M563" s="131"/>
      <c r="N563" s="131"/>
      <c r="O563" s="131"/>
      <c r="P563" s="131"/>
      <c r="Q563" s="131"/>
      <c r="R563" s="149"/>
      <c r="S563" s="149"/>
      <c r="T563" s="149"/>
      <c r="U563" s="149"/>
      <c r="V563" s="149"/>
      <c r="W563" s="149"/>
      <c r="X563" s="149"/>
      <c r="Y563" s="149"/>
      <c r="Z563" s="149"/>
      <c r="AA563" s="149"/>
      <c r="AB563" s="149"/>
      <c r="AC563" s="149"/>
      <c r="AD563" s="149"/>
    </row>
    <row r="564" spans="1:30" x14ac:dyDescent="0.2">
      <c r="A564" s="155" t="s">
        <v>383</v>
      </c>
      <c r="B564" s="244" t="s">
        <v>388</v>
      </c>
      <c r="C564" s="243" t="s">
        <v>924</v>
      </c>
      <c r="D564" s="243" t="s">
        <v>280</v>
      </c>
      <c r="E564" s="242">
        <v>1</v>
      </c>
      <c r="F564" s="158" t="s">
        <v>943</v>
      </c>
      <c r="G564" s="241"/>
      <c r="H564" s="241">
        <v>849.76</v>
      </c>
      <c r="I564" s="234">
        <f t="shared" si="10"/>
        <v>849.76</v>
      </c>
      <c r="J564" s="131"/>
      <c r="K564" s="131"/>
      <c r="L564" s="131"/>
      <c r="M564" s="131"/>
      <c r="N564" s="131"/>
      <c r="O564" s="131"/>
      <c r="P564" s="131"/>
      <c r="Q564" s="131"/>
      <c r="R564" s="149"/>
      <c r="S564" s="149"/>
      <c r="T564" s="149"/>
      <c r="U564" s="149"/>
      <c r="V564" s="149"/>
      <c r="W564" s="149"/>
      <c r="X564" s="149"/>
      <c r="Y564" s="149"/>
      <c r="Z564" s="149"/>
      <c r="AA564" s="149"/>
      <c r="AB564" s="149"/>
      <c r="AC564" s="149"/>
      <c r="AD564" s="149"/>
    </row>
    <row r="565" spans="1:30" x14ac:dyDescent="0.2">
      <c r="A565" s="155" t="s">
        <v>383</v>
      </c>
      <c r="B565" s="244" t="s">
        <v>388</v>
      </c>
      <c r="C565" s="243" t="s">
        <v>924</v>
      </c>
      <c r="D565" s="243" t="s">
        <v>280</v>
      </c>
      <c r="E565" s="242">
        <v>1</v>
      </c>
      <c r="F565" s="158" t="s">
        <v>948</v>
      </c>
      <c r="G565" s="241"/>
      <c r="H565" s="241">
        <v>849.76</v>
      </c>
      <c r="I565" s="234">
        <f t="shared" si="10"/>
        <v>849.76</v>
      </c>
      <c r="J565" s="131"/>
      <c r="K565" s="131"/>
      <c r="L565" s="131"/>
      <c r="M565" s="131"/>
      <c r="N565" s="131"/>
      <c r="O565" s="131"/>
      <c r="P565" s="131"/>
      <c r="Q565" s="131"/>
      <c r="R565" s="149"/>
      <c r="S565" s="149"/>
      <c r="T565" s="149"/>
      <c r="U565" s="149"/>
      <c r="V565" s="149"/>
      <c r="W565" s="149"/>
      <c r="X565" s="149"/>
      <c r="Y565" s="149"/>
      <c r="Z565" s="149"/>
      <c r="AA565" s="149"/>
      <c r="AB565" s="149"/>
      <c r="AC565" s="149"/>
      <c r="AD565" s="149"/>
    </row>
    <row r="566" spans="1:30" x14ac:dyDescent="0.2">
      <c r="A566" s="155" t="s">
        <v>383</v>
      </c>
      <c r="B566" s="244" t="s">
        <v>388</v>
      </c>
      <c r="C566" s="243" t="s">
        <v>924</v>
      </c>
      <c r="D566" s="243" t="s">
        <v>280</v>
      </c>
      <c r="E566" s="242">
        <v>1</v>
      </c>
      <c r="F566" s="158" t="s">
        <v>851</v>
      </c>
      <c r="G566" s="241"/>
      <c r="H566" s="241">
        <v>849.76</v>
      </c>
      <c r="I566" s="234">
        <f t="shared" si="10"/>
        <v>849.76</v>
      </c>
      <c r="J566" s="131"/>
      <c r="K566" s="131"/>
      <c r="L566" s="131"/>
      <c r="M566" s="131"/>
      <c r="N566" s="131"/>
      <c r="O566" s="131"/>
      <c r="P566" s="131"/>
      <c r="Q566" s="131"/>
      <c r="R566" s="149"/>
      <c r="S566" s="149"/>
      <c r="T566" s="149"/>
      <c r="U566" s="149"/>
      <c r="V566" s="149"/>
      <c r="W566" s="149"/>
      <c r="X566" s="149"/>
      <c r="Y566" s="149"/>
      <c r="Z566" s="149"/>
      <c r="AA566" s="149"/>
      <c r="AB566" s="149"/>
      <c r="AC566" s="149"/>
      <c r="AD566" s="149"/>
    </row>
    <row r="567" spans="1:30" x14ac:dyDescent="0.2">
      <c r="A567" s="155" t="s">
        <v>830</v>
      </c>
      <c r="B567" s="244" t="s">
        <v>94</v>
      </c>
      <c r="C567" s="243" t="s">
        <v>924</v>
      </c>
      <c r="D567" s="243" t="s">
        <v>280</v>
      </c>
      <c r="E567" s="242">
        <v>1</v>
      </c>
      <c r="F567" s="157" t="s">
        <v>852</v>
      </c>
      <c r="G567" s="241"/>
      <c r="H567" s="241">
        <v>1392.8</v>
      </c>
      <c r="I567" s="234">
        <f t="shared" si="10"/>
        <v>1392.8</v>
      </c>
      <c r="J567" s="131"/>
      <c r="K567" s="131"/>
      <c r="L567" s="131"/>
      <c r="M567" s="131"/>
      <c r="N567" s="131"/>
      <c r="O567" s="131"/>
      <c r="P567" s="131"/>
      <c r="Q567" s="131"/>
      <c r="R567" s="149"/>
      <c r="S567" s="149"/>
      <c r="T567" s="149"/>
      <c r="U567" s="149"/>
      <c r="V567" s="149"/>
      <c r="W567" s="149"/>
      <c r="X567" s="149"/>
      <c r="Y567" s="149"/>
      <c r="Z567" s="149"/>
      <c r="AA567" s="149"/>
      <c r="AB567" s="149"/>
      <c r="AC567" s="149"/>
      <c r="AD567" s="149"/>
    </row>
    <row r="568" spans="1:30" x14ac:dyDescent="0.2">
      <c r="A568" s="155" t="s">
        <v>383</v>
      </c>
      <c r="B568" s="244" t="s">
        <v>388</v>
      </c>
      <c r="C568" s="243" t="s">
        <v>924</v>
      </c>
      <c r="D568" s="243" t="s">
        <v>280</v>
      </c>
      <c r="E568" s="242">
        <v>1</v>
      </c>
      <c r="F568" s="158" t="s">
        <v>853</v>
      </c>
      <c r="G568" s="241"/>
      <c r="H568" s="241">
        <v>849.76</v>
      </c>
      <c r="I568" s="234">
        <f t="shared" si="10"/>
        <v>849.76</v>
      </c>
      <c r="J568" s="131"/>
      <c r="K568" s="131"/>
      <c r="L568" s="131"/>
      <c r="M568" s="131"/>
      <c r="N568" s="131"/>
      <c r="O568" s="131"/>
      <c r="P568" s="131"/>
      <c r="Q568" s="131"/>
      <c r="R568" s="149"/>
      <c r="S568" s="149"/>
      <c r="T568" s="149"/>
      <c r="U568" s="149"/>
      <c r="V568" s="149"/>
      <c r="W568" s="149"/>
      <c r="X568" s="149"/>
      <c r="Y568" s="149"/>
      <c r="Z568" s="149"/>
      <c r="AA568" s="149"/>
      <c r="AB568" s="149"/>
      <c r="AC568" s="149"/>
      <c r="AD568" s="149"/>
    </row>
    <row r="569" spans="1:30" x14ac:dyDescent="0.2">
      <c r="A569" s="155" t="s">
        <v>383</v>
      </c>
      <c r="B569" s="244" t="s">
        <v>388</v>
      </c>
      <c r="C569" s="243" t="s">
        <v>924</v>
      </c>
      <c r="D569" s="243" t="s">
        <v>280</v>
      </c>
      <c r="E569" s="242">
        <v>1</v>
      </c>
      <c r="F569" s="158" t="s">
        <v>854</v>
      </c>
      <c r="G569" s="241"/>
      <c r="H569" s="241">
        <v>849.76</v>
      </c>
      <c r="I569" s="234">
        <f t="shared" si="10"/>
        <v>849.76</v>
      </c>
      <c r="J569" s="131"/>
      <c r="K569" s="131"/>
      <c r="L569" s="131"/>
      <c r="M569" s="131"/>
      <c r="N569" s="131"/>
      <c r="O569" s="131"/>
      <c r="P569" s="131"/>
      <c r="Q569" s="131"/>
      <c r="R569" s="149"/>
      <c r="S569" s="149"/>
      <c r="T569" s="149"/>
      <c r="U569" s="149"/>
      <c r="V569" s="149"/>
      <c r="W569" s="149"/>
      <c r="X569" s="149"/>
      <c r="Y569" s="149"/>
      <c r="Z569" s="149"/>
      <c r="AA569" s="149"/>
      <c r="AB569" s="149"/>
      <c r="AC569" s="149"/>
      <c r="AD569" s="149"/>
    </row>
    <row r="570" spans="1:30" x14ac:dyDescent="0.2">
      <c r="A570" s="155" t="s">
        <v>383</v>
      </c>
      <c r="B570" s="244" t="s">
        <v>388</v>
      </c>
      <c r="C570" s="243" t="s">
        <v>924</v>
      </c>
      <c r="D570" s="243" t="s">
        <v>280</v>
      </c>
      <c r="E570" s="242">
        <v>1</v>
      </c>
      <c r="F570" s="158" t="s">
        <v>949</v>
      </c>
      <c r="G570" s="241"/>
      <c r="H570" s="241">
        <v>849.76</v>
      </c>
      <c r="I570" s="234">
        <f t="shared" si="10"/>
        <v>849.76</v>
      </c>
      <c r="J570" s="131"/>
      <c r="K570" s="131"/>
      <c r="L570" s="131"/>
      <c r="M570" s="131"/>
      <c r="N570" s="131"/>
      <c r="O570" s="131"/>
      <c r="P570" s="131"/>
      <c r="Q570" s="131"/>
      <c r="R570" s="149"/>
      <c r="S570" s="149"/>
      <c r="T570" s="149"/>
      <c r="U570" s="149"/>
      <c r="V570" s="149"/>
      <c r="W570" s="149"/>
      <c r="X570" s="149"/>
      <c r="Y570" s="149"/>
      <c r="Z570" s="149"/>
      <c r="AA570" s="149"/>
      <c r="AB570" s="149"/>
      <c r="AC570" s="149"/>
      <c r="AD570" s="149"/>
    </row>
    <row r="571" spans="1:30" x14ac:dyDescent="0.2">
      <c r="A571" s="155" t="s">
        <v>383</v>
      </c>
      <c r="B571" s="244" t="s">
        <v>388</v>
      </c>
      <c r="C571" s="243" t="s">
        <v>924</v>
      </c>
      <c r="D571" s="243" t="s">
        <v>280</v>
      </c>
      <c r="E571" s="242">
        <v>1</v>
      </c>
      <c r="F571" s="157" t="s">
        <v>855</v>
      </c>
      <c r="G571" s="241"/>
      <c r="H571" s="241">
        <v>849.76</v>
      </c>
      <c r="I571" s="234">
        <f t="shared" si="10"/>
        <v>849.76</v>
      </c>
      <c r="J571" s="131"/>
      <c r="K571" s="131"/>
      <c r="L571" s="131"/>
      <c r="M571" s="131"/>
      <c r="N571" s="131"/>
      <c r="O571" s="131"/>
      <c r="P571" s="131"/>
      <c r="Q571" s="131"/>
      <c r="R571" s="149"/>
      <c r="S571" s="149"/>
      <c r="T571" s="149"/>
      <c r="U571" s="149"/>
      <c r="V571" s="149"/>
      <c r="W571" s="149"/>
      <c r="X571" s="149"/>
      <c r="Y571" s="149"/>
      <c r="Z571" s="149"/>
      <c r="AA571" s="149"/>
      <c r="AB571" s="149"/>
      <c r="AC571" s="149"/>
      <c r="AD571" s="149"/>
    </row>
    <row r="572" spans="1:30" x14ac:dyDescent="0.2">
      <c r="A572" s="155" t="s">
        <v>831</v>
      </c>
      <c r="B572" s="244" t="s">
        <v>94</v>
      </c>
      <c r="C572" s="243" t="s">
        <v>924</v>
      </c>
      <c r="D572" s="243" t="s">
        <v>280</v>
      </c>
      <c r="E572" s="242">
        <v>1</v>
      </c>
      <c r="F572" s="160" t="s">
        <v>856</v>
      </c>
      <c r="G572" s="241"/>
      <c r="H572" s="241">
        <v>1392.8</v>
      </c>
      <c r="I572" s="234">
        <f t="shared" si="10"/>
        <v>1392.8</v>
      </c>
      <c r="J572" s="131"/>
      <c r="K572" s="131"/>
      <c r="L572" s="131"/>
      <c r="M572" s="131"/>
      <c r="N572" s="131"/>
      <c r="O572" s="131"/>
      <c r="P572" s="131"/>
      <c r="Q572" s="131"/>
      <c r="R572" s="149"/>
      <c r="S572" s="149"/>
      <c r="T572" s="149"/>
      <c r="U572" s="149"/>
      <c r="V572" s="149"/>
      <c r="W572" s="149"/>
      <c r="X572" s="149"/>
      <c r="Y572" s="149"/>
      <c r="Z572" s="149"/>
      <c r="AA572" s="149"/>
      <c r="AB572" s="149"/>
      <c r="AC572" s="149"/>
      <c r="AD572" s="149"/>
    </row>
    <row r="573" spans="1:30" x14ac:dyDescent="0.2">
      <c r="A573" s="155" t="s">
        <v>383</v>
      </c>
      <c r="B573" s="244" t="s">
        <v>388</v>
      </c>
      <c r="C573" s="243" t="s">
        <v>924</v>
      </c>
      <c r="D573" s="243" t="s">
        <v>280</v>
      </c>
      <c r="E573" s="242">
        <v>1</v>
      </c>
      <c r="F573" s="160" t="s">
        <v>857</v>
      </c>
      <c r="G573" s="241"/>
      <c r="H573" s="241">
        <v>849.76</v>
      </c>
      <c r="I573" s="234">
        <f t="shared" si="10"/>
        <v>849.76</v>
      </c>
      <c r="J573" s="131"/>
      <c r="K573" s="131"/>
      <c r="L573" s="131"/>
      <c r="M573" s="131"/>
      <c r="N573" s="131"/>
      <c r="O573" s="131"/>
      <c r="P573" s="131"/>
      <c r="Q573" s="131"/>
      <c r="R573" s="149"/>
      <c r="S573" s="149"/>
      <c r="T573" s="149"/>
      <c r="U573" s="149"/>
      <c r="V573" s="149"/>
      <c r="W573" s="149"/>
      <c r="X573" s="149"/>
      <c r="Y573" s="149"/>
      <c r="Z573" s="149"/>
      <c r="AA573" s="149"/>
      <c r="AB573" s="149"/>
      <c r="AC573" s="149"/>
      <c r="AD573" s="149"/>
    </row>
    <row r="574" spans="1:30" x14ac:dyDescent="0.2">
      <c r="A574" s="155" t="s">
        <v>383</v>
      </c>
      <c r="B574" s="244" t="s">
        <v>388</v>
      </c>
      <c r="C574" s="243" t="s">
        <v>924</v>
      </c>
      <c r="D574" s="243" t="s">
        <v>280</v>
      </c>
      <c r="E574" s="242">
        <v>1</v>
      </c>
      <c r="F574" s="158" t="s">
        <v>858</v>
      </c>
      <c r="G574" s="241"/>
      <c r="H574" s="241">
        <v>849.76</v>
      </c>
      <c r="I574" s="234">
        <f t="shared" si="10"/>
        <v>849.76</v>
      </c>
      <c r="J574" s="131"/>
      <c r="K574" s="131"/>
      <c r="L574" s="131"/>
      <c r="M574" s="131"/>
      <c r="N574" s="131"/>
      <c r="O574" s="131"/>
      <c r="P574" s="131"/>
      <c r="Q574" s="131"/>
      <c r="R574" s="149"/>
      <c r="S574" s="149"/>
      <c r="T574" s="149"/>
      <c r="U574" s="149"/>
      <c r="V574" s="149"/>
      <c r="W574" s="149"/>
      <c r="X574" s="149"/>
      <c r="Y574" s="149"/>
      <c r="Z574" s="149"/>
      <c r="AA574" s="149"/>
      <c r="AB574" s="149"/>
      <c r="AC574" s="149"/>
      <c r="AD574" s="149"/>
    </row>
    <row r="575" spans="1:30" x14ac:dyDescent="0.2">
      <c r="A575" s="155" t="s">
        <v>383</v>
      </c>
      <c r="B575" s="244" t="s">
        <v>388</v>
      </c>
      <c r="C575" s="243" t="s">
        <v>924</v>
      </c>
      <c r="D575" s="243" t="s">
        <v>280</v>
      </c>
      <c r="E575" s="242">
        <v>1</v>
      </c>
      <c r="F575" s="160" t="s">
        <v>859</v>
      </c>
      <c r="G575" s="241"/>
      <c r="H575" s="241">
        <v>849.76</v>
      </c>
      <c r="I575" s="234">
        <f t="shared" si="10"/>
        <v>849.76</v>
      </c>
      <c r="J575" s="131"/>
      <c r="K575" s="131"/>
      <c r="L575" s="131"/>
      <c r="M575" s="131"/>
      <c r="N575" s="131"/>
      <c r="O575" s="131"/>
      <c r="P575" s="131"/>
      <c r="Q575" s="131"/>
      <c r="R575" s="149"/>
      <c r="S575" s="149"/>
      <c r="T575" s="149"/>
      <c r="U575" s="149"/>
      <c r="V575" s="149"/>
      <c r="W575" s="149"/>
      <c r="X575" s="149"/>
      <c r="Y575" s="149"/>
      <c r="Z575" s="149"/>
      <c r="AA575" s="149"/>
      <c r="AB575" s="149"/>
      <c r="AC575" s="149"/>
      <c r="AD575" s="149"/>
    </row>
    <row r="576" spans="1:30" x14ac:dyDescent="0.2">
      <c r="A576" s="155" t="s">
        <v>832</v>
      </c>
      <c r="B576" s="244" t="s">
        <v>94</v>
      </c>
      <c r="C576" s="243" t="s">
        <v>924</v>
      </c>
      <c r="D576" s="243" t="s">
        <v>280</v>
      </c>
      <c r="E576" s="242">
        <v>1</v>
      </c>
      <c r="F576" s="157" t="s">
        <v>860</v>
      </c>
      <c r="G576" s="241"/>
      <c r="H576" s="241">
        <v>1392.8</v>
      </c>
      <c r="I576" s="234">
        <f t="shared" si="10"/>
        <v>1392.8</v>
      </c>
      <c r="J576" s="131"/>
      <c r="K576" s="131"/>
      <c r="L576" s="131"/>
      <c r="M576" s="131"/>
      <c r="N576" s="131"/>
      <c r="O576" s="131"/>
      <c r="P576" s="131"/>
      <c r="Q576" s="131"/>
      <c r="R576" s="149"/>
      <c r="S576" s="149"/>
      <c r="T576" s="149"/>
      <c r="U576" s="149"/>
      <c r="V576" s="149"/>
      <c r="W576" s="149"/>
      <c r="X576" s="149"/>
      <c r="Y576" s="149"/>
      <c r="Z576" s="149"/>
      <c r="AA576" s="149"/>
      <c r="AB576" s="149"/>
      <c r="AC576" s="149"/>
      <c r="AD576" s="149"/>
    </row>
    <row r="577" spans="1:30" x14ac:dyDescent="0.2">
      <c r="A577" s="155" t="s">
        <v>383</v>
      </c>
      <c r="B577" s="244" t="s">
        <v>388</v>
      </c>
      <c r="C577" s="243" t="s">
        <v>924</v>
      </c>
      <c r="D577" s="243" t="s">
        <v>280</v>
      </c>
      <c r="E577" s="242">
        <v>1</v>
      </c>
      <c r="F577" s="158" t="s">
        <v>861</v>
      </c>
      <c r="G577" s="241"/>
      <c r="H577" s="241">
        <v>849.76</v>
      </c>
      <c r="I577" s="234">
        <f t="shared" si="10"/>
        <v>849.76</v>
      </c>
      <c r="J577" s="131"/>
      <c r="K577" s="131"/>
      <c r="L577" s="131"/>
      <c r="M577" s="131"/>
      <c r="N577" s="131"/>
      <c r="O577" s="131"/>
      <c r="P577" s="131"/>
      <c r="Q577" s="131"/>
      <c r="R577" s="149"/>
      <c r="S577" s="149"/>
      <c r="T577" s="149"/>
      <c r="U577" s="149"/>
      <c r="V577" s="149"/>
      <c r="W577" s="149"/>
      <c r="X577" s="149"/>
      <c r="Y577" s="149"/>
      <c r="Z577" s="149"/>
      <c r="AA577" s="149"/>
      <c r="AB577" s="149"/>
      <c r="AC577" s="149"/>
      <c r="AD577" s="149"/>
    </row>
    <row r="578" spans="1:30" x14ac:dyDescent="0.2">
      <c r="A578" s="155" t="s">
        <v>383</v>
      </c>
      <c r="B578" s="244" t="s">
        <v>388</v>
      </c>
      <c r="C578" s="243" t="s">
        <v>924</v>
      </c>
      <c r="D578" s="243" t="s">
        <v>280</v>
      </c>
      <c r="E578" s="242">
        <v>1</v>
      </c>
      <c r="F578" s="163" t="s">
        <v>862</v>
      </c>
      <c r="G578" s="241"/>
      <c r="H578" s="241">
        <v>849.76</v>
      </c>
      <c r="I578" s="234">
        <f t="shared" si="10"/>
        <v>849.76</v>
      </c>
      <c r="J578" s="131"/>
      <c r="K578" s="131"/>
      <c r="L578" s="131"/>
      <c r="M578" s="131"/>
      <c r="N578" s="131"/>
      <c r="O578" s="131"/>
      <c r="P578" s="131"/>
      <c r="Q578" s="131"/>
      <c r="R578" s="149"/>
      <c r="S578" s="149"/>
      <c r="T578" s="149"/>
      <c r="U578" s="149"/>
      <c r="V578" s="149"/>
      <c r="W578" s="149"/>
      <c r="X578" s="149"/>
      <c r="Y578" s="149"/>
      <c r="Z578" s="149"/>
      <c r="AA578" s="149"/>
      <c r="AB578" s="149"/>
      <c r="AC578" s="149"/>
      <c r="AD578" s="149"/>
    </row>
    <row r="579" spans="1:30" x14ac:dyDescent="0.2">
      <c r="A579" s="155" t="s">
        <v>383</v>
      </c>
      <c r="B579" s="244" t="s">
        <v>388</v>
      </c>
      <c r="C579" s="243" t="s">
        <v>924</v>
      </c>
      <c r="D579" s="243" t="s">
        <v>280</v>
      </c>
      <c r="E579" s="242">
        <v>1</v>
      </c>
      <c r="F579" s="157" t="s">
        <v>863</v>
      </c>
      <c r="G579" s="241"/>
      <c r="H579" s="241">
        <v>849.76</v>
      </c>
      <c r="I579" s="234">
        <f t="shared" si="10"/>
        <v>849.76</v>
      </c>
      <c r="J579" s="131"/>
      <c r="K579" s="131"/>
      <c r="L579" s="131"/>
      <c r="M579" s="131"/>
      <c r="N579" s="131"/>
      <c r="O579" s="131"/>
      <c r="P579" s="131"/>
      <c r="Q579" s="131"/>
      <c r="R579" s="149"/>
      <c r="S579" s="149"/>
      <c r="T579" s="149"/>
      <c r="U579" s="149"/>
      <c r="V579" s="149"/>
      <c r="W579" s="149"/>
      <c r="X579" s="149"/>
      <c r="Y579" s="149"/>
      <c r="Z579" s="149"/>
      <c r="AA579" s="149"/>
      <c r="AB579" s="149"/>
      <c r="AC579" s="149"/>
      <c r="AD579" s="149"/>
    </row>
    <row r="580" spans="1:30" x14ac:dyDescent="0.2">
      <c r="A580" s="155" t="s">
        <v>833</v>
      </c>
      <c r="B580" s="244" t="s">
        <v>94</v>
      </c>
      <c r="C580" s="243" t="s">
        <v>924</v>
      </c>
      <c r="D580" s="243" t="s">
        <v>280</v>
      </c>
      <c r="E580" s="242">
        <v>1</v>
      </c>
      <c r="F580" s="157" t="s">
        <v>864</v>
      </c>
      <c r="G580" s="241"/>
      <c r="H580" s="241">
        <v>1392.8</v>
      </c>
      <c r="I580" s="234">
        <f t="shared" si="10"/>
        <v>1392.8</v>
      </c>
      <c r="J580" s="131"/>
      <c r="K580" s="131"/>
      <c r="L580" s="131"/>
      <c r="M580" s="131"/>
      <c r="N580" s="131"/>
      <c r="O580" s="131"/>
      <c r="P580" s="131"/>
      <c r="Q580" s="131"/>
      <c r="R580" s="149"/>
      <c r="S580" s="149"/>
      <c r="T580" s="149"/>
      <c r="U580" s="149"/>
      <c r="V580" s="149"/>
      <c r="W580" s="149"/>
      <c r="X580" s="149"/>
      <c r="Y580" s="149"/>
      <c r="Z580" s="149"/>
      <c r="AA580" s="149"/>
      <c r="AB580" s="149"/>
      <c r="AC580" s="149"/>
      <c r="AD580" s="149"/>
    </row>
    <row r="581" spans="1:30" x14ac:dyDescent="0.2">
      <c r="A581" s="155" t="s">
        <v>383</v>
      </c>
      <c r="B581" s="244" t="s">
        <v>388</v>
      </c>
      <c r="C581" s="243" t="s">
        <v>924</v>
      </c>
      <c r="D581" s="243" t="s">
        <v>280</v>
      </c>
      <c r="E581" s="242">
        <v>1</v>
      </c>
      <c r="F581" s="157" t="s">
        <v>865</v>
      </c>
      <c r="G581" s="241"/>
      <c r="H581" s="241">
        <v>849.76</v>
      </c>
      <c r="I581" s="234">
        <f t="shared" si="10"/>
        <v>849.76</v>
      </c>
      <c r="J581" s="131"/>
      <c r="K581" s="131"/>
      <c r="L581" s="131"/>
      <c r="M581" s="131"/>
      <c r="N581" s="131"/>
      <c r="O581" s="131"/>
      <c r="P581" s="131"/>
      <c r="Q581" s="131"/>
      <c r="R581" s="149"/>
      <c r="S581" s="149"/>
      <c r="T581" s="149"/>
      <c r="U581" s="149"/>
      <c r="V581" s="149"/>
      <c r="W581" s="149"/>
      <c r="X581" s="149"/>
      <c r="Y581" s="149"/>
      <c r="Z581" s="149"/>
      <c r="AA581" s="149"/>
      <c r="AB581" s="149"/>
      <c r="AC581" s="149"/>
      <c r="AD581" s="149"/>
    </row>
    <row r="582" spans="1:30" x14ac:dyDescent="0.2">
      <c r="A582" s="155" t="s">
        <v>383</v>
      </c>
      <c r="B582" s="244" t="s">
        <v>388</v>
      </c>
      <c r="C582" s="243" t="s">
        <v>924</v>
      </c>
      <c r="D582" s="243" t="s">
        <v>280</v>
      </c>
      <c r="E582" s="242">
        <v>1</v>
      </c>
      <c r="F582" s="151" t="s">
        <v>866</v>
      </c>
      <c r="G582" s="241"/>
      <c r="H582" s="241">
        <v>849.76</v>
      </c>
      <c r="I582" s="234">
        <f t="shared" si="10"/>
        <v>849.76</v>
      </c>
      <c r="J582" s="131"/>
      <c r="K582" s="131"/>
      <c r="L582" s="131"/>
      <c r="M582" s="131"/>
      <c r="N582" s="131"/>
      <c r="O582" s="131"/>
      <c r="P582" s="131"/>
      <c r="Q582" s="131"/>
      <c r="R582" s="149"/>
      <c r="S582" s="149"/>
      <c r="T582" s="149"/>
      <c r="U582" s="149"/>
      <c r="V582" s="149"/>
      <c r="W582" s="149"/>
      <c r="X582" s="149"/>
      <c r="Y582" s="149"/>
      <c r="Z582" s="149"/>
      <c r="AA582" s="149"/>
      <c r="AB582" s="149"/>
      <c r="AC582" s="149"/>
      <c r="AD582" s="149"/>
    </row>
    <row r="583" spans="1:30" x14ac:dyDescent="0.2">
      <c r="A583" s="155" t="s">
        <v>383</v>
      </c>
      <c r="B583" s="244" t="s">
        <v>388</v>
      </c>
      <c r="C583" s="243" t="s">
        <v>924</v>
      </c>
      <c r="D583" s="243" t="s">
        <v>280</v>
      </c>
      <c r="E583" s="242">
        <v>1</v>
      </c>
      <c r="F583" s="158" t="s">
        <v>867</v>
      </c>
      <c r="G583" s="241"/>
      <c r="H583" s="241">
        <v>849.76</v>
      </c>
      <c r="I583" s="234">
        <f t="shared" si="10"/>
        <v>849.76</v>
      </c>
      <c r="J583" s="131"/>
      <c r="K583" s="131"/>
      <c r="L583" s="131"/>
      <c r="M583" s="131"/>
      <c r="N583" s="131"/>
      <c r="O583" s="131"/>
      <c r="P583" s="131"/>
      <c r="Q583" s="131"/>
      <c r="R583" s="149"/>
      <c r="S583" s="149"/>
      <c r="T583" s="149"/>
      <c r="U583" s="149"/>
      <c r="V583" s="149"/>
      <c r="W583" s="149"/>
      <c r="X583" s="149"/>
      <c r="Y583" s="149"/>
      <c r="Z583" s="149"/>
      <c r="AA583" s="149"/>
      <c r="AB583" s="149"/>
      <c r="AC583" s="149"/>
      <c r="AD583" s="149"/>
    </row>
    <row r="584" spans="1:30" x14ac:dyDescent="0.2">
      <c r="A584" s="155" t="s">
        <v>834</v>
      </c>
      <c r="B584" s="244" t="s">
        <v>94</v>
      </c>
      <c r="C584" s="243" t="s">
        <v>924</v>
      </c>
      <c r="D584" s="243" t="s">
        <v>280</v>
      </c>
      <c r="E584" s="242">
        <v>1</v>
      </c>
      <c r="F584" s="157" t="s">
        <v>868</v>
      </c>
      <c r="G584" s="241"/>
      <c r="H584" s="241">
        <v>1392.8</v>
      </c>
      <c r="I584" s="234">
        <f t="shared" ref="I584:I643" si="11">SUM(G584:H584)</f>
        <v>1392.8</v>
      </c>
      <c r="J584" s="131"/>
      <c r="K584" s="131"/>
      <c r="L584" s="131"/>
      <c r="M584" s="131"/>
      <c r="N584" s="131"/>
      <c r="O584" s="131"/>
      <c r="P584" s="131"/>
      <c r="Q584" s="131"/>
      <c r="R584" s="149"/>
      <c r="S584" s="149"/>
      <c r="T584" s="149"/>
      <c r="U584" s="149"/>
      <c r="V584" s="149"/>
      <c r="W584" s="149"/>
      <c r="X584" s="149"/>
      <c r="Y584" s="149"/>
      <c r="Z584" s="149"/>
      <c r="AA584" s="149"/>
      <c r="AB584" s="149"/>
      <c r="AC584" s="149"/>
      <c r="AD584" s="149"/>
    </row>
    <row r="585" spans="1:30" x14ac:dyDescent="0.2">
      <c r="A585" s="155" t="s">
        <v>383</v>
      </c>
      <c r="B585" s="244" t="s">
        <v>388</v>
      </c>
      <c r="C585" s="243" t="s">
        <v>924</v>
      </c>
      <c r="D585" s="243" t="s">
        <v>280</v>
      </c>
      <c r="E585" s="242">
        <v>1</v>
      </c>
      <c r="F585" s="156" t="s">
        <v>869</v>
      </c>
      <c r="G585" s="241"/>
      <c r="H585" s="241">
        <v>849.76</v>
      </c>
      <c r="I585" s="234">
        <f t="shared" si="11"/>
        <v>849.76</v>
      </c>
      <c r="J585" s="131"/>
      <c r="K585" s="131"/>
      <c r="L585" s="131"/>
      <c r="M585" s="131"/>
      <c r="N585" s="131"/>
      <c r="O585" s="131"/>
      <c r="P585" s="131"/>
      <c r="Q585" s="131"/>
      <c r="R585" s="149"/>
      <c r="S585" s="149"/>
      <c r="T585" s="149"/>
      <c r="U585" s="149"/>
      <c r="V585" s="149"/>
      <c r="W585" s="149"/>
      <c r="X585" s="149"/>
      <c r="Y585" s="149"/>
      <c r="Z585" s="149"/>
      <c r="AA585" s="149"/>
      <c r="AB585" s="149"/>
      <c r="AC585" s="149"/>
      <c r="AD585" s="149"/>
    </row>
    <row r="586" spans="1:30" x14ac:dyDescent="0.2">
      <c r="A586" s="155" t="s">
        <v>383</v>
      </c>
      <c r="B586" s="244" t="s">
        <v>388</v>
      </c>
      <c r="C586" s="243" t="s">
        <v>924</v>
      </c>
      <c r="D586" s="243" t="s">
        <v>280</v>
      </c>
      <c r="E586" s="242">
        <v>1</v>
      </c>
      <c r="F586" s="157" t="s">
        <v>870</v>
      </c>
      <c r="G586" s="241"/>
      <c r="H586" s="241">
        <v>849.76</v>
      </c>
      <c r="I586" s="234">
        <f t="shared" si="11"/>
        <v>849.76</v>
      </c>
      <c r="J586" s="131"/>
      <c r="K586" s="131"/>
      <c r="L586" s="131"/>
      <c r="M586" s="131"/>
      <c r="N586" s="131"/>
      <c r="O586" s="131"/>
      <c r="P586" s="131"/>
      <c r="Q586" s="131"/>
      <c r="R586" s="149"/>
      <c r="S586" s="149"/>
      <c r="T586" s="149"/>
      <c r="U586" s="149"/>
      <c r="V586" s="149"/>
      <c r="W586" s="149"/>
      <c r="X586" s="149"/>
      <c r="Y586" s="149"/>
      <c r="Z586" s="149"/>
      <c r="AA586" s="149"/>
      <c r="AB586" s="149"/>
      <c r="AC586" s="149"/>
      <c r="AD586" s="149"/>
    </row>
    <row r="587" spans="1:30" x14ac:dyDescent="0.2">
      <c r="A587" s="155" t="s">
        <v>383</v>
      </c>
      <c r="B587" s="244" t="s">
        <v>388</v>
      </c>
      <c r="C587" s="243" t="s">
        <v>924</v>
      </c>
      <c r="D587" s="243" t="s">
        <v>280</v>
      </c>
      <c r="E587" s="242">
        <v>1</v>
      </c>
      <c r="F587" s="158" t="s">
        <v>871</v>
      </c>
      <c r="G587" s="241"/>
      <c r="H587" s="241">
        <v>849.76</v>
      </c>
      <c r="I587" s="234">
        <f t="shared" si="11"/>
        <v>849.76</v>
      </c>
      <c r="J587" s="131"/>
      <c r="K587" s="131"/>
      <c r="L587" s="131"/>
      <c r="M587" s="131"/>
      <c r="N587" s="131"/>
      <c r="O587" s="131"/>
      <c r="P587" s="131"/>
      <c r="Q587" s="131"/>
      <c r="R587" s="149"/>
      <c r="S587" s="149"/>
      <c r="T587" s="149"/>
      <c r="U587" s="149"/>
      <c r="V587" s="149"/>
      <c r="W587" s="149"/>
      <c r="X587" s="149"/>
      <c r="Y587" s="149"/>
      <c r="Z587" s="149"/>
      <c r="AA587" s="149"/>
      <c r="AB587" s="149"/>
      <c r="AC587" s="149"/>
      <c r="AD587" s="149"/>
    </row>
    <row r="588" spans="1:30" x14ac:dyDescent="0.2">
      <c r="A588" s="155" t="s">
        <v>835</v>
      </c>
      <c r="B588" s="244" t="s">
        <v>94</v>
      </c>
      <c r="C588" s="243" t="s">
        <v>924</v>
      </c>
      <c r="D588" s="243" t="s">
        <v>280</v>
      </c>
      <c r="E588" s="242">
        <v>1</v>
      </c>
      <c r="F588" s="157" t="s">
        <v>947</v>
      </c>
      <c r="G588" s="241"/>
      <c r="H588" s="241">
        <v>1392.8</v>
      </c>
      <c r="I588" s="234">
        <f t="shared" si="11"/>
        <v>1392.8</v>
      </c>
      <c r="J588" s="131"/>
      <c r="K588" s="131"/>
      <c r="L588" s="131"/>
      <c r="M588" s="131"/>
      <c r="N588" s="131"/>
      <c r="O588" s="131"/>
      <c r="P588" s="131"/>
      <c r="Q588" s="131"/>
      <c r="R588" s="149"/>
      <c r="S588" s="149"/>
      <c r="T588" s="149"/>
      <c r="U588" s="149"/>
      <c r="V588" s="149"/>
      <c r="W588" s="149"/>
      <c r="X588" s="149"/>
      <c r="Y588" s="149"/>
      <c r="Z588" s="149"/>
      <c r="AA588" s="149"/>
      <c r="AB588" s="149"/>
      <c r="AC588" s="149"/>
      <c r="AD588" s="149"/>
    </row>
    <row r="589" spans="1:30" x14ac:dyDescent="0.2">
      <c r="A589" s="155" t="s">
        <v>383</v>
      </c>
      <c r="B589" s="244" t="s">
        <v>388</v>
      </c>
      <c r="C589" s="243" t="s">
        <v>924</v>
      </c>
      <c r="D589" s="243" t="s">
        <v>280</v>
      </c>
      <c r="E589" s="242">
        <v>1</v>
      </c>
      <c r="F589" s="157" t="s">
        <v>872</v>
      </c>
      <c r="G589" s="241"/>
      <c r="H589" s="241">
        <v>849.76</v>
      </c>
      <c r="I589" s="234">
        <f t="shared" si="11"/>
        <v>849.76</v>
      </c>
      <c r="J589" s="131"/>
      <c r="K589" s="131"/>
      <c r="L589" s="131"/>
      <c r="M589" s="131"/>
      <c r="N589" s="131"/>
      <c r="O589" s="131"/>
      <c r="P589" s="131"/>
      <c r="Q589" s="131"/>
      <c r="R589" s="149"/>
      <c r="S589" s="149"/>
      <c r="T589" s="149"/>
      <c r="U589" s="149"/>
      <c r="V589" s="149"/>
      <c r="W589" s="149"/>
      <c r="X589" s="149"/>
      <c r="Y589" s="149"/>
      <c r="Z589" s="149"/>
      <c r="AA589" s="149"/>
      <c r="AB589" s="149"/>
      <c r="AC589" s="149"/>
      <c r="AD589" s="149"/>
    </row>
    <row r="590" spans="1:30" x14ac:dyDescent="0.2">
      <c r="A590" s="155" t="s">
        <v>383</v>
      </c>
      <c r="B590" s="244" t="s">
        <v>388</v>
      </c>
      <c r="C590" s="243" t="s">
        <v>924</v>
      </c>
      <c r="D590" s="243" t="s">
        <v>280</v>
      </c>
      <c r="E590" s="242">
        <v>1</v>
      </c>
      <c r="F590" s="157" t="s">
        <v>873</v>
      </c>
      <c r="G590" s="241"/>
      <c r="H590" s="241">
        <v>849.76</v>
      </c>
      <c r="I590" s="234">
        <f t="shared" si="11"/>
        <v>849.76</v>
      </c>
      <c r="J590" s="131"/>
      <c r="K590" s="131"/>
      <c r="L590" s="131"/>
      <c r="M590" s="131"/>
      <c r="N590" s="131"/>
      <c r="O590" s="131"/>
      <c r="P590" s="131"/>
      <c r="Q590" s="131"/>
      <c r="R590" s="149"/>
      <c r="S590" s="149"/>
      <c r="T590" s="149"/>
      <c r="U590" s="149"/>
      <c r="V590" s="149"/>
      <c r="W590" s="149"/>
      <c r="X590" s="149"/>
      <c r="Y590" s="149"/>
      <c r="Z590" s="149"/>
      <c r="AA590" s="149"/>
      <c r="AB590" s="149"/>
      <c r="AC590" s="149"/>
      <c r="AD590" s="149"/>
    </row>
    <row r="591" spans="1:30" x14ac:dyDescent="0.2">
      <c r="A591" s="155" t="s">
        <v>383</v>
      </c>
      <c r="B591" s="244" t="s">
        <v>388</v>
      </c>
      <c r="C591" s="243" t="s">
        <v>924</v>
      </c>
      <c r="D591" s="243" t="s">
        <v>280</v>
      </c>
      <c r="E591" s="242">
        <v>1</v>
      </c>
      <c r="F591" s="157" t="s">
        <v>874</v>
      </c>
      <c r="G591" s="241"/>
      <c r="H591" s="241">
        <v>849.76</v>
      </c>
      <c r="I591" s="234">
        <f t="shared" si="11"/>
        <v>849.76</v>
      </c>
      <c r="J591" s="131"/>
      <c r="K591" s="131"/>
      <c r="L591" s="131"/>
      <c r="M591" s="131"/>
      <c r="N591" s="131"/>
      <c r="O591" s="131"/>
      <c r="P591" s="131"/>
      <c r="Q591" s="131"/>
      <c r="R591" s="149"/>
      <c r="S591" s="149"/>
      <c r="T591" s="149"/>
      <c r="U591" s="149"/>
      <c r="V591" s="149"/>
      <c r="W591" s="149"/>
      <c r="X591" s="149"/>
      <c r="Y591" s="149"/>
      <c r="Z591" s="149"/>
      <c r="AA591" s="149"/>
      <c r="AB591" s="149"/>
      <c r="AC591" s="149"/>
      <c r="AD591" s="149"/>
    </row>
    <row r="592" spans="1:30" x14ac:dyDescent="0.2">
      <c r="A592" s="155" t="s">
        <v>836</v>
      </c>
      <c r="B592" s="244" t="s">
        <v>94</v>
      </c>
      <c r="C592" s="243" t="s">
        <v>924</v>
      </c>
      <c r="D592" s="243" t="s">
        <v>280</v>
      </c>
      <c r="E592" s="242">
        <v>1</v>
      </c>
      <c r="F592" s="157" t="s">
        <v>875</v>
      </c>
      <c r="G592" s="241"/>
      <c r="H592" s="241">
        <v>1392.8</v>
      </c>
      <c r="I592" s="234">
        <f t="shared" si="11"/>
        <v>1392.8</v>
      </c>
      <c r="J592" s="131"/>
      <c r="K592" s="131"/>
      <c r="L592" s="131"/>
      <c r="M592" s="131"/>
      <c r="N592" s="131"/>
      <c r="O592" s="131"/>
      <c r="P592" s="131"/>
      <c r="Q592" s="131"/>
      <c r="R592" s="149"/>
      <c r="S592" s="149"/>
      <c r="T592" s="149"/>
      <c r="U592" s="149"/>
      <c r="V592" s="149"/>
      <c r="W592" s="149"/>
      <c r="X592" s="149"/>
      <c r="Y592" s="149"/>
      <c r="Z592" s="149"/>
      <c r="AA592" s="149"/>
      <c r="AB592" s="149"/>
      <c r="AC592" s="149"/>
      <c r="AD592" s="149"/>
    </row>
    <row r="593" spans="1:30" x14ac:dyDescent="0.2">
      <c r="A593" s="155" t="s">
        <v>383</v>
      </c>
      <c r="B593" s="244" t="s">
        <v>388</v>
      </c>
      <c r="C593" s="243" t="s">
        <v>924</v>
      </c>
      <c r="D593" s="243" t="s">
        <v>280</v>
      </c>
      <c r="E593" s="242">
        <v>1</v>
      </c>
      <c r="F593" s="157" t="s">
        <v>876</v>
      </c>
      <c r="G593" s="241"/>
      <c r="H593" s="241">
        <v>849.76</v>
      </c>
      <c r="I593" s="234">
        <f t="shared" si="11"/>
        <v>849.76</v>
      </c>
      <c r="J593" s="131"/>
      <c r="K593" s="131"/>
      <c r="L593" s="131"/>
      <c r="M593" s="131"/>
      <c r="N593" s="131"/>
      <c r="O593" s="131"/>
      <c r="P593" s="131"/>
      <c r="Q593" s="131"/>
      <c r="R593" s="149"/>
      <c r="S593" s="149"/>
      <c r="T593" s="149"/>
      <c r="U593" s="149"/>
      <c r="V593" s="149"/>
      <c r="W593" s="149"/>
      <c r="X593" s="149"/>
      <c r="Y593" s="149"/>
      <c r="Z593" s="149"/>
      <c r="AA593" s="149"/>
      <c r="AB593" s="149"/>
      <c r="AC593" s="149"/>
      <c r="AD593" s="149"/>
    </row>
    <row r="594" spans="1:30" x14ac:dyDescent="0.2">
      <c r="A594" s="155" t="s">
        <v>383</v>
      </c>
      <c r="B594" s="244" t="s">
        <v>388</v>
      </c>
      <c r="C594" s="243" t="s">
        <v>924</v>
      </c>
      <c r="D594" s="243" t="s">
        <v>280</v>
      </c>
      <c r="E594" s="242">
        <v>1</v>
      </c>
      <c r="F594" s="158" t="s">
        <v>877</v>
      </c>
      <c r="G594" s="241"/>
      <c r="H594" s="241">
        <v>849.76</v>
      </c>
      <c r="I594" s="234">
        <f t="shared" si="11"/>
        <v>849.76</v>
      </c>
      <c r="J594" s="131"/>
      <c r="K594" s="131"/>
      <c r="L594" s="131"/>
      <c r="M594" s="131"/>
      <c r="N594" s="131"/>
      <c r="O594" s="131"/>
      <c r="P594" s="131"/>
      <c r="Q594" s="131"/>
      <c r="R594" s="149"/>
      <c r="S594" s="149"/>
      <c r="T594" s="149"/>
      <c r="U594" s="149"/>
      <c r="V594" s="149"/>
      <c r="W594" s="149"/>
      <c r="X594" s="149"/>
      <c r="Y594" s="149"/>
      <c r="Z594" s="149"/>
      <c r="AA594" s="149"/>
      <c r="AB594" s="149"/>
      <c r="AC594" s="149"/>
      <c r="AD594" s="149"/>
    </row>
    <row r="595" spans="1:30" x14ac:dyDescent="0.2">
      <c r="A595" s="155" t="s">
        <v>383</v>
      </c>
      <c r="B595" s="244" t="s">
        <v>388</v>
      </c>
      <c r="C595" s="243" t="s">
        <v>924</v>
      </c>
      <c r="D595" s="243" t="s">
        <v>280</v>
      </c>
      <c r="E595" s="242">
        <v>1</v>
      </c>
      <c r="F595" s="157" t="s">
        <v>878</v>
      </c>
      <c r="G595" s="241"/>
      <c r="H595" s="241">
        <v>849.76</v>
      </c>
      <c r="I595" s="234">
        <f t="shared" si="11"/>
        <v>849.76</v>
      </c>
      <c r="J595" s="131"/>
      <c r="K595" s="131"/>
      <c r="L595" s="131"/>
      <c r="M595" s="131"/>
      <c r="N595" s="131"/>
      <c r="O595" s="131"/>
      <c r="P595" s="131"/>
      <c r="Q595" s="131"/>
      <c r="R595" s="149"/>
      <c r="S595" s="149"/>
      <c r="T595" s="149"/>
      <c r="U595" s="149"/>
      <c r="V595" s="149"/>
      <c r="W595" s="149"/>
      <c r="X595" s="149"/>
      <c r="Y595" s="149"/>
      <c r="Z595" s="149"/>
      <c r="AA595" s="149"/>
      <c r="AB595" s="149"/>
      <c r="AC595" s="149"/>
      <c r="AD595" s="149"/>
    </row>
    <row r="596" spans="1:30" x14ac:dyDescent="0.2">
      <c r="A596" s="155" t="s">
        <v>837</v>
      </c>
      <c r="B596" s="244" t="s">
        <v>94</v>
      </c>
      <c r="C596" s="243" t="s">
        <v>924</v>
      </c>
      <c r="D596" s="243" t="s">
        <v>280</v>
      </c>
      <c r="E596" s="242">
        <v>1</v>
      </c>
      <c r="F596" s="157" t="s">
        <v>879</v>
      </c>
      <c r="G596" s="241"/>
      <c r="H596" s="241">
        <v>1392.8</v>
      </c>
      <c r="I596" s="234">
        <f t="shared" si="11"/>
        <v>1392.8</v>
      </c>
      <c r="J596" s="131"/>
      <c r="K596" s="131"/>
      <c r="L596" s="131"/>
      <c r="M596" s="131"/>
      <c r="N596" s="131"/>
      <c r="O596" s="131"/>
      <c r="P596" s="131"/>
      <c r="Q596" s="131"/>
      <c r="R596" s="149"/>
      <c r="S596" s="149"/>
      <c r="T596" s="149"/>
      <c r="U596" s="149"/>
      <c r="V596" s="149"/>
      <c r="W596" s="149"/>
      <c r="X596" s="149"/>
      <c r="Y596" s="149"/>
      <c r="Z596" s="149"/>
      <c r="AA596" s="149"/>
      <c r="AB596" s="149"/>
      <c r="AC596" s="149"/>
      <c r="AD596" s="149"/>
    </row>
    <row r="597" spans="1:30" x14ac:dyDescent="0.2">
      <c r="A597" s="155" t="s">
        <v>383</v>
      </c>
      <c r="B597" s="244" t="s">
        <v>388</v>
      </c>
      <c r="C597" s="243" t="s">
        <v>924</v>
      </c>
      <c r="D597" s="243" t="s">
        <v>280</v>
      </c>
      <c r="E597" s="242">
        <v>1</v>
      </c>
      <c r="F597" s="161" t="s">
        <v>990</v>
      </c>
      <c r="G597" s="241"/>
      <c r="H597" s="241">
        <v>849.76</v>
      </c>
      <c r="I597" s="234">
        <f t="shared" si="11"/>
        <v>849.76</v>
      </c>
      <c r="J597" s="131"/>
      <c r="K597" s="131"/>
      <c r="L597" s="131"/>
      <c r="M597" s="131"/>
      <c r="N597" s="131"/>
      <c r="O597" s="131"/>
      <c r="P597" s="131"/>
      <c r="Q597" s="131"/>
      <c r="R597" s="149"/>
      <c r="S597" s="149"/>
      <c r="T597" s="149"/>
      <c r="U597" s="149"/>
      <c r="V597" s="149"/>
      <c r="W597" s="149"/>
      <c r="X597" s="149"/>
      <c r="Y597" s="149"/>
      <c r="Z597" s="149"/>
      <c r="AA597" s="149"/>
      <c r="AB597" s="149"/>
      <c r="AC597" s="149"/>
      <c r="AD597" s="149"/>
    </row>
    <row r="598" spans="1:30" x14ac:dyDescent="0.2">
      <c r="A598" s="155" t="s">
        <v>383</v>
      </c>
      <c r="B598" s="244" t="s">
        <v>388</v>
      </c>
      <c r="C598" s="243" t="s">
        <v>924</v>
      </c>
      <c r="D598" s="243" t="s">
        <v>368</v>
      </c>
      <c r="E598" s="242">
        <v>1</v>
      </c>
      <c r="F598" s="158" t="s">
        <v>357</v>
      </c>
      <c r="G598" s="241"/>
      <c r="H598" s="241">
        <v>849.76</v>
      </c>
      <c r="I598" s="234">
        <f t="shared" si="11"/>
        <v>849.76</v>
      </c>
      <c r="J598" s="131"/>
      <c r="K598" s="131"/>
      <c r="L598" s="131"/>
      <c r="M598" s="131"/>
      <c r="N598" s="131"/>
      <c r="O598" s="131"/>
      <c r="P598" s="131"/>
      <c r="Q598" s="131"/>
      <c r="R598" s="149"/>
      <c r="S598" s="149"/>
      <c r="T598" s="149"/>
      <c r="U598" s="149"/>
      <c r="V598" s="149"/>
      <c r="W598" s="149"/>
      <c r="X598" s="149"/>
      <c r="Y598" s="149"/>
      <c r="Z598" s="149"/>
      <c r="AA598" s="149"/>
      <c r="AB598" s="149"/>
      <c r="AC598" s="149"/>
      <c r="AD598" s="149"/>
    </row>
    <row r="599" spans="1:30" x14ac:dyDescent="0.2">
      <c r="A599" s="162" t="s">
        <v>383</v>
      </c>
      <c r="B599" s="244" t="s">
        <v>388</v>
      </c>
      <c r="C599" s="243" t="s">
        <v>924</v>
      </c>
      <c r="D599" s="243" t="s">
        <v>280</v>
      </c>
      <c r="E599" s="242">
        <v>1</v>
      </c>
      <c r="F599" s="161" t="s">
        <v>882</v>
      </c>
      <c r="G599" s="241"/>
      <c r="H599" s="241">
        <v>849.76</v>
      </c>
      <c r="I599" s="234">
        <f t="shared" si="11"/>
        <v>849.76</v>
      </c>
      <c r="J599" s="131"/>
      <c r="K599" s="131"/>
      <c r="L599" s="131"/>
      <c r="M599" s="131"/>
      <c r="N599" s="131"/>
      <c r="O599" s="131"/>
      <c r="P599" s="131"/>
      <c r="Q599" s="131"/>
      <c r="R599" s="149"/>
      <c r="S599" s="149"/>
      <c r="T599" s="149"/>
      <c r="U599" s="149"/>
      <c r="V599" s="149"/>
      <c r="W599" s="149"/>
      <c r="X599" s="149"/>
      <c r="Y599" s="149"/>
      <c r="Z599" s="149"/>
      <c r="AA599" s="149"/>
      <c r="AB599" s="149"/>
      <c r="AC599" s="149"/>
      <c r="AD599" s="149"/>
    </row>
    <row r="600" spans="1:30" x14ac:dyDescent="0.2">
      <c r="A600" s="155" t="s">
        <v>838</v>
      </c>
      <c r="B600" s="244" t="s">
        <v>94</v>
      </c>
      <c r="C600" s="243" t="s">
        <v>924</v>
      </c>
      <c r="D600" s="243" t="s">
        <v>280</v>
      </c>
      <c r="E600" s="242">
        <v>1</v>
      </c>
      <c r="F600" s="157" t="s">
        <v>883</v>
      </c>
      <c r="G600" s="241"/>
      <c r="H600" s="241">
        <v>1392.8</v>
      </c>
      <c r="I600" s="234">
        <f t="shared" si="11"/>
        <v>1392.8</v>
      </c>
      <c r="J600" s="131"/>
      <c r="K600" s="131"/>
      <c r="L600" s="131"/>
      <c r="M600" s="131"/>
      <c r="N600" s="131"/>
      <c r="O600" s="131"/>
      <c r="P600" s="131"/>
      <c r="Q600" s="131"/>
      <c r="R600" s="149"/>
      <c r="S600" s="149"/>
      <c r="T600" s="149"/>
      <c r="U600" s="149"/>
      <c r="V600" s="149"/>
      <c r="W600" s="149"/>
      <c r="X600" s="149"/>
      <c r="Y600" s="149"/>
      <c r="Z600" s="149"/>
      <c r="AA600" s="149"/>
      <c r="AB600" s="149"/>
      <c r="AC600" s="149"/>
      <c r="AD600" s="149"/>
    </row>
    <row r="601" spans="1:30" x14ac:dyDescent="0.2">
      <c r="A601" s="155" t="s">
        <v>383</v>
      </c>
      <c r="B601" s="244" t="s">
        <v>388</v>
      </c>
      <c r="C601" s="243" t="s">
        <v>924</v>
      </c>
      <c r="D601" s="243" t="s">
        <v>280</v>
      </c>
      <c r="E601" s="242">
        <v>1</v>
      </c>
      <c r="F601" s="158" t="s">
        <v>884</v>
      </c>
      <c r="G601" s="241"/>
      <c r="H601" s="241">
        <v>849.76</v>
      </c>
      <c r="I601" s="234">
        <f t="shared" si="11"/>
        <v>849.76</v>
      </c>
      <c r="J601" s="131"/>
      <c r="K601" s="131"/>
      <c r="L601" s="131"/>
      <c r="M601" s="131"/>
      <c r="N601" s="131"/>
      <c r="O601" s="131"/>
      <c r="P601" s="131"/>
      <c r="Q601" s="131"/>
      <c r="R601" s="149"/>
      <c r="S601" s="149"/>
      <c r="T601" s="149"/>
      <c r="U601" s="149"/>
      <c r="V601" s="149"/>
      <c r="W601" s="149"/>
      <c r="X601" s="149"/>
      <c r="Y601" s="149"/>
      <c r="Z601" s="149"/>
      <c r="AA601" s="149"/>
      <c r="AB601" s="149"/>
      <c r="AC601" s="149"/>
      <c r="AD601" s="149"/>
    </row>
    <row r="602" spans="1:30" x14ac:dyDescent="0.2">
      <c r="A602" s="155" t="s">
        <v>383</v>
      </c>
      <c r="B602" s="244" t="s">
        <v>388</v>
      </c>
      <c r="C602" s="243" t="s">
        <v>924</v>
      </c>
      <c r="D602" s="243" t="s">
        <v>280</v>
      </c>
      <c r="E602" s="242">
        <v>1</v>
      </c>
      <c r="F602" s="157" t="s">
        <v>1059</v>
      </c>
      <c r="G602" s="241"/>
      <c r="H602" s="241">
        <v>849.76</v>
      </c>
      <c r="I602" s="234">
        <f t="shared" si="11"/>
        <v>849.76</v>
      </c>
      <c r="J602" s="131"/>
      <c r="K602" s="131"/>
      <c r="L602" s="131"/>
      <c r="M602" s="131"/>
      <c r="N602" s="131"/>
      <c r="O602" s="131"/>
      <c r="P602" s="131"/>
      <c r="Q602" s="131"/>
      <c r="R602" s="149"/>
      <c r="S602" s="149"/>
      <c r="T602" s="149"/>
      <c r="U602" s="149"/>
      <c r="V602" s="149"/>
      <c r="W602" s="149"/>
      <c r="X602" s="149"/>
      <c r="Y602" s="149"/>
      <c r="Z602" s="149"/>
      <c r="AA602" s="149"/>
      <c r="AB602" s="149"/>
      <c r="AC602" s="149"/>
      <c r="AD602" s="149"/>
    </row>
    <row r="603" spans="1:30" x14ac:dyDescent="0.2">
      <c r="A603" s="155" t="s">
        <v>383</v>
      </c>
      <c r="B603" s="244" t="s">
        <v>388</v>
      </c>
      <c r="C603" s="243" t="s">
        <v>924</v>
      </c>
      <c r="D603" s="243" t="s">
        <v>280</v>
      </c>
      <c r="E603" s="242">
        <v>1</v>
      </c>
      <c r="F603" s="157" t="s">
        <v>886</v>
      </c>
      <c r="G603" s="241"/>
      <c r="H603" s="241">
        <v>849.76</v>
      </c>
      <c r="I603" s="234">
        <f t="shared" si="11"/>
        <v>849.76</v>
      </c>
      <c r="J603" s="131"/>
      <c r="K603" s="131"/>
      <c r="L603" s="131"/>
      <c r="M603" s="131"/>
      <c r="N603" s="131"/>
      <c r="O603" s="131"/>
      <c r="P603" s="131"/>
      <c r="Q603" s="131"/>
      <c r="R603" s="149"/>
      <c r="S603" s="149"/>
      <c r="T603" s="149"/>
      <c r="U603" s="149"/>
      <c r="V603" s="149"/>
      <c r="W603" s="149"/>
      <c r="X603" s="149"/>
      <c r="Y603" s="149"/>
      <c r="Z603" s="149"/>
      <c r="AA603" s="149"/>
      <c r="AB603" s="149"/>
      <c r="AC603" s="149"/>
      <c r="AD603" s="149"/>
    </row>
    <row r="604" spans="1:30" x14ac:dyDescent="0.2">
      <c r="A604" s="155" t="s">
        <v>839</v>
      </c>
      <c r="B604" s="244" t="s">
        <v>94</v>
      </c>
      <c r="C604" s="243" t="s">
        <v>924</v>
      </c>
      <c r="D604" s="243" t="s">
        <v>280</v>
      </c>
      <c r="E604" s="242">
        <v>1</v>
      </c>
      <c r="F604" s="151" t="s">
        <v>887</v>
      </c>
      <c r="G604" s="241"/>
      <c r="H604" s="241">
        <v>1392.8</v>
      </c>
      <c r="I604" s="234">
        <f t="shared" si="11"/>
        <v>1392.8</v>
      </c>
      <c r="J604" s="131"/>
      <c r="K604" s="131"/>
      <c r="L604" s="131"/>
      <c r="M604" s="131"/>
      <c r="N604" s="131"/>
      <c r="O604" s="131"/>
      <c r="P604" s="131"/>
      <c r="Q604" s="131"/>
      <c r="R604" s="149"/>
      <c r="S604" s="149"/>
      <c r="T604" s="149"/>
      <c r="U604" s="149"/>
      <c r="V604" s="149"/>
      <c r="W604" s="149"/>
      <c r="X604" s="149"/>
      <c r="Y604" s="149"/>
      <c r="Z604" s="149"/>
      <c r="AA604" s="149"/>
      <c r="AB604" s="149"/>
      <c r="AC604" s="149"/>
      <c r="AD604" s="149"/>
    </row>
    <row r="605" spans="1:30" x14ac:dyDescent="0.2">
      <c r="A605" s="155" t="s">
        <v>383</v>
      </c>
      <c r="B605" s="244" t="s">
        <v>388</v>
      </c>
      <c r="C605" s="243" t="s">
        <v>924</v>
      </c>
      <c r="D605" s="243" t="s">
        <v>280</v>
      </c>
      <c r="E605" s="242">
        <v>1</v>
      </c>
      <c r="F605" s="156" t="s">
        <v>888</v>
      </c>
      <c r="G605" s="241"/>
      <c r="H605" s="241">
        <v>849.76</v>
      </c>
      <c r="I605" s="234">
        <f t="shared" si="11"/>
        <v>849.76</v>
      </c>
      <c r="J605" s="131"/>
      <c r="K605" s="131"/>
      <c r="L605" s="131"/>
      <c r="M605" s="131"/>
      <c r="N605" s="131"/>
      <c r="O605" s="131"/>
      <c r="P605" s="131"/>
      <c r="Q605" s="131"/>
      <c r="R605" s="149"/>
      <c r="S605" s="149"/>
      <c r="T605" s="149"/>
      <c r="U605" s="149"/>
      <c r="V605" s="149"/>
      <c r="W605" s="149"/>
      <c r="X605" s="149"/>
      <c r="Y605" s="149"/>
      <c r="Z605" s="149"/>
      <c r="AA605" s="149"/>
      <c r="AB605" s="149"/>
      <c r="AC605" s="149"/>
      <c r="AD605" s="149"/>
    </row>
    <row r="606" spans="1:30" x14ac:dyDescent="0.2">
      <c r="A606" s="155" t="s">
        <v>383</v>
      </c>
      <c r="B606" s="244" t="s">
        <v>388</v>
      </c>
      <c r="C606" s="243" t="s">
        <v>924</v>
      </c>
      <c r="D606" s="243" t="s">
        <v>280</v>
      </c>
      <c r="E606" s="242">
        <v>1</v>
      </c>
      <c r="F606" s="151" t="s">
        <v>889</v>
      </c>
      <c r="G606" s="241"/>
      <c r="H606" s="241">
        <v>849.76</v>
      </c>
      <c r="I606" s="234">
        <f t="shared" si="11"/>
        <v>849.76</v>
      </c>
      <c r="J606" s="131"/>
      <c r="K606" s="131"/>
      <c r="L606" s="131"/>
      <c r="M606" s="131"/>
      <c r="N606" s="131"/>
      <c r="O606" s="131"/>
      <c r="P606" s="131"/>
      <c r="Q606" s="131"/>
      <c r="R606" s="149"/>
      <c r="S606" s="149"/>
      <c r="T606" s="149"/>
      <c r="U606" s="149"/>
      <c r="V606" s="149"/>
      <c r="W606" s="149"/>
      <c r="X606" s="149"/>
      <c r="Y606" s="149"/>
      <c r="Z606" s="149"/>
      <c r="AA606" s="149"/>
      <c r="AB606" s="149"/>
      <c r="AC606" s="149"/>
      <c r="AD606" s="149"/>
    </row>
    <row r="607" spans="1:30" x14ac:dyDescent="0.2">
      <c r="A607" s="155" t="s">
        <v>383</v>
      </c>
      <c r="B607" s="244" t="s">
        <v>388</v>
      </c>
      <c r="C607" s="243" t="s">
        <v>924</v>
      </c>
      <c r="D607" s="243" t="s">
        <v>280</v>
      </c>
      <c r="E607" s="242">
        <v>1</v>
      </c>
      <c r="F607" s="157" t="s">
        <v>890</v>
      </c>
      <c r="G607" s="241"/>
      <c r="H607" s="241">
        <v>849.76</v>
      </c>
      <c r="I607" s="234">
        <f t="shared" si="11"/>
        <v>849.76</v>
      </c>
      <c r="J607" s="131"/>
      <c r="K607" s="131"/>
      <c r="L607" s="131"/>
      <c r="M607" s="131"/>
      <c r="N607" s="131"/>
      <c r="O607" s="131"/>
      <c r="P607" s="131"/>
      <c r="Q607" s="131"/>
      <c r="R607" s="149"/>
      <c r="S607" s="149"/>
      <c r="T607" s="149"/>
      <c r="U607" s="149"/>
      <c r="V607" s="149"/>
      <c r="W607" s="149"/>
      <c r="X607" s="149"/>
      <c r="Y607" s="149"/>
      <c r="Z607" s="149"/>
      <c r="AA607" s="149"/>
      <c r="AB607" s="149"/>
      <c r="AC607" s="149"/>
      <c r="AD607" s="149"/>
    </row>
    <row r="608" spans="1:30" x14ac:dyDescent="0.2">
      <c r="A608" s="155" t="s">
        <v>840</v>
      </c>
      <c r="B608" s="244" t="s">
        <v>94</v>
      </c>
      <c r="C608" s="243" t="s">
        <v>924</v>
      </c>
      <c r="D608" s="243" t="s">
        <v>280</v>
      </c>
      <c r="E608" s="242">
        <v>1</v>
      </c>
      <c r="F608" s="151" t="s">
        <v>944</v>
      </c>
      <c r="G608" s="241"/>
      <c r="H608" s="241">
        <v>1392.8</v>
      </c>
      <c r="I608" s="234">
        <f t="shared" si="11"/>
        <v>1392.8</v>
      </c>
      <c r="J608" s="131"/>
      <c r="K608" s="131"/>
      <c r="L608" s="131"/>
      <c r="M608" s="131"/>
      <c r="N608" s="131"/>
      <c r="O608" s="131"/>
      <c r="P608" s="131"/>
      <c r="Q608" s="131"/>
      <c r="R608" s="149"/>
      <c r="S608" s="149"/>
      <c r="T608" s="149"/>
      <c r="U608" s="149"/>
      <c r="V608" s="149"/>
      <c r="W608" s="149"/>
      <c r="X608" s="149"/>
      <c r="Y608" s="149"/>
      <c r="Z608" s="149"/>
      <c r="AA608" s="149"/>
      <c r="AB608" s="149"/>
      <c r="AC608" s="149"/>
      <c r="AD608" s="149"/>
    </row>
    <row r="609" spans="1:30" x14ac:dyDescent="0.2">
      <c r="A609" s="155" t="s">
        <v>383</v>
      </c>
      <c r="B609" s="244" t="s">
        <v>388</v>
      </c>
      <c r="C609" s="243" t="s">
        <v>924</v>
      </c>
      <c r="D609" s="243" t="s">
        <v>280</v>
      </c>
      <c r="E609" s="242">
        <v>1</v>
      </c>
      <c r="F609" s="158" t="s">
        <v>891</v>
      </c>
      <c r="G609" s="241"/>
      <c r="H609" s="241">
        <v>849.76</v>
      </c>
      <c r="I609" s="234">
        <f t="shared" si="11"/>
        <v>849.76</v>
      </c>
      <c r="J609" s="131"/>
      <c r="K609" s="131"/>
      <c r="L609" s="131"/>
      <c r="M609" s="131"/>
      <c r="N609" s="131"/>
      <c r="O609" s="131"/>
      <c r="P609" s="131"/>
      <c r="Q609" s="131"/>
      <c r="R609" s="149"/>
      <c r="S609" s="149"/>
      <c r="T609" s="149"/>
      <c r="U609" s="149"/>
      <c r="V609" s="149"/>
      <c r="W609" s="149"/>
      <c r="X609" s="149"/>
      <c r="Y609" s="149"/>
      <c r="Z609" s="149"/>
      <c r="AA609" s="149"/>
      <c r="AB609" s="149"/>
      <c r="AC609" s="149"/>
      <c r="AD609" s="149"/>
    </row>
    <row r="610" spans="1:30" x14ac:dyDescent="0.2">
      <c r="A610" s="155" t="s">
        <v>383</v>
      </c>
      <c r="B610" s="244" t="s">
        <v>388</v>
      </c>
      <c r="C610" s="243" t="s">
        <v>924</v>
      </c>
      <c r="D610" s="243" t="s">
        <v>280</v>
      </c>
      <c r="E610" s="242">
        <v>1</v>
      </c>
      <c r="F610" s="158" t="s">
        <v>892</v>
      </c>
      <c r="G610" s="241"/>
      <c r="H610" s="241">
        <v>849.76</v>
      </c>
      <c r="I610" s="234">
        <f t="shared" si="11"/>
        <v>849.76</v>
      </c>
      <c r="J610" s="131"/>
      <c r="K610" s="131"/>
      <c r="L610" s="131"/>
      <c r="M610" s="131"/>
      <c r="N610" s="131"/>
      <c r="O610" s="131"/>
      <c r="P610" s="131"/>
      <c r="Q610" s="131"/>
      <c r="R610" s="149"/>
      <c r="S610" s="149"/>
      <c r="T610" s="149"/>
      <c r="U610" s="149"/>
      <c r="V610" s="149"/>
      <c r="W610" s="149"/>
      <c r="X610" s="149"/>
      <c r="Y610" s="149"/>
      <c r="Z610" s="149"/>
      <c r="AA610" s="149"/>
      <c r="AB610" s="149"/>
      <c r="AC610" s="149"/>
      <c r="AD610" s="149"/>
    </row>
    <row r="611" spans="1:30" x14ac:dyDescent="0.2">
      <c r="A611" s="155" t="s">
        <v>383</v>
      </c>
      <c r="B611" s="244" t="s">
        <v>388</v>
      </c>
      <c r="C611" s="243" t="s">
        <v>924</v>
      </c>
      <c r="D611" s="243" t="s">
        <v>280</v>
      </c>
      <c r="E611" s="242">
        <v>1</v>
      </c>
      <c r="F611" s="157" t="s">
        <v>893</v>
      </c>
      <c r="G611" s="241"/>
      <c r="H611" s="241">
        <v>849.76</v>
      </c>
      <c r="I611" s="234">
        <f t="shared" si="11"/>
        <v>849.76</v>
      </c>
      <c r="J611" s="131"/>
      <c r="K611" s="131"/>
      <c r="L611" s="131"/>
      <c r="M611" s="131"/>
      <c r="N611" s="131"/>
      <c r="O611" s="131"/>
      <c r="P611" s="131"/>
      <c r="Q611" s="131"/>
      <c r="R611" s="149"/>
      <c r="S611" s="149"/>
      <c r="T611" s="149"/>
      <c r="U611" s="149"/>
      <c r="V611" s="149"/>
      <c r="W611" s="149"/>
      <c r="X611" s="149"/>
      <c r="Y611" s="149"/>
      <c r="Z611" s="149"/>
      <c r="AA611" s="149"/>
      <c r="AB611" s="149"/>
      <c r="AC611" s="149"/>
      <c r="AD611" s="149"/>
    </row>
    <row r="612" spans="1:30" x14ac:dyDescent="0.2">
      <c r="A612" s="155" t="s">
        <v>841</v>
      </c>
      <c r="B612" s="244" t="s">
        <v>94</v>
      </c>
      <c r="C612" s="243" t="s">
        <v>924</v>
      </c>
      <c r="D612" s="243" t="s">
        <v>280</v>
      </c>
      <c r="E612" s="242">
        <v>1</v>
      </c>
      <c r="F612" s="157" t="s">
        <v>894</v>
      </c>
      <c r="G612" s="241"/>
      <c r="H612" s="241">
        <v>1392.8</v>
      </c>
      <c r="I612" s="234">
        <f t="shared" si="11"/>
        <v>1392.8</v>
      </c>
      <c r="J612" s="131"/>
      <c r="K612" s="131"/>
      <c r="L612" s="131"/>
      <c r="M612" s="131"/>
      <c r="N612" s="131"/>
      <c r="O612" s="131"/>
      <c r="P612" s="131"/>
      <c r="Q612" s="131"/>
      <c r="R612" s="149"/>
      <c r="S612" s="149"/>
      <c r="T612" s="149"/>
      <c r="U612" s="149"/>
      <c r="V612" s="149"/>
      <c r="W612" s="149"/>
      <c r="X612" s="149"/>
      <c r="Y612" s="149"/>
      <c r="Z612" s="149"/>
      <c r="AA612" s="149"/>
      <c r="AB612" s="149"/>
      <c r="AC612" s="149"/>
      <c r="AD612" s="149"/>
    </row>
    <row r="613" spans="1:30" x14ac:dyDescent="0.2">
      <c r="A613" s="155" t="s">
        <v>383</v>
      </c>
      <c r="B613" s="244" t="s">
        <v>388</v>
      </c>
      <c r="C613" s="243" t="s">
        <v>924</v>
      </c>
      <c r="D613" s="243" t="s">
        <v>280</v>
      </c>
      <c r="E613" s="242">
        <v>1</v>
      </c>
      <c r="F613" s="157" t="s">
        <v>895</v>
      </c>
      <c r="G613" s="241"/>
      <c r="H613" s="241">
        <v>849.76</v>
      </c>
      <c r="I613" s="234">
        <f t="shared" si="11"/>
        <v>849.76</v>
      </c>
      <c r="J613" s="131"/>
      <c r="K613" s="131"/>
      <c r="L613" s="131"/>
      <c r="M613" s="131"/>
      <c r="N613" s="131"/>
      <c r="O613" s="131"/>
      <c r="P613" s="131"/>
      <c r="Q613" s="131"/>
      <c r="R613" s="149"/>
      <c r="S613" s="149"/>
      <c r="T613" s="149"/>
      <c r="U613" s="149"/>
      <c r="V613" s="149"/>
      <c r="W613" s="149"/>
      <c r="X613" s="149"/>
      <c r="Y613" s="149"/>
      <c r="Z613" s="149"/>
      <c r="AA613" s="149"/>
      <c r="AB613" s="149"/>
      <c r="AC613" s="149"/>
      <c r="AD613" s="149"/>
    </row>
    <row r="614" spans="1:30" x14ac:dyDescent="0.2">
      <c r="A614" s="155" t="s">
        <v>383</v>
      </c>
      <c r="B614" s="244" t="s">
        <v>388</v>
      </c>
      <c r="C614" s="243" t="s">
        <v>924</v>
      </c>
      <c r="D614" s="243" t="s">
        <v>280</v>
      </c>
      <c r="E614" s="242">
        <v>1</v>
      </c>
      <c r="F614" s="160" t="s">
        <v>896</v>
      </c>
      <c r="G614" s="241"/>
      <c r="H614" s="241">
        <v>849.76</v>
      </c>
      <c r="I614" s="234">
        <f t="shared" si="11"/>
        <v>849.76</v>
      </c>
      <c r="J614" s="131"/>
      <c r="K614" s="131"/>
      <c r="L614" s="131"/>
      <c r="M614" s="131"/>
      <c r="N614" s="131"/>
      <c r="O614" s="131"/>
      <c r="P614" s="131"/>
      <c r="Q614" s="131"/>
      <c r="R614" s="149"/>
      <c r="S614" s="149"/>
      <c r="T614" s="149"/>
      <c r="U614" s="149"/>
      <c r="V614" s="149"/>
      <c r="W614" s="149"/>
      <c r="X614" s="149"/>
      <c r="Y614" s="149"/>
      <c r="Z614" s="149"/>
      <c r="AA614" s="149"/>
      <c r="AB614" s="149"/>
      <c r="AC614" s="149"/>
      <c r="AD614" s="149"/>
    </row>
    <row r="615" spans="1:30" x14ac:dyDescent="0.2">
      <c r="A615" s="155" t="s">
        <v>383</v>
      </c>
      <c r="B615" s="244" t="s">
        <v>388</v>
      </c>
      <c r="C615" s="243" t="s">
        <v>924</v>
      </c>
      <c r="D615" s="243" t="s">
        <v>280</v>
      </c>
      <c r="E615" s="242">
        <v>1</v>
      </c>
      <c r="F615" s="157" t="s">
        <v>897</v>
      </c>
      <c r="G615" s="241"/>
      <c r="H615" s="241">
        <v>849.76</v>
      </c>
      <c r="I615" s="234">
        <f t="shared" si="11"/>
        <v>849.76</v>
      </c>
      <c r="J615" s="131"/>
      <c r="K615" s="131"/>
      <c r="L615" s="131"/>
      <c r="M615" s="131"/>
      <c r="N615" s="131"/>
      <c r="O615" s="131"/>
      <c r="P615" s="131"/>
      <c r="Q615" s="131"/>
      <c r="R615" s="149"/>
      <c r="S615" s="149"/>
      <c r="T615" s="149"/>
      <c r="U615" s="149"/>
      <c r="V615" s="149"/>
      <c r="W615" s="149"/>
      <c r="X615" s="149"/>
      <c r="Y615" s="149"/>
      <c r="Z615" s="149"/>
      <c r="AA615" s="149"/>
      <c r="AB615" s="149"/>
      <c r="AC615" s="149"/>
      <c r="AD615" s="149"/>
    </row>
    <row r="616" spans="1:30" x14ac:dyDescent="0.2">
      <c r="A616" s="155" t="s">
        <v>842</v>
      </c>
      <c r="B616" s="244" t="s">
        <v>94</v>
      </c>
      <c r="C616" s="243" t="s">
        <v>924</v>
      </c>
      <c r="D616" s="243" t="s">
        <v>280</v>
      </c>
      <c r="E616" s="242">
        <v>1</v>
      </c>
      <c r="F616" s="158" t="s">
        <v>898</v>
      </c>
      <c r="G616" s="241"/>
      <c r="H616" s="241">
        <v>1392.8</v>
      </c>
      <c r="I616" s="234">
        <f t="shared" si="11"/>
        <v>1392.8</v>
      </c>
      <c r="J616" s="131"/>
      <c r="K616" s="131"/>
      <c r="L616" s="131"/>
      <c r="M616" s="131"/>
      <c r="N616" s="131"/>
      <c r="O616" s="131"/>
      <c r="P616" s="131"/>
      <c r="Q616" s="131"/>
      <c r="R616" s="149"/>
      <c r="S616" s="149"/>
      <c r="T616" s="149"/>
      <c r="U616" s="149"/>
      <c r="V616" s="149"/>
      <c r="W616" s="149"/>
      <c r="X616" s="149"/>
      <c r="Y616" s="149"/>
      <c r="Z616" s="149"/>
      <c r="AA616" s="149"/>
      <c r="AB616" s="149"/>
      <c r="AC616" s="149"/>
      <c r="AD616" s="149"/>
    </row>
    <row r="617" spans="1:30" x14ac:dyDescent="0.2">
      <c r="A617" s="155" t="s">
        <v>383</v>
      </c>
      <c r="B617" s="244" t="s">
        <v>388</v>
      </c>
      <c r="C617" s="243" t="s">
        <v>924</v>
      </c>
      <c r="D617" s="243" t="s">
        <v>280</v>
      </c>
      <c r="E617" s="242">
        <v>1</v>
      </c>
      <c r="F617" s="158" t="s">
        <v>899</v>
      </c>
      <c r="G617" s="241"/>
      <c r="H617" s="241">
        <v>849.76</v>
      </c>
      <c r="I617" s="234">
        <f t="shared" si="11"/>
        <v>849.76</v>
      </c>
      <c r="J617" s="131"/>
      <c r="K617" s="131"/>
      <c r="L617" s="131"/>
      <c r="M617" s="131"/>
      <c r="N617" s="131"/>
      <c r="O617" s="131"/>
      <c r="P617" s="131"/>
      <c r="Q617" s="131"/>
      <c r="R617" s="149"/>
      <c r="S617" s="149"/>
      <c r="T617" s="149"/>
      <c r="U617" s="149"/>
      <c r="V617" s="149"/>
      <c r="W617" s="149"/>
      <c r="X617" s="149"/>
      <c r="Y617" s="149"/>
      <c r="Z617" s="149"/>
      <c r="AA617" s="149"/>
      <c r="AB617" s="149"/>
      <c r="AC617" s="149"/>
      <c r="AD617" s="149"/>
    </row>
    <row r="618" spans="1:30" x14ac:dyDescent="0.2">
      <c r="A618" s="155" t="s">
        <v>383</v>
      </c>
      <c r="B618" s="244" t="s">
        <v>388</v>
      </c>
      <c r="C618" s="243" t="s">
        <v>924</v>
      </c>
      <c r="D618" s="243" t="s">
        <v>280</v>
      </c>
      <c r="E618" s="242">
        <v>1</v>
      </c>
      <c r="F618" s="156" t="s">
        <v>900</v>
      </c>
      <c r="G618" s="241"/>
      <c r="H618" s="241">
        <v>849.76</v>
      </c>
      <c r="I618" s="234">
        <f t="shared" si="11"/>
        <v>849.76</v>
      </c>
      <c r="J618" s="131"/>
      <c r="K618" s="131"/>
      <c r="L618" s="131"/>
      <c r="M618" s="131"/>
      <c r="N618" s="131"/>
      <c r="O618" s="131"/>
      <c r="P618" s="131"/>
      <c r="Q618" s="131"/>
      <c r="R618" s="149"/>
      <c r="S618" s="149"/>
      <c r="T618" s="149"/>
      <c r="U618" s="149"/>
      <c r="V618" s="149"/>
      <c r="W618" s="149"/>
      <c r="X618" s="149"/>
      <c r="Y618" s="149"/>
      <c r="Z618" s="149"/>
      <c r="AA618" s="149"/>
      <c r="AB618" s="149"/>
      <c r="AC618" s="149"/>
      <c r="AD618" s="149"/>
    </row>
    <row r="619" spans="1:30" x14ac:dyDescent="0.2">
      <c r="A619" s="155" t="s">
        <v>383</v>
      </c>
      <c r="B619" s="244" t="s">
        <v>388</v>
      </c>
      <c r="C619" s="243" t="s">
        <v>924</v>
      </c>
      <c r="D619" s="243" t="s">
        <v>280</v>
      </c>
      <c r="E619" s="242">
        <v>1</v>
      </c>
      <c r="F619" s="157" t="s">
        <v>901</v>
      </c>
      <c r="G619" s="241"/>
      <c r="H619" s="241">
        <v>849.76</v>
      </c>
      <c r="I619" s="234">
        <f t="shared" si="11"/>
        <v>849.76</v>
      </c>
      <c r="J619" s="131"/>
      <c r="K619" s="131"/>
      <c r="L619" s="131"/>
      <c r="M619" s="131"/>
      <c r="N619" s="131"/>
      <c r="O619" s="131"/>
      <c r="P619" s="131"/>
      <c r="Q619" s="131"/>
      <c r="R619" s="149"/>
      <c r="S619" s="149"/>
      <c r="T619" s="149"/>
      <c r="U619" s="149"/>
      <c r="V619" s="149"/>
      <c r="W619" s="149"/>
      <c r="X619" s="149"/>
      <c r="Y619" s="149"/>
      <c r="Z619" s="149"/>
      <c r="AA619" s="149"/>
      <c r="AB619" s="149"/>
      <c r="AC619" s="149"/>
      <c r="AD619" s="149"/>
    </row>
    <row r="620" spans="1:30" x14ac:dyDescent="0.2">
      <c r="A620" s="155" t="s">
        <v>843</v>
      </c>
      <c r="B620" s="244" t="s">
        <v>94</v>
      </c>
      <c r="C620" s="243" t="s">
        <v>924</v>
      </c>
      <c r="D620" s="243" t="s">
        <v>280</v>
      </c>
      <c r="E620" s="242">
        <v>1</v>
      </c>
      <c r="F620" s="157" t="s">
        <v>902</v>
      </c>
      <c r="G620" s="241"/>
      <c r="H620" s="241">
        <v>1392.8</v>
      </c>
      <c r="I620" s="234">
        <f t="shared" si="11"/>
        <v>1392.8</v>
      </c>
      <c r="J620" s="131"/>
      <c r="K620" s="131"/>
      <c r="L620" s="131"/>
      <c r="M620" s="131"/>
      <c r="N620" s="131"/>
      <c r="O620" s="131"/>
      <c r="P620" s="131"/>
      <c r="Q620" s="131"/>
      <c r="R620" s="149"/>
      <c r="S620" s="149"/>
      <c r="T620" s="149"/>
      <c r="U620" s="149"/>
      <c r="V620" s="149"/>
      <c r="W620" s="149"/>
      <c r="X620" s="149"/>
      <c r="Y620" s="149"/>
      <c r="Z620" s="149"/>
      <c r="AA620" s="149"/>
      <c r="AB620" s="149"/>
      <c r="AC620" s="149"/>
      <c r="AD620" s="149"/>
    </row>
    <row r="621" spans="1:30" x14ac:dyDescent="0.2">
      <c r="A621" s="155" t="s">
        <v>383</v>
      </c>
      <c r="B621" s="244" t="s">
        <v>388</v>
      </c>
      <c r="C621" s="243" t="s">
        <v>924</v>
      </c>
      <c r="D621" s="243" t="s">
        <v>280</v>
      </c>
      <c r="E621" s="242">
        <v>1</v>
      </c>
      <c r="F621" s="157" t="s">
        <v>903</v>
      </c>
      <c r="G621" s="241"/>
      <c r="H621" s="241">
        <v>849.76</v>
      </c>
      <c r="I621" s="234">
        <f t="shared" si="11"/>
        <v>849.76</v>
      </c>
      <c r="J621" s="131"/>
      <c r="K621" s="131"/>
      <c r="L621" s="131"/>
      <c r="M621" s="131"/>
      <c r="N621" s="131"/>
      <c r="O621" s="131"/>
      <c r="P621" s="131"/>
      <c r="Q621" s="131"/>
      <c r="R621" s="149"/>
      <c r="S621" s="149"/>
      <c r="T621" s="149"/>
      <c r="U621" s="149"/>
      <c r="V621" s="149"/>
      <c r="W621" s="149"/>
      <c r="X621" s="149"/>
      <c r="Y621" s="149"/>
      <c r="Z621" s="149"/>
      <c r="AA621" s="149"/>
      <c r="AB621" s="149"/>
      <c r="AC621" s="149"/>
      <c r="AD621" s="149"/>
    </row>
    <row r="622" spans="1:30" x14ac:dyDescent="0.2">
      <c r="A622" s="155" t="s">
        <v>383</v>
      </c>
      <c r="B622" s="244" t="s">
        <v>388</v>
      </c>
      <c r="C622" s="243" t="s">
        <v>924</v>
      </c>
      <c r="D622" s="243" t="s">
        <v>280</v>
      </c>
      <c r="E622" s="242">
        <v>1</v>
      </c>
      <c r="F622" s="157" t="s">
        <v>904</v>
      </c>
      <c r="G622" s="241"/>
      <c r="H622" s="241">
        <v>849.76</v>
      </c>
      <c r="I622" s="234">
        <f t="shared" si="11"/>
        <v>849.76</v>
      </c>
      <c r="J622" s="131"/>
      <c r="K622" s="131"/>
      <c r="L622" s="131"/>
      <c r="M622" s="131"/>
      <c r="N622" s="131"/>
      <c r="O622" s="131"/>
      <c r="P622" s="131"/>
      <c r="Q622" s="131"/>
      <c r="R622" s="149"/>
      <c r="S622" s="149"/>
      <c r="T622" s="149"/>
      <c r="U622" s="149"/>
      <c r="V622" s="149"/>
      <c r="W622" s="149"/>
      <c r="X622" s="149"/>
      <c r="Y622" s="149"/>
      <c r="Z622" s="149"/>
      <c r="AA622" s="149"/>
      <c r="AB622" s="149"/>
      <c r="AC622" s="149"/>
      <c r="AD622" s="149"/>
    </row>
    <row r="623" spans="1:30" x14ac:dyDescent="0.2">
      <c r="A623" s="155" t="s">
        <v>383</v>
      </c>
      <c r="B623" s="244" t="s">
        <v>388</v>
      </c>
      <c r="C623" s="243" t="s">
        <v>924</v>
      </c>
      <c r="D623" s="243" t="s">
        <v>280</v>
      </c>
      <c r="E623" s="242">
        <v>1</v>
      </c>
      <c r="F623" s="157" t="s">
        <v>905</v>
      </c>
      <c r="G623" s="241"/>
      <c r="H623" s="241">
        <v>849.76</v>
      </c>
      <c r="I623" s="234">
        <f t="shared" si="11"/>
        <v>849.76</v>
      </c>
      <c r="J623" s="131"/>
      <c r="K623" s="131"/>
      <c r="L623" s="131"/>
      <c r="M623" s="131"/>
      <c r="N623" s="131"/>
      <c r="O623" s="131"/>
      <c r="P623" s="131"/>
      <c r="Q623" s="131"/>
      <c r="R623" s="149"/>
      <c r="S623" s="149"/>
      <c r="T623" s="149"/>
      <c r="U623" s="149"/>
      <c r="V623" s="149"/>
      <c r="W623" s="149"/>
      <c r="X623" s="149"/>
      <c r="Y623" s="149"/>
      <c r="Z623" s="149"/>
      <c r="AA623" s="149"/>
      <c r="AB623" s="149"/>
      <c r="AC623" s="149"/>
      <c r="AD623" s="149"/>
    </row>
    <row r="624" spans="1:30" x14ac:dyDescent="0.2">
      <c r="A624" s="155" t="s">
        <v>844</v>
      </c>
      <c r="B624" s="244" t="s">
        <v>94</v>
      </c>
      <c r="C624" s="243" t="s">
        <v>924</v>
      </c>
      <c r="D624" s="243" t="s">
        <v>280</v>
      </c>
      <c r="E624" s="242">
        <v>1</v>
      </c>
      <c r="F624" s="156" t="s">
        <v>906</v>
      </c>
      <c r="G624" s="241"/>
      <c r="H624" s="241">
        <v>1392.8</v>
      </c>
      <c r="I624" s="234">
        <f t="shared" si="11"/>
        <v>1392.8</v>
      </c>
      <c r="J624" s="131"/>
      <c r="K624" s="131"/>
      <c r="L624" s="131"/>
      <c r="M624" s="131"/>
      <c r="N624" s="131"/>
      <c r="O624" s="131"/>
      <c r="P624" s="131"/>
      <c r="Q624" s="131"/>
      <c r="R624" s="149"/>
      <c r="S624" s="149"/>
      <c r="T624" s="149"/>
      <c r="U624" s="149"/>
      <c r="V624" s="149"/>
      <c r="W624" s="149"/>
      <c r="X624" s="149"/>
      <c r="Y624" s="149"/>
      <c r="Z624" s="149"/>
      <c r="AA624" s="149"/>
      <c r="AB624" s="149"/>
      <c r="AC624" s="149"/>
      <c r="AD624" s="149"/>
    </row>
    <row r="625" spans="1:30" x14ac:dyDescent="0.2">
      <c r="A625" s="155" t="s">
        <v>383</v>
      </c>
      <c r="B625" s="244" t="s">
        <v>388</v>
      </c>
      <c r="C625" s="243" t="s">
        <v>924</v>
      </c>
      <c r="D625" s="243" t="s">
        <v>280</v>
      </c>
      <c r="E625" s="242">
        <v>1</v>
      </c>
      <c r="F625" s="157" t="s">
        <v>907</v>
      </c>
      <c r="G625" s="241"/>
      <c r="H625" s="241">
        <v>849.76</v>
      </c>
      <c r="I625" s="234">
        <f t="shared" si="11"/>
        <v>849.76</v>
      </c>
      <c r="J625" s="131"/>
      <c r="K625" s="131"/>
      <c r="L625" s="131"/>
      <c r="M625" s="131"/>
      <c r="N625" s="131"/>
      <c r="O625" s="131"/>
      <c r="P625" s="131"/>
      <c r="Q625" s="131"/>
      <c r="R625" s="149"/>
      <c r="S625" s="149"/>
      <c r="T625" s="149"/>
      <c r="U625" s="149"/>
      <c r="V625" s="149"/>
      <c r="W625" s="149"/>
      <c r="X625" s="149"/>
      <c r="Y625" s="149"/>
      <c r="Z625" s="149"/>
      <c r="AA625" s="149"/>
      <c r="AB625" s="149"/>
      <c r="AC625" s="149"/>
      <c r="AD625" s="149"/>
    </row>
    <row r="626" spans="1:30" x14ac:dyDescent="0.2">
      <c r="A626" s="155" t="s">
        <v>383</v>
      </c>
      <c r="B626" s="244" t="s">
        <v>388</v>
      </c>
      <c r="C626" s="243" t="s">
        <v>924</v>
      </c>
      <c r="D626" s="243" t="s">
        <v>280</v>
      </c>
      <c r="E626" s="242">
        <v>1</v>
      </c>
      <c r="F626" s="158" t="s">
        <v>933</v>
      </c>
      <c r="G626" s="241"/>
      <c r="H626" s="241">
        <v>849.76</v>
      </c>
      <c r="I626" s="234">
        <f t="shared" si="11"/>
        <v>849.76</v>
      </c>
      <c r="J626" s="131"/>
      <c r="K626" s="131"/>
      <c r="L626" s="131"/>
      <c r="M626" s="131"/>
      <c r="N626" s="131"/>
      <c r="O626" s="131"/>
      <c r="P626" s="131"/>
      <c r="Q626" s="131"/>
      <c r="R626" s="149"/>
      <c r="S626" s="149"/>
      <c r="T626" s="149"/>
      <c r="U626" s="149"/>
      <c r="V626" s="149"/>
      <c r="W626" s="149"/>
      <c r="X626" s="149"/>
      <c r="Y626" s="149"/>
      <c r="Z626" s="149"/>
      <c r="AA626" s="149"/>
      <c r="AB626" s="149"/>
      <c r="AC626" s="149"/>
      <c r="AD626" s="149"/>
    </row>
    <row r="627" spans="1:30" x14ac:dyDescent="0.2">
      <c r="A627" s="155" t="s">
        <v>383</v>
      </c>
      <c r="B627" s="244" t="s">
        <v>388</v>
      </c>
      <c r="C627" s="243" t="s">
        <v>924</v>
      </c>
      <c r="D627" s="243" t="s">
        <v>280</v>
      </c>
      <c r="E627" s="242">
        <v>1</v>
      </c>
      <c r="F627" s="157" t="s">
        <v>908</v>
      </c>
      <c r="G627" s="241"/>
      <c r="H627" s="241">
        <v>849.76</v>
      </c>
      <c r="I627" s="234">
        <f t="shared" si="11"/>
        <v>849.76</v>
      </c>
      <c r="J627" s="131"/>
      <c r="K627" s="131"/>
      <c r="L627" s="131"/>
      <c r="M627" s="131"/>
      <c r="N627" s="131"/>
      <c r="O627" s="131"/>
      <c r="P627" s="131"/>
      <c r="Q627" s="131"/>
      <c r="R627" s="149"/>
      <c r="S627" s="149"/>
      <c r="T627" s="149"/>
      <c r="U627" s="149"/>
      <c r="V627" s="149"/>
      <c r="W627" s="149"/>
      <c r="X627" s="149"/>
      <c r="Y627" s="149"/>
      <c r="Z627" s="149"/>
      <c r="AA627" s="149"/>
      <c r="AB627" s="149"/>
      <c r="AC627" s="149"/>
      <c r="AD627" s="149"/>
    </row>
    <row r="628" spans="1:30" x14ac:dyDescent="0.2">
      <c r="A628" s="155" t="s">
        <v>845</v>
      </c>
      <c r="B628" s="244" t="s">
        <v>94</v>
      </c>
      <c r="C628" s="243" t="s">
        <v>924</v>
      </c>
      <c r="D628" s="243" t="s">
        <v>280</v>
      </c>
      <c r="E628" s="242">
        <v>1</v>
      </c>
      <c r="F628" s="151" t="s">
        <v>1074</v>
      </c>
      <c r="G628" s="241"/>
      <c r="H628" s="241">
        <v>1392.8</v>
      </c>
      <c r="I628" s="234">
        <f t="shared" si="11"/>
        <v>1392.8</v>
      </c>
      <c r="J628" s="131"/>
      <c r="K628" s="131"/>
      <c r="L628" s="131"/>
      <c r="M628" s="131"/>
      <c r="N628" s="131"/>
      <c r="O628" s="131"/>
      <c r="P628" s="131"/>
      <c r="Q628" s="131"/>
      <c r="R628" s="149"/>
      <c r="S628" s="149"/>
      <c r="T628" s="149"/>
      <c r="U628" s="149"/>
      <c r="V628" s="149"/>
      <c r="W628" s="149"/>
      <c r="X628" s="149"/>
      <c r="Y628" s="149"/>
      <c r="Z628" s="149"/>
      <c r="AA628" s="149"/>
      <c r="AB628" s="149"/>
      <c r="AC628" s="149"/>
      <c r="AD628" s="149"/>
    </row>
    <row r="629" spans="1:30" x14ac:dyDescent="0.2">
      <c r="A629" s="155" t="s">
        <v>383</v>
      </c>
      <c r="B629" s="244" t="s">
        <v>388</v>
      </c>
      <c r="C629" s="243" t="s">
        <v>924</v>
      </c>
      <c r="D629" s="243" t="s">
        <v>280</v>
      </c>
      <c r="E629" s="242">
        <v>1</v>
      </c>
      <c r="F629" s="157" t="s">
        <v>910</v>
      </c>
      <c r="G629" s="241"/>
      <c r="H629" s="241">
        <v>849.76</v>
      </c>
      <c r="I629" s="234">
        <f t="shared" si="11"/>
        <v>849.76</v>
      </c>
      <c r="J629" s="131"/>
      <c r="K629" s="131"/>
      <c r="L629" s="131"/>
      <c r="M629" s="131"/>
      <c r="N629" s="131"/>
      <c r="O629" s="131"/>
      <c r="P629" s="131"/>
      <c r="Q629" s="131"/>
      <c r="R629" s="149"/>
      <c r="S629" s="149"/>
      <c r="T629" s="149"/>
      <c r="U629" s="149"/>
      <c r="V629" s="149"/>
      <c r="W629" s="149"/>
      <c r="X629" s="149"/>
      <c r="Y629" s="149"/>
      <c r="Z629" s="149"/>
      <c r="AA629" s="149"/>
      <c r="AB629" s="149"/>
      <c r="AC629" s="149"/>
      <c r="AD629" s="149"/>
    </row>
    <row r="630" spans="1:30" x14ac:dyDescent="0.2">
      <c r="A630" s="155" t="s">
        <v>383</v>
      </c>
      <c r="B630" s="244" t="s">
        <v>388</v>
      </c>
      <c r="C630" s="243" t="s">
        <v>924</v>
      </c>
      <c r="D630" s="243" t="s">
        <v>280</v>
      </c>
      <c r="E630" s="242">
        <v>1</v>
      </c>
      <c r="F630" s="158" t="s">
        <v>911</v>
      </c>
      <c r="G630" s="241"/>
      <c r="H630" s="241">
        <v>849.76</v>
      </c>
      <c r="I630" s="234">
        <f t="shared" si="11"/>
        <v>849.76</v>
      </c>
      <c r="J630" s="131"/>
      <c r="K630" s="131"/>
      <c r="L630" s="131"/>
      <c r="M630" s="131"/>
      <c r="N630" s="131"/>
      <c r="O630" s="131"/>
      <c r="P630" s="131"/>
      <c r="Q630" s="131"/>
      <c r="R630" s="149"/>
      <c r="S630" s="149"/>
      <c r="T630" s="149"/>
      <c r="U630" s="149"/>
      <c r="V630" s="149"/>
      <c r="W630" s="149"/>
      <c r="X630" s="149"/>
      <c r="Y630" s="149"/>
      <c r="Z630" s="149"/>
      <c r="AA630" s="149"/>
      <c r="AB630" s="149"/>
      <c r="AC630" s="149"/>
      <c r="AD630" s="149"/>
    </row>
    <row r="631" spans="1:30" x14ac:dyDescent="0.2">
      <c r="A631" s="155" t="s">
        <v>383</v>
      </c>
      <c r="B631" s="244" t="s">
        <v>388</v>
      </c>
      <c r="C631" s="243" t="s">
        <v>924</v>
      </c>
      <c r="D631" s="243" t="s">
        <v>280</v>
      </c>
      <c r="E631" s="242">
        <v>1</v>
      </c>
      <c r="F631" s="151" t="s">
        <v>912</v>
      </c>
      <c r="G631" s="241"/>
      <c r="H631" s="241">
        <v>849.76</v>
      </c>
      <c r="I631" s="234">
        <f t="shared" si="11"/>
        <v>849.76</v>
      </c>
      <c r="J631" s="131"/>
      <c r="K631" s="131"/>
      <c r="L631" s="131"/>
      <c r="M631" s="131"/>
      <c r="N631" s="131"/>
      <c r="O631" s="131"/>
      <c r="P631" s="131"/>
      <c r="Q631" s="131"/>
      <c r="R631" s="149"/>
      <c r="S631" s="149"/>
      <c r="T631" s="149"/>
      <c r="U631" s="149"/>
      <c r="V631" s="149"/>
      <c r="W631" s="149"/>
      <c r="X631" s="149"/>
      <c r="Y631" s="149"/>
      <c r="Z631" s="149"/>
      <c r="AA631" s="149"/>
      <c r="AB631" s="149"/>
      <c r="AC631" s="149"/>
      <c r="AD631" s="149"/>
    </row>
    <row r="632" spans="1:30" x14ac:dyDescent="0.2">
      <c r="A632" s="155" t="s">
        <v>846</v>
      </c>
      <c r="B632" s="244" t="s">
        <v>94</v>
      </c>
      <c r="C632" s="243" t="s">
        <v>924</v>
      </c>
      <c r="D632" s="243" t="s">
        <v>280</v>
      </c>
      <c r="E632" s="242">
        <v>1</v>
      </c>
      <c r="F632" s="156" t="s">
        <v>1042</v>
      </c>
      <c r="G632" s="241"/>
      <c r="H632" s="241">
        <v>1392.8</v>
      </c>
      <c r="I632" s="234">
        <f t="shared" si="11"/>
        <v>1392.8</v>
      </c>
      <c r="J632" s="131"/>
      <c r="K632" s="131"/>
      <c r="L632" s="131"/>
      <c r="M632" s="131"/>
      <c r="N632" s="131"/>
      <c r="O632" s="131"/>
      <c r="P632" s="131"/>
      <c r="Q632" s="131"/>
      <c r="R632" s="149"/>
      <c r="S632" s="149"/>
      <c r="T632" s="149"/>
      <c r="U632" s="149"/>
      <c r="V632" s="149"/>
      <c r="W632" s="149"/>
      <c r="X632" s="149"/>
      <c r="Y632" s="149"/>
      <c r="Z632" s="149"/>
      <c r="AA632" s="149"/>
      <c r="AB632" s="149"/>
      <c r="AC632" s="149"/>
      <c r="AD632" s="149"/>
    </row>
    <row r="633" spans="1:30" x14ac:dyDescent="0.2">
      <c r="A633" s="155" t="s">
        <v>383</v>
      </c>
      <c r="B633" s="244" t="s">
        <v>388</v>
      </c>
      <c r="C633" s="243" t="s">
        <v>924</v>
      </c>
      <c r="D633" s="243" t="s">
        <v>280</v>
      </c>
      <c r="E633" s="242">
        <v>1</v>
      </c>
      <c r="F633" s="157" t="s">
        <v>914</v>
      </c>
      <c r="G633" s="241"/>
      <c r="H633" s="241">
        <v>849.76</v>
      </c>
      <c r="I633" s="234">
        <f t="shared" si="11"/>
        <v>849.76</v>
      </c>
      <c r="J633" s="131"/>
      <c r="K633" s="131"/>
      <c r="L633" s="131"/>
      <c r="M633" s="131"/>
      <c r="N633" s="131"/>
      <c r="O633" s="131"/>
      <c r="P633" s="131"/>
      <c r="Q633" s="131"/>
      <c r="R633" s="149"/>
      <c r="S633" s="149"/>
      <c r="T633" s="149"/>
      <c r="U633" s="149"/>
      <c r="V633" s="149"/>
      <c r="W633" s="149"/>
      <c r="X633" s="149"/>
      <c r="Y633" s="149"/>
      <c r="Z633" s="149"/>
      <c r="AA633" s="149"/>
      <c r="AB633" s="149"/>
      <c r="AC633" s="149"/>
      <c r="AD633" s="149"/>
    </row>
    <row r="634" spans="1:30" x14ac:dyDescent="0.2">
      <c r="A634" s="155" t="s">
        <v>383</v>
      </c>
      <c r="B634" s="244" t="s">
        <v>388</v>
      </c>
      <c r="C634" s="243" t="s">
        <v>924</v>
      </c>
      <c r="D634" s="243" t="s">
        <v>280</v>
      </c>
      <c r="E634" s="242">
        <v>1</v>
      </c>
      <c r="F634" s="158" t="s">
        <v>1058</v>
      </c>
      <c r="G634" s="241"/>
      <c r="H634" s="241">
        <v>849.76</v>
      </c>
      <c r="I634" s="234">
        <f t="shared" si="11"/>
        <v>849.76</v>
      </c>
      <c r="J634" s="131"/>
      <c r="K634" s="131"/>
      <c r="L634" s="131"/>
      <c r="M634" s="131"/>
      <c r="N634" s="131"/>
      <c r="O634" s="131"/>
      <c r="P634" s="131"/>
      <c r="Q634" s="131"/>
      <c r="R634" s="149"/>
      <c r="S634" s="149"/>
      <c r="T634" s="149"/>
      <c r="U634" s="149"/>
      <c r="V634" s="149"/>
      <c r="W634" s="149"/>
      <c r="X634" s="149"/>
      <c r="Y634" s="149"/>
      <c r="Z634" s="149"/>
      <c r="AA634" s="149"/>
      <c r="AB634" s="149"/>
      <c r="AC634" s="149"/>
      <c r="AD634" s="149"/>
    </row>
    <row r="635" spans="1:30" x14ac:dyDescent="0.2">
      <c r="A635" s="155" t="s">
        <v>383</v>
      </c>
      <c r="B635" s="244" t="s">
        <v>388</v>
      </c>
      <c r="C635" s="243" t="s">
        <v>924</v>
      </c>
      <c r="D635" s="243" t="s">
        <v>280</v>
      </c>
      <c r="E635" s="242">
        <v>1</v>
      </c>
      <c r="F635" s="157" t="s">
        <v>916</v>
      </c>
      <c r="G635" s="241"/>
      <c r="H635" s="241">
        <v>849.76</v>
      </c>
      <c r="I635" s="234">
        <f t="shared" si="11"/>
        <v>849.76</v>
      </c>
      <c r="J635" s="131"/>
      <c r="K635" s="131"/>
      <c r="L635" s="131"/>
      <c r="M635" s="131"/>
      <c r="N635" s="131"/>
      <c r="O635" s="131"/>
      <c r="P635" s="131"/>
      <c r="Q635" s="131"/>
      <c r="R635" s="149"/>
      <c r="S635" s="149"/>
      <c r="T635" s="149"/>
      <c r="U635" s="149"/>
      <c r="V635" s="149"/>
      <c r="W635" s="149"/>
      <c r="X635" s="149"/>
      <c r="Y635" s="149"/>
      <c r="Z635" s="149"/>
      <c r="AA635" s="149"/>
      <c r="AB635" s="149"/>
      <c r="AC635" s="149"/>
      <c r="AD635" s="149"/>
    </row>
    <row r="636" spans="1:30" x14ac:dyDescent="0.2">
      <c r="A636" s="155" t="s">
        <v>847</v>
      </c>
      <c r="B636" s="244" t="s">
        <v>94</v>
      </c>
      <c r="C636" s="243" t="s">
        <v>924</v>
      </c>
      <c r="D636" s="243" t="s">
        <v>280</v>
      </c>
      <c r="E636" s="242">
        <v>1</v>
      </c>
      <c r="F636" s="158" t="s">
        <v>917</v>
      </c>
      <c r="G636" s="241"/>
      <c r="H636" s="241">
        <v>1392.8</v>
      </c>
      <c r="I636" s="234">
        <f t="shared" si="11"/>
        <v>1392.8</v>
      </c>
      <c r="J636" s="131"/>
      <c r="K636" s="131"/>
      <c r="L636" s="131"/>
      <c r="M636" s="131"/>
      <c r="N636" s="131"/>
      <c r="O636" s="131"/>
      <c r="P636" s="131"/>
      <c r="Q636" s="131"/>
      <c r="R636" s="149"/>
      <c r="S636" s="149"/>
      <c r="T636" s="149"/>
      <c r="U636" s="149"/>
      <c r="V636" s="149"/>
      <c r="W636" s="149"/>
      <c r="X636" s="149"/>
      <c r="Y636" s="149"/>
      <c r="Z636" s="149"/>
      <c r="AA636" s="149"/>
      <c r="AB636" s="149"/>
      <c r="AC636" s="149"/>
      <c r="AD636" s="149"/>
    </row>
    <row r="637" spans="1:30" x14ac:dyDescent="0.2">
      <c r="A637" s="155" t="s">
        <v>383</v>
      </c>
      <c r="B637" s="244" t="s">
        <v>388</v>
      </c>
      <c r="C637" s="243" t="s">
        <v>924</v>
      </c>
      <c r="D637" s="243" t="s">
        <v>368</v>
      </c>
      <c r="E637" s="242">
        <v>1</v>
      </c>
      <c r="F637" s="157" t="s">
        <v>945</v>
      </c>
      <c r="G637" s="241"/>
      <c r="H637" s="241">
        <v>849.76</v>
      </c>
      <c r="I637" s="234">
        <f t="shared" si="11"/>
        <v>849.76</v>
      </c>
      <c r="J637" s="131"/>
      <c r="K637" s="131"/>
      <c r="L637" s="131"/>
      <c r="M637" s="131"/>
      <c r="N637" s="131"/>
      <c r="O637" s="131"/>
      <c r="P637" s="131"/>
      <c r="Q637" s="131"/>
      <c r="R637" s="149"/>
      <c r="S637" s="149"/>
      <c r="T637" s="149"/>
      <c r="U637" s="149"/>
      <c r="V637" s="149"/>
      <c r="W637" s="149"/>
      <c r="X637" s="149"/>
      <c r="Y637" s="149"/>
      <c r="Z637" s="149"/>
      <c r="AA637" s="149"/>
      <c r="AB637" s="149"/>
      <c r="AC637" s="149"/>
      <c r="AD637" s="149"/>
    </row>
    <row r="638" spans="1:30" x14ac:dyDescent="0.2">
      <c r="A638" s="155" t="s">
        <v>383</v>
      </c>
      <c r="B638" s="244" t="s">
        <v>388</v>
      </c>
      <c r="C638" s="243" t="s">
        <v>924</v>
      </c>
      <c r="D638" s="243" t="s">
        <v>280</v>
      </c>
      <c r="E638" s="242">
        <v>1</v>
      </c>
      <c r="F638" s="157" t="s">
        <v>918</v>
      </c>
      <c r="G638" s="241"/>
      <c r="H638" s="241">
        <v>849.76</v>
      </c>
      <c r="I638" s="234">
        <f t="shared" si="11"/>
        <v>849.76</v>
      </c>
      <c r="J638" s="131"/>
      <c r="K638" s="131"/>
      <c r="L638" s="131"/>
      <c r="M638" s="131"/>
      <c r="N638" s="131"/>
      <c r="O638" s="131"/>
      <c r="P638" s="131"/>
      <c r="Q638" s="131"/>
      <c r="R638" s="149"/>
      <c r="S638" s="149"/>
      <c r="T638" s="149"/>
      <c r="U638" s="149"/>
      <c r="V638" s="149"/>
      <c r="W638" s="149"/>
      <c r="X638" s="149"/>
      <c r="Y638" s="149"/>
      <c r="Z638" s="149"/>
      <c r="AA638" s="149"/>
      <c r="AB638" s="149"/>
      <c r="AC638" s="149"/>
      <c r="AD638" s="149"/>
    </row>
    <row r="639" spans="1:30" x14ac:dyDescent="0.2">
      <c r="A639" s="155" t="s">
        <v>383</v>
      </c>
      <c r="B639" s="244" t="s">
        <v>388</v>
      </c>
      <c r="C639" s="243" t="s">
        <v>924</v>
      </c>
      <c r="D639" s="243" t="s">
        <v>280</v>
      </c>
      <c r="E639" s="242">
        <v>1</v>
      </c>
      <c r="F639" s="158" t="s">
        <v>919</v>
      </c>
      <c r="G639" s="241"/>
      <c r="H639" s="241">
        <v>849.76</v>
      </c>
      <c r="I639" s="234">
        <f t="shared" si="11"/>
        <v>849.76</v>
      </c>
      <c r="J639" s="131"/>
      <c r="K639" s="131"/>
      <c r="L639" s="131"/>
      <c r="M639" s="131"/>
      <c r="N639" s="131"/>
      <c r="O639" s="131"/>
      <c r="P639" s="131"/>
      <c r="Q639" s="131"/>
      <c r="R639" s="149"/>
      <c r="S639" s="149"/>
      <c r="T639" s="149"/>
      <c r="U639" s="149"/>
      <c r="V639" s="149"/>
      <c r="W639" s="149"/>
      <c r="X639" s="149"/>
      <c r="Y639" s="149"/>
      <c r="Z639" s="149"/>
      <c r="AA639" s="149"/>
      <c r="AB639" s="149"/>
      <c r="AC639" s="149"/>
      <c r="AD639" s="149"/>
    </row>
    <row r="640" spans="1:30" x14ac:dyDescent="0.2">
      <c r="A640" s="155" t="s">
        <v>848</v>
      </c>
      <c r="B640" s="244" t="s">
        <v>94</v>
      </c>
      <c r="C640" s="243" t="s">
        <v>924</v>
      </c>
      <c r="D640" s="243" t="s">
        <v>280</v>
      </c>
      <c r="E640" s="242">
        <v>1</v>
      </c>
      <c r="F640" s="157" t="s">
        <v>920</v>
      </c>
      <c r="G640" s="241"/>
      <c r="H640" s="241">
        <v>1392.8</v>
      </c>
      <c r="I640" s="234">
        <f t="shared" si="11"/>
        <v>1392.8</v>
      </c>
      <c r="J640" s="131"/>
      <c r="K640" s="131"/>
      <c r="L640" s="131"/>
      <c r="M640" s="131"/>
      <c r="N640" s="131"/>
      <c r="O640" s="131"/>
      <c r="P640" s="131"/>
      <c r="Q640" s="131"/>
      <c r="R640" s="149"/>
      <c r="S640" s="149"/>
      <c r="T640" s="149"/>
      <c r="U640" s="149"/>
      <c r="V640" s="149"/>
      <c r="W640" s="149"/>
      <c r="X640" s="149"/>
      <c r="Y640" s="149"/>
      <c r="Z640" s="149"/>
      <c r="AA640" s="149"/>
      <c r="AB640" s="149"/>
      <c r="AC640" s="149"/>
      <c r="AD640" s="149"/>
    </row>
    <row r="641" spans="1:30" x14ac:dyDescent="0.2">
      <c r="A641" s="155" t="s">
        <v>383</v>
      </c>
      <c r="B641" s="244" t="s">
        <v>388</v>
      </c>
      <c r="C641" s="243" t="s">
        <v>924</v>
      </c>
      <c r="D641" s="243" t="s">
        <v>280</v>
      </c>
      <c r="E641" s="242">
        <v>1</v>
      </c>
      <c r="F641" s="157" t="s">
        <v>921</v>
      </c>
      <c r="G641" s="241"/>
      <c r="H641" s="241">
        <v>849.76</v>
      </c>
      <c r="I641" s="234">
        <f t="shared" si="11"/>
        <v>849.76</v>
      </c>
      <c r="J641" s="131"/>
      <c r="K641" s="131"/>
      <c r="L641" s="131"/>
      <c r="M641" s="131"/>
      <c r="N641" s="131"/>
      <c r="O641" s="131"/>
      <c r="P641" s="131"/>
      <c r="Q641" s="131"/>
      <c r="R641" s="149"/>
      <c r="S641" s="149"/>
      <c r="T641" s="149"/>
      <c r="U641" s="149"/>
      <c r="V641" s="149"/>
      <c r="W641" s="149"/>
      <c r="X641" s="149"/>
      <c r="Y641" s="149"/>
      <c r="Z641" s="149"/>
      <c r="AA641" s="149"/>
      <c r="AB641" s="149"/>
      <c r="AC641" s="149"/>
      <c r="AD641" s="149"/>
    </row>
    <row r="642" spans="1:30" x14ac:dyDescent="0.2">
      <c r="A642" s="155" t="s">
        <v>383</v>
      </c>
      <c r="B642" s="244" t="s">
        <v>388</v>
      </c>
      <c r="C642" s="243" t="s">
        <v>924</v>
      </c>
      <c r="D642" s="243" t="s">
        <v>280</v>
      </c>
      <c r="E642" s="242">
        <v>1</v>
      </c>
      <c r="F642" s="156" t="s">
        <v>922</v>
      </c>
      <c r="G642" s="241"/>
      <c r="H642" s="241">
        <v>849.76</v>
      </c>
      <c r="I642" s="234">
        <f t="shared" si="11"/>
        <v>849.76</v>
      </c>
      <c r="J642" s="131"/>
      <c r="K642" s="131"/>
      <c r="L642" s="131"/>
      <c r="M642" s="131"/>
      <c r="N642" s="131"/>
      <c r="O642" s="131"/>
      <c r="P642" s="131"/>
      <c r="Q642" s="131"/>
      <c r="R642" s="149"/>
      <c r="S642" s="149"/>
      <c r="T642" s="149"/>
      <c r="U642" s="149"/>
      <c r="V642" s="149"/>
      <c r="W642" s="149"/>
      <c r="X642" s="149"/>
      <c r="Y642" s="149"/>
      <c r="Z642" s="149"/>
      <c r="AA642" s="149"/>
      <c r="AB642" s="149"/>
      <c r="AC642" s="149"/>
      <c r="AD642" s="149"/>
    </row>
    <row r="643" spans="1:30" x14ac:dyDescent="0.2">
      <c r="A643" s="155" t="s">
        <v>383</v>
      </c>
      <c r="B643" s="244" t="s">
        <v>388</v>
      </c>
      <c r="C643" s="243" t="s">
        <v>924</v>
      </c>
      <c r="D643" s="243" t="s">
        <v>280</v>
      </c>
      <c r="E643" s="242">
        <v>1</v>
      </c>
      <c r="F643" s="151" t="s">
        <v>923</v>
      </c>
      <c r="G643" s="241"/>
      <c r="H643" s="241">
        <v>849.76</v>
      </c>
      <c r="I643" s="234">
        <f t="shared" si="11"/>
        <v>849.76</v>
      </c>
      <c r="J643" s="131"/>
      <c r="K643" s="131"/>
      <c r="L643" s="131"/>
      <c r="M643" s="131"/>
      <c r="N643" s="131"/>
      <c r="O643" s="131"/>
      <c r="P643" s="131"/>
      <c r="Q643" s="131"/>
      <c r="R643" s="149"/>
      <c r="S643" s="149"/>
      <c r="T643" s="149"/>
      <c r="U643" s="149"/>
      <c r="V643" s="149"/>
      <c r="W643" s="149"/>
      <c r="X643" s="149"/>
      <c r="Y643" s="149"/>
      <c r="Z643" s="149"/>
      <c r="AA643" s="149"/>
      <c r="AB643" s="149"/>
      <c r="AC643" s="149"/>
      <c r="AD643" s="149"/>
    </row>
    <row r="644" spans="1:30" ht="38.25" x14ac:dyDescent="0.2">
      <c r="A644" s="233" t="s">
        <v>85</v>
      </c>
      <c r="B644" s="233" t="s">
        <v>86</v>
      </c>
      <c r="C644" s="232" t="s">
        <v>87</v>
      </c>
      <c r="D644" s="232" t="s">
        <v>88</v>
      </c>
      <c r="E644" s="232" t="s">
        <v>89</v>
      </c>
      <c r="F644" s="231"/>
      <c r="G644" s="232" t="s">
        <v>90</v>
      </c>
      <c r="H644" s="232" t="s">
        <v>91</v>
      </c>
      <c r="I644" s="232" t="s">
        <v>92</v>
      </c>
      <c r="J644" s="131"/>
      <c r="K644" s="131"/>
      <c r="L644" s="131"/>
      <c r="M644" s="131"/>
      <c r="N644" s="131"/>
      <c r="O644" s="131"/>
      <c r="P644" s="131"/>
      <c r="Q644" s="131"/>
      <c r="R644" s="138"/>
      <c r="S644" s="138"/>
      <c r="T644" s="138"/>
      <c r="U644" s="138"/>
      <c r="V644" s="138"/>
      <c r="W644" s="138"/>
      <c r="X644" s="138"/>
      <c r="Y644" s="138"/>
      <c r="Z644" s="138"/>
      <c r="AA644" s="138"/>
      <c r="AB644" s="138"/>
      <c r="AC644" s="138"/>
      <c r="AD644" s="138"/>
    </row>
    <row r="645" spans="1:30" x14ac:dyDescent="0.2">
      <c r="A645" s="235" t="s">
        <v>93</v>
      </c>
      <c r="B645" s="237" t="s">
        <v>94</v>
      </c>
      <c r="C645" s="236">
        <f>SUMIFS($E$136:$E$643,$B$136:$B$643,"FGS-1",$D$136:$D$643,"&lt;&gt;VAGO")</f>
        <v>87</v>
      </c>
      <c r="D645" s="236">
        <f>SUMIFS($E$136:$E$643,$B$136:$B$643,"FGS-1",$D$136:$D$643,"VAGO")</f>
        <v>1</v>
      </c>
      <c r="E645" s="236">
        <f t="shared" ref="E645:E650" si="12">C645+D645</f>
        <v>88</v>
      </c>
      <c r="F645" s="240"/>
      <c r="G645" s="234">
        <f>SUMIF($B$136:$B$643,"FGS-1",$G$136:$G$643)</f>
        <v>0</v>
      </c>
      <c r="H645" s="234">
        <f t="shared" ref="H645:H650" si="13">1392.8*C645</f>
        <v>121173.59999999999</v>
      </c>
      <c r="I645" s="234">
        <v>102058.65</v>
      </c>
      <c r="J645" s="131"/>
      <c r="K645" s="131"/>
      <c r="L645" s="131"/>
      <c r="M645" s="131"/>
      <c r="N645" s="131"/>
      <c r="O645" s="131"/>
      <c r="P645" s="131"/>
      <c r="Q645" s="131"/>
      <c r="R645" s="132"/>
      <c r="S645" s="132"/>
      <c r="T645" s="132"/>
      <c r="U645" s="132"/>
      <c r="V645" s="132"/>
      <c r="W645" s="132"/>
      <c r="X645" s="132"/>
      <c r="Y645" s="132"/>
      <c r="Z645" s="132"/>
      <c r="AA645" s="132"/>
      <c r="AB645" s="132"/>
      <c r="AC645" s="132"/>
      <c r="AD645" s="132"/>
    </row>
    <row r="646" spans="1:30" x14ac:dyDescent="0.2">
      <c r="A646" s="235" t="s">
        <v>95</v>
      </c>
      <c r="B646" s="237" t="s">
        <v>96</v>
      </c>
      <c r="C646" s="236">
        <f>SUMIFS($E$136:$E$643,$B$136:$B$643,"FGS-2",$D$136:$D$643,"&lt;&gt;VAGO")</f>
        <v>158</v>
      </c>
      <c r="D646" s="236">
        <f>SUMIFS($E$136:$E$643,$B$136:$B$643,"FGS-2",$D$136:$D$643,"VAGO")</f>
        <v>2</v>
      </c>
      <c r="E646" s="236">
        <f t="shared" si="12"/>
        <v>160</v>
      </c>
      <c r="F646" s="235"/>
      <c r="G646" s="234">
        <f>SUMIF($B$136:$B$643,"FGS-2",$G$136:$G$643)</f>
        <v>0</v>
      </c>
      <c r="H646" s="234">
        <f t="shared" si="13"/>
        <v>220062.4</v>
      </c>
      <c r="I646" s="234">
        <v>184906.26</v>
      </c>
      <c r="J646" s="131"/>
      <c r="K646" s="131"/>
      <c r="L646" s="131"/>
      <c r="M646" s="131"/>
      <c r="N646" s="131"/>
      <c r="O646" s="131"/>
      <c r="P646" s="131"/>
      <c r="Q646" s="131"/>
      <c r="R646" s="132"/>
      <c r="S646" s="132"/>
      <c r="T646" s="132"/>
      <c r="U646" s="132"/>
      <c r="V646" s="132"/>
      <c r="W646" s="132"/>
      <c r="X646" s="132"/>
      <c r="Y646" s="132"/>
      <c r="Z646" s="132"/>
      <c r="AA646" s="132"/>
      <c r="AB646" s="132"/>
      <c r="AC646" s="132"/>
      <c r="AD646" s="132"/>
    </row>
    <row r="647" spans="1:30" x14ac:dyDescent="0.2">
      <c r="A647" s="235" t="s">
        <v>97</v>
      </c>
      <c r="B647" s="237" t="s">
        <v>98</v>
      </c>
      <c r="C647" s="236">
        <f>SUMIFS($E$136:$E$643,$B$136:$B$643,"FGS-3",$D$136:$D$643,"&lt;&gt;VAGO")</f>
        <v>68</v>
      </c>
      <c r="D647" s="236">
        <f>SUMIFS($E$136:$E$643,$B$136:$B$643,"FGS-3",$D$136:$D$643,"VAGO")</f>
        <v>4</v>
      </c>
      <c r="E647" s="236">
        <f t="shared" si="12"/>
        <v>72</v>
      </c>
      <c r="F647" s="235"/>
      <c r="G647" s="234">
        <f>SUMIF($B$136:$B$643,"FGS-3",$G$136:$G$643)</f>
        <v>0</v>
      </c>
      <c r="H647" s="234">
        <f t="shared" si="13"/>
        <v>94710.399999999994</v>
      </c>
      <c r="I647" s="234">
        <v>85248.99</v>
      </c>
      <c r="J647" s="131"/>
      <c r="K647" s="131"/>
      <c r="L647" s="131"/>
      <c r="M647" s="131"/>
      <c r="N647" s="131"/>
      <c r="O647" s="131"/>
      <c r="P647" s="131"/>
      <c r="Q647" s="131"/>
      <c r="R647" s="132"/>
      <c r="S647" s="132"/>
      <c r="T647" s="132"/>
      <c r="U647" s="132"/>
      <c r="V647" s="132"/>
      <c r="W647" s="132"/>
      <c r="X647" s="132"/>
      <c r="Y647" s="132"/>
      <c r="Z647" s="132"/>
      <c r="AA647" s="132"/>
      <c r="AB647" s="132"/>
      <c r="AC647" s="132"/>
      <c r="AD647" s="132"/>
    </row>
    <row r="648" spans="1:30" x14ac:dyDescent="0.2">
      <c r="A648" s="238" t="s">
        <v>99</v>
      </c>
      <c r="B648" s="239" t="s">
        <v>100</v>
      </c>
      <c r="C648" s="236">
        <f>SUMIFS($E$136:$E$643,$B$136:$B$643,"FGA-1",$D$136:$D$643,"&lt;&gt;VAGO")</f>
        <v>92</v>
      </c>
      <c r="D648" s="236">
        <f>SUMIFS($E$136:$E$643,$B$136:$B$643,"FGA-1",$D$136:$D$643,"VAGO")</f>
        <v>0</v>
      </c>
      <c r="E648" s="236">
        <f t="shared" si="12"/>
        <v>92</v>
      </c>
      <c r="F648" s="238"/>
      <c r="G648" s="234">
        <f>SUMIF($B$136:$B$643,"FGA-1",$G$136:$G$643)</f>
        <v>0</v>
      </c>
      <c r="H648" s="234">
        <f t="shared" si="13"/>
        <v>128137.59999999999</v>
      </c>
      <c r="I648" s="234" t="s">
        <v>926</v>
      </c>
      <c r="J648" s="131"/>
      <c r="K648" s="131"/>
      <c r="L648" s="131"/>
      <c r="M648" s="131"/>
      <c r="N648" s="131"/>
      <c r="O648" s="131"/>
      <c r="P648" s="131"/>
      <c r="Q648" s="131"/>
      <c r="R648" s="132"/>
      <c r="S648" s="132"/>
      <c r="T648" s="132"/>
      <c r="U648" s="132"/>
      <c r="V648" s="132"/>
      <c r="W648" s="132"/>
      <c r="X648" s="132"/>
      <c r="Y648" s="132"/>
      <c r="Z648" s="132"/>
      <c r="AA648" s="132"/>
      <c r="AB648" s="132"/>
      <c r="AC648" s="132"/>
      <c r="AD648" s="132"/>
    </row>
    <row r="649" spans="1:30" x14ac:dyDescent="0.2">
      <c r="A649" s="235" t="s">
        <v>101</v>
      </c>
      <c r="B649" s="237" t="s">
        <v>102</v>
      </c>
      <c r="C649" s="236">
        <f>SUMIFS($E$136:$E$643,$B$136:$B$643,"FGA-2",$D$136:$D$643,"&lt;&gt;VAGO")</f>
        <v>72</v>
      </c>
      <c r="D649" s="236">
        <f>SUMIFS($E$136:$E$643,$B$136:$B$643,"FGA-2",$D$136:$D$643,"VAGO")</f>
        <v>1</v>
      </c>
      <c r="E649" s="236">
        <f t="shared" si="12"/>
        <v>73</v>
      </c>
      <c r="F649" s="238"/>
      <c r="G649" s="234">
        <f>SUMIF($B$136:$B$643,"FGA-2",$G$136:$G$643)</f>
        <v>0</v>
      </c>
      <c r="H649" s="234">
        <f t="shared" si="13"/>
        <v>100281.59999999999</v>
      </c>
      <c r="I649" s="234">
        <v>81646.92</v>
      </c>
      <c r="J649" s="131"/>
      <c r="K649" s="131"/>
      <c r="L649" s="131"/>
      <c r="M649" s="131"/>
      <c r="N649" s="131"/>
      <c r="O649" s="131"/>
      <c r="P649" s="131"/>
      <c r="Q649" s="131"/>
      <c r="R649" s="132"/>
      <c r="S649" s="132"/>
      <c r="T649" s="132"/>
      <c r="U649" s="132"/>
      <c r="V649" s="132"/>
      <c r="W649" s="132"/>
      <c r="X649" s="132"/>
      <c r="Y649" s="132"/>
      <c r="Z649" s="132"/>
      <c r="AA649" s="132"/>
      <c r="AB649" s="132"/>
      <c r="AC649" s="132"/>
      <c r="AD649" s="132"/>
    </row>
    <row r="650" spans="1:30" x14ac:dyDescent="0.2">
      <c r="A650" s="235" t="s">
        <v>103</v>
      </c>
      <c r="B650" s="237" t="s">
        <v>104</v>
      </c>
      <c r="C650" s="236">
        <f>SUMIFS($E$136:$E$643,$B$136:$B$643,"FGA-3",$D$136:$D$643,"&lt;&gt;VAGO")</f>
        <v>23</v>
      </c>
      <c r="D650" s="236">
        <f>SUMIFS($E$136:$E$643,$B$136:$B$643,"FGA-3",$D$136:$D$643,"VAGO")</f>
        <v>0</v>
      </c>
      <c r="E650" s="236">
        <f t="shared" si="12"/>
        <v>23</v>
      </c>
      <c r="F650" s="235"/>
      <c r="G650" s="234">
        <f>SUMIF($B$136:$B$643,"FGA-3",$G$136:$G$643)</f>
        <v>0</v>
      </c>
      <c r="H650" s="234">
        <f t="shared" si="13"/>
        <v>32034.399999999998</v>
      </c>
      <c r="I650" s="234">
        <v>27615.87</v>
      </c>
      <c r="J650" s="131"/>
      <c r="K650" s="131"/>
      <c r="L650" s="131"/>
      <c r="M650" s="131"/>
      <c r="N650" s="131"/>
      <c r="O650" s="131"/>
      <c r="P650" s="131"/>
      <c r="Q650" s="131"/>
      <c r="R650" s="138"/>
      <c r="S650" s="138"/>
      <c r="T650" s="138"/>
      <c r="U650" s="138"/>
      <c r="V650" s="138"/>
      <c r="W650" s="138"/>
      <c r="X650" s="138"/>
      <c r="Y650" s="138"/>
      <c r="Z650" s="138"/>
      <c r="AA650" s="138"/>
      <c r="AB650" s="138"/>
      <c r="AC650" s="138"/>
      <c r="AD650" s="138"/>
    </row>
    <row r="651" spans="1:30" ht="25.5" x14ac:dyDescent="0.2">
      <c r="A651" s="233" t="s">
        <v>105</v>
      </c>
      <c r="B651" s="231"/>
      <c r="C651" s="232">
        <f>SUM(C645:C650)</f>
        <v>500</v>
      </c>
      <c r="D651" s="232">
        <f>SUM(D645:D650)</f>
        <v>8</v>
      </c>
      <c r="E651" s="232">
        <f>SUM(E645:E650)</f>
        <v>508</v>
      </c>
      <c r="F651" s="231"/>
      <c r="G651" s="230">
        <f>SUM(G645:G650)</f>
        <v>0</v>
      </c>
      <c r="H651" s="230">
        <f>SUM(H645:H650)</f>
        <v>696400</v>
      </c>
      <c r="I651" s="230">
        <f>SUM(I645:I650)</f>
        <v>481476.69</v>
      </c>
      <c r="J651" s="131"/>
      <c r="K651" s="131"/>
      <c r="L651" s="131"/>
      <c r="M651" s="131"/>
      <c r="N651" s="131"/>
      <c r="O651" s="131"/>
      <c r="P651" s="131"/>
      <c r="Q651" s="131"/>
      <c r="R651" s="138"/>
      <c r="S651" s="138"/>
      <c r="T651" s="138"/>
      <c r="U651" s="138"/>
      <c r="V651" s="138"/>
      <c r="W651" s="138"/>
      <c r="X651" s="138"/>
      <c r="Y651" s="138"/>
      <c r="Z651" s="138"/>
      <c r="AA651" s="138"/>
      <c r="AB651" s="138"/>
      <c r="AC651" s="138"/>
      <c r="AD651" s="138"/>
    </row>
    <row r="652" spans="1:30" ht="33" customHeight="1" x14ac:dyDescent="0.2">
      <c r="A652" s="130"/>
      <c r="B652" s="130"/>
      <c r="C652" s="130"/>
      <c r="D652" s="130"/>
      <c r="E652" s="130"/>
      <c r="F652" s="130"/>
      <c r="G652" s="130"/>
      <c r="H652" s="130"/>
      <c r="I652" s="129"/>
      <c r="J652" s="129"/>
      <c r="K652" s="133"/>
      <c r="L652" s="129"/>
      <c r="M652" s="129"/>
      <c r="N652" s="129"/>
      <c r="O652" s="129"/>
      <c r="P652" s="129"/>
      <c r="Q652" s="129"/>
      <c r="R652" s="132"/>
      <c r="S652" s="132"/>
      <c r="T652" s="132"/>
      <c r="U652" s="132"/>
      <c r="V652" s="132"/>
      <c r="W652" s="132"/>
      <c r="X652" s="132"/>
      <c r="Y652" s="132"/>
      <c r="Z652" s="132"/>
      <c r="AA652" s="132"/>
      <c r="AB652" s="132"/>
      <c r="AC652" s="132"/>
      <c r="AD652" s="132"/>
    </row>
    <row r="653" spans="1:30" ht="45" x14ac:dyDescent="0.2">
      <c r="A653" s="137"/>
      <c r="B653" s="137"/>
      <c r="C653" s="136" t="s">
        <v>106</v>
      </c>
      <c r="D653" s="136" t="s">
        <v>107</v>
      </c>
      <c r="E653" s="136" t="s">
        <v>108</v>
      </c>
      <c r="F653" s="135"/>
      <c r="G653" s="136" t="s">
        <v>109</v>
      </c>
      <c r="H653" s="136" t="s">
        <v>110</v>
      </c>
      <c r="I653" s="136" t="s">
        <v>111</v>
      </c>
      <c r="J653" s="129"/>
      <c r="K653" s="133"/>
      <c r="L653" s="129"/>
      <c r="M653" s="129"/>
      <c r="N653" s="129"/>
      <c r="O653" s="129"/>
      <c r="P653" s="129"/>
      <c r="Q653" s="129"/>
      <c r="R653" s="132"/>
      <c r="S653" s="132"/>
      <c r="T653" s="132"/>
      <c r="U653" s="132"/>
      <c r="V653" s="132"/>
      <c r="W653" s="132"/>
      <c r="X653" s="132"/>
      <c r="Y653" s="132"/>
      <c r="Z653" s="132"/>
      <c r="AA653" s="132"/>
      <c r="AB653" s="132"/>
      <c r="AC653" s="132"/>
      <c r="AD653" s="132"/>
    </row>
    <row r="654" spans="1:30" ht="30" x14ac:dyDescent="0.2">
      <c r="A654" s="137" t="s">
        <v>112</v>
      </c>
      <c r="B654" s="135"/>
      <c r="C654" s="136">
        <f>SUM(C81+C132+C651)</f>
        <v>597</v>
      </c>
      <c r="D654" s="136">
        <f>SUM(D81+D132+D651)</f>
        <v>10</v>
      </c>
      <c r="E654" s="136">
        <f>SUM(E81+E132+E651)</f>
        <v>606</v>
      </c>
      <c r="F654" s="135"/>
      <c r="G654" s="134">
        <f>SUM(H81+G132+G651)</f>
        <v>71566.8</v>
      </c>
      <c r="H654" s="134">
        <f>SUM(I81+H132+H651)</f>
        <v>1110007.2713599999</v>
      </c>
      <c r="I654" s="134">
        <f>SUM(J81+I132+I651)</f>
        <v>966650.76135999989</v>
      </c>
      <c r="J654" s="129"/>
      <c r="K654" s="133"/>
      <c r="L654" s="129"/>
      <c r="M654" s="129"/>
      <c r="N654" s="129"/>
      <c r="O654" s="129"/>
      <c r="P654" s="129"/>
      <c r="Q654" s="129"/>
      <c r="R654" s="132"/>
      <c r="S654" s="132"/>
      <c r="T654" s="132"/>
      <c r="U654" s="132"/>
      <c r="V654" s="132"/>
      <c r="W654" s="132"/>
      <c r="X654" s="132"/>
      <c r="Y654" s="132"/>
      <c r="Z654" s="132"/>
      <c r="AA654" s="132"/>
      <c r="AB654" s="132"/>
      <c r="AC654" s="132"/>
      <c r="AD654" s="132"/>
    </row>
    <row r="655" spans="1:30" ht="30" customHeight="1" x14ac:dyDescent="0.2">
      <c r="A655" s="130"/>
      <c r="B655" s="130"/>
      <c r="C655" s="130"/>
      <c r="D655" s="130"/>
      <c r="E655" s="130"/>
      <c r="F655" s="130"/>
      <c r="G655" s="130"/>
      <c r="H655" s="130"/>
      <c r="I655" s="129"/>
      <c r="J655" s="129"/>
      <c r="K655" s="133"/>
      <c r="L655" s="129"/>
      <c r="M655" s="129"/>
      <c r="N655" s="129"/>
      <c r="O655" s="129"/>
      <c r="P655" s="129"/>
      <c r="Q655" s="129"/>
      <c r="R655" s="132"/>
      <c r="S655" s="132"/>
      <c r="T655" s="132"/>
      <c r="U655" s="132"/>
      <c r="V655" s="132"/>
      <c r="W655" s="132"/>
      <c r="X655" s="132"/>
      <c r="Y655" s="132"/>
      <c r="Z655" s="132"/>
      <c r="AA655" s="132"/>
      <c r="AB655" s="132"/>
      <c r="AC655" s="132"/>
      <c r="AD655" s="132"/>
    </row>
    <row r="656" spans="1:30" x14ac:dyDescent="0.2">
      <c r="A656" s="287" t="s">
        <v>113</v>
      </c>
      <c r="B656" s="282"/>
      <c r="C656" s="282"/>
      <c r="D656" s="282"/>
      <c r="E656" s="282"/>
      <c r="F656" s="283"/>
      <c r="G656" s="131"/>
      <c r="H656" s="130"/>
      <c r="I656" s="130"/>
      <c r="J656" s="130"/>
      <c r="K656" s="131"/>
      <c r="L656" s="130"/>
      <c r="M656" s="129"/>
      <c r="N656" s="129"/>
      <c r="O656" s="129"/>
      <c r="P656" s="129"/>
      <c r="Q656" s="129"/>
      <c r="R656" s="132"/>
      <c r="S656" s="132"/>
      <c r="T656" s="132"/>
      <c r="U656" s="132"/>
      <c r="V656" s="132"/>
      <c r="W656" s="132"/>
      <c r="X656" s="132"/>
      <c r="Y656" s="132"/>
      <c r="Z656" s="132"/>
      <c r="AA656" s="132"/>
      <c r="AB656" s="132"/>
      <c r="AC656" s="132"/>
      <c r="AD656" s="132"/>
    </row>
    <row r="657" spans="1:30" x14ac:dyDescent="0.2">
      <c r="A657" s="288" t="s">
        <v>114</v>
      </c>
      <c r="B657" s="282"/>
      <c r="C657" s="282"/>
      <c r="D657" s="282"/>
      <c r="E657" s="282"/>
      <c r="F657" s="283"/>
      <c r="G657" s="131"/>
      <c r="H657" s="130"/>
      <c r="I657" s="130"/>
      <c r="J657" s="130"/>
      <c r="K657" s="130"/>
      <c r="L657" s="130"/>
      <c r="M657" s="129"/>
      <c r="N657" s="129"/>
      <c r="O657" s="129"/>
      <c r="P657" s="129"/>
      <c r="Q657" s="129"/>
      <c r="R657" s="132"/>
      <c r="S657" s="132"/>
      <c r="T657" s="132"/>
      <c r="U657" s="132"/>
      <c r="V657" s="132"/>
      <c r="W657" s="132"/>
      <c r="X657" s="132"/>
      <c r="Y657" s="132"/>
      <c r="Z657" s="132"/>
      <c r="AA657" s="132"/>
      <c r="AB657" s="132"/>
      <c r="AC657" s="132"/>
      <c r="AD657" s="132"/>
    </row>
    <row r="658" spans="1:30" x14ac:dyDescent="0.2">
      <c r="A658" s="288" t="s">
        <v>115</v>
      </c>
      <c r="B658" s="282"/>
      <c r="C658" s="282"/>
      <c r="D658" s="282"/>
      <c r="E658" s="282"/>
      <c r="F658" s="283"/>
      <c r="G658" s="131"/>
      <c r="H658" s="130"/>
      <c r="I658" s="130"/>
      <c r="J658" s="130"/>
      <c r="K658" s="130"/>
      <c r="L658" s="130"/>
      <c r="M658" s="129"/>
      <c r="N658" s="129"/>
      <c r="O658" s="129"/>
      <c r="P658" s="129"/>
      <c r="Q658" s="129"/>
      <c r="R658" s="132"/>
      <c r="S658" s="132"/>
      <c r="T658" s="132"/>
      <c r="U658" s="132"/>
      <c r="V658" s="132"/>
      <c r="W658" s="132"/>
      <c r="X658" s="132"/>
      <c r="Y658" s="132"/>
      <c r="Z658" s="132"/>
      <c r="AA658" s="132"/>
      <c r="AB658" s="132"/>
      <c r="AC658" s="132"/>
      <c r="AD658" s="132"/>
    </row>
    <row r="659" spans="1:30" x14ac:dyDescent="0.2">
      <c r="A659" s="294" t="s">
        <v>116</v>
      </c>
      <c r="B659" s="282"/>
      <c r="C659" s="282"/>
      <c r="D659" s="282"/>
      <c r="E659" s="282"/>
      <c r="F659" s="283"/>
      <c r="G659" s="131"/>
      <c r="H659" s="130"/>
      <c r="I659" s="130"/>
      <c r="J659" s="130"/>
      <c r="K659" s="130"/>
      <c r="L659" s="130"/>
      <c r="M659" s="129"/>
      <c r="N659" s="129"/>
      <c r="O659" s="129"/>
      <c r="P659" s="129"/>
      <c r="Q659" s="129"/>
      <c r="R659" s="132"/>
      <c r="S659" s="132"/>
      <c r="T659" s="132"/>
      <c r="U659" s="132"/>
      <c r="V659" s="132"/>
      <c r="W659" s="132"/>
      <c r="X659" s="132"/>
      <c r="Y659" s="132"/>
      <c r="Z659" s="132"/>
      <c r="AA659" s="132"/>
      <c r="AB659" s="132"/>
      <c r="AC659" s="132"/>
      <c r="AD659" s="132"/>
    </row>
    <row r="660" spans="1:30" x14ac:dyDescent="0.2">
      <c r="A660" s="294" t="s">
        <v>117</v>
      </c>
      <c r="B660" s="282"/>
      <c r="C660" s="282"/>
      <c r="D660" s="282"/>
      <c r="E660" s="282"/>
      <c r="F660" s="283"/>
      <c r="G660" s="131"/>
      <c r="H660" s="130"/>
      <c r="I660" s="130"/>
      <c r="J660" s="130"/>
      <c r="K660" s="130"/>
      <c r="L660" s="130"/>
      <c r="M660" s="129"/>
      <c r="N660" s="129"/>
      <c r="O660" s="129"/>
      <c r="P660" s="129"/>
      <c r="Q660" s="129"/>
      <c r="R660" s="132"/>
      <c r="S660" s="132"/>
      <c r="T660" s="132"/>
      <c r="U660" s="132"/>
      <c r="V660" s="132"/>
      <c r="W660" s="132"/>
      <c r="X660" s="132"/>
      <c r="Y660" s="132"/>
      <c r="Z660" s="132"/>
      <c r="AA660" s="132"/>
      <c r="AB660" s="132"/>
      <c r="AC660" s="132"/>
      <c r="AD660" s="132"/>
    </row>
    <row r="661" spans="1:30" x14ac:dyDescent="0.2">
      <c r="A661" s="294" t="s">
        <v>118</v>
      </c>
      <c r="B661" s="282"/>
      <c r="C661" s="282"/>
      <c r="D661" s="282"/>
      <c r="E661" s="282"/>
      <c r="F661" s="283"/>
      <c r="G661" s="131"/>
      <c r="H661" s="130"/>
      <c r="I661" s="130"/>
      <c r="J661" s="130"/>
      <c r="K661" s="130"/>
      <c r="L661" s="130"/>
      <c r="M661" s="129"/>
      <c r="N661" s="129"/>
      <c r="O661" s="129"/>
      <c r="P661" s="129"/>
      <c r="Q661" s="129"/>
      <c r="R661" s="132"/>
      <c r="S661" s="132"/>
      <c r="T661" s="132"/>
      <c r="U661" s="132"/>
      <c r="V661" s="132"/>
      <c r="W661" s="132"/>
      <c r="X661" s="132"/>
      <c r="Y661" s="132"/>
      <c r="Z661" s="132"/>
      <c r="AA661" s="132"/>
      <c r="AB661" s="132"/>
      <c r="AC661" s="132"/>
      <c r="AD661" s="132"/>
    </row>
    <row r="662" spans="1:30" x14ac:dyDescent="0.2">
      <c r="A662" s="294"/>
      <c r="B662" s="282"/>
      <c r="C662" s="282"/>
      <c r="D662" s="282"/>
      <c r="E662" s="282"/>
      <c r="F662" s="283"/>
      <c r="G662" s="131"/>
      <c r="H662" s="130"/>
      <c r="I662" s="130"/>
      <c r="J662" s="130"/>
      <c r="K662" s="130"/>
      <c r="L662" s="130"/>
      <c r="M662" s="129"/>
      <c r="N662" s="129"/>
      <c r="O662" s="129"/>
      <c r="P662" s="129"/>
      <c r="Q662" s="129"/>
      <c r="R662" s="132"/>
      <c r="S662" s="132"/>
      <c r="T662" s="132"/>
      <c r="U662" s="132"/>
      <c r="V662" s="132"/>
      <c r="W662" s="132"/>
      <c r="X662" s="132"/>
      <c r="Y662" s="132"/>
      <c r="Z662" s="132"/>
      <c r="AA662" s="132"/>
      <c r="AB662" s="132"/>
      <c r="AC662" s="132"/>
      <c r="AD662" s="132"/>
    </row>
    <row r="663" spans="1:30" x14ac:dyDescent="0.2">
      <c r="A663" s="294"/>
      <c r="B663" s="282"/>
      <c r="C663" s="282"/>
      <c r="D663" s="282"/>
      <c r="E663" s="282"/>
      <c r="F663" s="283"/>
      <c r="G663" s="131"/>
      <c r="H663" s="130"/>
      <c r="I663" s="130"/>
      <c r="J663" s="130"/>
      <c r="K663" s="130"/>
      <c r="L663" s="130"/>
      <c r="M663" s="129"/>
      <c r="N663" s="129"/>
      <c r="O663" s="129"/>
      <c r="P663" s="129"/>
      <c r="Q663" s="129"/>
      <c r="R663" s="132"/>
      <c r="S663" s="132"/>
      <c r="T663" s="132"/>
      <c r="U663" s="132"/>
      <c r="V663" s="132"/>
      <c r="W663" s="132"/>
      <c r="X663" s="132"/>
      <c r="Y663" s="132"/>
      <c r="Z663" s="132"/>
      <c r="AA663" s="132"/>
      <c r="AB663" s="132"/>
      <c r="AC663" s="132"/>
      <c r="AD663" s="132"/>
    </row>
    <row r="664" spans="1:30" x14ac:dyDescent="0.2">
      <c r="A664" s="293"/>
      <c r="B664" s="282"/>
      <c r="C664" s="282"/>
      <c r="D664" s="282"/>
      <c r="E664" s="282"/>
      <c r="F664" s="283"/>
      <c r="G664" s="131"/>
      <c r="H664" s="130"/>
      <c r="I664" s="130"/>
      <c r="J664" s="130"/>
      <c r="K664" s="130"/>
      <c r="L664" s="130"/>
      <c r="M664" s="129"/>
      <c r="N664" s="129"/>
      <c r="O664" s="129"/>
      <c r="P664" s="129"/>
      <c r="Q664" s="129"/>
      <c r="R664" s="132"/>
      <c r="S664" s="132"/>
      <c r="T664" s="132"/>
      <c r="U664" s="132"/>
      <c r="V664" s="132"/>
      <c r="W664" s="132"/>
      <c r="X664" s="132"/>
      <c r="Y664" s="132"/>
      <c r="Z664" s="132"/>
      <c r="AA664" s="132"/>
      <c r="AB664" s="132"/>
      <c r="AC664" s="132"/>
      <c r="AD664" s="132"/>
    </row>
    <row r="665" spans="1:30" x14ac:dyDescent="0.2">
      <c r="A665" s="293"/>
      <c r="B665" s="282"/>
      <c r="C665" s="282"/>
      <c r="D665" s="282"/>
      <c r="E665" s="282"/>
      <c r="F665" s="283"/>
      <c r="G665" s="131"/>
      <c r="H665" s="130"/>
      <c r="I665" s="130"/>
      <c r="J665" s="130"/>
      <c r="K665" s="130"/>
      <c r="L665" s="130"/>
      <c r="M665" s="129"/>
      <c r="N665" s="129"/>
      <c r="O665" s="129"/>
      <c r="P665" s="129"/>
      <c r="Q665" s="129"/>
      <c r="R665" s="132"/>
      <c r="S665" s="132"/>
      <c r="T665" s="132"/>
      <c r="U665" s="132"/>
      <c r="V665" s="132"/>
      <c r="W665" s="132"/>
      <c r="X665" s="132"/>
      <c r="Y665" s="132"/>
      <c r="Z665" s="132"/>
      <c r="AA665" s="132"/>
      <c r="AB665" s="132"/>
      <c r="AC665" s="132"/>
      <c r="AD665" s="132"/>
    </row>
    <row r="666" spans="1:30" x14ac:dyDescent="0.2">
      <c r="A666" s="293"/>
      <c r="B666" s="282"/>
      <c r="C666" s="282"/>
      <c r="D666" s="282"/>
      <c r="E666" s="282"/>
      <c r="F666" s="283"/>
      <c r="G666" s="131"/>
      <c r="H666" s="130"/>
      <c r="I666" s="130"/>
      <c r="J666" s="130"/>
      <c r="K666" s="130"/>
      <c r="L666" s="130"/>
      <c r="M666" s="129"/>
      <c r="N666" s="129"/>
      <c r="O666" s="129"/>
      <c r="P666" s="129"/>
      <c r="Q666" s="129"/>
      <c r="R666" s="132"/>
      <c r="S666" s="132"/>
      <c r="T666" s="132"/>
      <c r="U666" s="132"/>
      <c r="V666" s="132"/>
      <c r="W666" s="132"/>
      <c r="X666" s="132"/>
      <c r="Y666" s="132"/>
      <c r="Z666" s="132"/>
      <c r="AA666" s="132"/>
      <c r="AB666" s="132"/>
      <c r="AC666" s="132"/>
      <c r="AD666" s="132"/>
    </row>
    <row r="667" spans="1:30" x14ac:dyDescent="0.2">
      <c r="A667" s="293"/>
      <c r="B667" s="282"/>
      <c r="C667" s="282"/>
      <c r="D667" s="282"/>
      <c r="E667" s="282"/>
      <c r="F667" s="283"/>
      <c r="G667" s="131"/>
      <c r="H667" s="130"/>
      <c r="I667" s="130"/>
      <c r="J667" s="130"/>
      <c r="K667" s="130"/>
      <c r="L667" s="130"/>
      <c r="M667" s="129"/>
      <c r="N667" s="129"/>
      <c r="O667" s="129"/>
      <c r="P667" s="129"/>
      <c r="Q667" s="129"/>
      <c r="R667" s="132"/>
      <c r="S667" s="132"/>
      <c r="T667" s="132"/>
      <c r="U667" s="132"/>
      <c r="V667" s="132"/>
      <c r="W667" s="132"/>
      <c r="X667" s="132"/>
      <c r="Y667" s="132"/>
      <c r="Z667" s="132"/>
      <c r="AA667" s="132"/>
      <c r="AB667" s="132"/>
      <c r="AC667" s="132"/>
      <c r="AD667" s="132"/>
    </row>
    <row r="668" spans="1:30" x14ac:dyDescent="0.2">
      <c r="A668" s="293"/>
      <c r="B668" s="282"/>
      <c r="C668" s="282"/>
      <c r="D668" s="282"/>
      <c r="E668" s="282"/>
      <c r="F668" s="283"/>
      <c r="G668" s="131"/>
      <c r="H668" s="130"/>
      <c r="I668" s="130"/>
      <c r="J668" s="130"/>
      <c r="K668" s="130"/>
      <c r="L668" s="130"/>
      <c r="M668" s="129"/>
      <c r="N668" s="129"/>
      <c r="O668" s="129"/>
      <c r="P668" s="129"/>
      <c r="Q668" s="129"/>
      <c r="R668" s="132"/>
      <c r="S668" s="132"/>
      <c r="T668" s="132"/>
      <c r="U668" s="132"/>
      <c r="V668" s="132"/>
      <c r="W668" s="132"/>
      <c r="X668" s="132"/>
      <c r="Y668" s="132"/>
      <c r="Z668" s="132"/>
      <c r="AA668" s="132"/>
      <c r="AB668" s="132"/>
      <c r="AC668" s="132"/>
      <c r="AD668" s="132"/>
    </row>
    <row r="669" spans="1:30" ht="32.25" customHeight="1" x14ac:dyDescent="0.2">
      <c r="A669" s="295"/>
      <c r="B669" s="290"/>
      <c r="C669" s="290"/>
      <c r="D669" s="290"/>
      <c r="E669" s="290"/>
      <c r="F669" s="290"/>
      <c r="G669" s="131"/>
      <c r="H669" s="130"/>
      <c r="I669" s="130"/>
      <c r="J669" s="130"/>
      <c r="K669" s="130"/>
      <c r="L669" s="130"/>
      <c r="M669" s="129"/>
      <c r="N669" s="129"/>
      <c r="O669" s="129"/>
      <c r="P669" s="129"/>
      <c r="Q669" s="129"/>
      <c r="R669" s="132"/>
      <c r="S669" s="132"/>
      <c r="T669" s="132"/>
      <c r="U669" s="132"/>
      <c r="V669" s="132"/>
      <c r="W669" s="132"/>
      <c r="X669" s="132"/>
      <c r="Y669" s="132"/>
      <c r="Z669" s="132"/>
      <c r="AA669" s="132"/>
      <c r="AB669" s="132"/>
      <c r="AC669" s="132"/>
      <c r="AD669" s="132"/>
    </row>
    <row r="670" spans="1:30" x14ac:dyDescent="0.2">
      <c r="A670" s="287" t="s">
        <v>119</v>
      </c>
      <c r="B670" s="282"/>
      <c r="C670" s="282"/>
      <c r="D670" s="282"/>
      <c r="E670" s="282"/>
      <c r="F670" s="283"/>
      <c r="G670" s="131"/>
      <c r="H670" s="130"/>
      <c r="I670" s="130"/>
      <c r="J670" s="130"/>
      <c r="K670" s="130"/>
      <c r="L670" s="130"/>
      <c r="M670" s="129"/>
      <c r="N670" s="129"/>
      <c r="O670" s="129"/>
      <c r="P670" s="129"/>
      <c r="Q670" s="129"/>
      <c r="R670" s="132"/>
      <c r="S670" s="132"/>
      <c r="T670" s="132"/>
      <c r="U670" s="132"/>
      <c r="V670" s="132"/>
      <c r="W670" s="132"/>
      <c r="X670" s="132"/>
      <c r="Y670" s="132"/>
      <c r="Z670" s="132"/>
      <c r="AA670" s="132"/>
      <c r="AB670" s="132"/>
      <c r="AC670" s="132"/>
      <c r="AD670" s="132"/>
    </row>
    <row r="671" spans="1:30" x14ac:dyDescent="0.2">
      <c r="A671" s="296" t="s">
        <v>120</v>
      </c>
      <c r="B671" s="282"/>
      <c r="C671" s="282"/>
      <c r="D671" s="282"/>
      <c r="E671" s="282"/>
      <c r="F671" s="283"/>
      <c r="G671" s="131"/>
      <c r="H671" s="130"/>
      <c r="I671" s="130"/>
      <c r="J671" s="130"/>
      <c r="K671" s="130"/>
      <c r="L671" s="130"/>
      <c r="M671" s="129"/>
      <c r="N671" s="129"/>
      <c r="O671" s="129"/>
      <c r="P671" s="129"/>
      <c r="Q671" s="129"/>
      <c r="R671" s="132"/>
      <c r="S671" s="132"/>
      <c r="T671" s="132"/>
      <c r="U671" s="132"/>
      <c r="V671" s="132"/>
      <c r="W671" s="132"/>
      <c r="X671" s="132"/>
      <c r="Y671" s="132"/>
      <c r="Z671" s="132"/>
      <c r="AA671" s="132"/>
      <c r="AB671" s="132"/>
      <c r="AC671" s="132"/>
      <c r="AD671" s="132"/>
    </row>
    <row r="672" spans="1:30" x14ac:dyDescent="0.2">
      <c r="A672" s="281" t="s">
        <v>121</v>
      </c>
      <c r="B672" s="282"/>
      <c r="C672" s="282"/>
      <c r="D672" s="282"/>
      <c r="E672" s="282"/>
      <c r="F672" s="283"/>
      <c r="G672" s="131"/>
      <c r="H672" s="130"/>
      <c r="I672" s="130"/>
      <c r="J672" s="130"/>
      <c r="K672" s="130"/>
      <c r="L672" s="130"/>
      <c r="M672" s="129"/>
      <c r="N672" s="129"/>
      <c r="O672" s="129"/>
      <c r="P672" s="129"/>
      <c r="Q672" s="129"/>
      <c r="R672" s="132"/>
      <c r="S672" s="132"/>
      <c r="T672" s="132"/>
      <c r="U672" s="132"/>
      <c r="V672" s="132"/>
      <c r="W672" s="132"/>
      <c r="X672" s="132"/>
      <c r="Y672" s="132"/>
      <c r="Z672" s="132"/>
      <c r="AA672" s="132"/>
      <c r="AB672" s="132"/>
      <c r="AC672" s="132"/>
      <c r="AD672" s="132"/>
    </row>
    <row r="673" spans="1:30" x14ac:dyDescent="0.2">
      <c r="A673" s="281" t="s">
        <v>122</v>
      </c>
      <c r="B673" s="282"/>
      <c r="C673" s="282"/>
      <c r="D673" s="282"/>
      <c r="E673" s="282"/>
      <c r="F673" s="283"/>
      <c r="G673" s="131"/>
      <c r="H673" s="130"/>
      <c r="I673" s="130"/>
      <c r="J673" s="130"/>
      <c r="K673" s="130"/>
      <c r="L673" s="130"/>
      <c r="M673" s="129"/>
      <c r="N673" s="129"/>
      <c r="O673" s="129"/>
      <c r="P673" s="129"/>
      <c r="Q673" s="129"/>
      <c r="R673" s="132"/>
      <c r="S673" s="132"/>
      <c r="T673" s="132"/>
      <c r="U673" s="132"/>
      <c r="V673" s="132"/>
      <c r="W673" s="132"/>
      <c r="X673" s="132"/>
      <c r="Y673" s="132"/>
      <c r="Z673" s="132"/>
      <c r="AA673" s="132"/>
      <c r="AB673" s="132"/>
      <c r="AC673" s="132"/>
      <c r="AD673" s="132"/>
    </row>
    <row r="674" spans="1:30" x14ac:dyDescent="0.2">
      <c r="A674" s="281" t="s">
        <v>123</v>
      </c>
      <c r="B674" s="282"/>
      <c r="C674" s="282"/>
      <c r="D674" s="282"/>
      <c r="E674" s="282"/>
      <c r="F674" s="283"/>
      <c r="G674" s="131"/>
      <c r="H674" s="130"/>
      <c r="I674" s="130"/>
      <c r="J674" s="130"/>
      <c r="K674" s="130"/>
      <c r="L674" s="130"/>
      <c r="M674" s="129"/>
      <c r="N674" s="129"/>
      <c r="O674" s="129"/>
      <c r="P674" s="129"/>
      <c r="Q674" s="129"/>
      <c r="R674" s="132"/>
      <c r="S674" s="132"/>
      <c r="T674" s="132"/>
      <c r="U674" s="132"/>
      <c r="V674" s="132"/>
      <c r="W674" s="132"/>
      <c r="X674" s="132"/>
      <c r="Y674" s="132"/>
      <c r="Z674" s="132"/>
      <c r="AA674" s="132"/>
      <c r="AB674" s="132"/>
      <c r="AC674" s="132"/>
      <c r="AD674" s="132"/>
    </row>
    <row r="675" spans="1:30" x14ac:dyDescent="0.2">
      <c r="A675" s="281" t="s">
        <v>124</v>
      </c>
      <c r="B675" s="282"/>
      <c r="C675" s="282"/>
      <c r="D675" s="282"/>
      <c r="E675" s="282"/>
      <c r="F675" s="283"/>
      <c r="G675" s="131"/>
      <c r="H675" s="130"/>
      <c r="I675" s="130"/>
      <c r="J675" s="130"/>
      <c r="K675" s="130"/>
      <c r="L675" s="130"/>
      <c r="M675" s="129"/>
      <c r="N675" s="129"/>
      <c r="O675" s="129"/>
      <c r="P675" s="129"/>
      <c r="Q675" s="129"/>
      <c r="R675" s="132"/>
      <c r="S675" s="132"/>
      <c r="T675" s="132"/>
      <c r="U675" s="132"/>
      <c r="V675" s="132"/>
      <c r="W675" s="132"/>
      <c r="X675" s="132"/>
      <c r="Y675" s="132"/>
      <c r="Z675" s="132"/>
      <c r="AA675" s="132"/>
      <c r="AB675" s="132"/>
      <c r="AC675" s="132"/>
      <c r="AD675" s="132"/>
    </row>
    <row r="676" spans="1:30" x14ac:dyDescent="0.2">
      <c r="A676" s="281" t="s">
        <v>125</v>
      </c>
      <c r="B676" s="282"/>
      <c r="C676" s="282"/>
      <c r="D676" s="282"/>
      <c r="E676" s="282"/>
      <c r="F676" s="283"/>
      <c r="G676" s="131"/>
      <c r="H676" s="130"/>
      <c r="I676" s="130"/>
      <c r="J676" s="130"/>
      <c r="K676" s="130"/>
      <c r="L676" s="130"/>
      <c r="M676" s="129"/>
      <c r="N676" s="129"/>
      <c r="O676" s="129"/>
      <c r="P676" s="129"/>
      <c r="Q676" s="129"/>
      <c r="R676" s="132"/>
      <c r="S676" s="132"/>
      <c r="T676" s="132"/>
      <c r="U676" s="132"/>
      <c r="V676" s="132"/>
      <c r="W676" s="132"/>
      <c r="X676" s="132"/>
      <c r="Y676" s="132"/>
      <c r="Z676" s="132"/>
      <c r="AA676" s="132"/>
      <c r="AB676" s="132"/>
      <c r="AC676" s="132"/>
      <c r="AD676" s="132"/>
    </row>
    <row r="677" spans="1:30" x14ac:dyDescent="0.2">
      <c r="A677" s="281" t="s">
        <v>126</v>
      </c>
      <c r="B677" s="282"/>
      <c r="C677" s="282"/>
      <c r="D677" s="282"/>
      <c r="E677" s="282"/>
      <c r="F677" s="283"/>
      <c r="G677" s="131"/>
      <c r="H677" s="130"/>
      <c r="I677" s="130"/>
      <c r="J677" s="130"/>
      <c r="K677" s="130"/>
      <c r="L677" s="130"/>
      <c r="M677" s="129"/>
      <c r="N677" s="129"/>
      <c r="O677" s="129"/>
      <c r="P677" s="129"/>
      <c r="Q677" s="129"/>
      <c r="R677" s="132"/>
      <c r="S677" s="132"/>
      <c r="T677" s="132"/>
      <c r="U677" s="132"/>
      <c r="V677" s="132"/>
      <c r="W677" s="132"/>
      <c r="X677" s="132"/>
      <c r="Y677" s="132"/>
      <c r="Z677" s="132"/>
      <c r="AA677" s="132"/>
      <c r="AB677" s="132"/>
      <c r="AC677" s="132"/>
      <c r="AD677" s="132"/>
    </row>
    <row r="678" spans="1:30" x14ac:dyDescent="0.2">
      <c r="A678" s="281" t="s">
        <v>127</v>
      </c>
      <c r="B678" s="282"/>
      <c r="C678" s="282"/>
      <c r="D678" s="282"/>
      <c r="E678" s="282"/>
      <c r="F678" s="283"/>
      <c r="G678" s="131"/>
      <c r="H678" s="130"/>
      <c r="I678" s="130"/>
      <c r="J678" s="130"/>
      <c r="K678" s="130"/>
      <c r="L678" s="130"/>
      <c r="M678" s="129"/>
      <c r="N678" s="129"/>
      <c r="O678" s="129"/>
      <c r="P678" s="129"/>
      <c r="Q678" s="129"/>
      <c r="R678" s="132"/>
      <c r="S678" s="132"/>
      <c r="T678" s="132"/>
      <c r="U678" s="132"/>
      <c r="V678" s="132"/>
      <c r="W678" s="132"/>
      <c r="X678" s="132"/>
      <c r="Y678" s="132"/>
      <c r="Z678" s="132"/>
      <c r="AA678" s="132"/>
      <c r="AB678" s="132"/>
      <c r="AC678" s="132"/>
      <c r="AD678" s="132"/>
    </row>
    <row r="679" spans="1:30" x14ac:dyDescent="0.2">
      <c r="A679" s="281" t="s">
        <v>128</v>
      </c>
      <c r="B679" s="282"/>
      <c r="C679" s="282"/>
      <c r="D679" s="282"/>
      <c r="E679" s="282"/>
      <c r="F679" s="283"/>
      <c r="G679" s="131"/>
      <c r="H679" s="130"/>
      <c r="I679" s="130"/>
      <c r="J679" s="130"/>
      <c r="K679" s="130"/>
      <c r="L679" s="130"/>
      <c r="M679" s="129"/>
      <c r="N679" s="129"/>
      <c r="O679" s="129"/>
      <c r="P679" s="129"/>
      <c r="Q679" s="129"/>
      <c r="R679" s="132"/>
      <c r="S679" s="132"/>
      <c r="T679" s="132"/>
      <c r="U679" s="132"/>
      <c r="V679" s="132"/>
      <c r="W679" s="132"/>
      <c r="X679" s="132"/>
      <c r="Y679" s="132"/>
      <c r="Z679" s="132"/>
      <c r="AA679" s="132"/>
      <c r="AB679" s="132"/>
      <c r="AC679" s="132"/>
      <c r="AD679" s="132"/>
    </row>
    <row r="680" spans="1:30" x14ac:dyDescent="0.2">
      <c r="A680" s="281" t="s">
        <v>129</v>
      </c>
      <c r="B680" s="282"/>
      <c r="C680" s="282"/>
      <c r="D680" s="282"/>
      <c r="E680" s="282"/>
      <c r="F680" s="283"/>
      <c r="G680" s="131"/>
      <c r="H680" s="130"/>
      <c r="I680" s="130"/>
      <c r="J680" s="130"/>
      <c r="K680" s="130"/>
      <c r="L680" s="130"/>
      <c r="M680" s="129"/>
      <c r="N680" s="129"/>
      <c r="O680" s="129"/>
      <c r="P680" s="129"/>
      <c r="Q680" s="129"/>
      <c r="R680" s="132"/>
      <c r="S680" s="132"/>
      <c r="T680" s="132"/>
      <c r="U680" s="132"/>
      <c r="V680" s="132"/>
      <c r="W680" s="132"/>
      <c r="X680" s="132"/>
      <c r="Y680" s="132"/>
      <c r="Z680" s="132"/>
      <c r="AA680" s="132"/>
      <c r="AB680" s="132"/>
      <c r="AC680" s="132"/>
      <c r="AD680" s="132"/>
    </row>
    <row r="681" spans="1:30" x14ac:dyDescent="0.2">
      <c r="A681" s="281" t="s">
        <v>130</v>
      </c>
      <c r="B681" s="282"/>
      <c r="C681" s="282"/>
      <c r="D681" s="282"/>
      <c r="E681" s="282"/>
      <c r="F681" s="283"/>
      <c r="G681" s="131"/>
      <c r="H681" s="130"/>
      <c r="I681" s="130"/>
      <c r="J681" s="130"/>
      <c r="K681" s="130"/>
      <c r="L681" s="130"/>
      <c r="M681" s="129"/>
      <c r="N681" s="129"/>
      <c r="O681" s="129"/>
      <c r="P681" s="129"/>
      <c r="Q681" s="129"/>
      <c r="R681" s="132"/>
      <c r="S681" s="132"/>
      <c r="T681" s="132"/>
      <c r="U681" s="132"/>
      <c r="V681" s="132"/>
      <c r="W681" s="132"/>
      <c r="X681" s="132"/>
      <c r="Y681" s="132"/>
      <c r="Z681" s="132"/>
      <c r="AA681" s="132"/>
      <c r="AB681" s="132"/>
      <c r="AC681" s="132"/>
      <c r="AD681" s="132"/>
    </row>
    <row r="682" spans="1:30" x14ac:dyDescent="0.2">
      <c r="A682" s="281" t="s">
        <v>131</v>
      </c>
      <c r="B682" s="282"/>
      <c r="C682" s="282"/>
      <c r="D682" s="282"/>
      <c r="E682" s="282"/>
      <c r="F682" s="283"/>
      <c r="G682" s="131"/>
      <c r="H682" s="130"/>
      <c r="I682" s="130"/>
      <c r="J682" s="130"/>
      <c r="K682" s="130"/>
      <c r="L682" s="130"/>
      <c r="M682" s="129"/>
      <c r="N682" s="129"/>
      <c r="O682" s="129"/>
      <c r="P682" s="129"/>
      <c r="Q682" s="129"/>
      <c r="R682" s="132"/>
      <c r="S682" s="132"/>
      <c r="T682" s="132"/>
      <c r="U682" s="132"/>
      <c r="V682" s="132"/>
      <c r="W682" s="132"/>
      <c r="X682" s="132"/>
      <c r="Y682" s="132"/>
      <c r="Z682" s="132"/>
      <c r="AA682" s="132"/>
      <c r="AB682" s="132"/>
      <c r="AC682" s="132"/>
      <c r="AD682" s="132"/>
    </row>
    <row r="683" spans="1:30" x14ac:dyDescent="0.2">
      <c r="A683" s="281" t="s">
        <v>132</v>
      </c>
      <c r="B683" s="282"/>
      <c r="C683" s="282"/>
      <c r="D683" s="282"/>
      <c r="E683" s="282"/>
      <c r="F683" s="283"/>
      <c r="G683" s="131"/>
      <c r="H683" s="130"/>
      <c r="I683" s="130"/>
      <c r="J683" s="130"/>
      <c r="K683" s="130"/>
      <c r="L683" s="130"/>
      <c r="M683" s="129"/>
      <c r="N683" s="129"/>
      <c r="O683" s="129"/>
      <c r="P683" s="129"/>
      <c r="Q683" s="129"/>
      <c r="R683" s="132"/>
      <c r="S683" s="132"/>
      <c r="T683" s="132"/>
      <c r="U683" s="132"/>
      <c r="V683" s="132"/>
      <c r="W683" s="132"/>
      <c r="X683" s="132"/>
      <c r="Y683" s="132"/>
      <c r="Z683" s="132"/>
      <c r="AA683" s="132"/>
      <c r="AB683" s="132"/>
      <c r="AC683" s="132"/>
      <c r="AD683" s="132"/>
    </row>
    <row r="684" spans="1:30" x14ac:dyDescent="0.2">
      <c r="A684" s="281" t="s">
        <v>133</v>
      </c>
      <c r="B684" s="282"/>
      <c r="C684" s="282"/>
      <c r="D684" s="282"/>
      <c r="E684" s="282"/>
      <c r="F684" s="283"/>
      <c r="G684" s="131"/>
      <c r="H684" s="130"/>
      <c r="I684" s="130"/>
      <c r="J684" s="130"/>
      <c r="K684" s="130"/>
      <c r="L684" s="130"/>
      <c r="M684" s="129"/>
      <c r="N684" s="129"/>
      <c r="O684" s="129"/>
      <c r="P684" s="129"/>
      <c r="Q684" s="129"/>
      <c r="R684" s="132"/>
      <c r="S684" s="132"/>
      <c r="T684" s="132"/>
      <c r="U684" s="132"/>
      <c r="V684" s="132"/>
      <c r="W684" s="132"/>
      <c r="X684" s="132"/>
      <c r="Y684" s="132"/>
      <c r="Z684" s="132"/>
      <c r="AA684" s="132"/>
      <c r="AB684" s="132"/>
      <c r="AC684" s="132"/>
      <c r="AD684" s="132"/>
    </row>
    <row r="685" spans="1:30" x14ac:dyDescent="0.2">
      <c r="A685" s="281" t="s">
        <v>134</v>
      </c>
      <c r="B685" s="282"/>
      <c r="C685" s="282"/>
      <c r="D685" s="282"/>
      <c r="E685" s="282"/>
      <c r="F685" s="283"/>
      <c r="G685" s="131"/>
      <c r="H685" s="130"/>
      <c r="I685" s="130"/>
      <c r="J685" s="130"/>
      <c r="K685" s="130"/>
      <c r="L685" s="130"/>
      <c r="M685" s="129"/>
      <c r="N685" s="129"/>
      <c r="O685" s="129"/>
      <c r="P685" s="129"/>
      <c r="Q685" s="129"/>
      <c r="R685" s="132"/>
      <c r="S685" s="132"/>
      <c r="T685" s="132"/>
      <c r="U685" s="132"/>
      <c r="V685" s="132"/>
      <c r="W685" s="132"/>
      <c r="X685" s="132"/>
      <c r="Y685" s="132"/>
      <c r="Z685" s="132"/>
      <c r="AA685" s="132"/>
      <c r="AB685" s="132"/>
      <c r="AC685" s="132"/>
      <c r="AD685" s="132"/>
    </row>
    <row r="686" spans="1:30" x14ac:dyDescent="0.2">
      <c r="A686" s="281" t="s">
        <v>135</v>
      </c>
      <c r="B686" s="282"/>
      <c r="C686" s="282"/>
      <c r="D686" s="282"/>
      <c r="E686" s="282"/>
      <c r="F686" s="283"/>
      <c r="G686" s="131"/>
      <c r="H686" s="130"/>
      <c r="I686" s="130"/>
      <c r="J686" s="130"/>
      <c r="K686" s="130"/>
      <c r="L686" s="130"/>
      <c r="M686" s="129"/>
      <c r="N686" s="129"/>
      <c r="O686" s="129"/>
      <c r="P686" s="129"/>
      <c r="Q686" s="129"/>
      <c r="R686" s="132"/>
      <c r="S686" s="132"/>
      <c r="T686" s="132"/>
      <c r="U686" s="132"/>
      <c r="V686" s="132"/>
      <c r="W686" s="132"/>
      <c r="X686" s="132"/>
      <c r="Y686" s="132"/>
      <c r="Z686" s="132"/>
      <c r="AA686" s="132"/>
      <c r="AB686" s="132"/>
      <c r="AC686" s="132"/>
      <c r="AD686" s="132"/>
    </row>
    <row r="687" spans="1:30" x14ac:dyDescent="0.2">
      <c r="A687" s="281" t="s">
        <v>136</v>
      </c>
      <c r="B687" s="282"/>
      <c r="C687" s="282"/>
      <c r="D687" s="282"/>
      <c r="E687" s="282"/>
      <c r="F687" s="283"/>
      <c r="G687" s="131"/>
      <c r="H687" s="130"/>
      <c r="I687" s="130"/>
      <c r="J687" s="130"/>
      <c r="K687" s="130"/>
      <c r="L687" s="130"/>
      <c r="M687" s="129"/>
      <c r="N687" s="129"/>
      <c r="O687" s="129"/>
      <c r="P687" s="129"/>
      <c r="Q687" s="129"/>
      <c r="R687" s="132"/>
      <c r="S687" s="132"/>
      <c r="T687" s="132"/>
      <c r="U687" s="132"/>
      <c r="V687" s="132"/>
      <c r="W687" s="132"/>
      <c r="X687" s="132"/>
      <c r="Y687" s="132"/>
      <c r="Z687" s="132"/>
      <c r="AA687" s="132"/>
      <c r="AB687" s="132"/>
      <c r="AC687" s="132"/>
      <c r="AD687" s="132"/>
    </row>
    <row r="688" spans="1:30" x14ac:dyDescent="0.2">
      <c r="A688" s="281" t="s">
        <v>137</v>
      </c>
      <c r="B688" s="282"/>
      <c r="C688" s="282"/>
      <c r="D688" s="282"/>
      <c r="E688" s="282"/>
      <c r="F688" s="283"/>
      <c r="G688" s="131"/>
      <c r="H688" s="130"/>
      <c r="I688" s="130"/>
      <c r="J688" s="130"/>
      <c r="K688" s="130"/>
      <c r="L688" s="130"/>
      <c r="M688" s="129"/>
      <c r="N688" s="129"/>
      <c r="O688" s="129"/>
      <c r="P688" s="129"/>
      <c r="Q688" s="129"/>
      <c r="R688" s="132"/>
      <c r="S688" s="132"/>
      <c r="T688" s="132"/>
      <c r="U688" s="132"/>
      <c r="V688" s="132"/>
      <c r="W688" s="132"/>
      <c r="X688" s="132"/>
      <c r="Y688" s="132"/>
      <c r="Z688" s="132"/>
      <c r="AA688" s="132"/>
      <c r="AB688" s="132"/>
      <c r="AC688" s="132"/>
      <c r="AD688" s="132"/>
    </row>
    <row r="689" spans="1:30" x14ac:dyDescent="0.2">
      <c r="A689" s="281" t="s">
        <v>138</v>
      </c>
      <c r="B689" s="282"/>
      <c r="C689" s="282"/>
      <c r="D689" s="282"/>
      <c r="E689" s="282"/>
      <c r="F689" s="283"/>
      <c r="G689" s="131"/>
      <c r="H689" s="130"/>
      <c r="I689" s="130"/>
      <c r="J689" s="130"/>
      <c r="K689" s="130"/>
      <c r="L689" s="130"/>
      <c r="M689" s="129"/>
      <c r="N689" s="129"/>
      <c r="O689" s="129"/>
      <c r="P689" s="129"/>
      <c r="Q689" s="129"/>
      <c r="R689" s="132"/>
      <c r="S689" s="132"/>
      <c r="T689" s="132"/>
      <c r="U689" s="132"/>
      <c r="V689" s="132"/>
      <c r="W689" s="132"/>
      <c r="X689" s="132"/>
      <c r="Y689" s="132"/>
      <c r="Z689" s="132"/>
      <c r="AA689" s="132"/>
      <c r="AB689" s="132"/>
      <c r="AC689" s="132"/>
      <c r="AD689" s="132"/>
    </row>
    <row r="690" spans="1:30" x14ac:dyDescent="0.2">
      <c r="A690" s="281" t="s">
        <v>139</v>
      </c>
      <c r="B690" s="282"/>
      <c r="C690" s="282"/>
      <c r="D690" s="282"/>
      <c r="E690" s="282"/>
      <c r="F690" s="283"/>
      <c r="G690" s="131"/>
      <c r="H690" s="130"/>
      <c r="I690" s="130"/>
      <c r="J690" s="130"/>
      <c r="K690" s="130"/>
      <c r="L690" s="130"/>
      <c r="M690" s="129"/>
      <c r="N690" s="129"/>
      <c r="O690" s="129"/>
      <c r="P690" s="129"/>
      <c r="Q690" s="129"/>
      <c r="R690" s="132"/>
      <c r="S690" s="132"/>
      <c r="T690" s="132"/>
      <c r="U690" s="132"/>
      <c r="V690" s="132"/>
      <c r="W690" s="132"/>
      <c r="X690" s="132"/>
      <c r="Y690" s="132"/>
      <c r="Z690" s="132"/>
      <c r="AA690" s="132"/>
      <c r="AB690" s="132"/>
      <c r="AC690" s="132"/>
      <c r="AD690" s="132"/>
    </row>
    <row r="691" spans="1:30" x14ac:dyDescent="0.2">
      <c r="A691" s="281" t="s">
        <v>140</v>
      </c>
      <c r="B691" s="282"/>
      <c r="C691" s="282"/>
      <c r="D691" s="282"/>
      <c r="E691" s="282"/>
      <c r="F691" s="283"/>
      <c r="G691" s="131"/>
      <c r="H691" s="130"/>
      <c r="I691" s="130"/>
      <c r="J691" s="130"/>
      <c r="K691" s="130"/>
      <c r="L691" s="130"/>
      <c r="M691" s="129"/>
      <c r="N691" s="129"/>
      <c r="O691" s="129"/>
      <c r="P691" s="129"/>
      <c r="Q691" s="129"/>
      <c r="R691" s="132"/>
      <c r="S691" s="132"/>
      <c r="T691" s="132"/>
      <c r="U691" s="132"/>
      <c r="V691" s="132"/>
      <c r="W691" s="132"/>
      <c r="X691" s="132"/>
      <c r="Y691" s="132"/>
      <c r="Z691" s="132"/>
      <c r="AA691" s="132"/>
      <c r="AB691" s="132"/>
      <c r="AC691" s="132"/>
      <c r="AD691" s="132"/>
    </row>
    <row r="692" spans="1:30" x14ac:dyDescent="0.2">
      <c r="A692" s="281" t="s">
        <v>141</v>
      </c>
      <c r="B692" s="282"/>
      <c r="C692" s="282"/>
      <c r="D692" s="282"/>
      <c r="E692" s="282"/>
      <c r="F692" s="283"/>
      <c r="G692" s="131"/>
      <c r="H692" s="130"/>
      <c r="I692" s="130"/>
      <c r="J692" s="130"/>
      <c r="K692" s="130"/>
      <c r="L692" s="130"/>
      <c r="M692" s="129"/>
      <c r="N692" s="129"/>
      <c r="O692" s="129"/>
      <c r="P692" s="129"/>
      <c r="Q692" s="129"/>
      <c r="R692" s="132"/>
      <c r="S692" s="132"/>
      <c r="T692" s="132"/>
      <c r="U692" s="132"/>
      <c r="V692" s="132"/>
      <c r="W692" s="132"/>
      <c r="X692" s="132"/>
      <c r="Y692" s="132"/>
      <c r="Z692" s="132"/>
      <c r="AA692" s="132"/>
      <c r="AB692" s="132"/>
      <c r="AC692" s="132"/>
      <c r="AD692" s="132"/>
    </row>
    <row r="693" spans="1:30" x14ac:dyDescent="0.2">
      <c r="A693" s="281" t="s">
        <v>142</v>
      </c>
      <c r="B693" s="282"/>
      <c r="C693" s="282"/>
      <c r="D693" s="282"/>
      <c r="E693" s="282"/>
      <c r="F693" s="283"/>
      <c r="G693" s="131"/>
      <c r="H693" s="130"/>
      <c r="I693" s="130"/>
      <c r="J693" s="130"/>
      <c r="K693" s="130"/>
      <c r="L693" s="130"/>
      <c r="M693" s="129"/>
      <c r="N693" s="129"/>
      <c r="O693" s="129"/>
      <c r="P693" s="129"/>
      <c r="Q693" s="129"/>
      <c r="R693" s="132"/>
      <c r="S693" s="132"/>
      <c r="T693" s="132"/>
      <c r="U693" s="132"/>
      <c r="V693" s="132"/>
      <c r="W693" s="132"/>
      <c r="X693" s="132"/>
      <c r="Y693" s="132"/>
      <c r="Z693" s="132"/>
      <c r="AA693" s="132"/>
      <c r="AB693" s="132"/>
      <c r="AC693" s="132"/>
      <c r="AD693" s="132"/>
    </row>
    <row r="694" spans="1:30" x14ac:dyDescent="0.2">
      <c r="A694" s="281" t="s">
        <v>143</v>
      </c>
      <c r="B694" s="282"/>
      <c r="C694" s="282"/>
      <c r="D694" s="282"/>
      <c r="E694" s="282"/>
      <c r="F694" s="283"/>
      <c r="G694" s="131"/>
      <c r="H694" s="130"/>
      <c r="I694" s="130"/>
      <c r="J694" s="130"/>
      <c r="K694" s="130"/>
      <c r="L694" s="130"/>
      <c r="M694" s="129"/>
      <c r="N694" s="129"/>
      <c r="O694" s="129"/>
      <c r="P694" s="129"/>
      <c r="Q694" s="129"/>
      <c r="R694" s="127"/>
      <c r="S694" s="127"/>
      <c r="T694" s="127"/>
      <c r="U694" s="127"/>
      <c r="V694" s="127"/>
      <c r="W694" s="127"/>
      <c r="X694" s="127"/>
      <c r="Y694" s="127"/>
      <c r="Z694" s="127"/>
      <c r="AA694" s="127"/>
      <c r="AB694" s="127"/>
      <c r="AC694" s="127"/>
      <c r="AD694" s="127"/>
    </row>
    <row r="695" spans="1:30" x14ac:dyDescent="0.2">
      <c r="A695" s="281" t="s">
        <v>144</v>
      </c>
      <c r="B695" s="282"/>
      <c r="C695" s="282"/>
      <c r="D695" s="282"/>
      <c r="E695" s="282"/>
      <c r="F695" s="283"/>
      <c r="G695" s="131"/>
      <c r="H695" s="130"/>
      <c r="I695" s="130"/>
      <c r="J695" s="130"/>
      <c r="K695" s="130"/>
      <c r="L695" s="130"/>
      <c r="M695" s="129"/>
      <c r="N695" s="129"/>
      <c r="O695" s="129"/>
      <c r="P695" s="129"/>
      <c r="Q695" s="129"/>
      <c r="R695" s="127"/>
      <c r="S695" s="127"/>
      <c r="T695" s="127"/>
      <c r="U695" s="127"/>
      <c r="V695" s="127"/>
      <c r="W695" s="127"/>
      <c r="X695" s="127"/>
      <c r="Y695" s="127"/>
      <c r="Z695" s="127"/>
      <c r="AA695" s="127"/>
      <c r="AB695" s="127"/>
      <c r="AC695" s="127"/>
      <c r="AD695" s="127"/>
    </row>
    <row r="696" spans="1:30" x14ac:dyDescent="0.2">
      <c r="A696" s="281" t="s">
        <v>145</v>
      </c>
      <c r="B696" s="282"/>
      <c r="C696" s="282"/>
      <c r="D696" s="282"/>
      <c r="E696" s="282"/>
      <c r="F696" s="283"/>
      <c r="G696" s="131"/>
      <c r="H696" s="130"/>
      <c r="I696" s="130"/>
      <c r="J696" s="130"/>
      <c r="K696" s="130"/>
      <c r="L696" s="130"/>
      <c r="M696" s="129"/>
      <c r="N696" s="129"/>
      <c r="O696" s="129"/>
      <c r="P696" s="129"/>
      <c r="Q696" s="129"/>
      <c r="R696" s="127"/>
      <c r="S696" s="127"/>
      <c r="T696" s="127"/>
      <c r="U696" s="127"/>
      <c r="V696" s="127"/>
      <c r="W696" s="127"/>
      <c r="X696" s="127"/>
      <c r="Y696" s="127"/>
      <c r="Z696" s="127"/>
      <c r="AA696" s="127"/>
      <c r="AB696" s="127"/>
      <c r="AC696" s="127"/>
      <c r="AD696" s="127"/>
    </row>
    <row r="697" spans="1:30" x14ac:dyDescent="0.2">
      <c r="A697" s="281" t="s">
        <v>146</v>
      </c>
      <c r="B697" s="282"/>
      <c r="C697" s="282"/>
      <c r="D697" s="282"/>
      <c r="E697" s="282"/>
      <c r="F697" s="283"/>
      <c r="G697" s="131"/>
      <c r="H697" s="130"/>
      <c r="I697" s="130"/>
      <c r="J697" s="130"/>
      <c r="K697" s="130"/>
      <c r="L697" s="130"/>
      <c r="M697" s="129"/>
      <c r="N697" s="129"/>
      <c r="O697" s="129"/>
      <c r="P697" s="129"/>
      <c r="Q697" s="129"/>
      <c r="R697" s="127"/>
      <c r="S697" s="127"/>
      <c r="T697" s="127"/>
      <c r="U697" s="127"/>
      <c r="V697" s="127"/>
      <c r="W697" s="127"/>
      <c r="X697" s="127"/>
      <c r="Y697" s="127"/>
      <c r="Z697" s="127"/>
      <c r="AA697" s="127"/>
      <c r="AB697" s="127"/>
      <c r="AC697" s="127"/>
      <c r="AD697" s="127"/>
    </row>
    <row r="698" spans="1:30" x14ac:dyDescent="0.2">
      <c r="A698" s="281" t="s">
        <v>147</v>
      </c>
      <c r="B698" s="282"/>
      <c r="C698" s="282"/>
      <c r="D698" s="282"/>
      <c r="E698" s="282"/>
      <c r="F698" s="283"/>
      <c r="G698" s="131"/>
      <c r="H698" s="130"/>
      <c r="I698" s="130"/>
      <c r="J698" s="130"/>
      <c r="K698" s="130"/>
      <c r="L698" s="130"/>
      <c r="M698" s="129"/>
      <c r="N698" s="129"/>
      <c r="O698" s="129"/>
      <c r="P698" s="129"/>
      <c r="Q698" s="129"/>
      <c r="R698" s="127"/>
      <c r="S698" s="127"/>
      <c r="T698" s="127"/>
      <c r="U698" s="127"/>
      <c r="V698" s="127"/>
      <c r="W698" s="127"/>
      <c r="X698" s="127"/>
      <c r="Y698" s="127"/>
      <c r="Z698" s="127"/>
      <c r="AA698" s="127"/>
      <c r="AB698" s="127"/>
      <c r="AC698" s="127"/>
      <c r="AD698" s="127"/>
    </row>
    <row r="699" spans="1:30" x14ac:dyDescent="0.2">
      <c r="A699" s="281" t="s">
        <v>148</v>
      </c>
      <c r="B699" s="282"/>
      <c r="C699" s="282"/>
      <c r="D699" s="282"/>
      <c r="E699" s="282"/>
      <c r="F699" s="283"/>
      <c r="G699" s="131"/>
      <c r="H699" s="130"/>
      <c r="I699" s="130"/>
      <c r="J699" s="130"/>
      <c r="K699" s="130"/>
      <c r="L699" s="130"/>
      <c r="M699" s="129"/>
      <c r="N699" s="129"/>
      <c r="O699" s="129"/>
      <c r="P699" s="129"/>
      <c r="Q699" s="129"/>
      <c r="R699" s="127"/>
      <c r="S699" s="127"/>
      <c r="T699" s="127"/>
      <c r="U699" s="127"/>
      <c r="V699" s="127"/>
      <c r="W699" s="127"/>
      <c r="X699" s="127"/>
      <c r="Y699" s="127"/>
      <c r="Z699" s="127"/>
      <c r="AA699" s="127"/>
      <c r="AB699" s="127"/>
      <c r="AC699" s="127"/>
      <c r="AD699" s="127"/>
    </row>
    <row r="700" spans="1:30" x14ac:dyDescent="0.2">
      <c r="A700" s="281" t="s">
        <v>149</v>
      </c>
      <c r="B700" s="282"/>
      <c r="C700" s="282"/>
      <c r="D700" s="282"/>
      <c r="E700" s="282"/>
      <c r="F700" s="283"/>
      <c r="G700" s="131"/>
      <c r="H700" s="130"/>
      <c r="I700" s="130"/>
      <c r="J700" s="130"/>
      <c r="K700" s="130"/>
      <c r="L700" s="130"/>
      <c r="M700" s="129"/>
      <c r="N700" s="129"/>
      <c r="O700" s="129"/>
      <c r="P700" s="129"/>
      <c r="Q700" s="129"/>
      <c r="R700" s="127"/>
      <c r="S700" s="127"/>
      <c r="T700" s="127"/>
      <c r="U700" s="127"/>
      <c r="V700" s="127"/>
      <c r="W700" s="127"/>
      <c r="X700" s="127"/>
      <c r="Y700" s="127"/>
      <c r="Z700" s="127"/>
      <c r="AA700" s="127"/>
      <c r="AB700" s="127"/>
      <c r="AC700" s="127"/>
      <c r="AD700" s="127"/>
    </row>
    <row r="701" spans="1:30" x14ac:dyDescent="0.2">
      <c r="A701" s="281" t="s">
        <v>150</v>
      </c>
      <c r="B701" s="282"/>
      <c r="C701" s="282"/>
      <c r="D701" s="282"/>
      <c r="E701" s="282"/>
      <c r="F701" s="283"/>
      <c r="G701" s="131"/>
      <c r="H701" s="130"/>
      <c r="I701" s="130"/>
      <c r="J701" s="130"/>
      <c r="K701" s="130"/>
      <c r="L701" s="130"/>
      <c r="M701" s="129"/>
      <c r="N701" s="129"/>
      <c r="O701" s="129"/>
      <c r="P701" s="129"/>
      <c r="Q701" s="129"/>
      <c r="R701" s="127"/>
      <c r="S701" s="127"/>
      <c r="T701" s="127"/>
      <c r="U701" s="127"/>
      <c r="V701" s="127"/>
      <c r="W701" s="127"/>
      <c r="X701" s="127"/>
      <c r="Y701" s="127"/>
      <c r="Z701" s="127"/>
      <c r="AA701" s="127"/>
      <c r="AB701" s="127"/>
      <c r="AC701" s="127"/>
      <c r="AD701" s="127"/>
    </row>
    <row r="702" spans="1:30" x14ac:dyDescent="0.2">
      <c r="A702" s="281" t="s">
        <v>151</v>
      </c>
      <c r="B702" s="282"/>
      <c r="C702" s="282"/>
      <c r="D702" s="282"/>
      <c r="E702" s="282"/>
      <c r="F702" s="283"/>
      <c r="G702" s="131"/>
      <c r="H702" s="130"/>
      <c r="I702" s="130"/>
      <c r="J702" s="130"/>
      <c r="K702" s="130"/>
      <c r="L702" s="130"/>
      <c r="M702" s="129"/>
      <c r="N702" s="129"/>
      <c r="O702" s="129"/>
      <c r="P702" s="129"/>
      <c r="Q702" s="129"/>
      <c r="R702" s="127"/>
      <c r="S702" s="127"/>
      <c r="T702" s="127"/>
      <c r="U702" s="127"/>
      <c r="V702" s="127"/>
      <c r="W702" s="127"/>
      <c r="X702" s="127"/>
      <c r="Y702" s="127"/>
      <c r="Z702" s="127"/>
      <c r="AA702" s="127"/>
      <c r="AB702" s="127"/>
      <c r="AC702" s="127"/>
      <c r="AD702" s="127"/>
    </row>
    <row r="703" spans="1:30" x14ac:dyDescent="0.2">
      <c r="A703" s="281" t="s">
        <v>152</v>
      </c>
      <c r="B703" s="282"/>
      <c r="C703" s="282"/>
      <c r="D703" s="282"/>
      <c r="E703" s="282"/>
      <c r="F703" s="283"/>
      <c r="G703" s="131"/>
      <c r="H703" s="130"/>
      <c r="I703" s="130"/>
      <c r="J703" s="130"/>
      <c r="K703" s="130"/>
      <c r="L703" s="130"/>
      <c r="M703" s="129"/>
      <c r="N703" s="129"/>
      <c r="O703" s="129"/>
      <c r="P703" s="129"/>
      <c r="Q703" s="129"/>
      <c r="R703" s="127"/>
      <c r="S703" s="127"/>
      <c r="T703" s="127"/>
      <c r="U703" s="127"/>
      <c r="V703" s="127"/>
      <c r="W703" s="127"/>
      <c r="X703" s="127"/>
      <c r="Y703" s="127"/>
      <c r="Z703" s="127"/>
      <c r="AA703" s="127"/>
      <c r="AB703" s="127"/>
      <c r="AC703" s="127"/>
      <c r="AD703" s="127"/>
    </row>
    <row r="704" spans="1:30" x14ac:dyDescent="0.2">
      <c r="A704" s="281" t="s">
        <v>153</v>
      </c>
      <c r="B704" s="282"/>
      <c r="C704" s="282"/>
      <c r="D704" s="282"/>
      <c r="E704" s="282"/>
      <c r="F704" s="283"/>
      <c r="G704" s="131"/>
      <c r="H704" s="130"/>
      <c r="I704" s="130"/>
      <c r="J704" s="130"/>
      <c r="K704" s="130"/>
      <c r="L704" s="130"/>
      <c r="M704" s="129"/>
      <c r="N704" s="129"/>
      <c r="O704" s="129"/>
      <c r="P704" s="129"/>
      <c r="Q704" s="129"/>
      <c r="R704" s="127"/>
      <c r="S704" s="127"/>
      <c r="T704" s="127"/>
      <c r="U704" s="127"/>
      <c r="V704" s="127"/>
      <c r="W704" s="127"/>
      <c r="X704" s="127"/>
      <c r="Y704" s="127"/>
      <c r="Z704" s="127"/>
      <c r="AA704" s="127"/>
      <c r="AB704" s="127"/>
      <c r="AC704" s="127"/>
      <c r="AD704" s="127"/>
    </row>
    <row r="705" spans="1:30" x14ac:dyDescent="0.2">
      <c r="A705" s="281" t="s">
        <v>154</v>
      </c>
      <c r="B705" s="282"/>
      <c r="C705" s="282"/>
      <c r="D705" s="282"/>
      <c r="E705" s="282"/>
      <c r="F705" s="283"/>
      <c r="G705" s="131"/>
      <c r="H705" s="130"/>
      <c r="I705" s="130"/>
      <c r="J705" s="130"/>
      <c r="K705" s="130"/>
      <c r="L705" s="130"/>
      <c r="M705" s="129"/>
      <c r="N705" s="129"/>
      <c r="O705" s="129"/>
      <c r="P705" s="129"/>
      <c r="Q705" s="129"/>
      <c r="R705" s="127"/>
      <c r="S705" s="127"/>
      <c r="T705" s="127"/>
      <c r="U705" s="127"/>
      <c r="V705" s="127"/>
      <c r="W705" s="127"/>
      <c r="X705" s="127"/>
      <c r="Y705" s="127"/>
      <c r="Z705" s="127"/>
      <c r="AA705" s="127"/>
      <c r="AB705" s="127"/>
      <c r="AC705" s="127"/>
      <c r="AD705" s="127"/>
    </row>
    <row r="706" spans="1:30" x14ac:dyDescent="0.2">
      <c r="A706" s="281" t="s">
        <v>155</v>
      </c>
      <c r="B706" s="282"/>
      <c r="C706" s="282"/>
      <c r="D706" s="282"/>
      <c r="E706" s="282"/>
      <c r="F706" s="283"/>
      <c r="G706" s="131"/>
      <c r="H706" s="130"/>
      <c r="I706" s="130"/>
      <c r="J706" s="130"/>
      <c r="K706" s="130"/>
      <c r="L706" s="130"/>
      <c r="M706" s="129"/>
      <c r="N706" s="129"/>
      <c r="O706" s="129"/>
      <c r="P706" s="129"/>
      <c r="Q706" s="129"/>
      <c r="R706" s="127"/>
      <c r="S706" s="127"/>
      <c r="T706" s="127"/>
      <c r="U706" s="127"/>
      <c r="V706" s="127"/>
      <c r="W706" s="127"/>
      <c r="X706" s="127"/>
      <c r="Y706" s="127"/>
      <c r="Z706" s="127"/>
      <c r="AA706" s="127"/>
      <c r="AB706" s="127"/>
      <c r="AC706" s="127"/>
      <c r="AD706" s="127"/>
    </row>
    <row r="707" spans="1:30" x14ac:dyDescent="0.2">
      <c r="A707" s="281" t="s">
        <v>156</v>
      </c>
      <c r="B707" s="282"/>
      <c r="C707" s="282"/>
      <c r="D707" s="282"/>
      <c r="E707" s="282"/>
      <c r="F707" s="283"/>
      <c r="G707" s="131"/>
      <c r="H707" s="130"/>
      <c r="I707" s="130"/>
      <c r="J707" s="130"/>
      <c r="K707" s="130"/>
      <c r="L707" s="130"/>
      <c r="M707" s="129"/>
      <c r="N707" s="129"/>
      <c r="O707" s="129"/>
      <c r="P707" s="129"/>
      <c r="Q707" s="129"/>
      <c r="R707" s="127"/>
      <c r="S707" s="127"/>
      <c r="T707" s="127"/>
      <c r="U707" s="127"/>
      <c r="V707" s="127"/>
      <c r="W707" s="127"/>
      <c r="X707" s="127"/>
      <c r="Y707" s="127"/>
      <c r="Z707" s="127"/>
      <c r="AA707" s="127"/>
      <c r="AB707" s="127"/>
      <c r="AC707" s="127"/>
      <c r="AD707" s="127"/>
    </row>
    <row r="708" spans="1:30" x14ac:dyDescent="0.2">
      <c r="A708" s="281" t="s">
        <v>157</v>
      </c>
      <c r="B708" s="282"/>
      <c r="C708" s="282"/>
      <c r="D708" s="282"/>
      <c r="E708" s="282"/>
      <c r="F708" s="283"/>
      <c r="G708" s="131"/>
      <c r="H708" s="130"/>
      <c r="I708" s="130"/>
      <c r="J708" s="130"/>
      <c r="K708" s="130"/>
      <c r="L708" s="130"/>
      <c r="M708" s="129"/>
      <c r="N708" s="129"/>
      <c r="O708" s="129"/>
      <c r="P708" s="129"/>
      <c r="Q708" s="129"/>
      <c r="R708" s="127"/>
      <c r="S708" s="127"/>
      <c r="T708" s="127"/>
      <c r="U708" s="127"/>
      <c r="V708" s="127"/>
      <c r="W708" s="127"/>
      <c r="X708" s="127"/>
      <c r="Y708" s="127"/>
      <c r="Z708" s="127"/>
      <c r="AA708" s="127"/>
      <c r="AB708" s="127"/>
      <c r="AC708" s="127"/>
      <c r="AD708" s="127"/>
    </row>
    <row r="709" spans="1:30" x14ac:dyDescent="0.2">
      <c r="A709" s="281" t="s">
        <v>158</v>
      </c>
      <c r="B709" s="282"/>
      <c r="C709" s="282"/>
      <c r="D709" s="282"/>
      <c r="E709" s="282"/>
      <c r="F709" s="283"/>
      <c r="G709" s="131"/>
      <c r="H709" s="130"/>
      <c r="I709" s="130"/>
      <c r="J709" s="130"/>
      <c r="K709" s="130"/>
      <c r="L709" s="130"/>
      <c r="M709" s="129"/>
      <c r="N709" s="129"/>
      <c r="O709" s="129"/>
      <c r="P709" s="129"/>
      <c r="Q709" s="129"/>
      <c r="R709" s="127"/>
      <c r="S709" s="127"/>
      <c r="T709" s="127"/>
      <c r="U709" s="127"/>
      <c r="V709" s="127"/>
      <c r="W709" s="127"/>
      <c r="X709" s="127"/>
      <c r="Y709" s="127"/>
      <c r="Z709" s="127"/>
      <c r="AA709" s="127"/>
      <c r="AB709" s="127"/>
      <c r="AC709" s="127"/>
      <c r="AD709" s="127"/>
    </row>
    <row r="710" spans="1:30" x14ac:dyDescent="0.2">
      <c r="A710" s="281" t="s">
        <v>159</v>
      </c>
      <c r="B710" s="282"/>
      <c r="C710" s="282"/>
      <c r="D710" s="282"/>
      <c r="E710" s="282"/>
      <c r="F710" s="283"/>
      <c r="G710" s="131"/>
      <c r="H710" s="130"/>
      <c r="I710" s="130"/>
      <c r="J710" s="130"/>
      <c r="K710" s="130"/>
      <c r="L710" s="130"/>
      <c r="M710" s="129"/>
      <c r="N710" s="129"/>
      <c r="O710" s="129"/>
      <c r="P710" s="129"/>
      <c r="Q710" s="129"/>
      <c r="R710" s="127"/>
      <c r="S710" s="127"/>
      <c r="T710" s="127"/>
      <c r="U710" s="127"/>
      <c r="V710" s="127"/>
      <c r="W710" s="127"/>
      <c r="X710" s="127"/>
      <c r="Y710" s="127"/>
      <c r="Z710" s="127"/>
      <c r="AA710" s="127"/>
      <c r="AB710" s="127"/>
      <c r="AC710" s="127"/>
      <c r="AD710" s="127"/>
    </row>
    <row r="711" spans="1:30" x14ac:dyDescent="0.2">
      <c r="A711" s="281" t="s">
        <v>160</v>
      </c>
      <c r="B711" s="282"/>
      <c r="C711" s="282"/>
      <c r="D711" s="282"/>
      <c r="E711" s="282"/>
      <c r="F711" s="283"/>
      <c r="G711" s="131"/>
      <c r="H711" s="130"/>
      <c r="I711" s="130"/>
      <c r="J711" s="130"/>
      <c r="K711" s="130"/>
      <c r="L711" s="130"/>
      <c r="M711" s="129"/>
      <c r="N711" s="129"/>
      <c r="O711" s="129"/>
      <c r="P711" s="129"/>
      <c r="Q711" s="129"/>
      <c r="R711" s="127"/>
      <c r="S711" s="127"/>
      <c r="T711" s="127"/>
      <c r="U711" s="127"/>
      <c r="V711" s="127"/>
      <c r="W711" s="127"/>
      <c r="X711" s="127"/>
      <c r="Y711" s="127"/>
      <c r="Z711" s="127"/>
      <c r="AA711" s="127"/>
      <c r="AB711" s="127"/>
      <c r="AC711" s="127"/>
      <c r="AD711" s="127"/>
    </row>
    <row r="712" spans="1:30" ht="14.25" x14ac:dyDescent="0.2">
      <c r="A712" s="281" t="s">
        <v>161</v>
      </c>
      <c r="B712" s="282"/>
      <c r="C712" s="282"/>
      <c r="D712" s="282"/>
      <c r="E712" s="282"/>
      <c r="F712" s="283"/>
      <c r="G712" s="128"/>
      <c r="H712" s="128"/>
      <c r="I712" s="128"/>
      <c r="J712" s="128"/>
      <c r="K712" s="128"/>
      <c r="L712" s="128"/>
      <c r="M712" s="128"/>
      <c r="N712" s="128"/>
      <c r="O712" s="128"/>
      <c r="P712" s="128"/>
      <c r="Q712" s="128"/>
      <c r="R712" s="127"/>
      <c r="S712" s="127"/>
      <c r="T712" s="127"/>
      <c r="U712" s="127"/>
      <c r="V712" s="127"/>
      <c r="W712" s="127"/>
      <c r="X712" s="127"/>
      <c r="Y712" s="127"/>
      <c r="Z712" s="127"/>
      <c r="AA712" s="127"/>
      <c r="AB712" s="127"/>
      <c r="AC712" s="127"/>
      <c r="AD712" s="127"/>
    </row>
    <row r="713" spans="1:30" ht="14.25" x14ac:dyDescent="0.2">
      <c r="A713" s="281" t="s">
        <v>162</v>
      </c>
      <c r="B713" s="282"/>
      <c r="C713" s="282"/>
      <c r="D713" s="282"/>
      <c r="E713" s="282"/>
      <c r="F713" s="283"/>
      <c r="G713" s="128"/>
      <c r="H713" s="128"/>
      <c r="I713" s="128"/>
      <c r="J713" s="128"/>
      <c r="K713" s="128"/>
      <c r="L713" s="128"/>
      <c r="M713" s="128"/>
      <c r="N713" s="128"/>
      <c r="O713" s="128"/>
      <c r="P713" s="128"/>
      <c r="Q713" s="128"/>
      <c r="R713" s="127"/>
      <c r="S713" s="127"/>
      <c r="T713" s="127"/>
      <c r="U713" s="127"/>
      <c r="V713" s="127"/>
      <c r="W713" s="127"/>
      <c r="X713" s="127"/>
      <c r="Y713" s="127"/>
      <c r="Z713" s="127"/>
      <c r="AA713" s="127"/>
      <c r="AB713" s="127"/>
      <c r="AC713" s="127"/>
      <c r="AD713" s="127"/>
    </row>
    <row r="714" spans="1:30" ht="14.25" x14ac:dyDescent="0.2">
      <c r="A714" s="281" t="s">
        <v>163</v>
      </c>
      <c r="B714" s="282"/>
      <c r="C714" s="282"/>
      <c r="D714" s="282"/>
      <c r="E714" s="282"/>
      <c r="F714" s="283"/>
      <c r="G714" s="128"/>
      <c r="H714" s="128"/>
      <c r="I714" s="128"/>
      <c r="J714" s="128"/>
      <c r="K714" s="128"/>
      <c r="L714" s="128"/>
      <c r="M714" s="128"/>
      <c r="N714" s="128"/>
      <c r="O714" s="128"/>
      <c r="P714" s="128"/>
      <c r="Q714" s="128"/>
      <c r="R714" s="127"/>
      <c r="S714" s="127"/>
      <c r="T714" s="127"/>
      <c r="U714" s="127"/>
      <c r="V714" s="127"/>
      <c r="W714" s="127"/>
      <c r="X714" s="127"/>
      <c r="Y714" s="127"/>
      <c r="Z714" s="127"/>
      <c r="AA714" s="127"/>
      <c r="AB714" s="127"/>
      <c r="AC714" s="127"/>
      <c r="AD714" s="127"/>
    </row>
    <row r="715" spans="1:30" ht="14.25" x14ac:dyDescent="0.2">
      <c r="A715" s="281" t="s">
        <v>164</v>
      </c>
      <c r="B715" s="282"/>
      <c r="C715" s="282"/>
      <c r="D715" s="282"/>
      <c r="E715" s="282"/>
      <c r="F715" s="283"/>
      <c r="G715" s="128"/>
      <c r="H715" s="128"/>
      <c r="I715" s="128"/>
      <c r="J715" s="128"/>
      <c r="K715" s="128"/>
      <c r="L715" s="128"/>
      <c r="M715" s="128"/>
      <c r="N715" s="128"/>
      <c r="O715" s="128"/>
      <c r="P715" s="128"/>
      <c r="Q715" s="128"/>
      <c r="R715" s="127"/>
      <c r="S715" s="127"/>
      <c r="T715" s="127"/>
      <c r="U715" s="127"/>
      <c r="V715" s="127"/>
      <c r="W715" s="127"/>
      <c r="X715" s="127"/>
      <c r="Y715" s="127"/>
      <c r="Z715" s="127"/>
      <c r="AA715" s="127"/>
      <c r="AB715" s="127"/>
      <c r="AC715" s="127"/>
      <c r="AD715" s="127"/>
    </row>
    <row r="716" spans="1:30" ht="14.25" x14ac:dyDescent="0.2">
      <c r="A716" s="281" t="s">
        <v>165</v>
      </c>
      <c r="B716" s="282"/>
      <c r="C716" s="282"/>
      <c r="D716" s="282"/>
      <c r="E716" s="282"/>
      <c r="F716" s="283"/>
      <c r="G716" s="128"/>
      <c r="H716" s="128"/>
      <c r="I716" s="128"/>
      <c r="J716" s="128"/>
      <c r="K716" s="128"/>
      <c r="L716" s="128"/>
      <c r="M716" s="128"/>
      <c r="N716" s="128"/>
      <c r="O716" s="128"/>
      <c r="P716" s="128"/>
      <c r="Q716" s="128"/>
      <c r="R716" s="127"/>
      <c r="S716" s="127"/>
      <c r="T716" s="127"/>
      <c r="U716" s="127"/>
      <c r="V716" s="127"/>
      <c r="W716" s="127"/>
      <c r="X716" s="127"/>
      <c r="Y716" s="127"/>
      <c r="Z716" s="127"/>
      <c r="AA716" s="127"/>
      <c r="AB716" s="127"/>
      <c r="AC716" s="127"/>
      <c r="AD716" s="127"/>
    </row>
    <row r="717" spans="1:30" ht="14.25" x14ac:dyDescent="0.2">
      <c r="A717" s="281" t="s">
        <v>166</v>
      </c>
      <c r="B717" s="282"/>
      <c r="C717" s="282"/>
      <c r="D717" s="282"/>
      <c r="E717" s="282"/>
      <c r="F717" s="283"/>
      <c r="G717" s="128"/>
      <c r="H717" s="128"/>
      <c r="I717" s="128"/>
      <c r="J717" s="128"/>
      <c r="K717" s="128"/>
      <c r="L717" s="128"/>
      <c r="M717" s="128"/>
      <c r="N717" s="128"/>
      <c r="O717" s="128"/>
      <c r="P717" s="128"/>
      <c r="Q717" s="128"/>
      <c r="R717" s="127"/>
      <c r="S717" s="127"/>
      <c r="T717" s="127"/>
      <c r="U717" s="127"/>
      <c r="V717" s="127"/>
      <c r="W717" s="127"/>
      <c r="X717" s="127"/>
      <c r="Y717" s="127"/>
      <c r="Z717" s="127"/>
      <c r="AA717" s="127"/>
      <c r="AB717" s="127"/>
      <c r="AC717" s="127"/>
      <c r="AD717" s="127"/>
    </row>
    <row r="718" spans="1:30" ht="14.25" x14ac:dyDescent="0.2">
      <c r="A718" s="281" t="s">
        <v>167</v>
      </c>
      <c r="B718" s="282"/>
      <c r="C718" s="282"/>
      <c r="D718" s="282"/>
      <c r="E718" s="282"/>
      <c r="F718" s="283"/>
      <c r="G718" s="128"/>
      <c r="H718" s="128"/>
      <c r="I718" s="128"/>
      <c r="J718" s="128"/>
      <c r="K718" s="128"/>
      <c r="L718" s="128"/>
      <c r="M718" s="128"/>
      <c r="N718" s="128"/>
      <c r="O718" s="128"/>
      <c r="P718" s="128"/>
      <c r="Q718" s="128"/>
      <c r="R718" s="127"/>
      <c r="S718" s="127"/>
      <c r="T718" s="127"/>
      <c r="U718" s="127"/>
      <c r="V718" s="127"/>
      <c r="W718" s="127"/>
      <c r="X718" s="127"/>
      <c r="Y718" s="127"/>
      <c r="Z718" s="127"/>
      <c r="AA718" s="127"/>
      <c r="AB718" s="127"/>
      <c r="AC718" s="127"/>
      <c r="AD718" s="127"/>
    </row>
    <row r="719" spans="1:30" ht="14.25" x14ac:dyDescent="0.2">
      <c r="A719" s="281" t="s">
        <v>168</v>
      </c>
      <c r="B719" s="282"/>
      <c r="C719" s="282"/>
      <c r="D719" s="282"/>
      <c r="E719" s="282"/>
      <c r="F719" s="283"/>
      <c r="G719" s="128"/>
      <c r="H719" s="128"/>
      <c r="I719" s="128"/>
      <c r="J719" s="128"/>
      <c r="K719" s="128"/>
      <c r="L719" s="128"/>
      <c r="M719" s="128"/>
      <c r="N719" s="128"/>
      <c r="O719" s="128"/>
      <c r="P719" s="128"/>
      <c r="Q719" s="128"/>
      <c r="R719" s="127"/>
      <c r="S719" s="127"/>
      <c r="T719" s="127"/>
      <c r="U719" s="127"/>
      <c r="V719" s="127"/>
      <c r="W719" s="127"/>
      <c r="X719" s="127"/>
      <c r="Y719" s="127"/>
      <c r="Z719" s="127"/>
      <c r="AA719" s="127"/>
      <c r="AB719" s="127"/>
      <c r="AC719" s="127"/>
      <c r="AD719" s="127"/>
    </row>
    <row r="720" spans="1:30" ht="14.25" x14ac:dyDescent="0.2">
      <c r="A720" s="281" t="s">
        <v>169</v>
      </c>
      <c r="B720" s="282"/>
      <c r="C720" s="282"/>
      <c r="D720" s="282"/>
      <c r="E720" s="282"/>
      <c r="F720" s="283"/>
      <c r="G720" s="128"/>
      <c r="H720" s="128"/>
      <c r="I720" s="128"/>
      <c r="J720" s="128"/>
      <c r="K720" s="128"/>
      <c r="L720" s="128"/>
      <c r="M720" s="128"/>
      <c r="N720" s="128"/>
      <c r="O720" s="128"/>
      <c r="P720" s="128"/>
      <c r="Q720" s="128"/>
      <c r="R720" s="127"/>
      <c r="S720" s="127"/>
      <c r="T720" s="127"/>
      <c r="U720" s="127"/>
      <c r="V720" s="127"/>
      <c r="W720" s="127"/>
      <c r="X720" s="127"/>
      <c r="Y720" s="127"/>
      <c r="Z720" s="127"/>
      <c r="AA720" s="127"/>
      <c r="AB720" s="127"/>
      <c r="AC720" s="127"/>
      <c r="AD720" s="127"/>
    </row>
    <row r="721" spans="1:30" ht="14.25" x14ac:dyDescent="0.2">
      <c r="A721" s="281" t="s">
        <v>170</v>
      </c>
      <c r="B721" s="282"/>
      <c r="C721" s="282"/>
      <c r="D721" s="282"/>
      <c r="E721" s="282"/>
      <c r="F721" s="283"/>
      <c r="G721" s="128"/>
      <c r="H721" s="128"/>
      <c r="I721" s="128"/>
      <c r="J721" s="128"/>
      <c r="K721" s="128"/>
      <c r="L721" s="128"/>
      <c r="M721" s="128"/>
      <c r="N721" s="128"/>
      <c r="O721" s="128"/>
      <c r="P721" s="128"/>
      <c r="Q721" s="128"/>
      <c r="R721" s="127"/>
      <c r="S721" s="127"/>
      <c r="T721" s="127"/>
      <c r="U721" s="127"/>
      <c r="V721" s="127"/>
      <c r="W721" s="127"/>
      <c r="X721" s="127"/>
      <c r="Y721" s="127"/>
      <c r="Z721" s="127"/>
      <c r="AA721" s="127"/>
      <c r="AB721" s="127"/>
      <c r="AC721" s="127"/>
      <c r="AD721" s="127"/>
    </row>
    <row r="722" spans="1:30" ht="14.25" x14ac:dyDescent="0.2">
      <c r="A722" s="281" t="s">
        <v>171</v>
      </c>
      <c r="B722" s="282"/>
      <c r="C722" s="282"/>
      <c r="D722" s="282"/>
      <c r="E722" s="282"/>
      <c r="F722" s="283"/>
      <c r="G722" s="128"/>
      <c r="H722" s="128"/>
      <c r="I722" s="128"/>
      <c r="J722" s="128"/>
      <c r="K722" s="128"/>
      <c r="L722" s="128"/>
      <c r="M722" s="128"/>
      <c r="N722" s="128"/>
      <c r="O722" s="128"/>
      <c r="P722" s="128"/>
      <c r="Q722" s="128"/>
      <c r="R722" s="127"/>
      <c r="S722" s="127"/>
      <c r="T722" s="127"/>
      <c r="U722" s="127"/>
      <c r="V722" s="127"/>
      <c r="W722" s="127"/>
      <c r="X722" s="127"/>
      <c r="Y722" s="127"/>
      <c r="Z722" s="127"/>
      <c r="AA722" s="127"/>
      <c r="AB722" s="127"/>
      <c r="AC722" s="127"/>
      <c r="AD722" s="127"/>
    </row>
    <row r="723" spans="1:30" ht="14.25" x14ac:dyDescent="0.2">
      <c r="A723" s="281" t="s">
        <v>172</v>
      </c>
      <c r="B723" s="282"/>
      <c r="C723" s="282"/>
      <c r="D723" s="282"/>
      <c r="E723" s="282"/>
      <c r="F723" s="283"/>
      <c r="G723" s="128"/>
      <c r="H723" s="128"/>
      <c r="I723" s="128"/>
      <c r="J723" s="128"/>
      <c r="K723" s="128"/>
      <c r="L723" s="128"/>
      <c r="M723" s="128"/>
      <c r="N723" s="128"/>
      <c r="O723" s="128"/>
      <c r="P723" s="128"/>
      <c r="Q723" s="128"/>
      <c r="R723" s="127"/>
      <c r="S723" s="127"/>
      <c r="T723" s="127"/>
      <c r="U723" s="127"/>
      <c r="V723" s="127"/>
      <c r="W723" s="127"/>
      <c r="X723" s="127"/>
      <c r="Y723" s="127"/>
      <c r="Z723" s="127"/>
      <c r="AA723" s="127"/>
      <c r="AB723" s="127"/>
      <c r="AC723" s="127"/>
      <c r="AD723" s="127"/>
    </row>
    <row r="724" spans="1:30" ht="14.25" x14ac:dyDescent="0.2">
      <c r="A724" s="281" t="s">
        <v>173</v>
      </c>
      <c r="B724" s="282"/>
      <c r="C724" s="282"/>
      <c r="D724" s="282"/>
      <c r="E724" s="282"/>
      <c r="F724" s="283"/>
      <c r="G724" s="128"/>
      <c r="H724" s="128"/>
      <c r="I724" s="128"/>
      <c r="J724" s="128"/>
      <c r="K724" s="128"/>
      <c r="L724" s="128"/>
      <c r="M724" s="128"/>
      <c r="N724" s="128"/>
      <c r="O724" s="128"/>
      <c r="P724" s="128"/>
      <c r="Q724" s="128"/>
      <c r="R724" s="127"/>
      <c r="S724" s="127"/>
      <c r="T724" s="127"/>
      <c r="U724" s="127"/>
      <c r="V724" s="127"/>
      <c r="W724" s="127"/>
      <c r="X724" s="127"/>
      <c r="Y724" s="127"/>
      <c r="Z724" s="127"/>
      <c r="AA724" s="127"/>
      <c r="AB724" s="127"/>
      <c r="AC724" s="127"/>
      <c r="AD724" s="127"/>
    </row>
    <row r="725" spans="1:30" ht="14.25" x14ac:dyDescent="0.2">
      <c r="A725" s="281" t="s">
        <v>174</v>
      </c>
      <c r="B725" s="282"/>
      <c r="C725" s="282"/>
      <c r="D725" s="282"/>
      <c r="E725" s="282"/>
      <c r="F725" s="283"/>
      <c r="G725" s="128"/>
      <c r="H725" s="128"/>
      <c r="I725" s="128"/>
      <c r="J725" s="128"/>
      <c r="K725" s="128"/>
      <c r="L725" s="128"/>
      <c r="M725" s="128"/>
      <c r="N725" s="128"/>
      <c r="O725" s="128"/>
      <c r="P725" s="128"/>
      <c r="Q725" s="128"/>
      <c r="R725" s="127"/>
      <c r="S725" s="127"/>
      <c r="T725" s="127"/>
      <c r="U725" s="127"/>
      <c r="V725" s="127"/>
      <c r="W725" s="127"/>
      <c r="X725" s="127"/>
      <c r="Y725" s="127"/>
      <c r="Z725" s="127"/>
      <c r="AA725" s="127"/>
      <c r="AB725" s="127"/>
      <c r="AC725" s="127"/>
      <c r="AD725" s="127"/>
    </row>
    <row r="726" spans="1:30" ht="14.25" x14ac:dyDescent="0.2">
      <c r="A726" s="281" t="s">
        <v>175</v>
      </c>
      <c r="B726" s="282"/>
      <c r="C726" s="282"/>
      <c r="D726" s="282"/>
      <c r="E726" s="282"/>
      <c r="F726" s="283"/>
      <c r="G726" s="128"/>
      <c r="H726" s="128"/>
      <c r="I726" s="128"/>
      <c r="J726" s="128"/>
      <c r="K726" s="128"/>
      <c r="L726" s="128"/>
      <c r="M726" s="128"/>
      <c r="N726" s="128"/>
      <c r="O726" s="128"/>
      <c r="P726" s="128"/>
      <c r="Q726" s="128"/>
      <c r="R726" s="127"/>
      <c r="S726" s="127"/>
      <c r="T726" s="127"/>
      <c r="U726" s="127"/>
      <c r="V726" s="127"/>
      <c r="W726" s="127"/>
      <c r="X726" s="127"/>
      <c r="Y726" s="127"/>
      <c r="Z726" s="127"/>
      <c r="AA726" s="127"/>
      <c r="AB726" s="127"/>
      <c r="AC726" s="127"/>
      <c r="AD726" s="127"/>
    </row>
    <row r="727" spans="1:30" ht="14.25" x14ac:dyDescent="0.2">
      <c r="A727" s="281" t="s">
        <v>176</v>
      </c>
      <c r="B727" s="282"/>
      <c r="C727" s="282"/>
      <c r="D727" s="282"/>
      <c r="E727" s="282"/>
      <c r="F727" s="283"/>
      <c r="G727" s="128"/>
      <c r="H727" s="128"/>
      <c r="I727" s="128"/>
      <c r="J727" s="128"/>
      <c r="K727" s="128"/>
      <c r="L727" s="128"/>
      <c r="M727" s="128"/>
      <c r="N727" s="128"/>
      <c r="O727" s="128"/>
      <c r="P727" s="128"/>
      <c r="Q727" s="128"/>
      <c r="R727" s="127"/>
      <c r="S727" s="127"/>
      <c r="T727" s="127"/>
      <c r="U727" s="127"/>
      <c r="V727" s="127"/>
      <c r="W727" s="127"/>
      <c r="X727" s="127"/>
      <c r="Y727" s="127"/>
      <c r="Z727" s="127"/>
      <c r="AA727" s="127"/>
      <c r="AB727" s="127"/>
      <c r="AC727" s="127"/>
      <c r="AD727" s="127"/>
    </row>
    <row r="728" spans="1:30" ht="14.25" x14ac:dyDescent="0.2">
      <c r="A728" s="281" t="s">
        <v>177</v>
      </c>
      <c r="B728" s="282"/>
      <c r="C728" s="282"/>
      <c r="D728" s="282"/>
      <c r="E728" s="282"/>
      <c r="F728" s="283"/>
      <c r="G728" s="128"/>
      <c r="H728" s="128"/>
      <c r="I728" s="128"/>
      <c r="J728" s="128"/>
      <c r="K728" s="128"/>
      <c r="L728" s="128"/>
      <c r="M728" s="128"/>
      <c r="N728" s="128"/>
      <c r="O728" s="128"/>
      <c r="P728" s="128"/>
      <c r="Q728" s="128"/>
      <c r="R728" s="127"/>
      <c r="S728" s="127"/>
      <c r="T728" s="127"/>
      <c r="U728" s="127"/>
      <c r="V728" s="127"/>
      <c r="W728" s="127"/>
      <c r="X728" s="127"/>
      <c r="Y728" s="127"/>
      <c r="Z728" s="127"/>
      <c r="AA728" s="127"/>
      <c r="AB728" s="127"/>
      <c r="AC728" s="127"/>
      <c r="AD728" s="127"/>
    </row>
    <row r="729" spans="1:30" ht="14.25" x14ac:dyDescent="0.2">
      <c r="A729" s="281" t="s">
        <v>178</v>
      </c>
      <c r="B729" s="282"/>
      <c r="C729" s="282"/>
      <c r="D729" s="282"/>
      <c r="E729" s="282"/>
      <c r="F729" s="283"/>
      <c r="G729" s="128"/>
      <c r="H729" s="128"/>
      <c r="I729" s="128"/>
      <c r="J729" s="128"/>
      <c r="K729" s="128"/>
      <c r="L729" s="128"/>
      <c r="M729" s="128"/>
      <c r="N729" s="128"/>
      <c r="O729" s="128"/>
      <c r="P729" s="128"/>
      <c r="Q729" s="128"/>
      <c r="R729" s="127"/>
      <c r="S729" s="127"/>
      <c r="T729" s="127"/>
      <c r="U729" s="127"/>
      <c r="V729" s="127"/>
      <c r="W729" s="127"/>
      <c r="X729" s="127"/>
      <c r="Y729" s="127"/>
      <c r="Z729" s="127"/>
      <c r="AA729" s="127"/>
      <c r="AB729" s="127"/>
      <c r="AC729" s="127"/>
      <c r="AD729" s="127"/>
    </row>
    <row r="730" spans="1:30" ht="14.25" x14ac:dyDescent="0.2">
      <c r="A730" s="281" t="s">
        <v>179</v>
      </c>
      <c r="B730" s="282"/>
      <c r="C730" s="282"/>
      <c r="D730" s="282"/>
      <c r="E730" s="282"/>
      <c r="F730" s="283"/>
      <c r="G730" s="128"/>
      <c r="H730" s="128"/>
      <c r="I730" s="128"/>
      <c r="J730" s="128"/>
      <c r="K730" s="128"/>
      <c r="L730" s="128"/>
      <c r="M730" s="128"/>
      <c r="N730" s="128"/>
      <c r="O730" s="128"/>
      <c r="P730" s="128"/>
      <c r="Q730" s="128"/>
      <c r="R730" s="127"/>
      <c r="S730" s="127"/>
      <c r="T730" s="127"/>
      <c r="U730" s="127"/>
      <c r="V730" s="127"/>
      <c r="W730" s="127"/>
      <c r="X730" s="127"/>
      <c r="Y730" s="127"/>
      <c r="Z730" s="127"/>
      <c r="AA730" s="127"/>
      <c r="AB730" s="127"/>
      <c r="AC730" s="127"/>
      <c r="AD730" s="127"/>
    </row>
    <row r="731" spans="1:30" ht="14.25" x14ac:dyDescent="0.2">
      <c r="A731" s="281" t="s">
        <v>180</v>
      </c>
      <c r="B731" s="282"/>
      <c r="C731" s="282"/>
      <c r="D731" s="282"/>
      <c r="E731" s="282"/>
      <c r="F731" s="283"/>
      <c r="G731" s="128"/>
      <c r="H731" s="128"/>
      <c r="I731" s="128"/>
      <c r="J731" s="128"/>
      <c r="K731" s="128"/>
      <c r="L731" s="128"/>
      <c r="M731" s="128"/>
      <c r="N731" s="128"/>
      <c r="O731" s="128"/>
      <c r="P731" s="128"/>
      <c r="Q731" s="128"/>
      <c r="R731" s="127"/>
      <c r="S731" s="127"/>
      <c r="T731" s="127"/>
      <c r="U731" s="127"/>
      <c r="V731" s="127"/>
      <c r="W731" s="127"/>
      <c r="X731" s="127"/>
      <c r="Y731" s="127"/>
      <c r="Z731" s="127"/>
      <c r="AA731" s="127"/>
      <c r="AB731" s="127"/>
      <c r="AC731" s="127"/>
      <c r="AD731" s="127"/>
    </row>
    <row r="732" spans="1:30" ht="14.25" x14ac:dyDescent="0.2">
      <c r="A732" s="126"/>
      <c r="B732" s="126"/>
      <c r="C732" s="126"/>
      <c r="D732" s="126"/>
      <c r="E732" s="126"/>
      <c r="F732" s="126"/>
      <c r="G732" s="126"/>
      <c r="H732" s="126"/>
      <c r="I732" s="126"/>
      <c r="J732" s="126"/>
      <c r="K732" s="126"/>
      <c r="L732" s="126"/>
      <c r="M732" s="126"/>
      <c r="N732" s="126"/>
      <c r="O732" s="126"/>
      <c r="P732" s="126"/>
      <c r="Q732" s="126"/>
    </row>
    <row r="733" spans="1:30" ht="14.25" x14ac:dyDescent="0.2">
      <c r="A733" s="126"/>
      <c r="B733" s="126"/>
      <c r="C733" s="126"/>
      <c r="D733" s="126"/>
      <c r="E733" s="126"/>
      <c r="F733" s="126"/>
      <c r="G733" s="126"/>
      <c r="H733" s="126"/>
      <c r="I733" s="126"/>
      <c r="J733" s="126"/>
      <c r="K733" s="126"/>
      <c r="L733" s="126"/>
      <c r="M733" s="126"/>
      <c r="N733" s="126"/>
      <c r="O733" s="126"/>
      <c r="P733" s="126"/>
      <c r="Q733" s="126"/>
    </row>
    <row r="734" spans="1:30" ht="14.25" x14ac:dyDescent="0.2">
      <c r="A734" s="126"/>
      <c r="B734" s="126"/>
      <c r="C734" s="126"/>
      <c r="D734" s="126"/>
      <c r="E734" s="126"/>
      <c r="F734" s="126"/>
      <c r="G734" s="126"/>
      <c r="H734" s="126"/>
      <c r="I734" s="126"/>
      <c r="J734" s="126"/>
      <c r="K734" s="126"/>
      <c r="L734" s="126"/>
      <c r="M734" s="126"/>
      <c r="N734" s="126"/>
      <c r="O734" s="126"/>
      <c r="P734" s="126"/>
      <c r="Q734" s="126"/>
    </row>
    <row r="735" spans="1:30" ht="14.25" x14ac:dyDescent="0.2">
      <c r="A735" s="126"/>
      <c r="B735" s="126"/>
      <c r="C735" s="126"/>
      <c r="D735" s="126"/>
      <c r="E735" s="126"/>
      <c r="F735" s="126"/>
      <c r="G735" s="126"/>
      <c r="H735" s="126"/>
      <c r="I735" s="126"/>
      <c r="J735" s="126"/>
      <c r="K735" s="126"/>
      <c r="L735" s="126"/>
      <c r="M735" s="126"/>
      <c r="N735" s="126"/>
      <c r="O735" s="126"/>
      <c r="P735" s="126"/>
      <c r="Q735" s="126"/>
    </row>
    <row r="736" spans="1:30"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row r="1131" ht="14.25" x14ac:dyDescent="0.2"/>
    <row r="1132" ht="14.25" x14ac:dyDescent="0.2"/>
    <row r="1133" ht="14.25" x14ac:dyDescent="0.2"/>
    <row r="1134" ht="14.25" x14ac:dyDescent="0.2"/>
    <row r="1135" ht="14.25" x14ac:dyDescent="0.2"/>
    <row r="1136" ht="14.25" x14ac:dyDescent="0.2"/>
    <row r="1137" ht="14.25" x14ac:dyDescent="0.2"/>
    <row r="1138" ht="14.25" x14ac:dyDescent="0.2"/>
    <row r="1139" ht="14.25" x14ac:dyDescent="0.2"/>
    <row r="1140" ht="14.25" x14ac:dyDescent="0.2"/>
    <row r="1141" ht="14.25" x14ac:dyDescent="0.2"/>
    <row r="1142" ht="14.25" x14ac:dyDescent="0.2"/>
    <row r="1143" ht="14.25" x14ac:dyDescent="0.2"/>
    <row r="1144" ht="14.25" x14ac:dyDescent="0.2"/>
    <row r="1145" ht="14.25" x14ac:dyDescent="0.2"/>
    <row r="1146" ht="14.25" x14ac:dyDescent="0.2"/>
    <row r="1147" ht="14.25" x14ac:dyDescent="0.2"/>
    <row r="1148" ht="14.25" x14ac:dyDescent="0.2"/>
    <row r="1149" ht="14.25" x14ac:dyDescent="0.2"/>
    <row r="1150" ht="14.25" x14ac:dyDescent="0.2"/>
    <row r="1151" ht="14.25" x14ac:dyDescent="0.2"/>
    <row r="1152" ht="14.25" x14ac:dyDescent="0.2"/>
    <row r="1153" ht="14.25" x14ac:dyDescent="0.2"/>
    <row r="1154" ht="14.25" x14ac:dyDescent="0.2"/>
    <row r="1155" ht="14.25" x14ac:dyDescent="0.2"/>
    <row r="1156" ht="14.25" x14ac:dyDescent="0.2"/>
    <row r="1157" ht="14.25" x14ac:dyDescent="0.2"/>
    <row r="1158" ht="14.25" x14ac:dyDescent="0.2"/>
    <row r="1159" ht="14.25" x14ac:dyDescent="0.2"/>
    <row r="1160" ht="14.25" x14ac:dyDescent="0.2"/>
    <row r="1161" ht="14.25" x14ac:dyDescent="0.2"/>
    <row r="1162" ht="14.25" x14ac:dyDescent="0.2"/>
    <row r="1163" ht="14.25" x14ac:dyDescent="0.2"/>
    <row r="1164" ht="14.25" x14ac:dyDescent="0.2"/>
    <row r="1165" ht="14.25" x14ac:dyDescent="0.2"/>
    <row r="1166" ht="14.25" x14ac:dyDescent="0.2"/>
    <row r="1167" ht="14.25" x14ac:dyDescent="0.2"/>
    <row r="1168" ht="14.25" x14ac:dyDescent="0.2"/>
    <row r="1169" ht="14.25" x14ac:dyDescent="0.2"/>
    <row r="1170" ht="14.25" x14ac:dyDescent="0.2"/>
    <row r="1171" ht="14.25" x14ac:dyDescent="0.2"/>
    <row r="1172" ht="14.25" x14ac:dyDescent="0.2"/>
    <row r="1173" ht="14.25" x14ac:dyDescent="0.2"/>
    <row r="1174" ht="14.25" x14ac:dyDescent="0.2"/>
    <row r="1175" ht="14.25" x14ac:dyDescent="0.2"/>
    <row r="1176" ht="14.25" x14ac:dyDescent="0.2"/>
    <row r="1177" ht="14.25" x14ac:dyDescent="0.2"/>
    <row r="1178" ht="14.25" x14ac:dyDescent="0.2"/>
    <row r="1179" ht="14.25" x14ac:dyDescent="0.2"/>
    <row r="1180" ht="14.25" x14ac:dyDescent="0.2"/>
    <row r="1181" ht="14.25" x14ac:dyDescent="0.2"/>
    <row r="1182" ht="14.25" x14ac:dyDescent="0.2"/>
    <row r="1183" ht="14.25" x14ac:dyDescent="0.2"/>
    <row r="1184" ht="14.25" x14ac:dyDescent="0.2"/>
    <row r="1185" ht="14.25" x14ac:dyDescent="0.2"/>
    <row r="1186" ht="14.25" x14ac:dyDescent="0.2"/>
    <row r="1187" ht="14.25" x14ac:dyDescent="0.2"/>
    <row r="1188" ht="14.25" x14ac:dyDescent="0.2"/>
    <row r="1189" ht="14.25" x14ac:dyDescent="0.2"/>
    <row r="1190" ht="14.25" x14ac:dyDescent="0.2"/>
    <row r="1191" ht="14.25" x14ac:dyDescent="0.2"/>
    <row r="1192" ht="14.25" x14ac:dyDescent="0.2"/>
    <row r="1193" ht="14.25" x14ac:dyDescent="0.2"/>
    <row r="1194" ht="14.25" x14ac:dyDescent="0.2"/>
    <row r="1195" ht="14.25" x14ac:dyDescent="0.2"/>
    <row r="1196" ht="14.25" x14ac:dyDescent="0.2"/>
    <row r="1197" ht="14.25" x14ac:dyDescent="0.2"/>
    <row r="1198" ht="14.25" x14ac:dyDescent="0.2"/>
    <row r="1199" ht="14.25" x14ac:dyDescent="0.2"/>
    <row r="1200" ht="14.25" x14ac:dyDescent="0.2"/>
    <row r="1201" ht="14.25" x14ac:dyDescent="0.2"/>
    <row r="1202" ht="14.25" x14ac:dyDescent="0.2"/>
    <row r="1203" ht="14.25" x14ac:dyDescent="0.2"/>
    <row r="1204" ht="14.25" x14ac:dyDescent="0.2"/>
    <row r="1205" ht="14.25" x14ac:dyDescent="0.2"/>
    <row r="1206" ht="14.25" x14ac:dyDescent="0.2"/>
    <row r="1207" ht="14.25" x14ac:dyDescent="0.2"/>
    <row r="1208" ht="14.25" x14ac:dyDescent="0.2"/>
    <row r="1209" ht="14.25" x14ac:dyDescent="0.2"/>
    <row r="1210" ht="14.25" x14ac:dyDescent="0.2"/>
    <row r="1211" ht="14.25" x14ac:dyDescent="0.2"/>
    <row r="1212" ht="14.25" x14ac:dyDescent="0.2"/>
    <row r="1213" ht="14.25" x14ac:dyDescent="0.2"/>
    <row r="1214" ht="14.25" x14ac:dyDescent="0.2"/>
    <row r="1215" ht="14.25" x14ac:dyDescent="0.2"/>
    <row r="1216" ht="14.25" x14ac:dyDescent="0.2"/>
    <row r="1217" ht="14.25" x14ac:dyDescent="0.2"/>
    <row r="1218" ht="14.25" x14ac:dyDescent="0.2"/>
    <row r="1219" ht="14.25" x14ac:dyDescent="0.2"/>
    <row r="1220" ht="14.25" x14ac:dyDescent="0.2"/>
    <row r="1221" ht="14.25" x14ac:dyDescent="0.2"/>
    <row r="1222" ht="14.25" x14ac:dyDescent="0.2"/>
    <row r="1223" ht="14.25" x14ac:dyDescent="0.2"/>
    <row r="1224" ht="14.25" x14ac:dyDescent="0.2"/>
    <row r="1225" ht="14.25" x14ac:dyDescent="0.2"/>
    <row r="1226" ht="14.25" x14ac:dyDescent="0.2"/>
    <row r="1227" ht="14.25" x14ac:dyDescent="0.2"/>
    <row r="1228" ht="14.25" x14ac:dyDescent="0.2"/>
    <row r="1229" ht="14.25" x14ac:dyDescent="0.2"/>
    <row r="1230" ht="14.25" x14ac:dyDescent="0.2"/>
    <row r="1231" ht="14.25" x14ac:dyDescent="0.2"/>
    <row r="1232" ht="14.25" x14ac:dyDescent="0.2"/>
    <row r="1233" ht="14.25" x14ac:dyDescent="0.2"/>
    <row r="1234" ht="14.25" x14ac:dyDescent="0.2"/>
    <row r="1235" ht="14.25" x14ac:dyDescent="0.2"/>
    <row r="1236" ht="14.25" x14ac:dyDescent="0.2"/>
    <row r="1237" ht="14.25" x14ac:dyDescent="0.2"/>
    <row r="1238" ht="14.25" x14ac:dyDescent="0.2"/>
    <row r="1239" ht="14.25" x14ac:dyDescent="0.2"/>
    <row r="1240" ht="14.25" x14ac:dyDescent="0.2"/>
    <row r="1241" ht="14.25" x14ac:dyDescent="0.2"/>
    <row r="1242" ht="14.25" x14ac:dyDescent="0.2"/>
    <row r="1243" ht="14.25" x14ac:dyDescent="0.2"/>
    <row r="1244" ht="14.25" x14ac:dyDescent="0.2"/>
    <row r="1245" ht="14.25" x14ac:dyDescent="0.2"/>
    <row r="1246" ht="14.25" x14ac:dyDescent="0.2"/>
    <row r="1247" ht="14.25" x14ac:dyDescent="0.2"/>
    <row r="1248" ht="14.25" x14ac:dyDescent="0.2"/>
    <row r="1249" ht="14.25" x14ac:dyDescent="0.2"/>
    <row r="1250" ht="14.25" x14ac:dyDescent="0.2"/>
    <row r="1251" ht="14.25" x14ac:dyDescent="0.2"/>
    <row r="1252" ht="14.25" x14ac:dyDescent="0.2"/>
    <row r="1253" ht="14.25" x14ac:dyDescent="0.2"/>
    <row r="1254" ht="14.25" x14ac:dyDescent="0.2"/>
    <row r="1255" ht="14.25" x14ac:dyDescent="0.2"/>
    <row r="1256" ht="14.25" x14ac:dyDescent="0.2"/>
    <row r="1257" ht="14.25" x14ac:dyDescent="0.2"/>
    <row r="1258" ht="14.25" x14ac:dyDescent="0.2"/>
    <row r="1259" ht="14.25" x14ac:dyDescent="0.2"/>
    <row r="1260" ht="14.25" x14ac:dyDescent="0.2"/>
    <row r="1261" ht="14.25" x14ac:dyDescent="0.2"/>
    <row r="1262" ht="14.25" x14ac:dyDescent="0.2"/>
    <row r="1263" ht="14.25" x14ac:dyDescent="0.2"/>
    <row r="1264" ht="14.25" x14ac:dyDescent="0.2"/>
    <row r="1265" ht="14.25" x14ac:dyDescent="0.2"/>
    <row r="1266" ht="14.25" x14ac:dyDescent="0.2"/>
    <row r="1267" ht="14.25" x14ac:dyDescent="0.2"/>
    <row r="1268" ht="14.25" x14ac:dyDescent="0.2"/>
    <row r="1269" ht="14.25" x14ac:dyDescent="0.2"/>
    <row r="1270" ht="14.25" x14ac:dyDescent="0.2"/>
    <row r="1271" ht="14.25" x14ac:dyDescent="0.2"/>
    <row r="1272" ht="14.25" x14ac:dyDescent="0.2"/>
    <row r="1273" ht="14.25" x14ac:dyDescent="0.2"/>
    <row r="1274" ht="14.25" x14ac:dyDescent="0.2"/>
    <row r="1275" ht="14.25" x14ac:dyDescent="0.2"/>
    <row r="1276" ht="14.25" x14ac:dyDescent="0.2"/>
    <row r="1277" ht="14.25" x14ac:dyDescent="0.2"/>
    <row r="1278" ht="14.25" x14ac:dyDescent="0.2"/>
    <row r="1279" ht="14.25" x14ac:dyDescent="0.2"/>
    <row r="1280" ht="14.25" x14ac:dyDescent="0.2"/>
    <row r="1281" ht="14.25" x14ac:dyDescent="0.2"/>
    <row r="1282" ht="14.25" x14ac:dyDescent="0.2"/>
    <row r="1283" ht="14.25" x14ac:dyDescent="0.2"/>
    <row r="1284" ht="14.25" x14ac:dyDescent="0.2"/>
    <row r="1285" ht="14.25" x14ac:dyDescent="0.2"/>
    <row r="1286" ht="14.25" x14ac:dyDescent="0.2"/>
    <row r="1287" ht="14.25" x14ac:dyDescent="0.2"/>
    <row r="1288" ht="14.25" x14ac:dyDescent="0.2"/>
    <row r="1289" ht="14.25" x14ac:dyDescent="0.2"/>
    <row r="1290" ht="14.25" x14ac:dyDescent="0.2"/>
    <row r="1291" ht="14.25" x14ac:dyDescent="0.2"/>
    <row r="1292" ht="14.25" x14ac:dyDescent="0.2"/>
    <row r="1293" ht="14.25" x14ac:dyDescent="0.2"/>
    <row r="1294" ht="14.25" x14ac:dyDescent="0.2"/>
    <row r="1295" ht="14.25" x14ac:dyDescent="0.2"/>
    <row r="1296" ht="14.25" x14ac:dyDescent="0.2"/>
    <row r="1297" ht="14.25" x14ac:dyDescent="0.2"/>
    <row r="1298" ht="14.25" x14ac:dyDescent="0.2"/>
    <row r="1299" ht="14.25" x14ac:dyDescent="0.2"/>
    <row r="1300" ht="14.25" x14ac:dyDescent="0.2"/>
    <row r="1301" ht="14.25" x14ac:dyDescent="0.2"/>
    <row r="1302" ht="14.25" x14ac:dyDescent="0.2"/>
    <row r="1303" ht="14.25" x14ac:dyDescent="0.2"/>
    <row r="1304" ht="14.25" x14ac:dyDescent="0.2"/>
    <row r="1305" ht="14.25" x14ac:dyDescent="0.2"/>
    <row r="1306" ht="14.25" x14ac:dyDescent="0.2"/>
    <row r="1307" ht="14.25" x14ac:dyDescent="0.2"/>
    <row r="1308" ht="14.25" x14ac:dyDescent="0.2"/>
    <row r="1309" ht="14.25" x14ac:dyDescent="0.2"/>
    <row r="1310" ht="14.25" x14ac:dyDescent="0.2"/>
    <row r="1311" ht="14.25" x14ac:dyDescent="0.2"/>
    <row r="1312" ht="14.25" x14ac:dyDescent="0.2"/>
    <row r="1313" ht="14.25" x14ac:dyDescent="0.2"/>
    <row r="1314" ht="14.25" x14ac:dyDescent="0.2"/>
    <row r="1315" ht="14.25" x14ac:dyDescent="0.2"/>
    <row r="1316" ht="14.25" x14ac:dyDescent="0.2"/>
    <row r="1317" ht="14.25" x14ac:dyDescent="0.2"/>
    <row r="1318" ht="14.25" x14ac:dyDescent="0.2"/>
    <row r="1319" ht="14.25" x14ac:dyDescent="0.2"/>
    <row r="1320" ht="14.25" x14ac:dyDescent="0.2"/>
    <row r="1321" ht="14.25" x14ac:dyDescent="0.2"/>
    <row r="1322" ht="14.25" x14ac:dyDescent="0.2"/>
    <row r="1323" ht="14.25" x14ac:dyDescent="0.2"/>
    <row r="1324" ht="14.25" x14ac:dyDescent="0.2"/>
    <row r="1325" ht="14.25" x14ac:dyDescent="0.2"/>
    <row r="1326" ht="14.25" x14ac:dyDescent="0.2"/>
    <row r="1327" ht="14.25" x14ac:dyDescent="0.2"/>
    <row r="1328" ht="14.25" x14ac:dyDescent="0.2"/>
    <row r="1329" ht="14.25" x14ac:dyDescent="0.2"/>
    <row r="1330" ht="14.25" x14ac:dyDescent="0.2"/>
    <row r="1331" ht="14.25" x14ac:dyDescent="0.2"/>
    <row r="1332" ht="14.25" x14ac:dyDescent="0.2"/>
    <row r="1333" ht="14.25" x14ac:dyDescent="0.2"/>
    <row r="1334" ht="14.25" x14ac:dyDescent="0.2"/>
    <row r="1335" ht="14.25" x14ac:dyDescent="0.2"/>
    <row r="1336" ht="14.25" x14ac:dyDescent="0.2"/>
    <row r="1337" ht="14.25" x14ac:dyDescent="0.2"/>
    <row r="1338" ht="14.25" x14ac:dyDescent="0.2"/>
    <row r="1339" ht="14.25" x14ac:dyDescent="0.2"/>
    <row r="1340" ht="14.25" x14ac:dyDescent="0.2"/>
    <row r="1341" ht="14.25" x14ac:dyDescent="0.2"/>
    <row r="1342" ht="14.25" x14ac:dyDescent="0.2"/>
    <row r="1343" ht="14.25" x14ac:dyDescent="0.2"/>
    <row r="1344" ht="14.25" x14ac:dyDescent="0.2"/>
    <row r="1345" ht="14.25" x14ac:dyDescent="0.2"/>
    <row r="1346" ht="14.25" x14ac:dyDescent="0.2"/>
    <row r="1347" ht="14.25" x14ac:dyDescent="0.2"/>
    <row r="1348" ht="14.25" x14ac:dyDescent="0.2"/>
    <row r="1349" ht="14.25" x14ac:dyDescent="0.2"/>
    <row r="1350" ht="14.25" x14ac:dyDescent="0.2"/>
    <row r="1351" ht="14.25" x14ac:dyDescent="0.2"/>
    <row r="1352" ht="14.25" x14ac:dyDescent="0.2"/>
    <row r="1353" ht="14.25" x14ac:dyDescent="0.2"/>
    <row r="1354" ht="14.25" x14ac:dyDescent="0.2"/>
    <row r="1355" ht="14.25" x14ac:dyDescent="0.2"/>
    <row r="1356" ht="14.25" x14ac:dyDescent="0.2"/>
    <row r="1357" ht="14.25" x14ac:dyDescent="0.2"/>
    <row r="1358" ht="14.25" x14ac:dyDescent="0.2"/>
    <row r="1359" ht="14.25" x14ac:dyDescent="0.2"/>
    <row r="1360" ht="14.25" x14ac:dyDescent="0.2"/>
    <row r="1361" ht="14.25" x14ac:dyDescent="0.2"/>
    <row r="1362" ht="14.25" x14ac:dyDescent="0.2"/>
    <row r="1363" ht="14.25" x14ac:dyDescent="0.2"/>
    <row r="1364" ht="14.25" x14ac:dyDescent="0.2"/>
    <row r="1365" ht="14.25" x14ac:dyDescent="0.2"/>
    <row r="1366" ht="14.25" x14ac:dyDescent="0.2"/>
    <row r="1367" ht="14.25" x14ac:dyDescent="0.2"/>
    <row r="1368" ht="14.25" x14ac:dyDescent="0.2"/>
    <row r="1369" ht="14.25" x14ac:dyDescent="0.2"/>
    <row r="1370" ht="14.25" x14ac:dyDescent="0.2"/>
    <row r="1371" ht="14.25" x14ac:dyDescent="0.2"/>
    <row r="1372" ht="14.25" x14ac:dyDescent="0.2"/>
    <row r="1373" ht="14.25" x14ac:dyDescent="0.2"/>
    <row r="1374" ht="14.25" x14ac:dyDescent="0.2"/>
    <row r="1375" ht="14.25" x14ac:dyDescent="0.2"/>
    <row r="1376" ht="14.25" x14ac:dyDescent="0.2"/>
    <row r="1377" ht="14.25" x14ac:dyDescent="0.2"/>
    <row r="1378" ht="14.25" x14ac:dyDescent="0.2"/>
    <row r="1379" ht="14.25" x14ac:dyDescent="0.2"/>
    <row r="1380" ht="14.25" x14ac:dyDescent="0.2"/>
    <row r="1381" ht="14.25" x14ac:dyDescent="0.2"/>
    <row r="1382" ht="14.25" x14ac:dyDescent="0.2"/>
    <row r="1383" ht="14.25" x14ac:dyDescent="0.2"/>
    <row r="1384" ht="14.25" x14ac:dyDescent="0.2"/>
    <row r="1385" ht="14.25" x14ac:dyDescent="0.2"/>
    <row r="1386" ht="14.25" x14ac:dyDescent="0.2"/>
    <row r="1387" ht="14.25" x14ac:dyDescent="0.2"/>
    <row r="1388" ht="14.25" x14ac:dyDescent="0.2"/>
    <row r="1389" ht="14.25" x14ac:dyDescent="0.2"/>
    <row r="1390" ht="14.25" x14ac:dyDescent="0.2"/>
    <row r="1391" ht="14.25" x14ac:dyDescent="0.2"/>
    <row r="1392" ht="14.25" x14ac:dyDescent="0.2"/>
    <row r="1393" ht="14.25" x14ac:dyDescent="0.2"/>
    <row r="1394" ht="14.25" x14ac:dyDescent="0.2"/>
    <row r="1395" ht="14.25" x14ac:dyDescent="0.2"/>
    <row r="1396" ht="14.25" x14ac:dyDescent="0.2"/>
    <row r="1397" ht="14.25" x14ac:dyDescent="0.2"/>
    <row r="1398" ht="14.25" x14ac:dyDescent="0.2"/>
    <row r="1399" ht="14.25" x14ac:dyDescent="0.2"/>
    <row r="1400" ht="14.25" x14ac:dyDescent="0.2"/>
    <row r="1401" ht="14.25" x14ac:dyDescent="0.2"/>
    <row r="1402" ht="14.25" x14ac:dyDescent="0.2"/>
    <row r="1403" ht="14.25" x14ac:dyDescent="0.2"/>
    <row r="1404" ht="14.25" x14ac:dyDescent="0.2"/>
    <row r="1405" ht="14.25" x14ac:dyDescent="0.2"/>
    <row r="1406" ht="14.25" x14ac:dyDescent="0.2"/>
    <row r="1407" ht="14.25" x14ac:dyDescent="0.2"/>
    <row r="1408" ht="14.25" x14ac:dyDescent="0.2"/>
    <row r="1409" ht="14.25" x14ac:dyDescent="0.2"/>
    <row r="1410" ht="14.25" x14ac:dyDescent="0.2"/>
    <row r="1411" ht="14.25" x14ac:dyDescent="0.2"/>
    <row r="1412" ht="14.25" x14ac:dyDescent="0.2"/>
    <row r="1413" ht="14.25" x14ac:dyDescent="0.2"/>
    <row r="1414" ht="14.25" x14ac:dyDescent="0.2"/>
    <row r="1415" ht="14.25" x14ac:dyDescent="0.2"/>
    <row r="1416" ht="14.25" x14ac:dyDescent="0.2"/>
    <row r="1417" ht="14.25" x14ac:dyDescent="0.2"/>
    <row r="1418" ht="14.25" x14ac:dyDescent="0.2"/>
    <row r="1419" ht="14.25" x14ac:dyDescent="0.2"/>
    <row r="1420" ht="14.25" x14ac:dyDescent="0.2"/>
    <row r="1421" ht="14.25" x14ac:dyDescent="0.2"/>
    <row r="1422" ht="14.25" x14ac:dyDescent="0.2"/>
    <row r="1423" ht="14.25" x14ac:dyDescent="0.2"/>
    <row r="1424" ht="14.25" x14ac:dyDescent="0.2"/>
    <row r="1425" ht="14.25" x14ac:dyDescent="0.2"/>
    <row r="1426" ht="14.25" x14ac:dyDescent="0.2"/>
    <row r="1427" ht="14.25" x14ac:dyDescent="0.2"/>
    <row r="1428" ht="14.25" x14ac:dyDescent="0.2"/>
    <row r="1429" ht="14.25" x14ac:dyDescent="0.2"/>
    <row r="1430" ht="14.25" x14ac:dyDescent="0.2"/>
    <row r="1431" ht="14.25" x14ac:dyDescent="0.2"/>
    <row r="1432" ht="14.25" x14ac:dyDescent="0.2"/>
    <row r="1433" ht="14.25" x14ac:dyDescent="0.2"/>
    <row r="1434" ht="14.25" x14ac:dyDescent="0.2"/>
    <row r="1435" ht="14.25" x14ac:dyDescent="0.2"/>
    <row r="1436" ht="14.25" x14ac:dyDescent="0.2"/>
    <row r="1437" ht="14.25" x14ac:dyDescent="0.2"/>
    <row r="1438" ht="14.25" x14ac:dyDescent="0.2"/>
    <row r="1439" ht="14.25" x14ac:dyDescent="0.2"/>
    <row r="1440" ht="14.25" x14ac:dyDescent="0.2"/>
    <row r="1441" ht="14.25" x14ac:dyDescent="0.2"/>
    <row r="1442" ht="14.25" x14ac:dyDescent="0.2"/>
    <row r="1443" ht="14.25" x14ac:dyDescent="0.2"/>
    <row r="1444" ht="14.25" x14ac:dyDescent="0.2"/>
    <row r="1445" ht="14.25" x14ac:dyDescent="0.2"/>
    <row r="1446" ht="14.25" x14ac:dyDescent="0.2"/>
    <row r="1447" ht="14.25" x14ac:dyDescent="0.2"/>
    <row r="1448" ht="14.25" x14ac:dyDescent="0.2"/>
    <row r="1449" ht="14.25" x14ac:dyDescent="0.2"/>
    <row r="1450" ht="14.25" x14ac:dyDescent="0.2"/>
    <row r="1451" ht="14.25" x14ac:dyDescent="0.2"/>
    <row r="1452" ht="14.25" x14ac:dyDescent="0.2"/>
    <row r="1453" ht="14.25" x14ac:dyDescent="0.2"/>
    <row r="1454" ht="14.25" x14ac:dyDescent="0.2"/>
    <row r="1455" ht="14.25" x14ac:dyDescent="0.2"/>
    <row r="1456" ht="14.25" x14ac:dyDescent="0.2"/>
    <row r="1457" ht="14.25" x14ac:dyDescent="0.2"/>
    <row r="1458" ht="14.25" x14ac:dyDescent="0.2"/>
    <row r="1459" ht="14.25" x14ac:dyDescent="0.2"/>
    <row r="1460" ht="14.25" x14ac:dyDescent="0.2"/>
    <row r="1461" ht="14.25" x14ac:dyDescent="0.2"/>
    <row r="1462" ht="14.25" x14ac:dyDescent="0.2"/>
    <row r="1463" ht="14.25" x14ac:dyDescent="0.2"/>
    <row r="1464" ht="14.25" x14ac:dyDescent="0.2"/>
    <row r="1465" ht="14.25" x14ac:dyDescent="0.2"/>
    <row r="1466" ht="14.25" x14ac:dyDescent="0.2"/>
    <row r="1467" ht="14.25" x14ac:dyDescent="0.2"/>
    <row r="1468" ht="14.25" x14ac:dyDescent="0.2"/>
    <row r="1469" ht="14.25" x14ac:dyDescent="0.2"/>
    <row r="1470" ht="14.25" x14ac:dyDescent="0.2"/>
    <row r="1471" ht="14.25" x14ac:dyDescent="0.2"/>
    <row r="1472" ht="14.25" x14ac:dyDescent="0.2"/>
    <row r="1473" ht="14.25" x14ac:dyDescent="0.2"/>
    <row r="1474" ht="14.25" x14ac:dyDescent="0.2"/>
    <row r="1475" ht="14.25" x14ac:dyDescent="0.2"/>
    <row r="1476" ht="14.25" x14ac:dyDescent="0.2"/>
    <row r="1477" ht="14.25" x14ac:dyDescent="0.2"/>
    <row r="1478" ht="14.25" x14ac:dyDescent="0.2"/>
    <row r="1479" ht="14.25" x14ac:dyDescent="0.2"/>
    <row r="1480" ht="14.25" x14ac:dyDescent="0.2"/>
    <row r="1481" ht="14.25" x14ac:dyDescent="0.2"/>
    <row r="1482" ht="14.25" x14ac:dyDescent="0.2"/>
    <row r="1483" ht="14.25" x14ac:dyDescent="0.2"/>
    <row r="1484" ht="14.25" x14ac:dyDescent="0.2"/>
    <row r="1485" ht="14.25" x14ac:dyDescent="0.2"/>
    <row r="1486" ht="14.25" x14ac:dyDescent="0.2"/>
    <row r="1487" ht="14.25" x14ac:dyDescent="0.2"/>
    <row r="1488" ht="14.25" x14ac:dyDescent="0.2"/>
    <row r="1489" ht="14.25" x14ac:dyDescent="0.2"/>
    <row r="1490" ht="14.25" x14ac:dyDescent="0.2"/>
    <row r="1491" ht="14.25" x14ac:dyDescent="0.2"/>
    <row r="1492" ht="14.25" x14ac:dyDescent="0.2"/>
    <row r="1493" ht="14.25" x14ac:dyDescent="0.2"/>
    <row r="1494" ht="14.25" x14ac:dyDescent="0.2"/>
    <row r="1495" ht="14.25" x14ac:dyDescent="0.2"/>
    <row r="1496" ht="14.25" x14ac:dyDescent="0.2"/>
    <row r="1497" ht="14.25" x14ac:dyDescent="0.2"/>
    <row r="1498" ht="14.25" x14ac:dyDescent="0.2"/>
    <row r="1499" ht="14.25" x14ac:dyDescent="0.2"/>
    <row r="1500" ht="14.25" x14ac:dyDescent="0.2"/>
    <row r="1501" ht="14.25" x14ac:dyDescent="0.2"/>
    <row r="1502" ht="14.25" x14ac:dyDescent="0.2"/>
    <row r="1503" ht="14.25" x14ac:dyDescent="0.2"/>
    <row r="1504" ht="14.25" x14ac:dyDescent="0.2"/>
    <row r="1505" ht="14.25" x14ac:dyDescent="0.2"/>
    <row r="1506" ht="14.25" x14ac:dyDescent="0.2"/>
    <row r="1507" ht="14.25" x14ac:dyDescent="0.2"/>
    <row r="1508" ht="14.25" x14ac:dyDescent="0.2"/>
    <row r="1509" ht="14.25" x14ac:dyDescent="0.2"/>
    <row r="1510" ht="14.25" x14ac:dyDescent="0.2"/>
    <row r="1511" ht="14.25" x14ac:dyDescent="0.2"/>
    <row r="1512" ht="14.25" x14ac:dyDescent="0.2"/>
    <row r="1513" ht="14.25" x14ac:dyDescent="0.2"/>
    <row r="1514" ht="14.25" x14ac:dyDescent="0.2"/>
    <row r="1515" ht="14.25" x14ac:dyDescent="0.2"/>
    <row r="1516" ht="14.25" x14ac:dyDescent="0.2"/>
    <row r="1517" ht="14.25" x14ac:dyDescent="0.2"/>
    <row r="1518" ht="14.25" x14ac:dyDescent="0.2"/>
    <row r="1519" ht="14.25" x14ac:dyDescent="0.2"/>
    <row r="1520" ht="14.25" x14ac:dyDescent="0.2"/>
    <row r="1521" ht="14.25" x14ac:dyDescent="0.2"/>
    <row r="1522" ht="14.25" x14ac:dyDescent="0.2"/>
    <row r="1523" ht="14.25" x14ac:dyDescent="0.2"/>
    <row r="1524" ht="14.25" x14ac:dyDescent="0.2"/>
    <row r="1525" ht="14.25" x14ac:dyDescent="0.2"/>
    <row r="1526" ht="14.25" x14ac:dyDescent="0.2"/>
    <row r="1527" ht="14.25" x14ac:dyDescent="0.2"/>
    <row r="1528" ht="14.25" x14ac:dyDescent="0.2"/>
    <row r="1529" ht="14.25" x14ac:dyDescent="0.2"/>
    <row r="1530" ht="14.25" x14ac:dyDescent="0.2"/>
    <row r="1531" ht="14.25" x14ac:dyDescent="0.2"/>
    <row r="1532" ht="14.25" x14ac:dyDescent="0.2"/>
    <row r="1533" ht="14.25" x14ac:dyDescent="0.2"/>
    <row r="1534" ht="14.25" x14ac:dyDescent="0.2"/>
    <row r="1535" ht="14.25" x14ac:dyDescent="0.2"/>
    <row r="1536" ht="14.25" x14ac:dyDescent="0.2"/>
    <row r="1537" ht="14.25" x14ac:dyDescent="0.2"/>
    <row r="1538" ht="14.25" x14ac:dyDescent="0.2"/>
    <row r="1539" ht="14.25" x14ac:dyDescent="0.2"/>
    <row r="1540" ht="14.25" x14ac:dyDescent="0.2"/>
    <row r="1541" ht="14.25" x14ac:dyDescent="0.2"/>
    <row r="1542" ht="14.25" x14ac:dyDescent="0.2"/>
    <row r="1543" ht="14.25" x14ac:dyDescent="0.2"/>
    <row r="1544" ht="14.25" x14ac:dyDescent="0.2"/>
    <row r="1545" ht="14.25" x14ac:dyDescent="0.2"/>
    <row r="1546" ht="14.25" x14ac:dyDescent="0.2"/>
    <row r="1547" ht="14.25" x14ac:dyDescent="0.2"/>
    <row r="1548" ht="14.25" x14ac:dyDescent="0.2"/>
    <row r="1549" ht="14.25" x14ac:dyDescent="0.2"/>
    <row r="1550" ht="14.25" x14ac:dyDescent="0.2"/>
    <row r="1551" ht="14.25" x14ac:dyDescent="0.2"/>
  </sheetData>
  <mergeCells count="83">
    <mergeCell ref="A694:F694"/>
    <mergeCell ref="A695:F695"/>
    <mergeCell ref="A696:F696"/>
    <mergeCell ref="A697:F697"/>
    <mergeCell ref="A689:F689"/>
    <mergeCell ref="A690:F690"/>
    <mergeCell ref="A691:F691"/>
    <mergeCell ref="A692:F692"/>
    <mergeCell ref="A693:F693"/>
    <mergeCell ref="A679:F679"/>
    <mergeCell ref="A680:F680"/>
    <mergeCell ref="A681:F681"/>
    <mergeCell ref="A682:F682"/>
    <mergeCell ref="A683:F683"/>
    <mergeCell ref="A684:F684"/>
    <mergeCell ref="A685:F685"/>
    <mergeCell ref="A686:F686"/>
    <mergeCell ref="A687:F687"/>
    <mergeCell ref="A688:F688"/>
    <mergeCell ref="A669:F669"/>
    <mergeCell ref="A670:F670"/>
    <mergeCell ref="A671:F671"/>
    <mergeCell ref="A672:F672"/>
    <mergeCell ref="A673:F673"/>
    <mergeCell ref="A674:F674"/>
    <mergeCell ref="A675:F675"/>
    <mergeCell ref="A676:F676"/>
    <mergeCell ref="A677:F677"/>
    <mergeCell ref="A678:F678"/>
    <mergeCell ref="A659:F659"/>
    <mergeCell ref="A660:F660"/>
    <mergeCell ref="A661:F661"/>
    <mergeCell ref="A662:F662"/>
    <mergeCell ref="A663:F663"/>
    <mergeCell ref="A664:F664"/>
    <mergeCell ref="A665:F665"/>
    <mergeCell ref="A666:F666"/>
    <mergeCell ref="A667:F667"/>
    <mergeCell ref="A668:F668"/>
    <mergeCell ref="A1:J1"/>
    <mergeCell ref="A2:J2"/>
    <mergeCell ref="A3:J3"/>
    <mergeCell ref="B4:J4"/>
    <mergeCell ref="A5:J5"/>
    <mergeCell ref="A83:I83"/>
    <mergeCell ref="A134:I134"/>
    <mergeCell ref="A656:F656"/>
    <mergeCell ref="A657:F657"/>
    <mergeCell ref="A658:F658"/>
    <mergeCell ref="A730:F730"/>
    <mergeCell ref="A731:F731"/>
    <mergeCell ref="A719:F719"/>
    <mergeCell ref="A720:F720"/>
    <mergeCell ref="A721:F721"/>
    <mergeCell ref="A722:F722"/>
    <mergeCell ref="A723:F723"/>
    <mergeCell ref="A724:F724"/>
    <mergeCell ref="A725:F725"/>
    <mergeCell ref="A713:F713"/>
    <mergeCell ref="A714:F714"/>
    <mergeCell ref="A715:F715"/>
    <mergeCell ref="A716:F716"/>
    <mergeCell ref="A717:F717"/>
    <mergeCell ref="A718:F718"/>
    <mergeCell ref="A726:F726"/>
    <mergeCell ref="A727:F727"/>
    <mergeCell ref="A728:F728"/>
    <mergeCell ref="A729:F729"/>
    <mergeCell ref="A703:F703"/>
    <mergeCell ref="A704:F704"/>
    <mergeCell ref="A705:F705"/>
    <mergeCell ref="A706:F706"/>
    <mergeCell ref="A707:F707"/>
    <mergeCell ref="A708:F708"/>
    <mergeCell ref="A709:F709"/>
    <mergeCell ref="A710:F710"/>
    <mergeCell ref="A711:F711"/>
    <mergeCell ref="A712:F712"/>
    <mergeCell ref="A698:F698"/>
    <mergeCell ref="A699:F699"/>
    <mergeCell ref="A700:F700"/>
    <mergeCell ref="A701:F701"/>
    <mergeCell ref="A702:F702"/>
  </mergeCells>
  <dataValidations count="4">
    <dataValidation type="list" allowBlank="1" sqref="B136:B643">
      <formula1>"FGS-1,FGS-2,FGS-3,FGA-1,FGA-2,FGA-3"</formula1>
    </dataValidation>
    <dataValidation type="list" allowBlank="1" sqref="D136:D643 D85:D125 D7:D68">
      <formula1>"AGP,CLH,CLT,COM,CTD,CTI,DES,DISP,ELE,ESG,EST,EXM,EXQ,EXR,FRQ,REV,VAGO"</formula1>
    </dataValidation>
    <dataValidation type="list" allowBlank="1" sqref="B85:B125">
      <formula1>"FDA,FDA-1,FDA-2,FDA-3,FDA-4"</formula1>
    </dataValidation>
    <dataValidation type="list" allowBlank="1" sqref="B7:B68">
      <formula1>"DAS,DAS-1,DAS-2,DAS-3,DAS-4,DAS-5,CAA-1,CAA-2,CAA-3,CAA-4,CAA-5"</formula1>
    </dataValidation>
  </dataValidations>
  <pageMargins left="0.74791666666666701" right="0.74791666666666701" top="0.98402777777777795" bottom="0.98402777777777795" header="0" footer="0"/>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2022-JAN</vt:lpstr>
      <vt:lpstr>2022-FEV</vt:lpstr>
      <vt:lpstr>2022-MAR</vt:lpstr>
      <vt:lpstr>2022-ABR</vt:lpstr>
      <vt:lpstr>2022-MAI</vt:lpstr>
      <vt:lpstr>JUN-2022</vt:lpstr>
      <vt:lpstr>JUL-2022</vt:lpstr>
      <vt:lpstr>AGO-2022</vt:lpstr>
      <vt:lpstr>SET-2022</vt:lpstr>
      <vt:lpstr>OUT-2022</vt:lpstr>
      <vt:lpstr>NOV-2022</vt:lpstr>
      <vt:lpstr>2022-DEZ</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GGPLAN/ JOCILENE.GOMEMES</cp:lastModifiedBy>
  <dcterms:created xsi:type="dcterms:W3CDTF">2021-10-11T17:21:41Z</dcterms:created>
  <dcterms:modified xsi:type="dcterms:W3CDTF">2023-02-16T18:10:02Z</dcterms:modified>
</cp:coreProperties>
</file>