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dra.moraes\Downloads\1_LAI_2025\"/>
    </mc:Choice>
  </mc:AlternateContent>
  <bookViews>
    <workbookView xWindow="0" yWindow="0" windowWidth="23040" windowHeight="9264" tabRatio="500" firstSheet="5" activeTab="5"/>
  </bookViews>
  <sheets>
    <sheet name="Jan até Jul 2023" sheetId="1" state="hidden" r:id="rId1"/>
    <sheet name="Agosto 2023" sheetId="2" state="hidden" r:id="rId2"/>
    <sheet name="Setembro 2023" sheetId="3" state="hidden" r:id="rId3"/>
    <sheet name="Outubro 2023" sheetId="4" state="hidden" r:id="rId4"/>
    <sheet name="Novembro 2023" sheetId="5" state="hidden" r:id="rId5"/>
    <sheet name="DEZ24" sheetId="19" r:id="rId6"/>
    <sheet name="NOV24" sheetId="18" r:id="rId7"/>
    <sheet name="OUT24" sheetId="17" r:id="rId8"/>
    <sheet name="SET24" sheetId="16" r:id="rId9"/>
    <sheet name="AGO24" sheetId="14" r:id="rId10"/>
    <sheet name="JUL24" sheetId="15" r:id="rId11"/>
    <sheet name="JUN24" sheetId="12" r:id="rId12"/>
    <sheet name="MAI24" sheetId="11" r:id="rId13"/>
    <sheet name="ABR24" sheetId="10" r:id="rId14"/>
    <sheet name="MAR24" sheetId="9" r:id="rId15"/>
    <sheet name="FEV24" sheetId="8" r:id="rId16"/>
    <sheet name="JAN24" sheetId="7" r:id="rId17"/>
    <sheet name="DEZ23" sheetId="6" r:id="rId18"/>
  </sheets>
  <definedNames>
    <definedName name="_xlnm._FilterDatabase" localSheetId="13" hidden="1">'ABR24'!$A$5:$AL$212</definedName>
    <definedName name="_xlnm._FilterDatabase" localSheetId="9" hidden="1">'AGO24'!$A$5:$AL$228</definedName>
    <definedName name="_xlnm._FilterDatabase" localSheetId="17" hidden="1">'DEZ23'!$A$5:$AL$182</definedName>
    <definedName name="_xlnm._FilterDatabase" localSheetId="5" hidden="1">'DEZ24'!$A$5:$AL$232</definedName>
    <definedName name="_xlnm._FilterDatabase" localSheetId="15" hidden="1">'FEV24'!$A$5:$AL$211</definedName>
    <definedName name="_xlnm._FilterDatabase" localSheetId="0" hidden="1">'Jan até Jul 2023'!$A$5:$R$174</definedName>
    <definedName name="_xlnm._FilterDatabase" localSheetId="16" hidden="1">'JAN24'!$A$5:$AL$211</definedName>
    <definedName name="_xlnm._FilterDatabase" localSheetId="10" hidden="1">'JUL24'!$A$5:$AL$224</definedName>
    <definedName name="_xlnm._FilterDatabase" localSheetId="11" hidden="1">'JUN24'!$A$5:$AL$219</definedName>
    <definedName name="_xlnm._FilterDatabase" localSheetId="12" hidden="1">'MAI24'!$A$5:$AL$217</definedName>
    <definedName name="_xlnm._FilterDatabase" localSheetId="14" hidden="1">'MAR24'!$A$5:$AL$212</definedName>
    <definedName name="_xlnm._FilterDatabase" localSheetId="6" hidden="1">'NOV24'!$A$5:$AL$232</definedName>
    <definedName name="_xlnm._FilterDatabase" localSheetId="7" hidden="1">'OUT24'!$A$5:$AL$231</definedName>
    <definedName name="_xlnm._FilterDatabase" localSheetId="8" hidden="1">'SET24'!$A$5:$AL$228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211" i="19" l="1"/>
  <c r="P211" i="19" s="1"/>
  <c r="O210" i="19"/>
  <c r="P210" i="19" s="1"/>
  <c r="O209" i="19"/>
  <c r="P209" i="19" s="1"/>
  <c r="O208" i="19"/>
  <c r="P208" i="19" s="1"/>
  <c r="O207" i="19"/>
  <c r="L207" i="19"/>
  <c r="O205" i="19"/>
  <c r="P204" i="19"/>
  <c r="P203" i="19"/>
  <c r="P202" i="19"/>
  <c r="P201" i="19"/>
  <c r="P200" i="19"/>
  <c r="P199" i="19"/>
  <c r="P198" i="19"/>
  <c r="P197" i="19"/>
  <c r="P196" i="19"/>
  <c r="P195" i="19"/>
  <c r="O194" i="19"/>
  <c r="O193" i="19"/>
  <c r="P190" i="19"/>
  <c r="P189" i="19"/>
  <c r="P188" i="19"/>
  <c r="P187" i="19"/>
  <c r="P186" i="19"/>
  <c r="P185" i="19"/>
  <c r="P180" i="19"/>
  <c r="Q179" i="19"/>
  <c r="Q180" i="19" s="1"/>
  <c r="P179" i="19"/>
  <c r="P178" i="19"/>
  <c r="P177" i="19"/>
  <c r="P176" i="19"/>
  <c r="P175" i="19"/>
  <c r="L170" i="19"/>
  <c r="O159" i="19"/>
  <c r="P159" i="19" s="1"/>
  <c r="P158" i="19"/>
  <c r="O158" i="19"/>
  <c r="O157" i="19"/>
  <c r="P157" i="19" s="1"/>
  <c r="O156" i="19"/>
  <c r="P156" i="19" s="1"/>
  <c r="O155" i="19"/>
  <c r="P155" i="19" s="1"/>
  <c r="P154" i="19"/>
  <c r="O154" i="19"/>
  <c r="O153" i="19"/>
  <c r="P153" i="19" s="1"/>
  <c r="O151" i="19"/>
  <c r="O150" i="19"/>
  <c r="O145" i="19"/>
  <c r="O144" i="19"/>
  <c r="O143" i="19"/>
  <c r="P139" i="19"/>
  <c r="O136" i="19"/>
  <c r="O135" i="19"/>
  <c r="P134" i="19"/>
  <c r="O131" i="19"/>
  <c r="Q130" i="19"/>
  <c r="O130" i="19"/>
  <c r="O129" i="19"/>
  <c r="O128" i="19"/>
  <c r="O121" i="19"/>
  <c r="O120" i="19"/>
  <c r="O119" i="19"/>
  <c r="P97" i="19"/>
  <c r="O33" i="19"/>
  <c r="P33" i="19" s="1"/>
  <c r="O31" i="19"/>
  <c r="P31" i="19" s="1"/>
  <c r="Q30" i="19"/>
  <c r="P30" i="19"/>
  <c r="P29" i="19"/>
  <c r="Q28" i="19"/>
  <c r="P28" i="19"/>
  <c r="P27" i="19"/>
  <c r="P26" i="19"/>
  <c r="O24" i="19"/>
  <c r="O25" i="19" s="1"/>
  <c r="P25" i="19" s="1"/>
  <c r="Q23" i="19"/>
  <c r="Q21" i="19"/>
  <c r="P18" i="19"/>
  <c r="P17" i="19"/>
  <c r="P16" i="19"/>
  <c r="O32" i="19" l="1"/>
  <c r="P32" i="19" s="1"/>
  <c r="P24" i="19"/>
  <c r="O211" i="18"/>
  <c r="P211" i="18" s="1"/>
  <c r="O210" i="18" l="1"/>
  <c r="P210" i="18" s="1"/>
  <c r="O209" i="18"/>
  <c r="P209" i="18" s="1"/>
  <c r="O208" i="18"/>
  <c r="P208" i="18" s="1"/>
  <c r="O207" i="18"/>
  <c r="L207" i="18"/>
  <c r="O205" i="18"/>
  <c r="P204" i="18"/>
  <c r="P203" i="18"/>
  <c r="P202" i="18"/>
  <c r="P201" i="18"/>
  <c r="P200" i="18"/>
  <c r="P199" i="18"/>
  <c r="P198" i="18"/>
  <c r="P197" i="18"/>
  <c r="P196" i="18"/>
  <c r="P195" i="18"/>
  <c r="O194" i="18"/>
  <c r="O193" i="18"/>
  <c r="P190" i="18"/>
  <c r="P189" i="18"/>
  <c r="P188" i="18"/>
  <c r="P187" i="18"/>
  <c r="P186" i="18"/>
  <c r="P185" i="18"/>
  <c r="P180" i="18"/>
  <c r="Q179" i="18"/>
  <c r="Q180" i="18" s="1"/>
  <c r="P179" i="18"/>
  <c r="P178" i="18"/>
  <c r="P177" i="18"/>
  <c r="P176" i="18"/>
  <c r="P175" i="18"/>
  <c r="L170" i="18"/>
  <c r="O159" i="18"/>
  <c r="P159" i="18" s="1"/>
  <c r="P158" i="18"/>
  <c r="O158" i="18"/>
  <c r="O157" i="18"/>
  <c r="P157" i="18" s="1"/>
  <c r="O156" i="18"/>
  <c r="P156" i="18" s="1"/>
  <c r="O155" i="18"/>
  <c r="P155" i="18" s="1"/>
  <c r="P154" i="18"/>
  <c r="O154" i="18"/>
  <c r="O153" i="18"/>
  <c r="P153" i="18" s="1"/>
  <c r="O151" i="18"/>
  <c r="O150" i="18"/>
  <c r="O145" i="18"/>
  <c r="O144" i="18"/>
  <c r="O143" i="18"/>
  <c r="P139" i="18"/>
  <c r="O136" i="18"/>
  <c r="O135" i="18"/>
  <c r="P134" i="18"/>
  <c r="O131" i="18"/>
  <c r="Q130" i="18"/>
  <c r="O130" i="18"/>
  <c r="O129" i="18"/>
  <c r="O128" i="18"/>
  <c r="O121" i="18"/>
  <c r="O120" i="18"/>
  <c r="O119" i="18"/>
  <c r="P97" i="18"/>
  <c r="O33" i="18"/>
  <c r="P33" i="18" s="1"/>
  <c r="O31" i="18"/>
  <c r="O32" i="18" s="1"/>
  <c r="P32" i="18" s="1"/>
  <c r="Q30" i="18"/>
  <c r="P30" i="18"/>
  <c r="P29" i="18"/>
  <c r="Q28" i="18"/>
  <c r="P28" i="18"/>
  <c r="P27" i="18"/>
  <c r="P26" i="18"/>
  <c r="O24" i="18"/>
  <c r="O25" i="18" s="1"/>
  <c r="P25" i="18" s="1"/>
  <c r="Q23" i="18"/>
  <c r="Q21" i="18"/>
  <c r="P18" i="18"/>
  <c r="P17" i="18"/>
  <c r="P16" i="18"/>
  <c r="P24" i="18" l="1"/>
  <c r="P31" i="18"/>
  <c r="P210" i="17"/>
  <c r="O210" i="17"/>
  <c r="P209" i="17"/>
  <c r="O209" i="17"/>
  <c r="P208" i="17"/>
  <c r="O208" i="17"/>
  <c r="O207" i="17" l="1"/>
  <c r="L207" i="17"/>
  <c r="O205" i="17"/>
  <c r="P204" i="17"/>
  <c r="P203" i="17"/>
  <c r="P202" i="17"/>
  <c r="P201" i="17"/>
  <c r="P200" i="17"/>
  <c r="P199" i="17"/>
  <c r="P198" i="17"/>
  <c r="P197" i="17"/>
  <c r="P196" i="17"/>
  <c r="P195" i="17"/>
  <c r="O194" i="17"/>
  <c r="O193" i="17"/>
  <c r="P190" i="17"/>
  <c r="P189" i="17"/>
  <c r="P188" i="17"/>
  <c r="P187" i="17"/>
  <c r="P186" i="17"/>
  <c r="P185" i="17"/>
  <c r="P180" i="17"/>
  <c r="Q179" i="17"/>
  <c r="Q180" i="17" s="1"/>
  <c r="P179" i="17"/>
  <c r="P178" i="17"/>
  <c r="P177" i="17"/>
  <c r="P176" i="17"/>
  <c r="P175" i="17"/>
  <c r="Q170" i="17"/>
  <c r="L170" i="17"/>
  <c r="O159" i="17"/>
  <c r="P159" i="17" s="1"/>
  <c r="O158" i="17"/>
  <c r="P158" i="17" s="1"/>
  <c r="O157" i="17"/>
  <c r="P157" i="17" s="1"/>
  <c r="O156" i="17"/>
  <c r="P156" i="17" s="1"/>
  <c r="O155" i="17"/>
  <c r="P155" i="17" s="1"/>
  <c r="O154" i="17"/>
  <c r="P154" i="17" s="1"/>
  <c r="O153" i="17"/>
  <c r="P153" i="17" s="1"/>
  <c r="O151" i="17"/>
  <c r="O150" i="17"/>
  <c r="O145" i="17"/>
  <c r="O144" i="17"/>
  <c r="O143" i="17"/>
  <c r="P139" i="17"/>
  <c r="O136" i="17"/>
  <c r="O135" i="17"/>
  <c r="P134" i="17"/>
  <c r="O131" i="17"/>
  <c r="Q130" i="17"/>
  <c r="O130" i="17"/>
  <c r="O129" i="17"/>
  <c r="O128" i="17"/>
  <c r="O121" i="17"/>
  <c r="O120" i="17"/>
  <c r="O119" i="17"/>
  <c r="P97" i="17"/>
  <c r="O33" i="17"/>
  <c r="P33" i="17" s="1"/>
  <c r="O31" i="17"/>
  <c r="O32" i="17" s="1"/>
  <c r="P32" i="17" s="1"/>
  <c r="Q30" i="17"/>
  <c r="P30" i="17"/>
  <c r="P29" i="17"/>
  <c r="Q28" i="17"/>
  <c r="P28" i="17"/>
  <c r="P27" i="17"/>
  <c r="P26" i="17"/>
  <c r="O24" i="17"/>
  <c r="O25" i="17" s="1"/>
  <c r="P25" i="17" s="1"/>
  <c r="Q23" i="17"/>
  <c r="Q21" i="17"/>
  <c r="P18" i="17"/>
  <c r="P17" i="17"/>
  <c r="P16" i="17"/>
  <c r="P24" i="17" l="1"/>
  <c r="P31" i="17"/>
  <c r="O207" i="16"/>
  <c r="L207" i="16"/>
  <c r="O205" i="16"/>
  <c r="P204" i="16"/>
  <c r="P203" i="16"/>
  <c r="P202" i="16"/>
  <c r="P201" i="16"/>
  <c r="P200" i="16"/>
  <c r="P199" i="16"/>
  <c r="P198" i="16"/>
  <c r="P197" i="16"/>
  <c r="P196" i="16"/>
  <c r="P195" i="16"/>
  <c r="O194" i="16"/>
  <c r="O193" i="16"/>
  <c r="P190" i="16"/>
  <c r="P189" i="16"/>
  <c r="P188" i="16"/>
  <c r="P187" i="16"/>
  <c r="P186" i="16"/>
  <c r="P185" i="16"/>
  <c r="P180" i="16"/>
  <c r="Q179" i="16"/>
  <c r="Q180" i="16" s="1"/>
  <c r="P179" i="16"/>
  <c r="P178" i="16"/>
  <c r="P177" i="16"/>
  <c r="P176" i="16"/>
  <c r="P175" i="16"/>
  <c r="Q170" i="16"/>
  <c r="L170" i="16"/>
  <c r="P159" i="16"/>
  <c r="O159" i="16"/>
  <c r="O158" i="16"/>
  <c r="P158" i="16" s="1"/>
  <c r="O157" i="16"/>
  <c r="P157" i="16" s="1"/>
  <c r="O156" i="16"/>
  <c r="P156" i="16" s="1"/>
  <c r="P155" i="16"/>
  <c r="O155" i="16"/>
  <c r="O154" i="16"/>
  <c r="P154" i="16" s="1"/>
  <c r="O153" i="16"/>
  <c r="P153" i="16" s="1"/>
  <c r="O151" i="16"/>
  <c r="O150" i="16"/>
  <c r="O145" i="16"/>
  <c r="O144" i="16"/>
  <c r="O143" i="16"/>
  <c r="P139" i="16"/>
  <c r="O136" i="16"/>
  <c r="O135" i="16"/>
  <c r="P134" i="16"/>
  <c r="O131" i="16"/>
  <c r="Q130" i="16"/>
  <c r="O130" i="16"/>
  <c r="O129" i="16"/>
  <c r="O128" i="16"/>
  <c r="O121" i="16"/>
  <c r="O120" i="16"/>
  <c r="O119" i="16"/>
  <c r="P97" i="16"/>
  <c r="O31" i="16"/>
  <c r="O33" i="16" s="1"/>
  <c r="P33" i="16" s="1"/>
  <c r="Q30" i="16"/>
  <c r="P30" i="16"/>
  <c r="P29" i="16"/>
  <c r="Q28" i="16"/>
  <c r="P28" i="16"/>
  <c r="P27" i="16"/>
  <c r="P26" i="16"/>
  <c r="O24" i="16"/>
  <c r="P24" i="16" s="1"/>
  <c r="Q23" i="16"/>
  <c r="Q21" i="16"/>
  <c r="P18" i="16"/>
  <c r="P17" i="16"/>
  <c r="P16" i="16"/>
  <c r="O25" i="16" l="1"/>
  <c r="P25" i="16" s="1"/>
  <c r="O32" i="16"/>
  <c r="P32" i="16" s="1"/>
  <c r="P31" i="16"/>
  <c r="Q170" i="14"/>
  <c r="O202" i="15" l="1"/>
  <c r="P201" i="15"/>
  <c r="P200" i="15"/>
  <c r="P199" i="15"/>
  <c r="P198" i="15"/>
  <c r="P197" i="15"/>
  <c r="P196" i="15"/>
  <c r="P195" i="15"/>
  <c r="P194" i="15"/>
  <c r="P193" i="15"/>
  <c r="O192" i="15"/>
  <c r="O191" i="15"/>
  <c r="P188" i="15"/>
  <c r="P187" i="15"/>
  <c r="P186" i="15"/>
  <c r="P185" i="15"/>
  <c r="P184" i="15"/>
  <c r="P183" i="15"/>
  <c r="P178" i="15"/>
  <c r="Q177" i="15"/>
  <c r="Q178" i="15" s="1"/>
  <c r="P177" i="15"/>
  <c r="P176" i="15"/>
  <c r="P175" i="15"/>
  <c r="P174" i="15"/>
  <c r="P173" i="15"/>
  <c r="L168" i="15"/>
  <c r="O157" i="15"/>
  <c r="P157" i="15" s="1"/>
  <c r="O156" i="15"/>
  <c r="P156" i="15" s="1"/>
  <c r="O155" i="15"/>
  <c r="P155" i="15" s="1"/>
  <c r="O154" i="15"/>
  <c r="P154" i="15" s="1"/>
  <c r="O153" i="15"/>
  <c r="P153" i="15" s="1"/>
  <c r="O152" i="15"/>
  <c r="P152" i="15" s="1"/>
  <c r="O151" i="15"/>
  <c r="P151" i="15" s="1"/>
  <c r="O149" i="15"/>
  <c r="O148" i="15"/>
  <c r="O143" i="15"/>
  <c r="O142" i="15"/>
  <c r="O141" i="15"/>
  <c r="P137" i="15"/>
  <c r="O134" i="15"/>
  <c r="O133" i="15"/>
  <c r="P132" i="15"/>
  <c r="Q129" i="15"/>
  <c r="O129" i="15"/>
  <c r="O128" i="15"/>
  <c r="O127" i="15"/>
  <c r="O120" i="15"/>
  <c r="O119" i="15"/>
  <c r="P97" i="15"/>
  <c r="O31" i="15"/>
  <c r="O32" i="15" s="1"/>
  <c r="P32" i="15" s="1"/>
  <c r="P30" i="15"/>
  <c r="Q29" i="15"/>
  <c r="Q30" i="15" s="1"/>
  <c r="P29" i="15"/>
  <c r="Q28" i="15"/>
  <c r="P28" i="15"/>
  <c r="P27" i="15"/>
  <c r="P26" i="15"/>
  <c r="O24" i="15"/>
  <c r="O25" i="15" s="1"/>
  <c r="P25" i="15" s="1"/>
  <c r="Q23" i="15"/>
  <c r="Q21" i="15"/>
  <c r="P18" i="15"/>
  <c r="P17" i="15"/>
  <c r="P16" i="15"/>
  <c r="O33" i="15" l="1"/>
  <c r="P33" i="15" s="1"/>
  <c r="P31" i="15"/>
  <c r="P24" i="15"/>
  <c r="O207" i="14"/>
  <c r="L207" i="14"/>
  <c r="O121" i="14"/>
  <c r="O131" i="14"/>
  <c r="P199" i="14"/>
  <c r="O205" i="14"/>
  <c r="P204" i="14"/>
  <c r="P203" i="14"/>
  <c r="P202" i="14"/>
  <c r="P201" i="14"/>
  <c r="P200" i="14"/>
  <c r="P198" i="14"/>
  <c r="P197" i="14"/>
  <c r="P196" i="14"/>
  <c r="P195" i="14"/>
  <c r="O194" i="14"/>
  <c r="O193" i="14"/>
  <c r="P190" i="14"/>
  <c r="P189" i="14"/>
  <c r="P188" i="14"/>
  <c r="P187" i="14"/>
  <c r="P186" i="14"/>
  <c r="P185" i="14"/>
  <c r="P180" i="14"/>
  <c r="Q179" i="14"/>
  <c r="Q180" i="14" s="1"/>
  <c r="P179" i="14"/>
  <c r="P178" i="14"/>
  <c r="P177" i="14"/>
  <c r="P176" i="14"/>
  <c r="P175" i="14"/>
  <c r="L170" i="14"/>
  <c r="O159" i="14"/>
  <c r="P159" i="14" s="1"/>
  <c r="O158" i="14"/>
  <c r="P158" i="14" s="1"/>
  <c r="P157" i="14"/>
  <c r="O157" i="14"/>
  <c r="O156" i="14"/>
  <c r="P156" i="14" s="1"/>
  <c r="O155" i="14"/>
  <c r="P155" i="14" s="1"/>
  <c r="O154" i="14"/>
  <c r="P154" i="14" s="1"/>
  <c r="P153" i="14"/>
  <c r="O153" i="14"/>
  <c r="O151" i="14"/>
  <c r="O150" i="14"/>
  <c r="O145" i="14"/>
  <c r="O144" i="14"/>
  <c r="O143" i="14"/>
  <c r="P139" i="14"/>
  <c r="O136" i="14"/>
  <c r="O135" i="14"/>
  <c r="P134" i="14"/>
  <c r="Q130" i="14"/>
  <c r="O130" i="14"/>
  <c r="O129" i="14"/>
  <c r="O128" i="14"/>
  <c r="O120" i="14"/>
  <c r="O119" i="14"/>
  <c r="P97" i="14"/>
  <c r="O31" i="14"/>
  <c r="O32" i="14" s="1"/>
  <c r="P32" i="14" s="1"/>
  <c r="P30" i="14"/>
  <c r="P29" i="14"/>
  <c r="Q28" i="14"/>
  <c r="P28" i="14"/>
  <c r="P27" i="14"/>
  <c r="P26" i="14"/>
  <c r="O24" i="14"/>
  <c r="O25" i="14" s="1"/>
  <c r="P25" i="14" s="1"/>
  <c r="Q23" i="14"/>
  <c r="Q30" i="14" s="1"/>
  <c r="Q21" i="14"/>
  <c r="P18" i="14"/>
  <c r="P17" i="14"/>
  <c r="P16" i="14"/>
  <c r="O33" i="14" l="1"/>
  <c r="P33" i="14" s="1"/>
  <c r="P31" i="14"/>
  <c r="P24" i="14"/>
  <c r="O197" i="12"/>
  <c r="Q172" i="12" l="1"/>
  <c r="Q173" i="12" s="1"/>
  <c r="Q126" i="12"/>
  <c r="Q23" i="12"/>
  <c r="Q28" i="12" s="1"/>
  <c r="Q29" i="12" s="1"/>
  <c r="P196" i="12" l="1"/>
  <c r="P195" i="12"/>
  <c r="P194" i="12"/>
  <c r="P193" i="12"/>
  <c r="P192" i="12"/>
  <c r="P191" i="12"/>
  <c r="P190" i="12"/>
  <c r="P189" i="12"/>
  <c r="P188" i="12"/>
  <c r="O187" i="12"/>
  <c r="O186" i="12"/>
  <c r="P183" i="12"/>
  <c r="P182" i="12"/>
  <c r="P181" i="12"/>
  <c r="P180" i="12"/>
  <c r="P179" i="12"/>
  <c r="P178" i="12"/>
  <c r="P173" i="12"/>
  <c r="P172" i="12"/>
  <c r="P171" i="12"/>
  <c r="P170" i="12"/>
  <c r="P169" i="12"/>
  <c r="P168" i="12"/>
  <c r="L163" i="12"/>
  <c r="O152" i="12"/>
  <c r="P152" i="12" s="1"/>
  <c r="O151" i="12"/>
  <c r="P151" i="12" s="1"/>
  <c r="O150" i="12"/>
  <c r="P150" i="12" s="1"/>
  <c r="O149" i="12"/>
  <c r="P149" i="12" s="1"/>
  <c r="O148" i="12"/>
  <c r="P148" i="12" s="1"/>
  <c r="O147" i="12"/>
  <c r="P147" i="12" s="1"/>
  <c r="O145" i="12"/>
  <c r="O144" i="12"/>
  <c r="O139" i="12"/>
  <c r="O138" i="12"/>
  <c r="P134" i="12"/>
  <c r="O131" i="12"/>
  <c r="O130" i="12"/>
  <c r="P129" i="12"/>
  <c r="O126" i="12"/>
  <c r="O125" i="12"/>
  <c r="O124" i="12"/>
  <c r="O117" i="12"/>
  <c r="O116" i="12"/>
  <c r="P94" i="12"/>
  <c r="O30" i="12"/>
  <c r="P30" i="12" s="1"/>
  <c r="P29" i="12"/>
  <c r="P28" i="12"/>
  <c r="Q27" i="12"/>
  <c r="P27" i="12"/>
  <c r="P26" i="12"/>
  <c r="P25" i="12"/>
  <c r="O24" i="12"/>
  <c r="P24" i="12" s="1"/>
  <c r="Q21" i="12"/>
  <c r="P18" i="12"/>
  <c r="P17" i="12"/>
  <c r="P16" i="12"/>
  <c r="L163" i="11" l="1"/>
  <c r="L163" i="10"/>
  <c r="L163" i="9"/>
  <c r="L162" i="8"/>
  <c r="L143" i="6"/>
  <c r="L162" i="7"/>
  <c r="P18" i="11" l="1"/>
  <c r="P18" i="10"/>
  <c r="P18" i="9"/>
  <c r="P18" i="8"/>
  <c r="P18" i="7"/>
  <c r="P172" i="11" l="1"/>
  <c r="P173" i="11"/>
  <c r="P195" i="11"/>
  <c r="P196" i="11"/>
  <c r="P194" i="11"/>
  <c r="P193" i="11"/>
  <c r="P192" i="11"/>
  <c r="P191" i="11"/>
  <c r="P190" i="11"/>
  <c r="P189" i="11"/>
  <c r="P188" i="11"/>
  <c r="O187" i="11"/>
  <c r="O186" i="11"/>
  <c r="P183" i="11"/>
  <c r="P182" i="11"/>
  <c r="P181" i="11"/>
  <c r="P180" i="11"/>
  <c r="P179" i="11"/>
  <c r="P178" i="11"/>
  <c r="P171" i="11"/>
  <c r="P170" i="11"/>
  <c r="P169" i="11"/>
  <c r="P168" i="11"/>
  <c r="O152" i="11"/>
  <c r="P152" i="11" s="1"/>
  <c r="O151" i="11"/>
  <c r="P151" i="11" s="1"/>
  <c r="O150" i="11"/>
  <c r="P150" i="11" s="1"/>
  <c r="O149" i="11"/>
  <c r="P149" i="11" s="1"/>
  <c r="O148" i="11"/>
  <c r="P148" i="11" s="1"/>
  <c r="O147" i="11"/>
  <c r="P147" i="11" s="1"/>
  <c r="O145" i="11"/>
  <c r="O144" i="11"/>
  <c r="O139" i="11"/>
  <c r="O138" i="11"/>
  <c r="P134" i="11"/>
  <c r="O131" i="11"/>
  <c r="O130" i="11"/>
  <c r="P129" i="11"/>
  <c r="O126" i="11"/>
  <c r="O125" i="11"/>
  <c r="O124" i="11"/>
  <c r="O117" i="11"/>
  <c r="O116" i="11"/>
  <c r="P94" i="11"/>
  <c r="O30" i="11"/>
  <c r="P30" i="11" s="1"/>
  <c r="P29" i="11"/>
  <c r="P28" i="11"/>
  <c r="Q27" i="11"/>
  <c r="P27" i="11"/>
  <c r="P26" i="11"/>
  <c r="P25" i="11"/>
  <c r="O24" i="11"/>
  <c r="P24" i="11" s="1"/>
  <c r="Q21" i="11"/>
  <c r="P17" i="11"/>
  <c r="P16" i="11"/>
  <c r="P191" i="10"/>
  <c r="P190" i="10"/>
  <c r="P189" i="10"/>
  <c r="P188" i="10"/>
  <c r="P187" i="10"/>
  <c r="P186" i="10"/>
  <c r="O185" i="10"/>
  <c r="O184" i="10"/>
  <c r="P181" i="10"/>
  <c r="P180" i="10"/>
  <c r="P179" i="10"/>
  <c r="P178" i="10"/>
  <c r="P177" i="10"/>
  <c r="P176" i="10"/>
  <c r="P171" i="10"/>
  <c r="P170" i="10"/>
  <c r="P169" i="10"/>
  <c r="P168" i="10"/>
  <c r="O152" i="10"/>
  <c r="P152" i="10" s="1"/>
  <c r="O151" i="10"/>
  <c r="P151" i="10" s="1"/>
  <c r="O150" i="10"/>
  <c r="P150" i="10" s="1"/>
  <c r="O149" i="10"/>
  <c r="P149" i="10" s="1"/>
  <c r="O148" i="10"/>
  <c r="P148" i="10" s="1"/>
  <c r="O147" i="10"/>
  <c r="P147" i="10" s="1"/>
  <c r="O145" i="10"/>
  <c r="O144" i="10"/>
  <c r="O139" i="10"/>
  <c r="O138" i="10"/>
  <c r="P134" i="10"/>
  <c r="O131" i="10"/>
  <c r="O130" i="10"/>
  <c r="P129" i="10"/>
  <c r="O126" i="10"/>
  <c r="O125" i="10"/>
  <c r="O124" i="10"/>
  <c r="O117" i="10"/>
  <c r="O116" i="10"/>
  <c r="P94" i="10"/>
  <c r="O30" i="10"/>
  <c r="P30" i="10" s="1"/>
  <c r="P29" i="10"/>
  <c r="P28" i="10"/>
  <c r="Q27" i="10"/>
  <c r="P27" i="10"/>
  <c r="P26" i="10"/>
  <c r="P25" i="10"/>
  <c r="O24" i="10"/>
  <c r="P24" i="10" s="1"/>
  <c r="Q21" i="10"/>
  <c r="P17" i="10"/>
  <c r="P16" i="10"/>
  <c r="O152" i="9"/>
  <c r="P152" i="9"/>
  <c r="P191" i="9"/>
  <c r="P190" i="9"/>
  <c r="P189" i="9"/>
  <c r="P188" i="9"/>
  <c r="P187" i="9"/>
  <c r="P186" i="9"/>
  <c r="O185" i="9"/>
  <c r="O184" i="9"/>
  <c r="P181" i="9"/>
  <c r="P180" i="9"/>
  <c r="P179" i="9"/>
  <c r="P178" i="9"/>
  <c r="P177" i="9"/>
  <c r="P176" i="9"/>
  <c r="P171" i="9"/>
  <c r="P170" i="9"/>
  <c r="P169" i="9"/>
  <c r="P168" i="9"/>
  <c r="P151" i="9"/>
  <c r="O151" i="9"/>
  <c r="O150" i="9"/>
  <c r="P150" i="9" s="1"/>
  <c r="O149" i="9"/>
  <c r="P149" i="9" s="1"/>
  <c r="O148" i="9"/>
  <c r="P148" i="9" s="1"/>
  <c r="P147" i="9"/>
  <c r="O147" i="9"/>
  <c r="O145" i="9"/>
  <c r="O144" i="9"/>
  <c r="O139" i="9"/>
  <c r="O138" i="9"/>
  <c r="P134" i="9"/>
  <c r="O131" i="9"/>
  <c r="O130" i="9"/>
  <c r="P129" i="9"/>
  <c r="O126" i="9"/>
  <c r="O125" i="9"/>
  <c r="O124" i="9"/>
  <c r="O117" i="9"/>
  <c r="O116" i="9"/>
  <c r="P94" i="9"/>
  <c r="O30" i="9"/>
  <c r="P30" i="9" s="1"/>
  <c r="P29" i="9"/>
  <c r="P28" i="9"/>
  <c r="Q27" i="9"/>
  <c r="P27" i="9"/>
  <c r="P26" i="9"/>
  <c r="P25" i="9"/>
  <c r="O24" i="9"/>
  <c r="P24" i="9" s="1"/>
  <c r="Q21" i="9"/>
  <c r="P17" i="9"/>
  <c r="P16" i="9"/>
  <c r="P190" i="8" l="1"/>
  <c r="P189" i="8"/>
  <c r="P188" i="8"/>
  <c r="P187" i="8"/>
  <c r="P186" i="8"/>
  <c r="P185" i="8"/>
  <c r="O184" i="8"/>
  <c r="O183" i="8"/>
  <c r="P180" i="8"/>
  <c r="P179" i="8"/>
  <c r="P178" i="8"/>
  <c r="P177" i="8"/>
  <c r="P176" i="8"/>
  <c r="P175" i="8"/>
  <c r="P170" i="8"/>
  <c r="P169" i="8"/>
  <c r="P168" i="8"/>
  <c r="P167" i="8"/>
  <c r="O151" i="8"/>
  <c r="P151" i="8" s="1"/>
  <c r="O150" i="8"/>
  <c r="P150" i="8" s="1"/>
  <c r="O149" i="8"/>
  <c r="P149" i="8" s="1"/>
  <c r="O148" i="8"/>
  <c r="P148" i="8" s="1"/>
  <c r="O147" i="8"/>
  <c r="P147" i="8" s="1"/>
  <c r="O145" i="8"/>
  <c r="O144" i="8"/>
  <c r="O139" i="8"/>
  <c r="O138" i="8"/>
  <c r="P134" i="8"/>
  <c r="O130" i="8"/>
  <c r="P129" i="8"/>
  <c r="O126" i="8"/>
  <c r="O125" i="8"/>
  <c r="O124" i="8"/>
  <c r="O116" i="8"/>
  <c r="P94" i="8"/>
  <c r="O30" i="8"/>
  <c r="P30" i="8" s="1"/>
  <c r="P29" i="8"/>
  <c r="P28" i="8"/>
  <c r="Q27" i="8"/>
  <c r="P27" i="8"/>
  <c r="P26" i="8"/>
  <c r="P25" i="8"/>
  <c r="O24" i="8"/>
  <c r="P24" i="8" s="1"/>
  <c r="Q21" i="8"/>
  <c r="P17" i="8"/>
  <c r="P16" i="8"/>
  <c r="P190" i="7"/>
  <c r="P188" i="7"/>
  <c r="P187" i="7"/>
  <c r="O184" i="7"/>
  <c r="P176" i="7"/>
  <c r="P175" i="7"/>
  <c r="P178" i="7"/>
  <c r="P180" i="7"/>
  <c r="P179" i="7"/>
  <c r="P177" i="7"/>
  <c r="P170" i="7"/>
  <c r="O151" i="7"/>
  <c r="P151" i="7" s="1"/>
  <c r="O145" i="7"/>
  <c r="O139" i="7"/>
  <c r="O131" i="7"/>
  <c r="O126" i="7"/>
  <c r="O125" i="7"/>
  <c r="O117" i="7"/>
  <c r="O24" i="7"/>
  <c r="P24" i="7" s="1"/>
  <c r="P30" i="7"/>
  <c r="P29" i="7"/>
  <c r="P28" i="7"/>
  <c r="P27" i="7"/>
  <c r="P26" i="7"/>
  <c r="P25" i="7"/>
  <c r="O30" i="7"/>
  <c r="P189" i="7"/>
  <c r="P186" i="7"/>
  <c r="P185" i="7"/>
  <c r="O183" i="7"/>
  <c r="P169" i="7"/>
  <c r="P168" i="7"/>
  <c r="P167" i="7"/>
  <c r="O150" i="7"/>
  <c r="P150" i="7" s="1"/>
  <c r="O149" i="7"/>
  <c r="P149" i="7" s="1"/>
  <c r="O148" i="7"/>
  <c r="P148" i="7" s="1"/>
  <c r="O147" i="7"/>
  <c r="P147" i="7" s="1"/>
  <c r="O144" i="7"/>
  <c r="O138" i="7"/>
  <c r="P134" i="7"/>
  <c r="O130" i="7"/>
  <c r="P129" i="7"/>
  <c r="O124" i="7"/>
  <c r="O116" i="7"/>
  <c r="P94" i="7"/>
  <c r="Q27" i="7"/>
  <c r="Q21" i="7"/>
  <c r="P17" i="7"/>
  <c r="P16" i="7"/>
  <c r="Q23" i="6" l="1"/>
  <c r="Q20" i="6"/>
  <c r="P161" i="6" l="1"/>
  <c r="P160" i="6"/>
  <c r="P159" i="6"/>
  <c r="O158" i="6"/>
  <c r="P155" i="6"/>
  <c r="P149" i="6"/>
  <c r="P148" i="6"/>
  <c r="P147" i="6"/>
  <c r="O133" i="6"/>
  <c r="P133" i="6" s="1"/>
  <c r="O132" i="6"/>
  <c r="P132" i="6" s="1"/>
  <c r="O131" i="6"/>
  <c r="P131" i="6" s="1"/>
  <c r="O130" i="6"/>
  <c r="P130" i="6" s="1"/>
  <c r="O128" i="6"/>
  <c r="O123" i="6"/>
  <c r="P119" i="6"/>
  <c r="O116" i="6"/>
  <c r="P115" i="6"/>
  <c r="O112" i="6"/>
  <c r="O105" i="6"/>
  <c r="P85" i="6"/>
  <c r="P17" i="6"/>
  <c r="P16" i="6"/>
  <c r="P161" i="5"/>
  <c r="P160" i="5"/>
  <c r="P159" i="5"/>
  <c r="O158" i="5"/>
  <c r="P155" i="5"/>
  <c r="P149" i="5"/>
  <c r="P148" i="5"/>
  <c r="P147" i="5"/>
  <c r="P133" i="5"/>
  <c r="O133" i="5"/>
  <c r="O132" i="5"/>
  <c r="P132" i="5" s="1"/>
  <c r="P131" i="5"/>
  <c r="O131" i="5"/>
  <c r="O130" i="5"/>
  <c r="P130" i="5" s="1"/>
  <c r="O128" i="5"/>
  <c r="O123" i="5"/>
  <c r="P119" i="5"/>
  <c r="O116" i="5"/>
  <c r="P115" i="5"/>
  <c r="O112" i="5"/>
  <c r="O105" i="5"/>
  <c r="P85" i="5"/>
  <c r="P17" i="5"/>
  <c r="P16" i="5"/>
  <c r="P160" i="4"/>
  <c r="P159" i="4"/>
  <c r="P158" i="4"/>
  <c r="O157" i="4"/>
  <c r="P154" i="4"/>
  <c r="P148" i="4"/>
  <c r="P147" i="4"/>
  <c r="P146" i="4"/>
  <c r="O132" i="4"/>
  <c r="P132" i="4" s="1"/>
  <c r="P131" i="4"/>
  <c r="O131" i="4"/>
  <c r="O130" i="4"/>
  <c r="P130" i="4" s="1"/>
  <c r="P129" i="4"/>
  <c r="O129" i="4"/>
  <c r="O127" i="4"/>
  <c r="O122" i="4"/>
  <c r="P118" i="4"/>
  <c r="O115" i="4"/>
  <c r="P114" i="4"/>
  <c r="O111" i="4"/>
  <c r="O104" i="4"/>
  <c r="P84" i="4"/>
  <c r="P17" i="4"/>
  <c r="P16" i="4"/>
  <c r="P159" i="3"/>
  <c r="P158" i="3"/>
  <c r="O157" i="3"/>
  <c r="P154" i="3"/>
  <c r="P148" i="3"/>
  <c r="P147" i="3"/>
  <c r="P146" i="3"/>
  <c r="O132" i="3"/>
  <c r="P132" i="3" s="1"/>
  <c r="O131" i="3"/>
  <c r="P131" i="3" s="1"/>
  <c r="P130" i="3"/>
  <c r="O130" i="3"/>
  <c r="O129" i="3"/>
  <c r="P129" i="3" s="1"/>
  <c r="O127" i="3"/>
  <c r="O122" i="3"/>
  <c r="P118" i="3"/>
  <c r="O115" i="3"/>
  <c r="P114" i="3"/>
  <c r="O111" i="3"/>
  <c r="O104" i="3"/>
  <c r="P84" i="3"/>
  <c r="P17" i="3"/>
  <c r="P16" i="3"/>
  <c r="P157" i="2"/>
  <c r="P156" i="2"/>
  <c r="O155" i="2"/>
  <c r="P152" i="2"/>
  <c r="P146" i="2"/>
  <c r="P145" i="2"/>
  <c r="P144" i="2"/>
  <c r="P130" i="2"/>
  <c r="O130" i="2"/>
  <c r="O129" i="2"/>
  <c r="P129" i="2" s="1"/>
  <c r="P128" i="2"/>
  <c r="O128" i="2"/>
  <c r="O127" i="2"/>
  <c r="P127" i="2" s="1"/>
  <c r="O125" i="2"/>
  <c r="O120" i="2"/>
  <c r="P116" i="2"/>
  <c r="O113" i="2"/>
  <c r="P112" i="2"/>
  <c r="P111" i="2"/>
  <c r="O103" i="2"/>
  <c r="P83" i="2"/>
  <c r="P16" i="2"/>
  <c r="P151" i="1"/>
  <c r="P145" i="1"/>
  <c r="P144" i="1"/>
  <c r="P143" i="1"/>
  <c r="O129" i="1"/>
  <c r="P129" i="1" s="1"/>
  <c r="O128" i="1"/>
  <c r="P128" i="1" s="1"/>
  <c r="O127" i="1"/>
  <c r="P127" i="1" s="1"/>
  <c r="P126" i="1"/>
  <c r="O126" i="1"/>
  <c r="O124" i="1"/>
  <c r="O119" i="1"/>
  <c r="P115" i="1"/>
  <c r="O112" i="1"/>
  <c r="P111" i="1"/>
  <c r="P83" i="1"/>
  <c r="P16" i="1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7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8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<sst xmlns="http://schemas.openxmlformats.org/spreadsheetml/2006/main" count="27120" uniqueCount="390">
  <si>
    <t xml:space="preserve">GOVERNO DO ESTADO DE PERNAMBUCO </t>
  </si>
  <si>
    <t>SECRETARIA DE DESENVOLVIMENTO ECONÔMICO/SDEC</t>
  </si>
  <si>
    <t>ANEXO IX - MAPA DE CONTRATOS (ITEM 12.1 DO ANEXO I, DA PORTARIA SCGE No 12/2020)</t>
  </si>
  <si>
    <t>ATUALIZADO EM 04/08/2023</t>
  </si>
  <si>
    <t xml:space="preserve">Notas: 1. Caso não existam contratos em execução no período, informar expressamente na primeira linha desta planilha; 2. Criar uma linha para cada empenho, ou seja, não inserir mais de um empenho na mesma célula; 3. Nunca mesclar células; 4. Atentar para as notas explicativas nas celulas do cabeçalho e na legenda ao final desta planilha;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</si>
  <si>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</si>
  <si>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</si>
  <si>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</si>
  <si>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</si>
  <si>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</si>
  <si>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</si>
  <si>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</si>
  <si>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</si>
  <si>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</si>
  <si>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</si>
  <si>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</si>
  <si>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</si>
  <si>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</si>
  <si>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</si>
  <si>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</si>
  <si>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</si>
  <si>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</si>
  <si>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</si>
  <si>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MAXIFROTA SERVIÇOS DE MANUTENÇÃO DE FROTA LTDA</t>
  </si>
  <si>
    <t>PRESTAÇÃO DE SERVIÇO DE GERENCIAMENTO DE ABASTECIMENTO DE VEÍCULOS</t>
  </si>
  <si>
    <t>01982019CCPLEXIPE0139SAD</t>
  </si>
  <si>
    <t>2020NE000176</t>
  </si>
  <si>
    <t>PREGÃO ELETRÔNICO</t>
  </si>
  <si>
    <t>003</t>
  </si>
  <si>
    <t>EM EXECUÇÃO</t>
  </si>
  <si>
    <t>2021NE000028</t>
  </si>
  <si>
    <t>1º</t>
  </si>
  <si>
    <t>2021NE00136</t>
  </si>
  <si>
    <t>2º</t>
  </si>
  <si>
    <t>NADA</t>
  </si>
  <si>
    <t>2021NE000207</t>
  </si>
  <si>
    <t>2021NE000194</t>
  </si>
  <si>
    <t>3º</t>
  </si>
  <si>
    <t>2021NE000233</t>
  </si>
  <si>
    <t>2022NE00022</t>
  </si>
  <si>
    <t>2022NE000131</t>
  </si>
  <si>
    <t>4º</t>
  </si>
  <si>
    <t>2022NE000208</t>
  </si>
  <si>
    <t>5º</t>
  </si>
  <si>
    <t>2023NE000006</t>
  </si>
  <si>
    <t>LO EMPREENDIMENTOS E PARTICIPAÇÕES LTDA</t>
  </si>
  <si>
    <t>03.197.606/0001-57</t>
  </si>
  <si>
    <t>CONTRATO DE LOCAÇÃO DE IMÓVEL PARA SDEC, VICE GOVERNADORIA E SEINFRA</t>
  </si>
  <si>
    <t>0009.2021.CCD.DL.0007.SDEC</t>
  </si>
  <si>
    <t>2021NE000208</t>
  </si>
  <si>
    <t>DISPENSA DE LICITAÇÃO</t>
  </si>
  <si>
    <t>008</t>
  </si>
  <si>
    <t>2022NE000019</t>
  </si>
  <si>
    <t>2023NE000009</t>
  </si>
  <si>
    <t>RIO BRANCO EMPREENDIMENTOS LTDA ME</t>
  </si>
  <si>
    <t>18.154.622/0001-30</t>
  </si>
  <si>
    <t>2021NE000209</t>
  </si>
  <si>
    <t>2022NE000018</t>
  </si>
  <si>
    <t>2023NE000010</t>
  </si>
  <si>
    <t>SINDICATO DAS EMPRESAS DE TRANSPORTES DE PASSAGEIROS DO ESTADO DE PERNAMBUCO (URBANA/PE)</t>
  </si>
  <si>
    <t>FORNECIMENTO E CARREGAMENTO DE VALES TRANSPORTE ELETRÔNICOS</t>
  </si>
  <si>
    <t>00082020CPLIN0005SDEC</t>
  </si>
  <si>
    <t>2020NE000210</t>
  </si>
  <si>
    <t>INEXIGIBILIDADE</t>
  </si>
  <si>
    <t>2020NE000251</t>
  </si>
  <si>
    <t>2022NE000054</t>
  </si>
  <si>
    <t>2022NE000230</t>
  </si>
  <si>
    <t>2023NE000038</t>
  </si>
  <si>
    <t>LOCARALPI ALUGUEL DE VEÍCULOS LTDA - EPP</t>
  </si>
  <si>
    <t>PRESTAÇÃO DE SERVIÇO DE LOCAÇAO DE VEÍCULOS</t>
  </si>
  <si>
    <t>2012016IPE139SAD</t>
  </si>
  <si>
    <t>2017NE00042</t>
  </si>
  <si>
    <t>004</t>
  </si>
  <si>
    <t>ENCERRADO</t>
  </si>
  <si>
    <t>2018NE000009</t>
  </si>
  <si>
    <t>2018NE00074</t>
  </si>
  <si>
    <t>2019NE000037</t>
  </si>
  <si>
    <t>2020NE000033</t>
  </si>
  <si>
    <t>2019NE000070</t>
  </si>
  <si>
    <t>2021NE000020</t>
  </si>
  <si>
    <t>2020NE000102</t>
  </si>
  <si>
    <t>2021NE000076</t>
  </si>
  <si>
    <t xml:space="preserve">4º </t>
  </si>
  <si>
    <t>2022NE000025</t>
  </si>
  <si>
    <t>2022NE000056</t>
  </si>
  <si>
    <t>TRANSFORMATIO TECHNOLOGY EIRELI - ANTIGA MICROCIS INFORMÁTICA E SERVIÇOS EIRELI</t>
  </si>
  <si>
    <t>LOCAÇÃO DE RECURSOS GERENCIADOS DE TI</t>
  </si>
  <si>
    <t>0752017IIPE047SEFAZ</t>
  </si>
  <si>
    <t>2017NE000150</t>
  </si>
  <si>
    <t>017</t>
  </si>
  <si>
    <t>2019NE000045</t>
  </si>
  <si>
    <t>2018NE000177</t>
  </si>
  <si>
    <t>2019NE000190</t>
  </si>
  <si>
    <t>2020NE000046</t>
  </si>
  <si>
    <t>2020NE000180</t>
  </si>
  <si>
    <t>2021NE000045</t>
  </si>
  <si>
    <t>2021NE000220</t>
  </si>
  <si>
    <t>2022NE000032</t>
  </si>
  <si>
    <t>2022NE000222</t>
  </si>
  <si>
    <t>2023NE000031</t>
  </si>
  <si>
    <t>RCA CLIMATIZAÇÃO COMÉRCIO E SERVIÇOS EIRELLI -ME</t>
  </si>
  <si>
    <t>PRESTAÇÃO DE SERVIÇOS DE MANUTENÇÃO PREVENTIVA E CORRETIVA EM APARELHOS DE AR CONDICIONADO</t>
  </si>
  <si>
    <t>2017NE000195</t>
  </si>
  <si>
    <t>022</t>
  </si>
  <si>
    <t>2018NE000219</t>
  </si>
  <si>
    <t>2019NE000042</t>
  </si>
  <si>
    <t>2019NE000228</t>
  </si>
  <si>
    <t>2020NE000216</t>
  </si>
  <si>
    <t>2020NE000043</t>
  </si>
  <si>
    <t>2021NE000254</t>
  </si>
  <si>
    <t>2021NE000049</t>
  </si>
  <si>
    <t>2022NE000034</t>
  </si>
  <si>
    <t>2022NE000283</t>
  </si>
  <si>
    <t>2023NE000015</t>
  </si>
  <si>
    <t>6º</t>
  </si>
  <si>
    <t>TRANS-SERVI TRANSPORTE E SERVIÇOS LTDA.-ME</t>
  </si>
  <si>
    <t>PRESTAÇÃO DE SERVIÇO DE TAXI</t>
  </si>
  <si>
    <t>1242017IIPP003SAD</t>
  </si>
  <si>
    <t>2018NE000110</t>
  </si>
  <si>
    <t>PREGÃO PRESENCIAL</t>
  </si>
  <si>
    <t>2019NE000043</t>
  </si>
  <si>
    <t>2019NE0000121</t>
  </si>
  <si>
    <t>2020NE000044</t>
  </si>
  <si>
    <t>2020NE000142</t>
  </si>
  <si>
    <t>2021NE0000131</t>
  </si>
  <si>
    <t>2021NE000024</t>
  </si>
  <si>
    <t>2022NE000023</t>
  </si>
  <si>
    <t>2022NE0000132</t>
  </si>
  <si>
    <t xml:space="preserve"> 00692022CCPLEIIPE0047SAD</t>
  </si>
  <si>
    <t>2023NE000096</t>
  </si>
  <si>
    <t>007</t>
  </si>
  <si>
    <t>UNIKA - TERCEIRIZAÇÃO E SERVIÇOS EIRELI</t>
  </si>
  <si>
    <t>PRESTAÇÃO DE SERVIÇO DE COPEIRAGEM E COZIMENTO - SERVIÇO CONTÍNUO</t>
  </si>
  <si>
    <t>10492017CCPLEVIPESAD</t>
  </si>
  <si>
    <t>2018NE000143</t>
  </si>
  <si>
    <t>005</t>
  </si>
  <si>
    <t>2019NE000032</t>
  </si>
  <si>
    <t>2019NE000173</t>
  </si>
  <si>
    <t>2019NE000174</t>
  </si>
  <si>
    <t>2020NE000027</t>
  </si>
  <si>
    <t>2020NE000171</t>
  </si>
  <si>
    <t xml:space="preserve">2021NE000091 </t>
  </si>
  <si>
    <t>2021NE000026</t>
  </si>
  <si>
    <t>2021NE000142</t>
  </si>
  <si>
    <t>2021NE000190</t>
  </si>
  <si>
    <t>2022NE000021</t>
  </si>
  <si>
    <t>2022NE000181</t>
  </si>
  <si>
    <t>2023NE000018</t>
  </si>
  <si>
    <t>INTERAGI TECNOLOGIA LTDA</t>
  </si>
  <si>
    <t>PRESTAÇÃO DE SERVIÇOS TÉCNICOS DE MIGRAÇÃO DE DADOS, REPASSE TECNOLÓGICO, SUPORTE TÉCNICO, DESENVOLVIMENTO E MANUTENÇÃO DE PORTAIS E SITES ATRAVÉS DE SISTEMAS DE GESTÃO DE CONTEÚDO (CMS - CONTENT MANAGEMENT SYSTEM)</t>
  </si>
  <si>
    <t>00192018CCPLEXPE0011SADATI</t>
  </si>
  <si>
    <t>2019NE000082</t>
  </si>
  <si>
    <t>2020NE000118</t>
  </si>
  <si>
    <t>2020NE000072</t>
  </si>
  <si>
    <t>2021NE000057</t>
  </si>
  <si>
    <t>2021NE000090</t>
  </si>
  <si>
    <t>2022NE000094</t>
  </si>
  <si>
    <t>2023NE000030</t>
  </si>
  <si>
    <t>ELEVADORES VERSÁTIL LTDA</t>
  </si>
  <si>
    <t>PRESTAÇÃO DE SERVIÇOS DE MANUTENÇÃO PREVENTIVA E CORRETIVA EM 02 (DOIS) ELEVADORES DA SDEC</t>
  </si>
  <si>
    <t xml:space="preserve"> 00012019CPLPE0001SDEC</t>
  </si>
  <si>
    <t>2019NE000069</t>
  </si>
  <si>
    <t>2020NE000040</t>
  </si>
  <si>
    <t>2020NE000128</t>
  </si>
  <si>
    <t>2021NE000023</t>
  </si>
  <si>
    <t>2021NE000098</t>
  </si>
  <si>
    <t>2022NE000016</t>
  </si>
  <si>
    <t>2022NE000105</t>
  </si>
  <si>
    <t>2023NE000024</t>
  </si>
  <si>
    <t>DATA VOICE COMÉRCIO E SERVIÇOS LTDA</t>
  </si>
  <si>
    <t>PRESTAÇÃO DE SERVIÇOS ESPECIALIZADOS DE IMPRESSÃO DEPARTAMENTAL CENTRALIZADA INCLUINDO: LOCAÇÃO DE EQUIPAMENTOS (IMPRESSORAS E MULTIFUNCIONAIS); REPOSIÇÃO DE SUPRIMENTOS (EXCETO PAPEL; DISPONIBILIZAÇÃO DE SISTEMAS PARA GESTÃO INFORMATIZADA DA SOLUÇÃO)</t>
  </si>
  <si>
    <t>02822018CCPLEXPE0188SADATI</t>
  </si>
  <si>
    <t>2020NE000119</t>
  </si>
  <si>
    <t>2021NE000047</t>
  </si>
  <si>
    <t>2022NE000029</t>
  </si>
  <si>
    <t>TECNOSET INFORMÁTICA PRODUTOS E SERVIÇOS LTDA</t>
  </si>
  <si>
    <t>FORNECIMENTO DE SOLUCÇÃO CONTINUADA DE OUTSOURCING DE IMPRESSÃO, CÓPIA E DIGITALIZAÇÃO CORPORATIVA, COMPREENDENDO A CESSÃO DE DIREITO DE USO DE EQUIPAMENTO NOVOS E DE PRIMEIRO USO, INCLUINDO A PRESTAÇÃO DE SERVIÇOS DE MANUTENÇÃO PREVENTIVA E CORRETIVA, FORNECIMENTO DE PEÇAS E CONSUMÍVEIS NECESSÁRIOS (EXCETO PAPEL), ASSIM COMO SERVIÇOS DE GESTÃO, CONTROLE E OPERACIONALIZAÇÃO DA SOLUÇÃO</t>
  </si>
  <si>
    <t>2020NE000163</t>
  </si>
  <si>
    <t>2021NE000046</t>
  </si>
  <si>
    <t>2021NE000195</t>
  </si>
  <si>
    <t>2022NE000031</t>
  </si>
  <si>
    <t>2022NE000201</t>
  </si>
  <si>
    <t>2023NE000033</t>
  </si>
  <si>
    <t>BRASLUSO TURISMO LTDA EPP</t>
  </si>
  <si>
    <t>fornecimento de passagens aéreas</t>
  </si>
  <si>
    <t>00292021CCPLEVIPE0027SAD</t>
  </si>
  <si>
    <t>2022NE000095</t>
  </si>
  <si>
    <t>006</t>
  </si>
  <si>
    <t>2022NE000235</t>
  </si>
  <si>
    <t>BRASLUSO TURISMO LTDA</t>
  </si>
  <si>
    <t>2023NE000011</t>
  </si>
  <si>
    <t>FORNECIMENTO DE PASSAGENS AÉREAS</t>
  </si>
  <si>
    <t>0116.2022.CCPLE-XII.PE.0078.SAD,</t>
  </si>
  <si>
    <t>2023NE000059</t>
  </si>
  <si>
    <t>002</t>
  </si>
  <si>
    <t>CS BRASIL FROTAS LTDA</t>
  </si>
  <si>
    <t>LOCAÇÃO DE 01 (UM) VEÍCULO</t>
  </si>
  <si>
    <t>00102020CCPLEVIIPE0009SAD</t>
  </si>
  <si>
    <t>2021NE000078</t>
  </si>
  <si>
    <t>2022NE000015</t>
  </si>
  <si>
    <t>2023NE000007</t>
  </si>
  <si>
    <t>COMPANHIA EDITORA DE PERNAMBUCO</t>
  </si>
  <si>
    <t>PUBLICAÇÃO DE ATOS OFICIAIS E ADMINISTRATIVOS NO DOE</t>
  </si>
  <si>
    <t>0099.2021.CCPLE-XI.IN.0006.SAD</t>
  </si>
  <si>
    <t>2022NE000127</t>
  </si>
  <si>
    <t>011</t>
  </si>
  <si>
    <t xml:space="preserve">2022NE000128 </t>
  </si>
  <si>
    <t>PUBLICAÇÃO DE ATOS ADMINISTRATIVOS NO DOE</t>
  </si>
  <si>
    <t>2023NE000025</t>
  </si>
  <si>
    <t>0008021CCDIN0002SDEC</t>
  </si>
  <si>
    <t>2023NE000095</t>
  </si>
  <si>
    <t>EDITORA JORNAL DO COMMERCIO S/A</t>
  </si>
  <si>
    <t>FORNECIMENTO DE ASSINTURA IMPRESSA DO PERIÓDICO JORNAL DO COMMERCIO + ASSINATURA DIGITAL</t>
  </si>
  <si>
    <t>00092020CCDIN0006SDEC</t>
  </si>
  <si>
    <t>2020NE000215</t>
  </si>
  <si>
    <t>010</t>
  </si>
  <si>
    <t>2021NE000253</t>
  </si>
  <si>
    <t>J M VIEIRA – COMÉRCIO DE GÁS E ÁGUA</t>
  </si>
  <si>
    <t>PRESTAÇÃO DE SERVIÇO DE FORNECIMENTO DE GARRAFÕES DE ÁGUA MINIERAL POR 12 MESES</t>
  </si>
  <si>
    <t>00012022CCDDL0001SDEC</t>
  </si>
  <si>
    <t>2022NE000084</t>
  </si>
  <si>
    <t>2023NE000026</t>
  </si>
  <si>
    <t>2023NE000092</t>
  </si>
  <si>
    <t>RM TERCEIRIZAÇÃO E GESTÃO DE RECURSOS HUMANOS EIRELI</t>
  </si>
  <si>
    <t>05465222000101</t>
  </si>
  <si>
    <t>PRESTAÇÃO DE SERVIÇO DE MOTORISTA</t>
  </si>
  <si>
    <t>00632021CCPLEIVPE0058SAD</t>
  </si>
  <si>
    <t>2022NE000053</t>
  </si>
  <si>
    <t>001</t>
  </si>
  <si>
    <t>2022NE000145</t>
  </si>
  <si>
    <t>2023NE000012</t>
  </si>
  <si>
    <t>2023NE000090</t>
  </si>
  <si>
    <t xml:space="preserve">NÚCLEO DA CADEIA TÊXTIL E DE CONFECÇÕES DE PERNAMBUCO </t>
  </si>
  <si>
    <t>CONTRATO DE GESTÃO PARA O GERENCIAMENTO, OPERACIONALIZAÇÃO E EXECUÇÃO DE AÇÕES DA CADEIA TÊXTIL E DE CONFECÇÕES EM PE</t>
  </si>
  <si>
    <t>2017NE000079</t>
  </si>
  <si>
    <t>CHAMAMENTO PÚBLICO</t>
  </si>
  <si>
    <t>2017NE000082</t>
  </si>
  <si>
    <t>2018NE0000102</t>
  </si>
  <si>
    <t>2019NE000048</t>
  </si>
  <si>
    <t>31/09/2019</t>
  </si>
  <si>
    <t>2019NE000199</t>
  </si>
  <si>
    <t>2021NE000055</t>
  </si>
  <si>
    <t>2021NE000146</t>
  </si>
  <si>
    <t>2022NE000061</t>
  </si>
  <si>
    <t>NÚCLEO GESTOR DA CADEIA TÊXTIL E DE CONFECÇÕES EM PERNAMBUCO – NTCPE</t>
  </si>
  <si>
    <t>Gerenciamento, operacionalização e execução das ações e serviços previstos para o Fomento à Cadeia Têxtil e de Confecções de Pernambuco para os anos de 2022 e 2023</t>
  </si>
  <si>
    <t>001/2022</t>
  </si>
  <si>
    <t>2022NE000130</t>
  </si>
  <si>
    <t>2023NE000043</t>
  </si>
  <si>
    <t>ALPI NEGOCIAL LTDA EPP</t>
  </si>
  <si>
    <t>Locação de veículos</t>
  </si>
  <si>
    <t xml:space="preserve">00062022CCPLEVIPE0005SAD </t>
  </si>
  <si>
    <t>2022NE000106</t>
  </si>
  <si>
    <t>2023NE000008</t>
  </si>
  <si>
    <t>ACM TERCEIRIZAÇÃO DE SERVIÇOS LTDA</t>
  </si>
  <si>
    <t>Prestação de serviço Limpeza e Conservação Predial</t>
  </si>
  <si>
    <t>00982021CCPLEIVPE0091SADSDEC</t>
  </si>
  <si>
    <t>2022NE000107</t>
  </si>
  <si>
    <t>2022NE000187</t>
  </si>
  <si>
    <t>2023NE000017</t>
  </si>
  <si>
    <t>2023NE000099</t>
  </si>
  <si>
    <t>SOLUTI - SOLUÇÕES EM NEGÓCIOS INTELIGENTES</t>
  </si>
  <si>
    <t>Prestação de serviço de certificação digital</t>
  </si>
  <si>
    <t>00172022CCPLEIIPE0012SAD</t>
  </si>
  <si>
    <t>2022NE000161</t>
  </si>
  <si>
    <t>012</t>
  </si>
  <si>
    <t>2023NE000032</t>
  </si>
  <si>
    <t>LIDER SAÚDE AMBIENTAL EPP</t>
  </si>
  <si>
    <t>Fornecimento de serviço de dedetização e controle de cupins de solo, ratos e baratas</t>
  </si>
  <si>
    <t>00052022CCDDL0004SDEC</t>
  </si>
  <si>
    <t>2022NE000191</t>
  </si>
  <si>
    <t>019</t>
  </si>
  <si>
    <t>2023NE000028</t>
  </si>
  <si>
    <t>PRESTAÇÃO DE SERVIÇO DE APOIO ADMINISTRATIVO</t>
  </si>
  <si>
    <t xml:space="preserve">00522022CCPLEIVPE0035SAD </t>
  </si>
  <si>
    <t>2022NE000237</t>
  </si>
  <si>
    <t>020</t>
  </si>
  <si>
    <t>2023NE000013</t>
  </si>
  <si>
    <t xml:space="preserve">DJ COMUNICAÇÃO E PUBLICIDADE LTDA
</t>
  </si>
  <si>
    <t>ASSINATURA IMPRESSA JORNAL FOLHA DE PERNAMBUCO</t>
  </si>
  <si>
    <t>0008.2022.CCD.IN.0003.SDEC</t>
  </si>
  <si>
    <t>2022NE000254</t>
  </si>
  <si>
    <t>021</t>
  </si>
  <si>
    <t>LIKE MARKETING PROMOCIONAL E EVENTOS LTDA</t>
  </si>
  <si>
    <t>ASSINATURA IMPRESSA JORNAL DIÁRIO DE PERNAMBUCO</t>
  </si>
  <si>
    <t>0004.2022.CCD.IN.0001.SDEC</t>
  </si>
  <si>
    <t>2022NE000178</t>
  </si>
  <si>
    <t>[1] NOME DA ENTIDADE OU ÓRGÃO DA ADMINISTRAÇÃO PÚBLICA ESTADUAL E SUA SIGLA. EX. SECRETARIA DA CONTROLADORIA-GERAL DO ESTADO - SCGE.</t>
  </si>
  <si>
    <t>[10] NÚMERO DO CONTRATO. EX. 008, 043, 162, ETC.</t>
  </si>
  <si>
    <t>[11] ANO DE CELEBRAÇÃO DO CONTRATO. EX. 2019, 2020, 2021, ETC.</t>
  </si>
  <si>
    <t>[12] DATA DO INÍCIO DA VIGÊNCIA DO CONTRATO. FORMATO: DD/MM/AAAA.</t>
  </si>
  <si>
    <t>[13] NÚMERO DE ORDEM DO TERMO ADITIVO DE PRAZO. EX. 1º, 2º, ETC.</t>
  </si>
  <si>
    <t xml:space="preserve">[14] FIM DO PERÍODO DE VIGÊNCIA DO CONTRATO  (SEMPRE QUE HOUVER UM ADITIVO DE PRAZO, ESSA DATA DEVERÁ SER ALTERADA). FORMATO: DD/MM/AAAA. </t>
  </si>
  <si>
    <t>[15] NÚMERO DE ORDEM DO APOSTILAMENTO. EX. 1º, 2º, 3º, ETC.</t>
  </si>
  <si>
    <t>[16] NÚMERO DE ORDEM DO TERMO ADITIVO DE VALOR. EX. 1º, 2º, 3º, ETC.</t>
  </si>
  <si>
    <t>[17] VALOR DAS PARCELAS MENSAIS DO CONTRATO, EM REAIS (R$). SEMPRE QUE HOUVER UM ADITIVO DE VALOR OU RESTABELECIMENTO DO EQUILÍBRIO ECONÔMICO-FINANCEIRO VIA APOSTILAMENTO, O AJUSTE DEVERÁ SER REALIZADO.</t>
  </si>
  <si>
    <t>[18] VALOR GLOBAL DO CONTRATO, EM REAIS (R$). SEMPRE QUE HOUVER UM ADITIVO DE VALOR OU RESTABELECIMENTO DO EQUILÍBRIO ECONÔMICO-FINANCEIRO VIA APOSTILAMENTO, O AJUSTE DEVERÁ SER REALIZADO.</t>
  </si>
  <si>
    <t>[19] VALOR TOTAL EXECUTADO NO OBJETO DO CONTRATO, EM REAIS (R$).</t>
  </si>
  <si>
    <t>[2] DATA DA ÚLTIMA ATUALIZAÇÃO DA PLANILHA NO FORMATO DD/MM/AAAA. A PLANILHA DEVERÁ APRESENTAR DATA DE ATUALIZAÇÃO ATÉ O 10º DIA ÚTIL DO MÊS SUBSEQUÊNTE.</t>
  </si>
  <si>
    <t>[20] LISTA SUSPENSA. SITUAÇÃO DO INSTRUMENTO: EM EXECUÇÃO; NÃO PRESTADO CONTAS; EM ANÁLISE DE PRESTAÇÃO DE CONTAS; REGULAR; IRREGULAR.</t>
  </si>
  <si>
    <t xml:space="preserve">[3] NÚMERO DE ORDEM. EX. 1, 2, 3, ETC. QUANDO HOUVER REPETIÇÃO DE LINHAS COM O MESMO CONTRATO, O NÚMERO DE ORDEM DEVERÁ TAMBÉM SE REPETIR, POIS ESTE NÚMERO DEVE RETRATAR O QUANTITATIVO DE CONTRATOS FIRMADOS. </t>
  </si>
  <si>
    <t>[4] NOME COMPLETO DA EMPRESA CONTRATADA. EX. UNIKA TERCEIRIZAÇÃO E SERVIÇOS LTDA.</t>
  </si>
  <si>
    <t>[5] CNPJ DA EMPRESA CONTRATADA. INSERIR NÚMERO SEM PONTO, TRAÇO OU QUALQUER OUTRO CARACTERE. EX. 11788943000147.</t>
  </si>
  <si>
    <t>[6] DESCRIÇÃO DO SERVIÇO OU MATERIAL ADQUIRIDO. EX. PRESTAÇÃO DOS SERVIÇOS DE COPA DE FORMA CONTÍNUA.</t>
  </si>
  <si>
    <t>[7] NÚMERO DO PROCESSO LICITATÓRIO. INSERIR NÚMERO SEM PONTO, TRAÇO OU QUALQUER OUTRO CARACTERE. EX. 00152019CPLPE0002SCGE.</t>
  </si>
  <si>
    <t xml:space="preserve">[8] NÚMERO DO EMPENHO DA CONTRATAÇÃO. EX. 2021NE000040. INSERIR UMA LINHA PARA CADA EMPENHO. </t>
  </si>
  <si>
    <t>[9] MODALIDADES DE LICITAÇÃO: CONCORRÊNCIA, TOMADA DE PREÇO, CONVITE, PREGÃO ELETRÔNICO, PREGÃO PRESENCIAL, ETC. PROCEDIMENTO DE COMPRA DIRETA: DISPENSA OU INEXIGIBILIDADE.</t>
  </si>
  <si>
    <t>LEGENDA:</t>
  </si>
  <si>
    <t>2023NE000117</t>
  </si>
  <si>
    <t>0003.2023.CCD.DL.0003.SDEC</t>
  </si>
  <si>
    <t>2023NE000150</t>
  </si>
  <si>
    <t>JMF CONSTRUCOES SERVICOS E MANUTENCAO PREDIAL LTDA</t>
  </si>
  <si>
    <t>0201.2022.PREG-V.PE.0134.SAD</t>
  </si>
  <si>
    <t>2023NE000128</t>
  </si>
  <si>
    <t>SIMPRESS COMÉRCIO LOCAÇÃO E SERVIÇOS LTDA</t>
  </si>
  <si>
    <t>prestação de serviço de locação mensal de microcomputadores, notebooks e servidores</t>
  </si>
  <si>
    <t>PREGAO ELETRONICO N. 020/2022/SEMIT</t>
  </si>
  <si>
    <t>2023NE000138</t>
  </si>
  <si>
    <t>ATUALIZADO EM 01/07/2024</t>
  </si>
  <si>
    <t>2024NE000029</t>
  </si>
  <si>
    <t>2024NE000113</t>
  </si>
  <si>
    <t>2024NE000028</t>
  </si>
  <si>
    <t xml:space="preserve"> 2024NE000114</t>
  </si>
  <si>
    <t>2024NE000051</t>
  </si>
  <si>
    <t>2024NE000025</t>
  </si>
  <si>
    <t>2024NE000019</t>
  </si>
  <si>
    <t>2024NE000021</t>
  </si>
  <si>
    <t>2024NE000017</t>
  </si>
  <si>
    <t>2024NE000020</t>
  </si>
  <si>
    <t>2024NE000009</t>
  </si>
  <si>
    <t>2024NE000030</t>
  </si>
  <si>
    <t>2024NE000027</t>
  </si>
  <si>
    <t>2023NE000100</t>
  </si>
  <si>
    <t>2024NE000055</t>
  </si>
  <si>
    <t>2024NE000008</t>
  </si>
  <si>
    <t>2023NE000175</t>
  </si>
  <si>
    <t>2024NE000024</t>
  </si>
  <si>
    <t>2023NE00178</t>
  </si>
  <si>
    <t>2024NE000007</t>
  </si>
  <si>
    <t>2024NE000064</t>
  </si>
  <si>
    <t>2024NE000031</t>
  </si>
  <si>
    <t>2024NE000044</t>
  </si>
  <si>
    <t>DIBASA COMERCIO E SERVICOS TECNICOS LTDA.</t>
  </si>
  <si>
    <t>2024NE000098</t>
  </si>
  <si>
    <t>BRASLUSO TURISMO LTDA. EPP</t>
  </si>
  <si>
    <t>2024NE000087</t>
  </si>
  <si>
    <t>45.904.437 LIVISON ANDRE MACHADO LOPES</t>
  </si>
  <si>
    <t> 28/05/2024</t>
  </si>
  <si>
    <t xml:space="preserve"> 2024NE000107 </t>
  </si>
  <si>
    <t>7º</t>
  </si>
  <si>
    <t>2024NE000010</t>
  </si>
  <si>
    <t>2024NE000058</t>
  </si>
  <si>
    <t>2024NE000026</t>
  </si>
  <si>
    <t>2024NE000018</t>
  </si>
  <si>
    <t>ATUALIZADO EM 01/08/2024</t>
  </si>
  <si>
    <t>PROAR ARCONDICIONADOS LTDA -ME</t>
  </si>
  <si>
    <t>2024NE000104</t>
  </si>
  <si>
    <t>09</t>
  </si>
  <si>
    <t>TRANS-SERVI
TRANSPORTE E SERVIÇOS LTDA</t>
  </si>
  <si>
    <t>06</t>
  </si>
  <si>
    <t>2024NE000091</t>
  </si>
  <si>
    <t>DIAS EMPREENDIMENTOS E ADMINISTRAÇÃO IMOBILIÁRIA LTDA</t>
  </si>
  <si>
    <t xml:space="preserve"> 2024NE000158</t>
  </si>
  <si>
    <t>2024NE000118</t>
  </si>
  <si>
    <t>2024NE000094</t>
  </si>
  <si>
    <t>2024NE000070</t>
  </si>
  <si>
    <t>TRANS-SERVI 
TRANSPORTE E SERVIÇOS LTDA</t>
  </si>
  <si>
    <t>2024NE000139</t>
  </si>
  <si>
    <t>2024NE0000137</t>
  </si>
  <si>
    <t>2024NE0000149</t>
  </si>
  <si>
    <t>2024NE000136</t>
  </si>
  <si>
    <t>015</t>
  </si>
  <si>
    <t>2024NE000146</t>
  </si>
  <si>
    <t>ATUALIZADO EM 03/09/2024</t>
  </si>
  <si>
    <t>MACHADO EMPREENDIMENTOS LTDA</t>
  </si>
  <si>
    <t>ATUALIZADO EM 01/10/2024</t>
  </si>
  <si>
    <t>ATUALIZADO EM 08/11/2024</t>
  </si>
  <si>
    <t>INTERAGI TECNOLOGIA LTDA. - EPP</t>
  </si>
  <si>
    <t>CERTISIGN CERTIFICADORA DIGITAL S.A.</t>
  </si>
  <si>
    <t>27.088.071 MARCILIO SARINHO SILVA - ME</t>
  </si>
  <si>
    <t>014</t>
  </si>
  <si>
    <t>023</t>
  </si>
  <si>
    <t>2024NE000160</t>
  </si>
  <si>
    <t>2024NE000143</t>
  </si>
  <si>
    <t>2024NE000169</t>
  </si>
  <si>
    <t>ATUALIZADO EM 02/12/2024</t>
  </si>
  <si>
    <t>2024NE000127</t>
  </si>
  <si>
    <t>PREGAO ELETRONICO N. 0014.2023.PREG-VII.PE.0012.SAD.ATI</t>
  </si>
  <si>
    <t>Serviços especializados de impressão, incluindo: locação de equipamentos (impressoras e multifuncionais); reposição de suprimentos (exceto papel);  e suporte técnico remoto e manutenção presencial (preventiva e corretiva)</t>
  </si>
  <si>
    <t>ATUALIZADO EM 16/01/2025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</si>
</sst>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R$-416]\ #,##0.00\ ;\-[$R$-416]\ #,##0.00\ ;[$R$-416]&quot; -&quot;00\ ;@\ "/>
    <numFmt numFmtId="165" formatCode="d/m/yyyy"/>
    <numFmt numFmtId="166" formatCode="&quot;R$ &quot;#,##0.00;[Red]&quot;-R$ &quot;#,##0.00"/>
    <numFmt numFmtId="167" formatCode="&quot;R$&quot;#,##0.00"/>
  </numFmts>
  <fonts count="10" x14ac:knownFonts="1">
    <font>
      <sz val="11"/>
      <color rgb="FF000000"/>
      <name val="Calibri"/>
      <charset val="1"/>
    </font>
    <font>
      <b/>
      <sz val="16"/>
      <color rgb="FF000000"/>
      <name val="Calibri"/>
      <family val="2"/>
    </font>
    <font>
      <b/>
      <sz val="16"/>
      <color rgb="FFFFFFFF"/>
      <name val="Calibri"/>
      <family val="2"/>
    </font>
    <font>
      <sz val="8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A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1C4587"/>
        <bgColor rgb="FF003366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6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7" fillId="0" borderId="1" xfId="0" applyFont="1" applyBorder="1" applyAlignment="1"/>
    <xf numFmtId="3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1" fontId="0" fillId="0" borderId="0" xfId="0" applyNumberFormat="1" applyFont="1" applyAlignment="1"/>
    <xf numFmtId="165" fontId="0" fillId="0" borderId="0" xfId="0" applyNumberFormat="1" applyFont="1" applyAlignment="1"/>
    <xf numFmtId="167" fontId="3" fillId="0" borderId="0" xfId="0" applyNumberFormat="1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65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/>
    </xf>
    <xf numFmtId="0" fontId="0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" fontId="6" fillId="2" borderId="1" xfId="0" applyNumberFormat="1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C4587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143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4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49"/>
  <sheetViews>
    <sheetView zoomScale="90" zoomScaleNormal="90" workbookViewId="0">
      <pane xSplit="2" ySplit="5" topLeftCell="C9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50" t="s">
        <v>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ht="27.6" x14ac:dyDescent="0.3">
      <c r="A6" s="7">
        <v>1</v>
      </c>
      <c r="B6" s="8" t="s">
        <v>23</v>
      </c>
      <c r="C6" s="9">
        <v>27284516000161</v>
      </c>
      <c r="D6" s="10" t="s">
        <v>24</v>
      </c>
      <c r="E6" s="11" t="s">
        <v>25</v>
      </c>
      <c r="F6" s="7" t="s">
        <v>26</v>
      </c>
      <c r="G6" s="11" t="s">
        <v>27</v>
      </c>
      <c r="H6" s="12" t="s">
        <v>28</v>
      </c>
      <c r="I6" s="11">
        <v>2020</v>
      </c>
      <c r="J6" s="13">
        <v>44096</v>
      </c>
      <c r="K6" s="14"/>
      <c r="L6" s="14">
        <v>44460</v>
      </c>
      <c r="M6" s="11"/>
      <c r="N6" s="11"/>
      <c r="O6" s="15">
        <v>4288.09</v>
      </c>
      <c r="P6" s="15">
        <v>51457.08</v>
      </c>
      <c r="Q6" s="16">
        <v>4127.0527000000002</v>
      </c>
      <c r="R6" s="11" t="s">
        <v>29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2"/>
      <c r="AH6" s="2"/>
      <c r="AI6" s="2"/>
      <c r="AJ6" s="2"/>
      <c r="AK6" s="2"/>
      <c r="AL6" s="2"/>
    </row>
    <row r="7" spans="1:38" ht="27.6" x14ac:dyDescent="0.3">
      <c r="A7" s="7">
        <v>1</v>
      </c>
      <c r="B7" s="8" t="s">
        <v>23</v>
      </c>
      <c r="C7" s="9">
        <v>27284516000161</v>
      </c>
      <c r="D7" s="10" t="s">
        <v>24</v>
      </c>
      <c r="E7" s="11" t="s">
        <v>25</v>
      </c>
      <c r="F7" s="7" t="s">
        <v>30</v>
      </c>
      <c r="G7" s="11" t="s">
        <v>27</v>
      </c>
      <c r="H7" s="12" t="s">
        <v>28</v>
      </c>
      <c r="I7" s="11">
        <v>2020</v>
      </c>
      <c r="J7" s="13">
        <v>44096</v>
      </c>
      <c r="K7" s="14"/>
      <c r="L7" s="14">
        <v>44460</v>
      </c>
      <c r="M7" s="11" t="s">
        <v>31</v>
      </c>
      <c r="N7" s="11"/>
      <c r="O7" s="15">
        <v>4288.09</v>
      </c>
      <c r="P7" s="15">
        <v>51457.08</v>
      </c>
      <c r="Q7" s="16">
        <v>62743.29</v>
      </c>
      <c r="R7" s="11" t="s">
        <v>29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2"/>
      <c r="AH7" s="2"/>
      <c r="AI7" s="2"/>
      <c r="AJ7" s="2"/>
      <c r="AK7" s="2"/>
      <c r="AL7" s="2"/>
    </row>
    <row r="8" spans="1:38" ht="27.6" x14ac:dyDescent="0.3">
      <c r="A8" s="7">
        <v>1</v>
      </c>
      <c r="B8" s="8" t="s">
        <v>23</v>
      </c>
      <c r="C8" s="9">
        <v>27284516000161</v>
      </c>
      <c r="D8" s="10" t="s">
        <v>24</v>
      </c>
      <c r="E8" s="11" t="s">
        <v>25</v>
      </c>
      <c r="F8" s="7" t="s">
        <v>32</v>
      </c>
      <c r="G8" s="11" t="s">
        <v>27</v>
      </c>
      <c r="H8" s="12" t="s">
        <v>28</v>
      </c>
      <c r="I8" s="11">
        <v>2020</v>
      </c>
      <c r="J8" s="13">
        <v>44096</v>
      </c>
      <c r="K8" s="14"/>
      <c r="L8" s="14">
        <v>44460</v>
      </c>
      <c r="M8" s="11" t="s">
        <v>33</v>
      </c>
      <c r="N8" s="11"/>
      <c r="O8" s="15">
        <v>4288.09</v>
      </c>
      <c r="P8" s="15">
        <v>51457.08</v>
      </c>
      <c r="Q8" s="16" t="s">
        <v>34</v>
      </c>
      <c r="R8" s="11" t="s">
        <v>29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2"/>
      <c r="AH8" s="2"/>
      <c r="AI8" s="2"/>
      <c r="AJ8" s="2"/>
      <c r="AK8" s="2"/>
      <c r="AL8" s="2"/>
    </row>
    <row r="9" spans="1:38" ht="27.6" x14ac:dyDescent="0.3">
      <c r="A9" s="7">
        <v>1</v>
      </c>
      <c r="B9" s="8" t="s">
        <v>23</v>
      </c>
      <c r="C9" s="9">
        <v>27284516000161</v>
      </c>
      <c r="D9" s="10" t="s">
        <v>24</v>
      </c>
      <c r="E9" s="11" t="s">
        <v>25</v>
      </c>
      <c r="F9" s="7" t="s">
        <v>35</v>
      </c>
      <c r="G9" s="11" t="s">
        <v>27</v>
      </c>
      <c r="H9" s="12" t="s">
        <v>28</v>
      </c>
      <c r="I9" s="11">
        <v>2020</v>
      </c>
      <c r="J9" s="13">
        <v>44096</v>
      </c>
      <c r="K9" s="14"/>
      <c r="L9" s="14">
        <v>44460</v>
      </c>
      <c r="M9" s="11"/>
      <c r="N9" s="11" t="s">
        <v>31</v>
      </c>
      <c r="O9" s="15">
        <v>4915.24</v>
      </c>
      <c r="P9" s="15">
        <v>54657.08</v>
      </c>
      <c r="Q9" s="16" t="s">
        <v>34</v>
      </c>
      <c r="R9" s="11" t="s">
        <v>29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2"/>
      <c r="AH9" s="2"/>
      <c r="AI9" s="2"/>
      <c r="AJ9" s="2"/>
      <c r="AK9" s="2"/>
      <c r="AL9" s="2"/>
    </row>
    <row r="10" spans="1:38" ht="27.6" x14ac:dyDescent="0.3">
      <c r="A10" s="7">
        <v>1</v>
      </c>
      <c r="B10" s="8" t="s">
        <v>23</v>
      </c>
      <c r="C10" s="9">
        <v>27284516000161</v>
      </c>
      <c r="D10" s="10" t="s">
        <v>24</v>
      </c>
      <c r="E10" s="11" t="s">
        <v>25</v>
      </c>
      <c r="F10" s="7" t="s">
        <v>36</v>
      </c>
      <c r="G10" s="11" t="s">
        <v>27</v>
      </c>
      <c r="H10" s="12" t="s">
        <v>28</v>
      </c>
      <c r="I10" s="11">
        <v>2020</v>
      </c>
      <c r="J10" s="13">
        <v>44096</v>
      </c>
      <c r="K10" s="14" t="s">
        <v>33</v>
      </c>
      <c r="L10" s="14">
        <v>44825</v>
      </c>
      <c r="M10" s="11"/>
      <c r="N10" s="11" t="s">
        <v>33</v>
      </c>
      <c r="O10" s="15">
        <v>4288.09</v>
      </c>
      <c r="P10" s="15">
        <v>51457.08</v>
      </c>
      <c r="Q10" s="16" t="s">
        <v>34</v>
      </c>
      <c r="R10" s="11" t="s">
        <v>29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2"/>
      <c r="AH10" s="2"/>
      <c r="AI10" s="2"/>
      <c r="AJ10" s="2"/>
      <c r="AK10" s="2"/>
      <c r="AL10" s="2"/>
    </row>
    <row r="11" spans="1:38" ht="27.6" x14ac:dyDescent="0.3">
      <c r="A11" s="7">
        <v>1</v>
      </c>
      <c r="B11" s="8" t="s">
        <v>23</v>
      </c>
      <c r="C11" s="9">
        <v>27284516000161</v>
      </c>
      <c r="D11" s="10" t="s">
        <v>24</v>
      </c>
      <c r="E11" s="11" t="s">
        <v>25</v>
      </c>
      <c r="F11" s="7" t="s">
        <v>36</v>
      </c>
      <c r="G11" s="11" t="s">
        <v>27</v>
      </c>
      <c r="H11" s="12" t="s">
        <v>28</v>
      </c>
      <c r="I11" s="11">
        <v>2020</v>
      </c>
      <c r="J11" s="13">
        <v>44096</v>
      </c>
      <c r="K11" s="14"/>
      <c r="L11" s="14">
        <v>44825</v>
      </c>
      <c r="M11" s="11"/>
      <c r="N11" s="11" t="s">
        <v>37</v>
      </c>
      <c r="O11" s="15">
        <v>6961.29</v>
      </c>
      <c r="P11" s="15">
        <v>74485.8</v>
      </c>
      <c r="Q11" s="16" t="s">
        <v>34</v>
      </c>
      <c r="R11" s="11" t="s">
        <v>29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2"/>
      <c r="AH11" s="2"/>
      <c r="AI11" s="2"/>
      <c r="AJ11" s="2"/>
      <c r="AK11" s="2"/>
      <c r="AL11" s="2"/>
    </row>
    <row r="12" spans="1:38" ht="27.6" x14ac:dyDescent="0.3">
      <c r="A12" s="7">
        <v>1</v>
      </c>
      <c r="B12" s="8" t="s">
        <v>23</v>
      </c>
      <c r="C12" s="9">
        <v>27284516000161</v>
      </c>
      <c r="D12" s="10" t="s">
        <v>24</v>
      </c>
      <c r="E12" s="11" t="s">
        <v>25</v>
      </c>
      <c r="F12" s="7" t="s">
        <v>38</v>
      </c>
      <c r="G12" s="11" t="s">
        <v>27</v>
      </c>
      <c r="H12" s="12" t="s">
        <v>28</v>
      </c>
      <c r="I12" s="11">
        <v>2020</v>
      </c>
      <c r="J12" s="13">
        <v>44096</v>
      </c>
      <c r="K12" s="14"/>
      <c r="L12" s="14">
        <v>44825</v>
      </c>
      <c r="M12" s="11"/>
      <c r="N12" s="11" t="s">
        <v>37</v>
      </c>
      <c r="O12" s="15">
        <v>6961.29</v>
      </c>
      <c r="P12" s="15">
        <v>74485.8</v>
      </c>
      <c r="Q12" s="16" t="s">
        <v>34</v>
      </c>
      <c r="R12" s="11" t="s">
        <v>29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2"/>
      <c r="AH12" s="2"/>
      <c r="AI12" s="2"/>
      <c r="AJ12" s="2"/>
      <c r="AK12" s="2"/>
      <c r="AL12" s="2"/>
    </row>
    <row r="13" spans="1:38" ht="27.6" x14ac:dyDescent="0.3">
      <c r="A13" s="7">
        <v>1</v>
      </c>
      <c r="B13" s="8" t="s">
        <v>23</v>
      </c>
      <c r="C13" s="9">
        <v>27284516000161</v>
      </c>
      <c r="D13" s="10" t="s">
        <v>24</v>
      </c>
      <c r="E13" s="11" t="s">
        <v>25</v>
      </c>
      <c r="F13" s="7" t="s">
        <v>39</v>
      </c>
      <c r="G13" s="11" t="s">
        <v>27</v>
      </c>
      <c r="H13" s="12" t="s">
        <v>28</v>
      </c>
      <c r="I13" s="11">
        <v>2020</v>
      </c>
      <c r="J13" s="13">
        <v>44096</v>
      </c>
      <c r="K13" s="14"/>
      <c r="L13" s="14">
        <v>44825</v>
      </c>
      <c r="M13" s="11" t="s">
        <v>37</v>
      </c>
      <c r="N13" s="11"/>
      <c r="O13" s="15">
        <v>6961.29</v>
      </c>
      <c r="P13" s="15">
        <v>74485.8</v>
      </c>
      <c r="Q13" s="16">
        <v>49856.05</v>
      </c>
      <c r="R13" s="11" t="s">
        <v>29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2"/>
      <c r="AH13" s="2"/>
      <c r="AI13" s="2"/>
      <c r="AJ13" s="2"/>
      <c r="AK13" s="2"/>
      <c r="AL13" s="2"/>
    </row>
    <row r="14" spans="1:38" ht="27.6" x14ac:dyDescent="0.3">
      <c r="A14" s="7">
        <v>1</v>
      </c>
      <c r="B14" s="8" t="s">
        <v>23</v>
      </c>
      <c r="C14" s="9">
        <v>27284516000161</v>
      </c>
      <c r="D14" s="10" t="s">
        <v>24</v>
      </c>
      <c r="E14" s="11" t="s">
        <v>25</v>
      </c>
      <c r="F14" s="7" t="s">
        <v>40</v>
      </c>
      <c r="G14" s="11" t="s">
        <v>27</v>
      </c>
      <c r="H14" s="12" t="s">
        <v>28</v>
      </c>
      <c r="I14" s="11">
        <v>2020</v>
      </c>
      <c r="J14" s="13">
        <v>44096</v>
      </c>
      <c r="K14" s="14"/>
      <c r="L14" s="14">
        <v>44825</v>
      </c>
      <c r="M14" s="11"/>
      <c r="N14" s="11" t="s">
        <v>41</v>
      </c>
      <c r="O14" s="15">
        <v>7193.23</v>
      </c>
      <c r="P14" s="15">
        <v>87253.55</v>
      </c>
      <c r="Q14" s="16"/>
      <c r="R14" s="11" t="s">
        <v>29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2"/>
      <c r="AH14" s="2"/>
      <c r="AI14" s="2"/>
      <c r="AJ14" s="2"/>
      <c r="AK14" s="2"/>
      <c r="AL14" s="2"/>
    </row>
    <row r="15" spans="1:38" ht="27.6" x14ac:dyDescent="0.3">
      <c r="A15" s="7">
        <v>1</v>
      </c>
      <c r="B15" s="8" t="s">
        <v>23</v>
      </c>
      <c r="C15" s="9">
        <v>27284516000161</v>
      </c>
      <c r="D15" s="10" t="s">
        <v>24</v>
      </c>
      <c r="E15" s="11" t="s">
        <v>25</v>
      </c>
      <c r="F15" s="7" t="s">
        <v>42</v>
      </c>
      <c r="G15" s="11" t="s">
        <v>27</v>
      </c>
      <c r="H15" s="12" t="s">
        <v>28</v>
      </c>
      <c r="I15" s="11">
        <v>2020</v>
      </c>
      <c r="J15" s="13">
        <v>44096</v>
      </c>
      <c r="K15" s="14" t="s">
        <v>43</v>
      </c>
      <c r="L15" s="14">
        <v>45190</v>
      </c>
      <c r="M15" s="11"/>
      <c r="N15" s="11" t="s">
        <v>43</v>
      </c>
      <c r="O15" s="15">
        <v>8000</v>
      </c>
      <c r="P15" s="15">
        <v>96000</v>
      </c>
      <c r="Q15" s="16"/>
      <c r="R15" s="11" t="s">
        <v>29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2"/>
      <c r="AH15" s="2"/>
      <c r="AI15" s="2"/>
      <c r="AJ15" s="2"/>
      <c r="AK15" s="2"/>
      <c r="AL15" s="2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25993.52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487539.36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487539.36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23941.89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44800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29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29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29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29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29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29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29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29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60079.57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18366.16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6477.26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151.80000000000001" x14ac:dyDescent="0.3">
      <c r="A103" s="17">
        <v>13</v>
      </c>
      <c r="B103" s="18" t="s">
        <v>175</v>
      </c>
      <c r="C103" s="19">
        <v>64799539000135</v>
      </c>
      <c r="D103" s="18" t="s">
        <v>176</v>
      </c>
      <c r="E103" s="17">
        <v>14414020195</v>
      </c>
      <c r="F103" s="17" t="s">
        <v>177</v>
      </c>
      <c r="G103" s="17" t="s">
        <v>27</v>
      </c>
      <c r="H103" s="20" t="s">
        <v>130</v>
      </c>
      <c r="I103" s="17">
        <v>2020</v>
      </c>
      <c r="J103" s="21">
        <v>44078</v>
      </c>
      <c r="K103" s="21"/>
      <c r="L103" s="21">
        <v>44442</v>
      </c>
      <c r="M103" s="17"/>
      <c r="N103" s="17"/>
      <c r="O103" s="22">
        <v>1636</v>
      </c>
      <c r="P103" s="22">
        <v>19632</v>
      </c>
      <c r="Q103" s="23">
        <v>2651.12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178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44807</v>
      </c>
      <c r="M104" s="17" t="s">
        <v>31</v>
      </c>
      <c r="N104" s="17"/>
      <c r="O104" s="22">
        <v>1636</v>
      </c>
      <c r="P104" s="22">
        <v>19632</v>
      </c>
      <c r="Q104" s="23">
        <v>5419.92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179</v>
      </c>
      <c r="G105" s="17" t="s">
        <v>27</v>
      </c>
      <c r="H105" s="20" t="s">
        <v>130</v>
      </c>
      <c r="I105" s="17">
        <v>2020</v>
      </c>
      <c r="J105" s="21">
        <v>44078</v>
      </c>
      <c r="K105" s="21" t="s">
        <v>31</v>
      </c>
      <c r="L105" s="21">
        <v>44807</v>
      </c>
      <c r="M105" s="17"/>
      <c r="N105" s="17"/>
      <c r="O105" s="22">
        <v>1636</v>
      </c>
      <c r="P105" s="22">
        <v>19632</v>
      </c>
      <c r="Q105" s="23">
        <v>7049.99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180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33</v>
      </c>
      <c r="N106" s="17"/>
      <c r="O106" s="22">
        <v>1636</v>
      </c>
      <c r="P106" s="22">
        <v>19632</v>
      </c>
      <c r="Q106" s="23">
        <v>10713.54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181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33</v>
      </c>
      <c r="L107" s="21">
        <v>45172</v>
      </c>
      <c r="M107" s="17"/>
      <c r="N107" s="17"/>
      <c r="O107" s="22">
        <v>1962.7</v>
      </c>
      <c r="P107" s="22">
        <v>23552.43</v>
      </c>
      <c r="Q107" s="23" t="s">
        <v>34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182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45172</v>
      </c>
      <c r="M108" s="17" t="s">
        <v>37</v>
      </c>
      <c r="N108" s="17"/>
      <c r="O108" s="22">
        <v>1962.7</v>
      </c>
      <c r="P108" s="22">
        <v>23552.43</v>
      </c>
      <c r="Q108" s="23">
        <v>8740.0300000000007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14</v>
      </c>
      <c r="B109" s="18" t="s">
        <v>183</v>
      </c>
      <c r="C109" s="19">
        <v>9480880000115</v>
      </c>
      <c r="D109" s="18" t="s">
        <v>184</v>
      </c>
      <c r="E109" s="17" t="s">
        <v>185</v>
      </c>
      <c r="F109" s="17" t="s">
        <v>186</v>
      </c>
      <c r="G109" s="17" t="s">
        <v>27</v>
      </c>
      <c r="H109" s="20" t="s">
        <v>187</v>
      </c>
      <c r="I109" s="17">
        <v>2022</v>
      </c>
      <c r="J109" s="21">
        <v>44682</v>
      </c>
      <c r="K109" s="21"/>
      <c r="L109" s="21">
        <v>45046</v>
      </c>
      <c r="M109" s="17"/>
      <c r="N109" s="17"/>
      <c r="O109" s="22"/>
      <c r="P109" s="22">
        <v>71400</v>
      </c>
      <c r="Q109" s="23">
        <v>66136.89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188</v>
      </c>
      <c r="G110" s="17" t="s">
        <v>27</v>
      </c>
      <c r="H110" s="20" t="s">
        <v>187</v>
      </c>
      <c r="I110" s="17">
        <v>2022</v>
      </c>
      <c r="J110" s="21">
        <v>44682</v>
      </c>
      <c r="K110" s="21" t="s">
        <v>31</v>
      </c>
      <c r="L110" s="21">
        <v>45046</v>
      </c>
      <c r="M110" s="17"/>
      <c r="N110" s="17" t="s">
        <v>31</v>
      </c>
      <c r="O110" s="22"/>
      <c r="P110" s="22">
        <v>17850</v>
      </c>
      <c r="Q110" s="23"/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189</v>
      </c>
      <c r="C111" s="19">
        <v>9480880000115</v>
      </c>
      <c r="D111" s="18" t="s">
        <v>184</v>
      </c>
      <c r="E111" s="17" t="s">
        <v>185</v>
      </c>
      <c r="F111" s="17" t="s">
        <v>190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 t="s">
        <v>31</v>
      </c>
      <c r="N111" s="17"/>
      <c r="O111" s="22"/>
      <c r="P111" s="22">
        <f>P110</f>
        <v>17850</v>
      </c>
      <c r="Q111" s="23">
        <v>12400.28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15</v>
      </c>
      <c r="B112" s="18" t="s">
        <v>189</v>
      </c>
      <c r="C112" s="19">
        <v>9480880000115</v>
      </c>
      <c r="D112" s="18" t="s">
        <v>191</v>
      </c>
      <c r="E112" s="17" t="s">
        <v>192</v>
      </c>
      <c r="F112" s="17" t="s">
        <v>193</v>
      </c>
      <c r="G112" s="17" t="s">
        <v>27</v>
      </c>
      <c r="H112" s="20" t="s">
        <v>194</v>
      </c>
      <c r="I112" s="17">
        <v>2023</v>
      </c>
      <c r="J112" s="21">
        <v>45061</v>
      </c>
      <c r="K112" s="21"/>
      <c r="L112" s="21">
        <v>45426</v>
      </c>
      <c r="M112" s="17"/>
      <c r="N112" s="17"/>
      <c r="O112" s="22">
        <f>P112/12</f>
        <v>6191.75</v>
      </c>
      <c r="P112" s="22">
        <v>74301</v>
      </c>
      <c r="Q112" s="23">
        <v>0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16</v>
      </c>
      <c r="B113" s="18" t="s">
        <v>195</v>
      </c>
      <c r="C113" s="19">
        <v>27595780000116</v>
      </c>
      <c r="D113" s="18" t="s">
        <v>196</v>
      </c>
      <c r="E113" s="17" t="s">
        <v>197</v>
      </c>
      <c r="F113" s="17" t="s">
        <v>198</v>
      </c>
      <c r="G113" s="17" t="s">
        <v>27</v>
      </c>
      <c r="H113" s="20" t="s">
        <v>28</v>
      </c>
      <c r="I113" s="17">
        <v>2021</v>
      </c>
      <c r="J113" s="21">
        <v>44272</v>
      </c>
      <c r="K113" s="21"/>
      <c r="L113" s="21">
        <v>45001</v>
      </c>
      <c r="M113" s="17"/>
      <c r="N113" s="17"/>
      <c r="O113" s="22">
        <v>4690</v>
      </c>
      <c r="P113" s="22">
        <v>56280</v>
      </c>
      <c r="Q113" s="23">
        <v>14270.44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199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23321.63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200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 t="s">
        <v>33</v>
      </c>
      <c r="N115" s="17"/>
      <c r="O115" s="22">
        <v>2737.02</v>
      </c>
      <c r="P115" s="22">
        <f>O115*12</f>
        <v>32844.239999999998</v>
      </c>
      <c r="Q115" s="23">
        <v>7663.66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17</v>
      </c>
      <c r="B116" s="27" t="s">
        <v>201</v>
      </c>
      <c r="C116" s="19">
        <v>10921252000107</v>
      </c>
      <c r="D116" s="18" t="s">
        <v>202</v>
      </c>
      <c r="E116" s="17" t="s">
        <v>203</v>
      </c>
      <c r="F116" s="17" t="s">
        <v>204</v>
      </c>
      <c r="G116" s="17" t="s">
        <v>63</v>
      </c>
      <c r="H116" s="20" t="s">
        <v>205</v>
      </c>
      <c r="I116" s="17">
        <v>2022</v>
      </c>
      <c r="J116" s="21">
        <v>44719</v>
      </c>
      <c r="K116" s="21"/>
      <c r="L116" s="21">
        <v>45083</v>
      </c>
      <c r="M116" s="17"/>
      <c r="N116" s="17"/>
      <c r="O116" s="22"/>
      <c r="P116" s="22">
        <v>80999.97</v>
      </c>
      <c r="Q116" s="23">
        <v>7084.56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206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 t="s">
        <v>34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ht="27.6" x14ac:dyDescent="0.3">
      <c r="A118" s="17">
        <v>17</v>
      </c>
      <c r="B118" s="18" t="s">
        <v>201</v>
      </c>
      <c r="C118" s="19">
        <v>10921252000107</v>
      </c>
      <c r="D118" s="18" t="s">
        <v>207</v>
      </c>
      <c r="E118" s="17" t="s">
        <v>203</v>
      </c>
      <c r="F118" s="17" t="s">
        <v>208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>
        <v>6984.87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5"/>
      <c r="AH118" s="25"/>
      <c r="AI118" s="25"/>
      <c r="AJ118" s="25"/>
      <c r="AK118" s="25"/>
      <c r="AL118" s="25"/>
    </row>
    <row r="119" spans="1:38" s="25" customFormat="1" ht="27.6" x14ac:dyDescent="0.3">
      <c r="A119" s="17">
        <v>18</v>
      </c>
      <c r="B119" s="18" t="s">
        <v>201</v>
      </c>
      <c r="C119" s="19">
        <v>10921252000107</v>
      </c>
      <c r="D119" s="18" t="s">
        <v>207</v>
      </c>
      <c r="E119" s="17" t="s">
        <v>209</v>
      </c>
      <c r="F119" s="17" t="s">
        <v>210</v>
      </c>
      <c r="G119" s="17" t="s">
        <v>63</v>
      </c>
      <c r="H119" s="20" t="s">
        <v>72</v>
      </c>
      <c r="I119" s="17">
        <v>2023</v>
      </c>
      <c r="J119" s="21">
        <v>45085</v>
      </c>
      <c r="K119" s="21"/>
      <c r="L119" s="21">
        <v>45450</v>
      </c>
      <c r="M119" s="17"/>
      <c r="N119" s="17"/>
      <c r="O119" s="22">
        <f>P119/12</f>
        <v>2500</v>
      </c>
      <c r="P119" s="22">
        <v>30000</v>
      </c>
      <c r="Q119" s="23">
        <v>4226.2700000000004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41.4" x14ac:dyDescent="0.3">
      <c r="A120" s="17">
        <v>19</v>
      </c>
      <c r="B120" s="18" t="s">
        <v>211</v>
      </c>
      <c r="C120" s="19">
        <v>10798130000175</v>
      </c>
      <c r="D120" s="18" t="s">
        <v>212</v>
      </c>
      <c r="E120" s="17" t="s">
        <v>213</v>
      </c>
      <c r="F120" s="17" t="s">
        <v>214</v>
      </c>
      <c r="G120" s="17" t="s">
        <v>63</v>
      </c>
      <c r="H120" s="20" t="s">
        <v>215</v>
      </c>
      <c r="I120" s="17">
        <v>2021</v>
      </c>
      <c r="J120" s="21">
        <v>44552</v>
      </c>
      <c r="K120" s="21"/>
      <c r="L120" s="21">
        <v>44916</v>
      </c>
      <c r="M120" s="17"/>
      <c r="N120" s="17"/>
      <c r="O120" s="22"/>
      <c r="P120" s="22">
        <v>750</v>
      </c>
      <c r="Q120" s="23">
        <v>750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216</v>
      </c>
      <c r="G121" s="17" t="s">
        <v>63</v>
      </c>
      <c r="H121" s="20" t="s">
        <v>215</v>
      </c>
      <c r="I121" s="17">
        <v>2021</v>
      </c>
      <c r="J121" s="21">
        <v>44552</v>
      </c>
      <c r="K121" s="17" t="s">
        <v>31</v>
      </c>
      <c r="L121" s="21">
        <v>45037</v>
      </c>
      <c r="M121" s="17"/>
      <c r="N121" s="17"/>
      <c r="O121" s="22"/>
      <c r="P121" s="22">
        <v>0</v>
      </c>
      <c r="Q121" s="23">
        <v>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27.6" x14ac:dyDescent="0.3">
      <c r="A122" s="17">
        <v>20</v>
      </c>
      <c r="B122" s="18" t="s">
        <v>217</v>
      </c>
      <c r="C122" s="19">
        <v>33965309000175</v>
      </c>
      <c r="D122" s="18" t="s">
        <v>218</v>
      </c>
      <c r="E122" s="17" t="s">
        <v>219</v>
      </c>
      <c r="F122" s="17" t="s">
        <v>220</v>
      </c>
      <c r="G122" s="17" t="s">
        <v>50</v>
      </c>
      <c r="H122" s="20" t="s">
        <v>194</v>
      </c>
      <c r="I122" s="17">
        <v>2022</v>
      </c>
      <c r="J122" s="21">
        <v>44657</v>
      </c>
      <c r="K122" s="21"/>
      <c r="L122" s="21">
        <v>45021</v>
      </c>
      <c r="M122" s="17"/>
      <c r="N122" s="17"/>
      <c r="O122" s="22">
        <v>284</v>
      </c>
      <c r="P122" s="22">
        <v>3408</v>
      </c>
      <c r="Q122" s="23">
        <v>706.45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221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 t="s">
        <v>31</v>
      </c>
      <c r="N123" s="17"/>
      <c r="O123" s="22">
        <v>284</v>
      </c>
      <c r="P123" s="22">
        <v>3408</v>
      </c>
      <c r="Q123" s="23">
        <v>578.65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21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222</v>
      </c>
      <c r="G124" s="17" t="s">
        <v>50</v>
      </c>
      <c r="H124" s="20" t="s">
        <v>28</v>
      </c>
      <c r="I124" s="17">
        <v>2023</v>
      </c>
      <c r="J124" s="21">
        <v>45064</v>
      </c>
      <c r="K124" s="21"/>
      <c r="L124" s="21">
        <v>45429</v>
      </c>
      <c r="M124" s="17"/>
      <c r="N124" s="17"/>
      <c r="O124" s="22">
        <f>P124/12</f>
        <v>304</v>
      </c>
      <c r="P124" s="22">
        <v>3648</v>
      </c>
      <c r="Q124" s="23">
        <v>548.9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22</v>
      </c>
      <c r="B125" s="18" t="s">
        <v>223</v>
      </c>
      <c r="C125" s="20" t="s">
        <v>224</v>
      </c>
      <c r="D125" s="18" t="s">
        <v>225</v>
      </c>
      <c r="E125" s="17" t="s">
        <v>226</v>
      </c>
      <c r="F125" s="17" t="s">
        <v>227</v>
      </c>
      <c r="G125" s="17" t="s">
        <v>27</v>
      </c>
      <c r="H125" s="20" t="s">
        <v>228</v>
      </c>
      <c r="I125" s="17">
        <v>2022</v>
      </c>
      <c r="J125" s="21">
        <v>44631</v>
      </c>
      <c r="K125" s="21"/>
      <c r="L125" s="21">
        <v>44995</v>
      </c>
      <c r="M125" s="17"/>
      <c r="N125" s="17"/>
      <c r="O125" s="22">
        <v>28089.96</v>
      </c>
      <c r="P125" s="22">
        <v>337079.52</v>
      </c>
      <c r="Q125" s="23">
        <v>191556.07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229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 t="s">
        <v>31</v>
      </c>
      <c r="N126" s="17"/>
      <c r="O126" s="22">
        <f>4514.12*6</f>
        <v>27084.720000000001</v>
      </c>
      <c r="P126" s="22">
        <f>O126*12</f>
        <v>325016.64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33</v>
      </c>
      <c r="N127" s="17"/>
      <c r="O127" s="22">
        <f>5008.66*6</f>
        <v>30051.96</v>
      </c>
      <c r="P127" s="22">
        <f>O127*12</f>
        <v>360623.52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230</v>
      </c>
      <c r="G128" s="17" t="s">
        <v>27</v>
      </c>
      <c r="H128" s="20" t="s">
        <v>228</v>
      </c>
      <c r="I128" s="17">
        <v>2022</v>
      </c>
      <c r="J128" s="21">
        <v>44631</v>
      </c>
      <c r="K128" s="17" t="s">
        <v>31</v>
      </c>
      <c r="L128" s="21">
        <v>45361</v>
      </c>
      <c r="M128" s="17" t="s">
        <v>37</v>
      </c>
      <c r="N128" s="17"/>
      <c r="O128" s="22">
        <f>5008.66*6</f>
        <v>30051.96</v>
      </c>
      <c r="P128" s="22">
        <f>O128*12</f>
        <v>360623.52</v>
      </c>
      <c r="Q128" s="23">
        <v>141363.07999999999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231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45361</v>
      </c>
      <c r="M129" s="17" t="s">
        <v>41</v>
      </c>
      <c r="N129" s="17"/>
      <c r="O129" s="22">
        <f>31926.42</f>
        <v>31926.42</v>
      </c>
      <c r="P129" s="22">
        <f>O129*12</f>
        <v>383117.04</v>
      </c>
      <c r="Q129" s="23">
        <v>0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55.2" x14ac:dyDescent="0.3">
      <c r="A130" s="17">
        <v>23</v>
      </c>
      <c r="B130" s="18" t="s">
        <v>232</v>
      </c>
      <c r="C130" s="19">
        <v>15647579000156</v>
      </c>
      <c r="D130" s="18" t="s">
        <v>233</v>
      </c>
      <c r="E130" s="17">
        <v>52017</v>
      </c>
      <c r="F130" s="17" t="s">
        <v>234</v>
      </c>
      <c r="G130" s="17" t="s">
        <v>235</v>
      </c>
      <c r="H130" s="20" t="s">
        <v>228</v>
      </c>
      <c r="I130" s="17">
        <v>2017</v>
      </c>
      <c r="J130" s="21">
        <v>42871</v>
      </c>
      <c r="K130" s="21"/>
      <c r="L130" s="21">
        <v>43465</v>
      </c>
      <c r="M130" s="17"/>
      <c r="N130" s="17"/>
      <c r="O130" s="22">
        <v>453602</v>
      </c>
      <c r="P130" s="22">
        <v>3175214.02</v>
      </c>
      <c r="Q130" s="23">
        <v>1418148.28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236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 t="s">
        <v>31</v>
      </c>
      <c r="O131" s="22">
        <v>453602</v>
      </c>
      <c r="P131" s="22">
        <v>3175214.02</v>
      </c>
      <c r="Q131" s="23" t="s">
        <v>34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237</v>
      </c>
      <c r="G132" s="17" t="s">
        <v>235</v>
      </c>
      <c r="H132" s="20" t="s">
        <v>228</v>
      </c>
      <c r="I132" s="17">
        <v>2017</v>
      </c>
      <c r="J132" s="21">
        <v>43466</v>
      </c>
      <c r="K132" s="21" t="s">
        <v>33</v>
      </c>
      <c r="L132" s="21">
        <v>43555</v>
      </c>
      <c r="M132" s="17"/>
      <c r="N132" s="17" t="s">
        <v>33</v>
      </c>
      <c r="O132" s="22">
        <v>949801.28</v>
      </c>
      <c r="P132" s="22">
        <v>2849403.84</v>
      </c>
      <c r="Q132" s="23">
        <v>991755.56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238</v>
      </c>
      <c r="G133" s="17" t="s">
        <v>235</v>
      </c>
      <c r="H133" s="20" t="s">
        <v>228</v>
      </c>
      <c r="I133" s="17">
        <v>2017</v>
      </c>
      <c r="J133" s="21">
        <v>43556</v>
      </c>
      <c r="K133" s="21" t="s">
        <v>37</v>
      </c>
      <c r="L133" s="21" t="s">
        <v>239</v>
      </c>
      <c r="M133" s="17"/>
      <c r="N133" s="17" t="s">
        <v>37</v>
      </c>
      <c r="O133" s="22">
        <v>643416.06000000006</v>
      </c>
      <c r="P133" s="22">
        <v>3217080.33</v>
      </c>
      <c r="Q133" s="23">
        <v>367676.51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240</v>
      </c>
      <c r="G134" s="17" t="s">
        <v>235</v>
      </c>
      <c r="H134" s="20" t="s">
        <v>228</v>
      </c>
      <c r="I134" s="17">
        <v>2017</v>
      </c>
      <c r="J134" s="21">
        <v>43739</v>
      </c>
      <c r="K134" s="21" t="s">
        <v>41</v>
      </c>
      <c r="L134" s="21">
        <v>43830</v>
      </c>
      <c r="M134" s="17"/>
      <c r="N134" s="17" t="s">
        <v>41</v>
      </c>
      <c r="O134" s="22">
        <v>2344089.06</v>
      </c>
      <c r="P134" s="22">
        <v>4708178.13</v>
      </c>
      <c r="Q134" s="23">
        <v>540000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241</v>
      </c>
      <c r="G135" s="17" t="s">
        <v>235</v>
      </c>
      <c r="H135" s="20" t="s">
        <v>228</v>
      </c>
      <c r="I135" s="17">
        <v>2017</v>
      </c>
      <c r="J135" s="21">
        <v>43831</v>
      </c>
      <c r="K135" s="21" t="s">
        <v>43</v>
      </c>
      <c r="L135" s="21">
        <v>44377</v>
      </c>
      <c r="M135" s="17"/>
      <c r="N135" s="17" t="s">
        <v>43</v>
      </c>
      <c r="O135" s="22">
        <v>924539</v>
      </c>
      <c r="P135" s="22">
        <v>5547234</v>
      </c>
      <c r="Q135" s="23">
        <v>839055.87</v>
      </c>
      <c r="R135" s="17" t="s">
        <v>73</v>
      </c>
      <c r="S135" s="24"/>
      <c r="T135" s="24"/>
      <c r="U135" s="28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242</v>
      </c>
      <c r="G136" s="17" t="s">
        <v>235</v>
      </c>
      <c r="H136" s="20" t="s">
        <v>228</v>
      </c>
      <c r="I136" s="17">
        <v>2017</v>
      </c>
      <c r="J136" s="21">
        <v>44743</v>
      </c>
      <c r="K136" s="21" t="s">
        <v>114</v>
      </c>
      <c r="L136" s="21">
        <v>44696</v>
      </c>
      <c r="M136" s="17"/>
      <c r="N136" s="17" t="s">
        <v>114</v>
      </c>
      <c r="O136" s="22">
        <v>994771.94</v>
      </c>
      <c r="P136" s="22">
        <v>9947719.4399999995</v>
      </c>
      <c r="Q136" s="23">
        <v>2700000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243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/>
      <c r="O137" s="22">
        <v>850242.72</v>
      </c>
      <c r="P137" s="22">
        <v>1700485.44</v>
      </c>
      <c r="Q137" s="23">
        <v>556659.43999999994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29" t="s">
        <v>244</v>
      </c>
      <c r="C138" s="19">
        <v>26749087000198</v>
      </c>
      <c r="D138" s="18" t="s">
        <v>245</v>
      </c>
      <c r="E138" s="17" t="s">
        <v>246</v>
      </c>
      <c r="F138" s="17" t="s">
        <v>247</v>
      </c>
      <c r="G138" s="17" t="s">
        <v>50</v>
      </c>
      <c r="H138" s="20" t="s">
        <v>215</v>
      </c>
      <c r="I138" s="17">
        <v>2022</v>
      </c>
      <c r="J138" s="21">
        <v>44714</v>
      </c>
      <c r="K138" s="21"/>
      <c r="L138" s="21">
        <v>45261</v>
      </c>
      <c r="M138" s="17"/>
      <c r="N138" s="17"/>
      <c r="O138" s="22"/>
      <c r="P138" s="22">
        <v>6616806.4400000004</v>
      </c>
      <c r="Q138" s="23">
        <v>3308403.21</v>
      </c>
      <c r="R138" s="17" t="s">
        <v>29</v>
      </c>
      <c r="S138" s="30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248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551400.53</v>
      </c>
      <c r="R139" s="17" t="s">
        <v>29</v>
      </c>
      <c r="S139" s="3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x14ac:dyDescent="0.3">
      <c r="A140" s="17">
        <v>24</v>
      </c>
      <c r="B140" s="32" t="s">
        <v>249</v>
      </c>
      <c r="C140" s="33">
        <v>530052000170</v>
      </c>
      <c r="D140" s="27" t="s">
        <v>250</v>
      </c>
      <c r="E140" s="17" t="s">
        <v>251</v>
      </c>
      <c r="F140" s="17" t="s">
        <v>252</v>
      </c>
      <c r="G140" s="17" t="s">
        <v>27</v>
      </c>
      <c r="H140" s="20" t="s">
        <v>130</v>
      </c>
      <c r="I140" s="17">
        <v>2022</v>
      </c>
      <c r="J140" s="21">
        <v>44697</v>
      </c>
      <c r="K140" s="21"/>
      <c r="L140" s="21">
        <v>45611</v>
      </c>
      <c r="M140" s="17"/>
      <c r="N140" s="17"/>
      <c r="O140" s="22">
        <v>6738</v>
      </c>
      <c r="P140" s="22">
        <v>202140</v>
      </c>
      <c r="Q140" s="23">
        <v>15160.5</v>
      </c>
      <c r="R140" s="17" t="s">
        <v>29</v>
      </c>
      <c r="S140" s="3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253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 t="s">
        <v>31</v>
      </c>
      <c r="N141" s="17"/>
      <c r="O141" s="22">
        <v>6738</v>
      </c>
      <c r="P141" s="22">
        <v>202140</v>
      </c>
      <c r="Q141" s="23">
        <v>52051.05</v>
      </c>
      <c r="R141" s="17" t="s">
        <v>29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25</v>
      </c>
      <c r="B142" s="32" t="s">
        <v>254</v>
      </c>
      <c r="C142" s="19">
        <v>27753399000138</v>
      </c>
      <c r="D142" s="18" t="s">
        <v>255</v>
      </c>
      <c r="E142" s="17" t="s">
        <v>256</v>
      </c>
      <c r="F142" s="17" t="s">
        <v>257</v>
      </c>
      <c r="G142" s="17" t="s">
        <v>27</v>
      </c>
      <c r="H142" s="20" t="s">
        <v>51</v>
      </c>
      <c r="I142" s="17">
        <v>2022</v>
      </c>
      <c r="J142" s="21">
        <v>44713</v>
      </c>
      <c r="K142" s="21"/>
      <c r="L142" s="21">
        <v>45077</v>
      </c>
      <c r="M142" s="17"/>
      <c r="N142" s="17"/>
      <c r="O142" s="22">
        <v>4887.45</v>
      </c>
      <c r="P142" s="22">
        <v>58649.47</v>
      </c>
      <c r="Q142" s="23">
        <v>26610.35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258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 t="s">
        <v>31</v>
      </c>
      <c r="N143" s="17"/>
      <c r="O143" s="22">
        <v>5322.07</v>
      </c>
      <c r="P143" s="22">
        <f>O143*12</f>
        <v>63864.84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259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33</v>
      </c>
      <c r="N144" s="17"/>
      <c r="O144" s="22">
        <v>5322.07</v>
      </c>
      <c r="P144" s="22">
        <f>O144*12</f>
        <v>63864.84</v>
      </c>
      <c r="Q144" s="23">
        <v>39931.57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260</v>
      </c>
      <c r="G145" s="17" t="s">
        <v>27</v>
      </c>
      <c r="H145" s="20" t="s">
        <v>51</v>
      </c>
      <c r="I145" s="17">
        <v>2022</v>
      </c>
      <c r="J145" s="21">
        <v>44713</v>
      </c>
      <c r="K145" s="21" t="s">
        <v>31</v>
      </c>
      <c r="L145" s="21">
        <v>45443</v>
      </c>
      <c r="M145" s="17"/>
      <c r="N145" s="17" t="s">
        <v>31</v>
      </c>
      <c r="O145" s="22">
        <v>5704.51</v>
      </c>
      <c r="P145" s="22">
        <f>O145*12</f>
        <v>68454.12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26</v>
      </c>
      <c r="B146" s="27" t="s">
        <v>261</v>
      </c>
      <c r="C146" s="19">
        <v>109461647000195</v>
      </c>
      <c r="D146" s="18" t="s">
        <v>262</v>
      </c>
      <c r="E146" s="17" t="s">
        <v>263</v>
      </c>
      <c r="F146" s="17" t="s">
        <v>264</v>
      </c>
      <c r="G146" s="17" t="s">
        <v>27</v>
      </c>
      <c r="H146" s="20" t="s">
        <v>265</v>
      </c>
      <c r="I146" s="17">
        <v>2022</v>
      </c>
      <c r="J146" s="21">
        <v>44743</v>
      </c>
      <c r="K146" s="21"/>
      <c r="L146" s="21">
        <v>45107</v>
      </c>
      <c r="M146" s="17"/>
      <c r="N146" s="17"/>
      <c r="O146" s="22"/>
      <c r="P146" s="22">
        <v>627.32000000000005</v>
      </c>
      <c r="Q146" s="23" t="s">
        <v>34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266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>
        <v>112.92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27</v>
      </c>
      <c r="B148" s="35" t="s">
        <v>267</v>
      </c>
      <c r="C148" s="36">
        <v>7730838000180</v>
      </c>
      <c r="D148" s="18" t="s">
        <v>268</v>
      </c>
      <c r="E148" s="17" t="s">
        <v>269</v>
      </c>
      <c r="F148" s="17" t="s">
        <v>270</v>
      </c>
      <c r="G148" s="17" t="s">
        <v>50</v>
      </c>
      <c r="H148" s="20" t="s">
        <v>271</v>
      </c>
      <c r="I148" s="17">
        <v>2022</v>
      </c>
      <c r="J148" s="21">
        <v>44783</v>
      </c>
      <c r="K148" s="21"/>
      <c r="L148" s="21">
        <v>45147</v>
      </c>
      <c r="M148" s="17"/>
      <c r="N148" s="17"/>
      <c r="O148" s="22"/>
      <c r="P148" s="22">
        <v>2400</v>
      </c>
      <c r="Q148" s="23">
        <v>600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272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1200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ht="27.6" x14ac:dyDescent="0.3">
      <c r="A150" s="17">
        <v>28</v>
      </c>
      <c r="B150" s="35" t="s">
        <v>223</v>
      </c>
      <c r="C150" s="36">
        <v>5465222000101</v>
      </c>
      <c r="D150" s="18" t="s">
        <v>273</v>
      </c>
      <c r="E150" s="17" t="s">
        <v>274</v>
      </c>
      <c r="F150" s="17" t="s">
        <v>275</v>
      </c>
      <c r="G150" s="17" t="s">
        <v>27</v>
      </c>
      <c r="H150" s="20" t="s">
        <v>276</v>
      </c>
      <c r="I150" s="17">
        <v>2022</v>
      </c>
      <c r="J150" s="21">
        <v>44866</v>
      </c>
      <c r="K150" s="21"/>
      <c r="L150" s="21">
        <v>45230</v>
      </c>
      <c r="M150" s="17"/>
      <c r="N150" s="17"/>
      <c r="O150" s="22"/>
      <c r="P150" s="22">
        <v>7887.03</v>
      </c>
      <c r="Q150" s="23" t="s">
        <v>34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5"/>
      <c r="AH150" s="25"/>
      <c r="AI150" s="25"/>
      <c r="AJ150" s="25"/>
      <c r="AK150" s="25"/>
      <c r="AL150" s="25"/>
    </row>
    <row r="151" spans="1:38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277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 t="s">
        <v>33</v>
      </c>
      <c r="N151" s="17"/>
      <c r="O151" s="22">
        <v>8453.49</v>
      </c>
      <c r="P151" s="22">
        <f>O151*12</f>
        <v>101441.88</v>
      </c>
      <c r="Q151" s="23">
        <v>39449.620000000003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5"/>
      <c r="AH151" s="25"/>
      <c r="AI151" s="25"/>
      <c r="AJ151" s="25"/>
      <c r="AK151" s="25"/>
      <c r="AL151" s="25"/>
    </row>
    <row r="152" spans="1:38" ht="27.6" x14ac:dyDescent="0.3">
      <c r="A152" s="17">
        <v>29</v>
      </c>
      <c r="B152" s="35" t="s">
        <v>278</v>
      </c>
      <c r="C152" s="36">
        <v>40495477000100</v>
      </c>
      <c r="D152" s="18" t="s">
        <v>279</v>
      </c>
      <c r="E152" s="17" t="s">
        <v>280</v>
      </c>
      <c r="F152" s="17" t="s">
        <v>281</v>
      </c>
      <c r="G152" s="17" t="s">
        <v>63</v>
      </c>
      <c r="H152" s="20" t="s">
        <v>282</v>
      </c>
      <c r="I152" s="17">
        <v>2022</v>
      </c>
      <c r="J152" s="21">
        <v>44911</v>
      </c>
      <c r="K152" s="21"/>
      <c r="L152" s="21">
        <v>45275</v>
      </c>
      <c r="M152" s="17"/>
      <c r="N152" s="17"/>
      <c r="O152" s="22"/>
      <c r="P152" s="22">
        <v>599</v>
      </c>
      <c r="Q152" s="23"/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5"/>
      <c r="AH152" s="25"/>
      <c r="AI152" s="25"/>
      <c r="AJ152" s="25"/>
      <c r="AK152" s="25"/>
      <c r="AL152" s="25"/>
    </row>
    <row r="153" spans="1:38" ht="27.6" x14ac:dyDescent="0.3">
      <c r="A153" s="17">
        <v>30</v>
      </c>
      <c r="B153" s="35" t="s">
        <v>283</v>
      </c>
      <c r="C153" s="36">
        <v>18993876000141</v>
      </c>
      <c r="D153" s="18" t="s">
        <v>284</v>
      </c>
      <c r="E153" s="17" t="s">
        <v>285</v>
      </c>
      <c r="F153" s="17" t="s">
        <v>286</v>
      </c>
      <c r="G153" s="17" t="s">
        <v>63</v>
      </c>
      <c r="H153" s="20">
        <v>17</v>
      </c>
      <c r="I153" s="17">
        <v>2022</v>
      </c>
      <c r="J153" s="21">
        <v>44768</v>
      </c>
      <c r="K153" s="21"/>
      <c r="L153" s="21">
        <v>45132</v>
      </c>
      <c r="M153" s="17"/>
      <c r="N153" s="17"/>
      <c r="O153" s="22"/>
      <c r="P153" s="22">
        <v>631.52</v>
      </c>
      <c r="Q153" s="23"/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14.1" customHeight="1" x14ac:dyDescent="0.3">
      <c r="A154" s="52" t="s">
        <v>287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2"/>
      <c r="N154" s="2"/>
      <c r="O154" s="2"/>
      <c r="P154" s="2"/>
      <c r="Q154" s="3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ht="14.1" customHeight="1" x14ac:dyDescent="0.3">
      <c r="A155" s="53" t="s">
        <v>288</v>
      </c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2"/>
      <c r="N155" s="2"/>
      <c r="O155" s="2"/>
      <c r="P155" s="2"/>
      <c r="Q155" s="3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ht="14.1" customHeight="1" x14ac:dyDescent="0.3">
      <c r="A156" s="53" t="s">
        <v>289</v>
      </c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2"/>
      <c r="N156" s="2"/>
      <c r="O156" s="2"/>
      <c r="P156" s="2"/>
      <c r="Q156" s="3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ht="14.1" customHeight="1" x14ac:dyDescent="0.3">
      <c r="A157" s="53" t="s">
        <v>290</v>
      </c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2"/>
      <c r="N157" s="2"/>
      <c r="O157" s="2"/>
      <c r="P157" s="2"/>
      <c r="Q157" s="3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ht="14.1" customHeight="1" x14ac:dyDescent="0.3">
      <c r="A158" s="53" t="s">
        <v>291</v>
      </c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3" t="s">
        <v>292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3" t="s">
        <v>293</v>
      </c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3" t="s">
        <v>294</v>
      </c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3" t="s">
        <v>295</v>
      </c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3" t="s">
        <v>296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3" t="s">
        <v>297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3" t="s">
        <v>298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3" t="s">
        <v>299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3" t="s">
        <v>300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3" t="s">
        <v>301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3" t="s">
        <v>302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3" t="s">
        <v>303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3" t="s">
        <v>304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3" t="s">
        <v>305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3" t="s">
        <v>306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4" t="s">
        <v>307</v>
      </c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x14ac:dyDescent="0.3">
      <c r="A175" s="2"/>
      <c r="B175" s="2"/>
      <c r="C175" s="38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x14ac:dyDescent="0.3">
      <c r="A176" s="2"/>
      <c r="B176" s="2"/>
      <c r="C176" s="38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3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39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</sheetData>
  <autoFilter ref="A5:R174"/>
  <mergeCells count="27">
    <mergeCell ref="A174:L174"/>
    <mergeCell ref="A169:L169"/>
    <mergeCell ref="A170:L170"/>
    <mergeCell ref="A171:L171"/>
    <mergeCell ref="A172:L172"/>
    <mergeCell ref="A173:L173"/>
    <mergeCell ref="A164:L164"/>
    <mergeCell ref="A165:L165"/>
    <mergeCell ref="A166:L166"/>
    <mergeCell ref="A167:L167"/>
    <mergeCell ref="A168:L168"/>
    <mergeCell ref="A159:L159"/>
    <mergeCell ref="A160:L160"/>
    <mergeCell ref="A161:L161"/>
    <mergeCell ref="A162:L162"/>
    <mergeCell ref="A163:L163"/>
    <mergeCell ref="A154:L154"/>
    <mergeCell ref="A155:L155"/>
    <mergeCell ref="A156:L156"/>
    <mergeCell ref="A157:L157"/>
    <mergeCell ref="A158:L158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3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3"/>
  <sheetViews>
    <sheetView zoomScale="85" zoomScaleNormal="85" workbookViewId="0">
      <pane xSplit="6" ySplit="17" topLeftCell="G18" activePane="bottomRight" state="frozen"/>
      <selection pane="topRight" activeCell="G1" sqref="G1"/>
      <selection pane="bottomLeft" activeCell="A18" sqref="A18"/>
      <selection pane="bottomRight" activeCell="G18" sqref="G18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373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27823.83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507319.1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507319.1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/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4748.26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96.6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45605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6950.67</v>
      </c>
      <c r="R129" s="17" t="s">
        <v>29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6950.67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45568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13048.37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152503.24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f>551400.53*4</f>
        <v>2205602.12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46997.55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42792.489999999991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42792.489999999991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42792.489999999991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42535.200000000004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1350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63148.890000000014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ref="P199" si="5">O199*12</f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55254.149999999994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2760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6611.84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658.6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8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5831.4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8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148.03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8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0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8" ht="14.1" hidden="1" customHeight="1" x14ac:dyDescent="0.3">
      <c r="A208" s="55" t="s">
        <v>287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hidden="1" customHeight="1" x14ac:dyDescent="0.3">
      <c r="A209" s="53" t="s">
        <v>288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hidden="1" customHeight="1" x14ac:dyDescent="0.3">
      <c r="A210" s="53" t="s">
        <v>289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hidden="1" customHeight="1" x14ac:dyDescent="0.3">
      <c r="A211" s="53" t="s">
        <v>290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hidden="1" customHeight="1" x14ac:dyDescent="0.3">
      <c r="A212" s="53" t="s">
        <v>291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hidden="1" customHeight="1" x14ac:dyDescent="0.3">
      <c r="A213" s="53" t="s">
        <v>292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hidden="1" customHeight="1" x14ac:dyDescent="0.3">
      <c r="A214" s="53" t="s">
        <v>293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hidden="1" customHeight="1" x14ac:dyDescent="0.3">
      <c r="A215" s="53" t="s">
        <v>294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hidden="1" customHeight="1" x14ac:dyDescent="0.3">
      <c r="A216" s="53" t="s">
        <v>295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hidden="1" customHeight="1" x14ac:dyDescent="0.3">
      <c r="A217" s="53" t="s">
        <v>296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hidden="1" customHeight="1" x14ac:dyDescent="0.3">
      <c r="A218" s="53" t="s">
        <v>297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hidden="1" customHeight="1" x14ac:dyDescent="0.3">
      <c r="A219" s="53" t="s">
        <v>298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hidden="1" customHeight="1" x14ac:dyDescent="0.3">
      <c r="A220" s="53" t="s">
        <v>299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hidden="1" customHeight="1" x14ac:dyDescent="0.3">
      <c r="A221" s="53" t="s">
        <v>300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hidden="1" customHeight="1" x14ac:dyDescent="0.3">
      <c r="A222" s="53" t="s">
        <v>301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hidden="1" customHeight="1" x14ac:dyDescent="0.3">
      <c r="A223" s="53" t="s">
        <v>302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hidden="1" customHeight="1" x14ac:dyDescent="0.3">
      <c r="A224" s="53" t="s">
        <v>303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t="14.1" hidden="1" customHeight="1" x14ac:dyDescent="0.3">
      <c r="A225" s="53" t="s">
        <v>304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t="14.1" hidden="1" customHeight="1" x14ac:dyDescent="0.3">
      <c r="A226" s="53" t="s">
        <v>305</v>
      </c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t="14.1" hidden="1" customHeight="1" x14ac:dyDescent="0.3">
      <c r="A227" s="53" t="s">
        <v>306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t="14.1" hidden="1" customHeight="1" x14ac:dyDescent="0.3">
      <c r="A228" s="54" t="s">
        <v>307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3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3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</sheetData>
  <autoFilter ref="A5:AL228">
    <filterColumn colId="5">
      <customFilters>
        <customFilter val="2024*"/>
      </customFilters>
    </filterColumn>
  </autoFilter>
  <mergeCells count="27">
    <mergeCell ref="A1:A3"/>
    <mergeCell ref="B1:R1"/>
    <mergeCell ref="B2:R2"/>
    <mergeCell ref="B3:R3"/>
    <mergeCell ref="A4:B4"/>
    <mergeCell ref="C4:R4"/>
    <mergeCell ref="A219:L219"/>
    <mergeCell ref="A208:L208"/>
    <mergeCell ref="A209:L209"/>
    <mergeCell ref="A210:L210"/>
    <mergeCell ref="A211:L211"/>
    <mergeCell ref="A212:L212"/>
    <mergeCell ref="A213:L213"/>
    <mergeCell ref="A214:L214"/>
    <mergeCell ref="A215:L215"/>
    <mergeCell ref="A216:L216"/>
    <mergeCell ref="A217:L217"/>
    <mergeCell ref="A218:L218"/>
    <mergeCell ref="A226:L226"/>
    <mergeCell ref="A227:L227"/>
    <mergeCell ref="A228:L228"/>
    <mergeCell ref="A220:L220"/>
    <mergeCell ref="A221:L221"/>
    <mergeCell ref="A222:L222"/>
    <mergeCell ref="A223:L223"/>
    <mergeCell ref="A224:L224"/>
    <mergeCell ref="A225:L225"/>
  </mergeCells>
  <dataValidations count="1">
    <dataValidation type="list" allowBlank="1" sqref="R6:R207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9"/>
  <sheetViews>
    <sheetView zoomScale="85" zoomScaleNormal="85" workbookViewId="0">
      <pane ySplit="5" topLeftCell="A172" activePane="bottomLeft" state="frozen"/>
      <selection pane="bottomLeft" activeCell="A207" sqref="A207:L207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354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24047.760000000002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f>+Q23</f>
        <v>434844.94999999995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434844.94999999995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/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3760.7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177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44442</v>
      </c>
      <c r="M121" s="17"/>
      <c r="N121" s="17"/>
      <c r="O121" s="22">
        <v>1636</v>
      </c>
      <c r="P121" s="22">
        <v>19632</v>
      </c>
      <c r="Q121" s="23">
        <v>2651.12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178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44807</v>
      </c>
      <c r="M122" s="17" t="s">
        <v>31</v>
      </c>
      <c r="N122" s="17"/>
      <c r="O122" s="22">
        <v>1636</v>
      </c>
      <c r="P122" s="22">
        <v>19632</v>
      </c>
      <c r="Q122" s="23">
        <v>5419.92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179</v>
      </c>
      <c r="G123" s="17" t="s">
        <v>27</v>
      </c>
      <c r="H123" s="20" t="s">
        <v>130</v>
      </c>
      <c r="I123" s="17">
        <v>2020</v>
      </c>
      <c r="J123" s="21">
        <v>44078</v>
      </c>
      <c r="K123" s="21" t="s">
        <v>31</v>
      </c>
      <c r="L123" s="21">
        <v>44807</v>
      </c>
      <c r="M123" s="17"/>
      <c r="N123" s="17"/>
      <c r="O123" s="22">
        <v>1636</v>
      </c>
      <c r="P123" s="22">
        <v>19632</v>
      </c>
      <c r="Q123" s="23">
        <v>7049.99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180</v>
      </c>
      <c r="G124" s="17" t="s">
        <v>27</v>
      </c>
      <c r="H124" s="20" t="s">
        <v>130</v>
      </c>
      <c r="I124" s="17">
        <v>2020</v>
      </c>
      <c r="J124" s="21">
        <v>44078</v>
      </c>
      <c r="K124" s="21"/>
      <c r="L124" s="21">
        <v>44807</v>
      </c>
      <c r="M124" s="17" t="s">
        <v>33</v>
      </c>
      <c r="N124" s="17"/>
      <c r="O124" s="22">
        <v>1636</v>
      </c>
      <c r="P124" s="22">
        <v>19632</v>
      </c>
      <c r="Q124" s="23">
        <v>10713.54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181</v>
      </c>
      <c r="G125" s="17" t="s">
        <v>27</v>
      </c>
      <c r="H125" s="20" t="s">
        <v>130</v>
      </c>
      <c r="I125" s="17">
        <v>2020</v>
      </c>
      <c r="J125" s="21">
        <v>44078</v>
      </c>
      <c r="K125" s="21" t="s">
        <v>33</v>
      </c>
      <c r="L125" s="21">
        <v>45172</v>
      </c>
      <c r="M125" s="17"/>
      <c r="N125" s="17"/>
      <c r="O125" s="22">
        <v>1962.7</v>
      </c>
      <c r="P125" s="22">
        <v>23552.43</v>
      </c>
      <c r="Q125" s="23" t="s">
        <v>34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182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45172</v>
      </c>
      <c r="M126" s="17" t="s">
        <v>37</v>
      </c>
      <c r="N126" s="17"/>
      <c r="O126" s="22">
        <v>1962.7</v>
      </c>
      <c r="P126" s="22">
        <v>23552.43</v>
      </c>
      <c r="Q126" s="23">
        <v>14498.51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 t="s">
        <v>37</v>
      </c>
      <c r="L127" s="21">
        <v>45538</v>
      </c>
      <c r="M127" s="17"/>
      <c r="N127" s="17" t="s">
        <v>37</v>
      </c>
      <c r="O127" s="22">
        <f>P127/12</f>
        <v>2043.18</v>
      </c>
      <c r="P127" s="22">
        <v>24518.16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326</v>
      </c>
      <c r="G128" s="17" t="s">
        <v>27</v>
      </c>
      <c r="H128" s="20" t="s">
        <v>130</v>
      </c>
      <c r="I128" s="17">
        <v>2020</v>
      </c>
      <c r="J128" s="21">
        <v>44078</v>
      </c>
      <c r="K128" s="21"/>
      <c r="L128" s="21">
        <v>45538</v>
      </c>
      <c r="M128" s="17" t="s">
        <v>41</v>
      </c>
      <c r="N128" s="17"/>
      <c r="O128" s="22">
        <f>P128/12</f>
        <v>2043.18</v>
      </c>
      <c r="P128" s="22">
        <v>24518.16</v>
      </c>
      <c r="Q128" s="23">
        <v>6950.67</v>
      </c>
      <c r="R128" s="17" t="s">
        <v>29</v>
      </c>
      <c r="S128" s="40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43</v>
      </c>
      <c r="N129" s="17"/>
      <c r="O129" s="22">
        <f>P129/12</f>
        <v>2043.18</v>
      </c>
      <c r="P129" s="22">
        <v>24518.16</v>
      </c>
      <c r="Q129" s="23">
        <f>+Q128</f>
        <v>6950.67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14</v>
      </c>
      <c r="B130" s="18" t="s">
        <v>183</v>
      </c>
      <c r="C130" s="19">
        <v>9480880000115</v>
      </c>
      <c r="D130" s="18" t="s">
        <v>184</v>
      </c>
      <c r="E130" s="17" t="s">
        <v>185</v>
      </c>
      <c r="F130" s="17" t="s">
        <v>186</v>
      </c>
      <c r="G130" s="17" t="s">
        <v>27</v>
      </c>
      <c r="H130" s="20" t="s">
        <v>187</v>
      </c>
      <c r="I130" s="17">
        <v>2022</v>
      </c>
      <c r="J130" s="21">
        <v>44682</v>
      </c>
      <c r="K130" s="21"/>
      <c r="L130" s="21">
        <v>45046</v>
      </c>
      <c r="M130" s="17"/>
      <c r="N130" s="17"/>
      <c r="O130" s="22"/>
      <c r="P130" s="22">
        <v>71400</v>
      </c>
      <c r="Q130" s="23">
        <v>66136.89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14</v>
      </c>
      <c r="B131" s="18" t="s">
        <v>183</v>
      </c>
      <c r="C131" s="19">
        <v>9480880000115</v>
      </c>
      <c r="D131" s="18" t="s">
        <v>184</v>
      </c>
      <c r="E131" s="17" t="s">
        <v>185</v>
      </c>
      <c r="F131" s="17" t="s">
        <v>188</v>
      </c>
      <c r="G131" s="17" t="s">
        <v>27</v>
      </c>
      <c r="H131" s="20" t="s">
        <v>187</v>
      </c>
      <c r="I131" s="17">
        <v>2022</v>
      </c>
      <c r="J131" s="21">
        <v>44682</v>
      </c>
      <c r="K131" s="21" t="s">
        <v>31</v>
      </c>
      <c r="L131" s="21">
        <v>45046</v>
      </c>
      <c r="M131" s="17"/>
      <c r="N131" s="17" t="s">
        <v>31</v>
      </c>
      <c r="O131" s="22"/>
      <c r="P131" s="22">
        <v>17850</v>
      </c>
      <c r="Q131" s="23"/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14</v>
      </c>
      <c r="B132" s="18" t="s">
        <v>189</v>
      </c>
      <c r="C132" s="19">
        <v>9480880000115</v>
      </c>
      <c r="D132" s="18" t="s">
        <v>184</v>
      </c>
      <c r="E132" s="17" t="s">
        <v>185</v>
      </c>
      <c r="F132" s="17" t="s">
        <v>190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 t="s">
        <v>31</v>
      </c>
      <c r="N132" s="17"/>
      <c r="O132" s="22"/>
      <c r="P132" s="22">
        <f>P131</f>
        <v>17850</v>
      </c>
      <c r="Q132" s="23">
        <v>12400.28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15</v>
      </c>
      <c r="B133" s="18" t="s">
        <v>189</v>
      </c>
      <c r="C133" s="19">
        <v>9480880000115</v>
      </c>
      <c r="D133" s="18" t="s">
        <v>191</v>
      </c>
      <c r="E133" s="17" t="s">
        <v>192</v>
      </c>
      <c r="F133" s="17" t="s">
        <v>193</v>
      </c>
      <c r="G133" s="17" t="s">
        <v>27</v>
      </c>
      <c r="H133" s="20" t="s">
        <v>194</v>
      </c>
      <c r="I133" s="17">
        <v>2023</v>
      </c>
      <c r="J133" s="21">
        <v>45061</v>
      </c>
      <c r="K133" s="21"/>
      <c r="L133" s="21">
        <v>45426</v>
      </c>
      <c r="M133" s="17"/>
      <c r="N133" s="17"/>
      <c r="O133" s="22">
        <f>P133/12</f>
        <v>6191.75</v>
      </c>
      <c r="P133" s="22">
        <v>74301</v>
      </c>
      <c r="Q133" s="23">
        <v>37055.1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15</v>
      </c>
      <c r="B134" s="18" t="s">
        <v>189</v>
      </c>
      <c r="C134" s="19">
        <v>9480880000115</v>
      </c>
      <c r="D134" s="18" t="s">
        <v>191</v>
      </c>
      <c r="E134" s="17" t="s">
        <v>192</v>
      </c>
      <c r="F134" s="17" t="s">
        <v>352</v>
      </c>
      <c r="G134" s="17" t="s">
        <v>27</v>
      </c>
      <c r="H134" s="20" t="s">
        <v>194</v>
      </c>
      <c r="I134" s="17">
        <v>2023</v>
      </c>
      <c r="J134" s="21">
        <v>45061</v>
      </c>
      <c r="K134" s="21"/>
      <c r="L134" s="21">
        <v>45426</v>
      </c>
      <c r="M134" s="17"/>
      <c r="N134" s="17"/>
      <c r="O134" s="22">
        <f>P134/12</f>
        <v>6191.75</v>
      </c>
      <c r="P134" s="22">
        <v>74301</v>
      </c>
      <c r="Q134" s="23">
        <v>18158.100000000002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16</v>
      </c>
      <c r="B135" s="18" t="s">
        <v>195</v>
      </c>
      <c r="C135" s="19">
        <v>27595780000116</v>
      </c>
      <c r="D135" s="18" t="s">
        <v>196</v>
      </c>
      <c r="E135" s="17" t="s">
        <v>197</v>
      </c>
      <c r="F135" s="17" t="s">
        <v>198</v>
      </c>
      <c r="G135" s="17" t="s">
        <v>27</v>
      </c>
      <c r="H135" s="20" t="s">
        <v>28</v>
      </c>
      <c r="I135" s="17">
        <v>2021</v>
      </c>
      <c r="J135" s="21">
        <v>44272</v>
      </c>
      <c r="K135" s="21"/>
      <c r="L135" s="21">
        <v>45001</v>
      </c>
      <c r="M135" s="17"/>
      <c r="N135" s="17"/>
      <c r="O135" s="22">
        <v>4690</v>
      </c>
      <c r="P135" s="22">
        <v>56280</v>
      </c>
      <c r="Q135" s="23">
        <v>14270.44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16</v>
      </c>
      <c r="B136" s="18" t="s">
        <v>195</v>
      </c>
      <c r="C136" s="19">
        <v>27595780000116</v>
      </c>
      <c r="D136" s="18" t="s">
        <v>196</v>
      </c>
      <c r="E136" s="17" t="s">
        <v>197</v>
      </c>
      <c r="F136" s="17" t="s">
        <v>199</v>
      </c>
      <c r="G136" s="17" t="s">
        <v>27</v>
      </c>
      <c r="H136" s="20" t="s">
        <v>28</v>
      </c>
      <c r="I136" s="17">
        <v>2021</v>
      </c>
      <c r="J136" s="21">
        <v>44272</v>
      </c>
      <c r="K136" s="21"/>
      <c r="L136" s="21">
        <v>45001</v>
      </c>
      <c r="M136" s="17"/>
      <c r="N136" s="17"/>
      <c r="O136" s="22">
        <v>4690</v>
      </c>
      <c r="P136" s="22">
        <v>56280</v>
      </c>
      <c r="Q136" s="23">
        <v>23321.63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200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 t="s">
        <v>33</v>
      </c>
      <c r="N137" s="17"/>
      <c r="O137" s="22">
        <v>2737.02</v>
      </c>
      <c r="P137" s="22">
        <f>O137*12</f>
        <v>32844.239999999998</v>
      </c>
      <c r="Q137" s="23">
        <v>7663.66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17</v>
      </c>
      <c r="B138" s="18" t="s">
        <v>201</v>
      </c>
      <c r="C138" s="19">
        <v>10921252000107</v>
      </c>
      <c r="D138" s="18" t="s">
        <v>202</v>
      </c>
      <c r="E138" s="17" t="s">
        <v>203</v>
      </c>
      <c r="F138" s="17" t="s">
        <v>204</v>
      </c>
      <c r="G138" s="17" t="s">
        <v>63</v>
      </c>
      <c r="H138" s="20" t="s">
        <v>205</v>
      </c>
      <c r="I138" s="17">
        <v>2022</v>
      </c>
      <c r="J138" s="21">
        <v>44719</v>
      </c>
      <c r="K138" s="21"/>
      <c r="L138" s="21">
        <v>45083</v>
      </c>
      <c r="M138" s="17"/>
      <c r="N138" s="17"/>
      <c r="O138" s="22"/>
      <c r="P138" s="22">
        <v>80999.97</v>
      </c>
      <c r="Q138" s="23">
        <v>7084.56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17</v>
      </c>
      <c r="B139" s="18" t="s">
        <v>201</v>
      </c>
      <c r="C139" s="19">
        <v>10921252000107</v>
      </c>
      <c r="D139" s="18" t="s">
        <v>202</v>
      </c>
      <c r="E139" s="17" t="s">
        <v>203</v>
      </c>
      <c r="F139" s="17" t="s">
        <v>206</v>
      </c>
      <c r="G139" s="17" t="s">
        <v>63</v>
      </c>
      <c r="H139" s="20" t="s">
        <v>205</v>
      </c>
      <c r="I139" s="17">
        <v>2022</v>
      </c>
      <c r="J139" s="21">
        <v>44719</v>
      </c>
      <c r="K139" s="21"/>
      <c r="L139" s="21">
        <v>45083</v>
      </c>
      <c r="M139" s="17"/>
      <c r="N139" s="17"/>
      <c r="O139" s="22"/>
      <c r="P139" s="22">
        <v>80999.97</v>
      </c>
      <c r="Q139" s="23" t="s">
        <v>34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x14ac:dyDescent="0.3">
      <c r="A140" s="17">
        <v>17</v>
      </c>
      <c r="B140" s="18" t="s">
        <v>201</v>
      </c>
      <c r="C140" s="19">
        <v>10921252000107</v>
      </c>
      <c r="D140" s="18" t="s">
        <v>207</v>
      </c>
      <c r="E140" s="17" t="s">
        <v>203</v>
      </c>
      <c r="F140" s="17" t="s">
        <v>208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6984.87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18</v>
      </c>
      <c r="B141" s="18" t="s">
        <v>201</v>
      </c>
      <c r="C141" s="19">
        <v>10921252000107</v>
      </c>
      <c r="D141" s="18" t="s">
        <v>207</v>
      </c>
      <c r="E141" s="17" t="s">
        <v>209</v>
      </c>
      <c r="F141" s="17" t="s">
        <v>210</v>
      </c>
      <c r="G141" s="17" t="s">
        <v>63</v>
      </c>
      <c r="H141" s="20" t="s">
        <v>72</v>
      </c>
      <c r="I141" s="17">
        <v>2023</v>
      </c>
      <c r="J141" s="21">
        <v>45085</v>
      </c>
      <c r="K141" s="21"/>
      <c r="L141" s="21">
        <v>45450</v>
      </c>
      <c r="M141" s="17"/>
      <c r="N141" s="17"/>
      <c r="O141" s="22">
        <f>P141/12</f>
        <v>2500</v>
      </c>
      <c r="P141" s="22">
        <v>30000</v>
      </c>
      <c r="Q141" s="23">
        <v>12282.59</v>
      </c>
      <c r="R141" s="17" t="s">
        <v>29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18</v>
      </c>
      <c r="B142" s="18" t="s">
        <v>201</v>
      </c>
      <c r="C142" s="19">
        <v>10921252000107</v>
      </c>
      <c r="D142" s="18" t="s">
        <v>207</v>
      </c>
      <c r="E142" s="17" t="s">
        <v>209</v>
      </c>
      <c r="F142" s="17" t="s">
        <v>327</v>
      </c>
      <c r="G142" s="17" t="s">
        <v>63</v>
      </c>
      <c r="H142" s="20" t="s">
        <v>72</v>
      </c>
      <c r="I142" s="17">
        <v>2023</v>
      </c>
      <c r="J142" s="21">
        <v>45085</v>
      </c>
      <c r="K142" s="21"/>
      <c r="L142" s="21">
        <v>45450</v>
      </c>
      <c r="M142" s="17" t="s">
        <v>31</v>
      </c>
      <c r="N142" s="17"/>
      <c r="O142" s="22">
        <f>P142/12</f>
        <v>2500</v>
      </c>
      <c r="P142" s="22">
        <v>30000</v>
      </c>
      <c r="Q142" s="23">
        <v>11490.150000000001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365</v>
      </c>
      <c r="G143" s="17" t="s">
        <v>63</v>
      </c>
      <c r="H143" s="20" t="s">
        <v>72</v>
      </c>
      <c r="I143" s="17">
        <v>2023</v>
      </c>
      <c r="J143" s="21">
        <v>45451</v>
      </c>
      <c r="K143" s="21" t="s">
        <v>31</v>
      </c>
      <c r="L143" s="21">
        <v>45815</v>
      </c>
      <c r="M143" s="17"/>
      <c r="N143" s="17"/>
      <c r="O143" s="22">
        <f>P143/12</f>
        <v>2500</v>
      </c>
      <c r="P143" s="22">
        <v>30000</v>
      </c>
      <c r="Q143" s="23"/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41.4" x14ac:dyDescent="0.3">
      <c r="A144" s="17">
        <v>19</v>
      </c>
      <c r="B144" s="18" t="s">
        <v>211</v>
      </c>
      <c r="C144" s="19">
        <v>10798130000175</v>
      </c>
      <c r="D144" s="18" t="s">
        <v>212</v>
      </c>
      <c r="E144" s="17" t="s">
        <v>213</v>
      </c>
      <c r="F144" s="17" t="s">
        <v>214</v>
      </c>
      <c r="G144" s="17" t="s">
        <v>63</v>
      </c>
      <c r="H144" s="20" t="s">
        <v>215</v>
      </c>
      <c r="I144" s="17">
        <v>2021</v>
      </c>
      <c r="J144" s="21">
        <v>44552</v>
      </c>
      <c r="K144" s="21"/>
      <c r="L144" s="21">
        <v>44916</v>
      </c>
      <c r="M144" s="17"/>
      <c r="N144" s="17"/>
      <c r="O144" s="22"/>
      <c r="P144" s="22">
        <v>750</v>
      </c>
      <c r="Q144" s="23">
        <v>750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41.4" x14ac:dyDescent="0.3">
      <c r="A145" s="17">
        <v>19</v>
      </c>
      <c r="B145" s="18" t="s">
        <v>211</v>
      </c>
      <c r="C145" s="19">
        <v>10798130000175</v>
      </c>
      <c r="D145" s="18" t="s">
        <v>212</v>
      </c>
      <c r="E145" s="17" t="s">
        <v>213</v>
      </c>
      <c r="F145" s="17" t="s">
        <v>216</v>
      </c>
      <c r="G145" s="17" t="s">
        <v>63</v>
      </c>
      <c r="H145" s="20" t="s">
        <v>215</v>
      </c>
      <c r="I145" s="17">
        <v>2021</v>
      </c>
      <c r="J145" s="21">
        <v>44552</v>
      </c>
      <c r="K145" s="21" t="s">
        <v>31</v>
      </c>
      <c r="L145" s="21">
        <v>45037</v>
      </c>
      <c r="M145" s="17"/>
      <c r="N145" s="17"/>
      <c r="O145" s="22"/>
      <c r="P145" s="22">
        <v>0</v>
      </c>
      <c r="Q145" s="23">
        <v>0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x14ac:dyDescent="0.3">
      <c r="A146" s="17">
        <v>20</v>
      </c>
      <c r="B146" s="18" t="s">
        <v>217</v>
      </c>
      <c r="C146" s="19">
        <v>33965309000175</v>
      </c>
      <c r="D146" s="18" t="s">
        <v>218</v>
      </c>
      <c r="E146" s="17" t="s">
        <v>219</v>
      </c>
      <c r="F146" s="17" t="s">
        <v>220</v>
      </c>
      <c r="G146" s="17" t="s">
        <v>50</v>
      </c>
      <c r="H146" s="20" t="s">
        <v>194</v>
      </c>
      <c r="I146" s="17">
        <v>2022</v>
      </c>
      <c r="J146" s="21">
        <v>44657</v>
      </c>
      <c r="K146" s="21"/>
      <c r="L146" s="21">
        <v>45021</v>
      </c>
      <c r="M146" s="17"/>
      <c r="N146" s="17"/>
      <c r="O146" s="22">
        <v>284</v>
      </c>
      <c r="P146" s="22">
        <v>3408</v>
      </c>
      <c r="Q146" s="23">
        <v>706.45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x14ac:dyDescent="0.3">
      <c r="A147" s="17">
        <v>20</v>
      </c>
      <c r="B147" s="18" t="s">
        <v>217</v>
      </c>
      <c r="C147" s="19">
        <v>33965309000175</v>
      </c>
      <c r="D147" s="18" t="s">
        <v>218</v>
      </c>
      <c r="E147" s="17" t="s">
        <v>219</v>
      </c>
      <c r="F147" s="17" t="s">
        <v>221</v>
      </c>
      <c r="G147" s="17" t="s">
        <v>50</v>
      </c>
      <c r="H147" s="20" t="s">
        <v>194</v>
      </c>
      <c r="I147" s="17">
        <v>2022</v>
      </c>
      <c r="J147" s="21">
        <v>44657</v>
      </c>
      <c r="K147" s="21"/>
      <c r="L147" s="21">
        <v>45021</v>
      </c>
      <c r="M147" s="17" t="s">
        <v>31</v>
      </c>
      <c r="N147" s="17"/>
      <c r="O147" s="22">
        <v>284</v>
      </c>
      <c r="P147" s="22">
        <v>3408</v>
      </c>
      <c r="Q147" s="23">
        <v>578.65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x14ac:dyDescent="0.3">
      <c r="A148" s="17">
        <v>21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222</v>
      </c>
      <c r="G148" s="17" t="s">
        <v>50</v>
      </c>
      <c r="H148" s="20" t="s">
        <v>28</v>
      </c>
      <c r="I148" s="17">
        <v>2023</v>
      </c>
      <c r="J148" s="21">
        <v>45064</v>
      </c>
      <c r="K148" s="21"/>
      <c r="L148" s="21">
        <v>45429</v>
      </c>
      <c r="M148" s="17"/>
      <c r="N148" s="17"/>
      <c r="O148" s="22">
        <f>P148/12</f>
        <v>304</v>
      </c>
      <c r="P148" s="22">
        <v>3648</v>
      </c>
      <c r="Q148" s="23">
        <v>1670.7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x14ac:dyDescent="0.3">
      <c r="A149" s="17">
        <v>21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328</v>
      </c>
      <c r="G149" s="17" t="s">
        <v>50</v>
      </c>
      <c r="H149" s="20" t="s">
        <v>28</v>
      </c>
      <c r="I149" s="17">
        <v>2023</v>
      </c>
      <c r="J149" s="21">
        <v>45064</v>
      </c>
      <c r="K149" s="21"/>
      <c r="L149" s="21">
        <v>45429</v>
      </c>
      <c r="M149" s="17" t="s">
        <v>31</v>
      </c>
      <c r="N149" s="17"/>
      <c r="O149" s="22">
        <f>P149/12</f>
        <v>304</v>
      </c>
      <c r="P149" s="22">
        <v>3648</v>
      </c>
      <c r="Q149" s="23">
        <v>1359.6499999999999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227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44995</v>
      </c>
      <c r="M150" s="17"/>
      <c r="N150" s="17"/>
      <c r="O150" s="22">
        <v>28089.96</v>
      </c>
      <c r="P150" s="22">
        <v>337079.52</v>
      </c>
      <c r="Q150" s="23">
        <v>191556.07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229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44995</v>
      </c>
      <c r="M151" s="17" t="s">
        <v>31</v>
      </c>
      <c r="N151" s="17"/>
      <c r="O151" s="22">
        <f>4514.12*6</f>
        <v>27084.720000000001</v>
      </c>
      <c r="P151" s="22">
        <f t="shared" ref="P151:P157" si="1">O151*12</f>
        <v>325016.64</v>
      </c>
      <c r="Q151" s="23">
        <v>191556.07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229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 t="s">
        <v>33</v>
      </c>
      <c r="N152" s="17"/>
      <c r="O152" s="22">
        <f>5008.66*6</f>
        <v>30051.96</v>
      </c>
      <c r="P152" s="22">
        <f t="shared" si="1"/>
        <v>360623.52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230</v>
      </c>
      <c r="G153" s="17" t="s">
        <v>27</v>
      </c>
      <c r="H153" s="20" t="s">
        <v>228</v>
      </c>
      <c r="I153" s="17">
        <v>2022</v>
      </c>
      <c r="J153" s="21">
        <v>44631</v>
      </c>
      <c r="K153" s="21" t="s">
        <v>31</v>
      </c>
      <c r="L153" s="21">
        <v>45361</v>
      </c>
      <c r="M153" s="17" t="s">
        <v>37</v>
      </c>
      <c r="N153" s="17"/>
      <c r="O153" s="22">
        <f>5008.66*6</f>
        <v>30051.96</v>
      </c>
      <c r="P153" s="22">
        <f t="shared" si="1"/>
        <v>360623.52</v>
      </c>
      <c r="Q153" s="23">
        <v>247784.47999999998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231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45361</v>
      </c>
      <c r="M154" s="17" t="s">
        <v>41</v>
      </c>
      <c r="N154" s="17"/>
      <c r="O154" s="22">
        <f>31926.42</f>
        <v>31926.42</v>
      </c>
      <c r="P154" s="22">
        <f t="shared" si="1"/>
        <v>383117.04</v>
      </c>
      <c r="Q154" s="23">
        <v>0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329</v>
      </c>
      <c r="G155" s="17" t="s">
        <v>27</v>
      </c>
      <c r="H155" s="20" t="s">
        <v>228</v>
      </c>
      <c r="I155" s="17">
        <v>2022</v>
      </c>
      <c r="J155" s="21">
        <v>44631</v>
      </c>
      <c r="K155" s="21"/>
      <c r="L155" s="21">
        <v>45361</v>
      </c>
      <c r="M155" s="17" t="s">
        <v>43</v>
      </c>
      <c r="N155" s="17"/>
      <c r="O155" s="22">
        <f>31926.42</f>
        <v>31926.42</v>
      </c>
      <c r="P155" s="22">
        <f t="shared" si="1"/>
        <v>383117.04</v>
      </c>
      <c r="Q155" s="23">
        <v>127818.96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341</v>
      </c>
      <c r="G156" s="17" t="s">
        <v>27</v>
      </c>
      <c r="H156" s="20" t="s">
        <v>228</v>
      </c>
      <c r="I156" s="17">
        <v>2022</v>
      </c>
      <c r="J156" s="21">
        <v>44631</v>
      </c>
      <c r="K156" s="21" t="s">
        <v>33</v>
      </c>
      <c r="L156" s="21">
        <v>45726</v>
      </c>
      <c r="M156" s="17"/>
      <c r="N156" s="17" t="s">
        <v>33</v>
      </c>
      <c r="O156" s="22">
        <f>31954.74</f>
        <v>31954.74</v>
      </c>
      <c r="P156" s="22">
        <f t="shared" si="1"/>
        <v>383456.88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367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45726</v>
      </c>
      <c r="M157" s="17" t="s">
        <v>114</v>
      </c>
      <c r="N157" s="17"/>
      <c r="O157" s="22">
        <f>34490.58</f>
        <v>34490.58</v>
      </c>
      <c r="P157" s="22">
        <f t="shared" si="1"/>
        <v>413886.96</v>
      </c>
      <c r="Q157" s="23">
        <v>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234</v>
      </c>
      <c r="G158" s="17" t="s">
        <v>235</v>
      </c>
      <c r="H158" s="20" t="s">
        <v>228</v>
      </c>
      <c r="I158" s="17">
        <v>2017</v>
      </c>
      <c r="J158" s="21">
        <v>42871</v>
      </c>
      <c r="K158" s="21"/>
      <c r="L158" s="21">
        <v>43465</v>
      </c>
      <c r="M158" s="17"/>
      <c r="N158" s="17"/>
      <c r="O158" s="22">
        <v>453602</v>
      </c>
      <c r="P158" s="22">
        <v>3175214.02</v>
      </c>
      <c r="Q158" s="23">
        <v>1418148.28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236</v>
      </c>
      <c r="G159" s="17" t="s">
        <v>235</v>
      </c>
      <c r="H159" s="20" t="s">
        <v>228</v>
      </c>
      <c r="I159" s="17">
        <v>2017</v>
      </c>
      <c r="J159" s="21">
        <v>42871</v>
      </c>
      <c r="K159" s="21"/>
      <c r="L159" s="21">
        <v>43465</v>
      </c>
      <c r="M159" s="17"/>
      <c r="N159" s="17" t="s">
        <v>31</v>
      </c>
      <c r="O159" s="22">
        <v>453602</v>
      </c>
      <c r="P159" s="22">
        <v>3175214.02</v>
      </c>
      <c r="Q159" s="23" t="s">
        <v>34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237</v>
      </c>
      <c r="G160" s="17" t="s">
        <v>235</v>
      </c>
      <c r="H160" s="20" t="s">
        <v>228</v>
      </c>
      <c r="I160" s="17">
        <v>2017</v>
      </c>
      <c r="J160" s="21">
        <v>43466</v>
      </c>
      <c r="K160" s="21" t="s">
        <v>33</v>
      </c>
      <c r="L160" s="21">
        <v>43555</v>
      </c>
      <c r="M160" s="17"/>
      <c r="N160" s="17" t="s">
        <v>33</v>
      </c>
      <c r="O160" s="22">
        <v>949801.28</v>
      </c>
      <c r="P160" s="22">
        <v>2849403.84</v>
      </c>
      <c r="Q160" s="23">
        <v>991755.56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238</v>
      </c>
      <c r="G161" s="17" t="s">
        <v>235</v>
      </c>
      <c r="H161" s="20" t="s">
        <v>228</v>
      </c>
      <c r="I161" s="17">
        <v>2017</v>
      </c>
      <c r="J161" s="21">
        <v>43556</v>
      </c>
      <c r="K161" s="21" t="s">
        <v>37</v>
      </c>
      <c r="L161" s="21" t="s">
        <v>239</v>
      </c>
      <c r="M161" s="17"/>
      <c r="N161" s="17" t="s">
        <v>37</v>
      </c>
      <c r="O161" s="22">
        <v>643416.06000000006</v>
      </c>
      <c r="P161" s="22">
        <v>3217080.33</v>
      </c>
      <c r="Q161" s="23">
        <v>367676.51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240</v>
      </c>
      <c r="G162" s="17" t="s">
        <v>235</v>
      </c>
      <c r="H162" s="20" t="s">
        <v>228</v>
      </c>
      <c r="I162" s="17">
        <v>2017</v>
      </c>
      <c r="J162" s="21">
        <v>43739</v>
      </c>
      <c r="K162" s="21" t="s">
        <v>41</v>
      </c>
      <c r="L162" s="21">
        <v>43830</v>
      </c>
      <c r="M162" s="17"/>
      <c r="N162" s="17" t="s">
        <v>41</v>
      </c>
      <c r="O162" s="22">
        <v>2344089.06</v>
      </c>
      <c r="P162" s="22">
        <v>4708178.13</v>
      </c>
      <c r="Q162" s="23">
        <v>540000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241</v>
      </c>
      <c r="G163" s="17" t="s">
        <v>235</v>
      </c>
      <c r="H163" s="20" t="s">
        <v>228</v>
      </c>
      <c r="I163" s="17">
        <v>2017</v>
      </c>
      <c r="J163" s="21">
        <v>43831</v>
      </c>
      <c r="K163" s="21" t="s">
        <v>43</v>
      </c>
      <c r="L163" s="21">
        <v>44377</v>
      </c>
      <c r="M163" s="17"/>
      <c r="N163" s="17" t="s">
        <v>43</v>
      </c>
      <c r="O163" s="22">
        <v>924539</v>
      </c>
      <c r="P163" s="22">
        <v>5547234</v>
      </c>
      <c r="Q163" s="23">
        <v>839055.87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242</v>
      </c>
      <c r="G164" s="17" t="s">
        <v>235</v>
      </c>
      <c r="H164" s="20" t="s">
        <v>228</v>
      </c>
      <c r="I164" s="17">
        <v>2017</v>
      </c>
      <c r="J164" s="21">
        <v>44743</v>
      </c>
      <c r="K164" s="21" t="s">
        <v>114</v>
      </c>
      <c r="L164" s="21">
        <v>44696</v>
      </c>
      <c r="M164" s="17"/>
      <c r="N164" s="17" t="s">
        <v>114</v>
      </c>
      <c r="O164" s="22">
        <v>994771.94</v>
      </c>
      <c r="P164" s="22">
        <v>9947719.4399999995</v>
      </c>
      <c r="Q164" s="23">
        <v>2700000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243</v>
      </c>
      <c r="G165" s="17" t="s">
        <v>235</v>
      </c>
      <c r="H165" s="20" t="s">
        <v>228</v>
      </c>
      <c r="I165" s="17">
        <v>2017</v>
      </c>
      <c r="J165" s="21">
        <v>44743</v>
      </c>
      <c r="K165" s="21" t="s">
        <v>114</v>
      </c>
      <c r="L165" s="21">
        <v>44696</v>
      </c>
      <c r="M165" s="17"/>
      <c r="N165" s="17"/>
      <c r="O165" s="22">
        <v>850242.72</v>
      </c>
      <c r="P165" s="22">
        <v>1700485.44</v>
      </c>
      <c r="Q165" s="23">
        <v>556659.43999999994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x14ac:dyDescent="0.3">
      <c r="A166" s="17">
        <v>23</v>
      </c>
      <c r="B166" s="18" t="s">
        <v>244</v>
      </c>
      <c r="C166" s="19">
        <v>26749087000198</v>
      </c>
      <c r="D166" s="18" t="s">
        <v>245</v>
      </c>
      <c r="E166" s="17" t="s">
        <v>246</v>
      </c>
      <c r="F166" s="17" t="s">
        <v>247</v>
      </c>
      <c r="G166" s="17" t="s">
        <v>50</v>
      </c>
      <c r="H166" s="20" t="s">
        <v>215</v>
      </c>
      <c r="I166" s="17">
        <v>2022</v>
      </c>
      <c r="J166" s="21">
        <v>44714</v>
      </c>
      <c r="K166" s="21"/>
      <c r="L166" s="21">
        <v>45261</v>
      </c>
      <c r="M166" s="17"/>
      <c r="N166" s="17"/>
      <c r="O166" s="22"/>
      <c r="P166" s="22">
        <v>6616806.4400000004</v>
      </c>
      <c r="Q166" s="23">
        <v>3308403.21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x14ac:dyDescent="0.3">
      <c r="A167" s="17">
        <v>23</v>
      </c>
      <c r="B167" s="18" t="s">
        <v>244</v>
      </c>
      <c r="C167" s="19">
        <v>26749087000198</v>
      </c>
      <c r="D167" s="18" t="s">
        <v>245</v>
      </c>
      <c r="E167" s="17" t="s">
        <v>246</v>
      </c>
      <c r="F167" s="17" t="s">
        <v>248</v>
      </c>
      <c r="G167" s="17" t="s">
        <v>50</v>
      </c>
      <c r="H167" s="20" t="s">
        <v>215</v>
      </c>
      <c r="I167" s="17">
        <v>2022</v>
      </c>
      <c r="J167" s="21">
        <v>44714</v>
      </c>
      <c r="K167" s="21"/>
      <c r="L167" s="21">
        <v>45261</v>
      </c>
      <c r="M167" s="17"/>
      <c r="N167" s="17"/>
      <c r="O167" s="22"/>
      <c r="P167" s="22">
        <v>6616806.4400000004</v>
      </c>
      <c r="Q167" s="23">
        <v>3308403.18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351</v>
      </c>
      <c r="G168" s="17" t="s">
        <v>50</v>
      </c>
      <c r="H168" s="20" t="s">
        <v>215</v>
      </c>
      <c r="I168" s="17">
        <v>2022</v>
      </c>
      <c r="J168" s="21">
        <v>45262</v>
      </c>
      <c r="K168" s="17" t="s">
        <v>31</v>
      </c>
      <c r="L168" s="21">
        <f>+J168+120</f>
        <v>45382</v>
      </c>
      <c r="M168" s="17"/>
      <c r="N168" s="17"/>
      <c r="O168" s="22">
        <v>0</v>
      </c>
      <c r="P168" s="22">
        <v>6616806.4400000004</v>
      </c>
      <c r="Q168" s="23">
        <v>1102801.06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24</v>
      </c>
      <c r="B169" s="18" t="s">
        <v>249</v>
      </c>
      <c r="C169" s="19">
        <v>530052000170</v>
      </c>
      <c r="D169" s="18" t="s">
        <v>250</v>
      </c>
      <c r="E169" s="17" t="s">
        <v>251</v>
      </c>
      <c r="F169" s="17" t="s">
        <v>252</v>
      </c>
      <c r="G169" s="17" t="s">
        <v>27</v>
      </c>
      <c r="H169" s="20" t="s">
        <v>130</v>
      </c>
      <c r="I169" s="17">
        <v>2022</v>
      </c>
      <c r="J169" s="21">
        <v>44697</v>
      </c>
      <c r="K169" s="21"/>
      <c r="L169" s="21">
        <v>45611</v>
      </c>
      <c r="M169" s="17"/>
      <c r="N169" s="17"/>
      <c r="O169" s="22">
        <v>6738</v>
      </c>
      <c r="P169" s="22">
        <v>202140</v>
      </c>
      <c r="Q169" s="23">
        <v>15160.5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24</v>
      </c>
      <c r="B170" s="18" t="s">
        <v>249</v>
      </c>
      <c r="C170" s="19">
        <v>530052000170</v>
      </c>
      <c r="D170" s="18" t="s">
        <v>250</v>
      </c>
      <c r="E170" s="17" t="s">
        <v>251</v>
      </c>
      <c r="F170" s="17" t="s">
        <v>253</v>
      </c>
      <c r="G170" s="17" t="s">
        <v>27</v>
      </c>
      <c r="H170" s="20" t="s">
        <v>130</v>
      </c>
      <c r="I170" s="17">
        <v>2022</v>
      </c>
      <c r="J170" s="21">
        <v>44697</v>
      </c>
      <c r="K170" s="21"/>
      <c r="L170" s="21">
        <v>45611</v>
      </c>
      <c r="M170" s="17" t="s">
        <v>31</v>
      </c>
      <c r="N170" s="17"/>
      <c r="O170" s="22">
        <v>6738</v>
      </c>
      <c r="P170" s="22">
        <v>202140</v>
      </c>
      <c r="Q170" s="23">
        <v>79003.05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330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 t="s">
        <v>33</v>
      </c>
      <c r="N171" s="17"/>
      <c r="O171" s="22">
        <v>6738</v>
      </c>
      <c r="P171" s="22">
        <v>202140</v>
      </c>
      <c r="Q171" s="23">
        <v>40428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257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45077</v>
      </c>
      <c r="M172" s="17"/>
      <c r="N172" s="17"/>
      <c r="O172" s="22">
        <v>4887.45</v>
      </c>
      <c r="P172" s="22">
        <v>58649.47</v>
      </c>
      <c r="Q172" s="23">
        <v>26610.35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258</v>
      </c>
      <c r="G173" s="17" t="s">
        <v>27</v>
      </c>
      <c r="H173" s="20" t="s">
        <v>51</v>
      </c>
      <c r="I173" s="17">
        <v>2022</v>
      </c>
      <c r="J173" s="21">
        <v>44713</v>
      </c>
      <c r="K173" s="21"/>
      <c r="L173" s="21">
        <v>45077</v>
      </c>
      <c r="M173" s="17" t="s">
        <v>31</v>
      </c>
      <c r="N173" s="17"/>
      <c r="O173" s="22">
        <v>5322.07</v>
      </c>
      <c r="P173" s="22">
        <f t="shared" ref="P173:P178" si="2">O173*12</f>
        <v>63864.84</v>
      </c>
      <c r="Q173" s="23">
        <v>26610.35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259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 t="s">
        <v>33</v>
      </c>
      <c r="N174" s="17"/>
      <c r="O174" s="22">
        <v>5322.07</v>
      </c>
      <c r="P174" s="22">
        <f t="shared" si="2"/>
        <v>63864.84</v>
      </c>
      <c r="Q174" s="23">
        <v>68454.12000000001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260</v>
      </c>
      <c r="G175" s="17" t="s">
        <v>27</v>
      </c>
      <c r="H175" s="20" t="s">
        <v>51</v>
      </c>
      <c r="I175" s="17">
        <v>2022</v>
      </c>
      <c r="J175" s="21">
        <v>44713</v>
      </c>
      <c r="K175" s="21" t="s">
        <v>31</v>
      </c>
      <c r="L175" s="21">
        <v>45443</v>
      </c>
      <c r="M175" s="17"/>
      <c r="N175" s="17" t="s">
        <v>31</v>
      </c>
      <c r="O175" s="22">
        <v>5704.51</v>
      </c>
      <c r="P175" s="22">
        <f t="shared" si="2"/>
        <v>68454.12</v>
      </c>
      <c r="Q175" s="23">
        <v>0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331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45443</v>
      </c>
      <c r="M176" s="17" t="s">
        <v>37</v>
      </c>
      <c r="N176" s="17"/>
      <c r="O176" s="22">
        <v>5704.51</v>
      </c>
      <c r="P176" s="22">
        <f t="shared" si="2"/>
        <v>68454.12</v>
      </c>
      <c r="Q176" s="23">
        <v>36671.289999999994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331</v>
      </c>
      <c r="G177" s="17" t="s">
        <v>27</v>
      </c>
      <c r="H177" s="20" t="s">
        <v>51</v>
      </c>
      <c r="I177" s="17">
        <v>2022</v>
      </c>
      <c r="J177" s="21">
        <v>44713</v>
      </c>
      <c r="K177" s="21"/>
      <c r="L177" s="21">
        <v>45808</v>
      </c>
      <c r="M177" s="17"/>
      <c r="N177" s="17" t="s">
        <v>33</v>
      </c>
      <c r="O177" s="22">
        <v>6104.85</v>
      </c>
      <c r="P177" s="22">
        <f t="shared" si="2"/>
        <v>73258.200000000012</v>
      </c>
      <c r="Q177" s="23">
        <f>+Q176</f>
        <v>36671.289999999994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 t="s">
        <v>37</v>
      </c>
      <c r="L178" s="21">
        <v>45808</v>
      </c>
      <c r="M178" s="17"/>
      <c r="N178" s="17" t="s">
        <v>37</v>
      </c>
      <c r="O178" s="22">
        <v>6121.2</v>
      </c>
      <c r="P178" s="22">
        <f t="shared" si="2"/>
        <v>73454.399999999994</v>
      </c>
      <c r="Q178" s="23">
        <f>+Q177</f>
        <v>36671.289999999994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26</v>
      </c>
      <c r="B179" s="18" t="s">
        <v>261</v>
      </c>
      <c r="C179" s="19">
        <v>109461647000195</v>
      </c>
      <c r="D179" s="18" t="s">
        <v>262</v>
      </c>
      <c r="E179" s="17" t="s">
        <v>263</v>
      </c>
      <c r="F179" s="17" t="s">
        <v>264</v>
      </c>
      <c r="G179" s="17" t="s">
        <v>27</v>
      </c>
      <c r="H179" s="20" t="s">
        <v>265</v>
      </c>
      <c r="I179" s="17">
        <v>2022</v>
      </c>
      <c r="J179" s="21">
        <v>44743</v>
      </c>
      <c r="K179" s="21"/>
      <c r="L179" s="21">
        <v>45107</v>
      </c>
      <c r="M179" s="17"/>
      <c r="N179" s="17"/>
      <c r="O179" s="22"/>
      <c r="P179" s="22">
        <v>627.32000000000005</v>
      </c>
      <c r="Q179" s="23" t="s">
        <v>34</v>
      </c>
      <c r="R179" s="17" t="s">
        <v>73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26</v>
      </c>
      <c r="B180" s="18" t="s">
        <v>261</v>
      </c>
      <c r="C180" s="19">
        <v>109461647000195</v>
      </c>
      <c r="D180" s="18" t="s">
        <v>262</v>
      </c>
      <c r="E180" s="17" t="s">
        <v>263</v>
      </c>
      <c r="F180" s="17" t="s">
        <v>266</v>
      </c>
      <c r="G180" s="17" t="s">
        <v>27</v>
      </c>
      <c r="H180" s="20" t="s">
        <v>265</v>
      </c>
      <c r="I180" s="17">
        <v>2022</v>
      </c>
      <c r="J180" s="21">
        <v>44743</v>
      </c>
      <c r="K180" s="21"/>
      <c r="L180" s="21">
        <v>45107</v>
      </c>
      <c r="M180" s="17"/>
      <c r="N180" s="17"/>
      <c r="O180" s="22"/>
      <c r="P180" s="22">
        <v>627.32000000000005</v>
      </c>
      <c r="Q180" s="23">
        <v>112.92</v>
      </c>
      <c r="R180" s="17" t="s">
        <v>73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27</v>
      </c>
      <c r="B181" s="18" t="s">
        <v>267</v>
      </c>
      <c r="C181" s="19">
        <v>7730838000180</v>
      </c>
      <c r="D181" s="18" t="s">
        <v>268</v>
      </c>
      <c r="E181" s="17" t="s">
        <v>269</v>
      </c>
      <c r="F181" s="17" t="s">
        <v>270</v>
      </c>
      <c r="G181" s="17" t="s">
        <v>50</v>
      </c>
      <c r="H181" s="20" t="s">
        <v>271</v>
      </c>
      <c r="I181" s="17">
        <v>2022</v>
      </c>
      <c r="J181" s="21">
        <v>44783</v>
      </c>
      <c r="K181" s="21"/>
      <c r="L181" s="21">
        <v>45147</v>
      </c>
      <c r="M181" s="17"/>
      <c r="N181" s="17"/>
      <c r="O181" s="22"/>
      <c r="P181" s="22">
        <v>2400</v>
      </c>
      <c r="Q181" s="23">
        <v>600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27</v>
      </c>
      <c r="B182" s="18" t="s">
        <v>267</v>
      </c>
      <c r="C182" s="19">
        <v>7730838000180</v>
      </c>
      <c r="D182" s="18" t="s">
        <v>268</v>
      </c>
      <c r="E182" s="17" t="s">
        <v>269</v>
      </c>
      <c r="F182" s="17" t="s">
        <v>272</v>
      </c>
      <c r="G182" s="17" t="s">
        <v>50</v>
      </c>
      <c r="H182" s="20" t="s">
        <v>271</v>
      </c>
      <c r="I182" s="17">
        <v>2022</v>
      </c>
      <c r="J182" s="21">
        <v>44783</v>
      </c>
      <c r="K182" s="21"/>
      <c r="L182" s="21">
        <v>45147</v>
      </c>
      <c r="M182" s="17"/>
      <c r="N182" s="17"/>
      <c r="O182" s="22"/>
      <c r="P182" s="22">
        <v>2400</v>
      </c>
      <c r="Q182" s="23">
        <v>1200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275</v>
      </c>
      <c r="G183" s="17" t="s">
        <v>27</v>
      </c>
      <c r="H183" s="20" t="s">
        <v>276</v>
      </c>
      <c r="I183" s="17">
        <v>2022</v>
      </c>
      <c r="J183" s="21">
        <v>44866</v>
      </c>
      <c r="K183" s="21"/>
      <c r="L183" s="21">
        <v>45230</v>
      </c>
      <c r="M183" s="17"/>
      <c r="N183" s="17"/>
      <c r="O183" s="22">
        <v>7887.03</v>
      </c>
      <c r="P183" s="22">
        <f t="shared" ref="P183:P188" si="3">O183*12</f>
        <v>94644.36</v>
      </c>
      <c r="Q183" s="23" t="s">
        <v>34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28</v>
      </c>
      <c r="B184" s="18" t="s">
        <v>223</v>
      </c>
      <c r="C184" s="19">
        <v>5465222000101</v>
      </c>
      <c r="D184" s="18" t="s">
        <v>273</v>
      </c>
      <c r="E184" s="17" t="s">
        <v>274</v>
      </c>
      <c r="F184" s="17" t="s">
        <v>277</v>
      </c>
      <c r="G184" s="17" t="s">
        <v>27</v>
      </c>
      <c r="H184" s="20" t="s">
        <v>276</v>
      </c>
      <c r="I184" s="17">
        <v>2022</v>
      </c>
      <c r="J184" s="21">
        <v>44866</v>
      </c>
      <c r="K184" s="21"/>
      <c r="L184" s="21">
        <v>45230</v>
      </c>
      <c r="M184" s="17" t="s">
        <v>31</v>
      </c>
      <c r="N184" s="17"/>
      <c r="O184" s="22">
        <v>7887.03</v>
      </c>
      <c r="P184" s="22">
        <f t="shared" si="3"/>
        <v>94644.36</v>
      </c>
      <c r="Q184" s="23">
        <v>67777.419999999984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332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 t="s">
        <v>33</v>
      </c>
      <c r="N185" s="17"/>
      <c r="O185" s="22">
        <v>8453.49</v>
      </c>
      <c r="P185" s="22">
        <f t="shared" si="3"/>
        <v>101441.88</v>
      </c>
      <c r="Q185" s="23">
        <v>67777.419999999984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335</v>
      </c>
      <c r="G186" s="17" t="s">
        <v>27</v>
      </c>
      <c r="H186" s="20" t="s">
        <v>276</v>
      </c>
      <c r="I186" s="17">
        <v>2022</v>
      </c>
      <c r="J186" s="21">
        <v>45231</v>
      </c>
      <c r="K186" s="21" t="s">
        <v>31</v>
      </c>
      <c r="L186" s="21">
        <v>45596</v>
      </c>
      <c r="M186" s="17"/>
      <c r="N186" s="17"/>
      <c r="O186" s="22">
        <v>8458.59</v>
      </c>
      <c r="P186" s="22">
        <f t="shared" si="3"/>
        <v>101503.08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333</v>
      </c>
      <c r="G187" s="17" t="s">
        <v>27</v>
      </c>
      <c r="H187" s="20" t="s">
        <v>276</v>
      </c>
      <c r="I187" s="17">
        <v>2022</v>
      </c>
      <c r="J187" s="21">
        <v>45231</v>
      </c>
      <c r="K187" s="21"/>
      <c r="L187" s="21">
        <v>45596</v>
      </c>
      <c r="M187" s="17" t="s">
        <v>33</v>
      </c>
      <c r="N187" s="17"/>
      <c r="O187" s="22">
        <v>9116.4</v>
      </c>
      <c r="P187" s="22">
        <f t="shared" si="3"/>
        <v>109396.79999999999</v>
      </c>
      <c r="Q187" s="23">
        <v>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334</v>
      </c>
      <c r="G188" s="17" t="s">
        <v>27</v>
      </c>
      <c r="H188" s="20" t="s">
        <v>276</v>
      </c>
      <c r="I188" s="17">
        <v>2022</v>
      </c>
      <c r="J188" s="21">
        <v>45231</v>
      </c>
      <c r="K188" s="21"/>
      <c r="L188" s="21">
        <v>45596</v>
      </c>
      <c r="M188" s="17" t="s">
        <v>37</v>
      </c>
      <c r="N188" s="17"/>
      <c r="O188" s="22">
        <v>9116.4</v>
      </c>
      <c r="P188" s="22">
        <f t="shared" si="3"/>
        <v>109396.79999999999</v>
      </c>
      <c r="Q188" s="23">
        <v>36458.800000000003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29</v>
      </c>
      <c r="B189" s="18" t="s">
        <v>278</v>
      </c>
      <c r="C189" s="19">
        <v>40495477000100</v>
      </c>
      <c r="D189" s="18" t="s">
        <v>279</v>
      </c>
      <c r="E189" s="17" t="s">
        <v>280</v>
      </c>
      <c r="F189" s="17" t="s">
        <v>281</v>
      </c>
      <c r="G189" s="17" t="s">
        <v>63</v>
      </c>
      <c r="H189" s="20" t="s">
        <v>282</v>
      </c>
      <c r="I189" s="17">
        <v>2022</v>
      </c>
      <c r="J189" s="21">
        <v>44911</v>
      </c>
      <c r="K189" s="21"/>
      <c r="L189" s="21">
        <v>45275</v>
      </c>
      <c r="M189" s="17"/>
      <c r="N189" s="17"/>
      <c r="O189" s="22"/>
      <c r="P189" s="22">
        <v>599</v>
      </c>
      <c r="Q189" s="23"/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30</v>
      </c>
      <c r="B190" s="18" t="s">
        <v>283</v>
      </c>
      <c r="C190" s="19">
        <v>18993876000141</v>
      </c>
      <c r="D190" s="18" t="s">
        <v>284</v>
      </c>
      <c r="E190" s="17" t="s">
        <v>285</v>
      </c>
      <c r="F190" s="17" t="s">
        <v>286</v>
      </c>
      <c r="G190" s="17" t="s">
        <v>63</v>
      </c>
      <c r="H190" s="20">
        <v>17</v>
      </c>
      <c r="I190" s="17">
        <v>2022</v>
      </c>
      <c r="J190" s="21">
        <v>44768</v>
      </c>
      <c r="K190" s="21"/>
      <c r="L190" s="21">
        <v>45132</v>
      </c>
      <c r="M190" s="17"/>
      <c r="N190" s="17"/>
      <c r="O190" s="22"/>
      <c r="P190" s="22">
        <v>631.52</v>
      </c>
      <c r="Q190" s="23"/>
      <c r="R190" s="17" t="s">
        <v>73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31</v>
      </c>
      <c r="B191" s="18" t="s">
        <v>267</v>
      </c>
      <c r="C191" s="19">
        <v>7730838000180</v>
      </c>
      <c r="D191" s="18" t="s">
        <v>268</v>
      </c>
      <c r="E191" s="17" t="s">
        <v>309</v>
      </c>
      <c r="F191" s="17" t="s">
        <v>310</v>
      </c>
      <c r="G191" s="17" t="s">
        <v>50</v>
      </c>
      <c r="H191" s="20" t="s">
        <v>205</v>
      </c>
      <c r="I191" s="17">
        <v>2023</v>
      </c>
      <c r="J191" s="21">
        <v>45200</v>
      </c>
      <c r="K191" s="21"/>
      <c r="L191" s="21">
        <v>45565</v>
      </c>
      <c r="M191" s="17"/>
      <c r="N191" s="17"/>
      <c r="O191" s="22">
        <f>P191/4</f>
        <v>675</v>
      </c>
      <c r="P191" s="22">
        <v>2700</v>
      </c>
      <c r="Q191" s="23">
        <v>675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31</v>
      </c>
      <c r="B192" s="18" t="s">
        <v>267</v>
      </c>
      <c r="C192" s="19">
        <v>7730838000180</v>
      </c>
      <c r="D192" s="18" t="s">
        <v>268</v>
      </c>
      <c r="E192" s="17" t="s">
        <v>309</v>
      </c>
      <c r="F192" s="17" t="s">
        <v>336</v>
      </c>
      <c r="G192" s="17" t="s">
        <v>50</v>
      </c>
      <c r="H192" s="20" t="s">
        <v>205</v>
      </c>
      <c r="I192" s="17">
        <v>2023</v>
      </c>
      <c r="J192" s="21">
        <v>45200</v>
      </c>
      <c r="K192" s="21"/>
      <c r="L192" s="21">
        <v>45565</v>
      </c>
      <c r="M192" s="17" t="s">
        <v>31</v>
      </c>
      <c r="N192" s="17"/>
      <c r="O192" s="22">
        <f>P192/4</f>
        <v>675</v>
      </c>
      <c r="P192" s="22">
        <v>2700</v>
      </c>
      <c r="Q192" s="23">
        <v>1350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32</v>
      </c>
      <c r="B193" s="18" t="s">
        <v>311</v>
      </c>
      <c r="C193" s="19">
        <v>10624354000160</v>
      </c>
      <c r="D193" s="18" t="s">
        <v>132</v>
      </c>
      <c r="E193" s="17" t="s">
        <v>312</v>
      </c>
      <c r="F193" s="17" t="s">
        <v>313</v>
      </c>
      <c r="G193" s="17" t="s">
        <v>27</v>
      </c>
      <c r="H193" s="20" t="s">
        <v>51</v>
      </c>
      <c r="I193" s="17">
        <v>2023</v>
      </c>
      <c r="J193" s="21">
        <v>45167</v>
      </c>
      <c r="K193" s="21"/>
      <c r="L193" s="21">
        <v>45532</v>
      </c>
      <c r="M193" s="17"/>
      <c r="N193" s="17"/>
      <c r="O193" s="22">
        <v>7845.66</v>
      </c>
      <c r="P193" s="22">
        <f t="shared" ref="P193:P201" si="4">O193*12</f>
        <v>94147.92</v>
      </c>
      <c r="Q193" s="23">
        <v>34386.6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32</v>
      </c>
      <c r="B194" s="18" t="s">
        <v>311</v>
      </c>
      <c r="C194" s="19">
        <v>10624354000160</v>
      </c>
      <c r="D194" s="18" t="s">
        <v>132</v>
      </c>
      <c r="E194" s="17" t="s">
        <v>312</v>
      </c>
      <c r="F194" s="17" t="s">
        <v>337</v>
      </c>
      <c r="G194" s="17" t="s">
        <v>27</v>
      </c>
      <c r="H194" s="20" t="s">
        <v>51</v>
      </c>
      <c r="I194" s="17">
        <v>2023</v>
      </c>
      <c r="J194" s="21">
        <v>45167</v>
      </c>
      <c r="K194" s="21"/>
      <c r="L194" s="21">
        <v>45532</v>
      </c>
      <c r="M194" s="17" t="s">
        <v>31</v>
      </c>
      <c r="N194" s="17"/>
      <c r="O194" s="22">
        <v>8386.98</v>
      </c>
      <c r="P194" s="22">
        <f t="shared" si="4"/>
        <v>100643.76</v>
      </c>
      <c r="Q194" s="23">
        <v>34386.6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338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 t="s">
        <v>33</v>
      </c>
      <c r="N195" s="17"/>
      <c r="O195" s="22">
        <v>8386.98</v>
      </c>
      <c r="P195" s="22">
        <f t="shared" si="4"/>
        <v>100643.76</v>
      </c>
      <c r="Q195" s="23">
        <v>54127.62000000001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339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37</v>
      </c>
      <c r="N196" s="17"/>
      <c r="O196" s="22">
        <v>9021.27</v>
      </c>
      <c r="P196" s="22">
        <f t="shared" si="4"/>
        <v>108255.24</v>
      </c>
      <c r="Q196" s="23">
        <v>0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33</v>
      </c>
      <c r="B197" s="18" t="s">
        <v>314</v>
      </c>
      <c r="C197" s="19">
        <v>7432517000107</v>
      </c>
      <c r="D197" s="18" t="s">
        <v>315</v>
      </c>
      <c r="E197" s="17" t="s">
        <v>316</v>
      </c>
      <c r="F197" s="17" t="s">
        <v>317</v>
      </c>
      <c r="G197" s="17" t="s">
        <v>27</v>
      </c>
      <c r="H197" s="20" t="s">
        <v>265</v>
      </c>
      <c r="I197" s="17">
        <v>2023</v>
      </c>
      <c r="J197" s="21">
        <v>45200</v>
      </c>
      <c r="K197" s="21"/>
      <c r="L197" s="21">
        <v>45565</v>
      </c>
      <c r="M197" s="17"/>
      <c r="N197" s="17"/>
      <c r="O197" s="22">
        <v>9156</v>
      </c>
      <c r="P197" s="22">
        <f t="shared" si="4"/>
        <v>109872</v>
      </c>
      <c r="Q197" s="23">
        <v>20594.55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33</v>
      </c>
      <c r="B198" s="18" t="s">
        <v>314</v>
      </c>
      <c r="C198" s="19">
        <v>7432517000107</v>
      </c>
      <c r="D198" s="18" t="s">
        <v>315</v>
      </c>
      <c r="E198" s="17" t="s">
        <v>316</v>
      </c>
      <c r="F198" s="17" t="s">
        <v>340</v>
      </c>
      <c r="G198" s="17" t="s">
        <v>27</v>
      </c>
      <c r="H198" s="20" t="s">
        <v>265</v>
      </c>
      <c r="I198" s="17">
        <v>2023</v>
      </c>
      <c r="J198" s="21">
        <v>45200</v>
      </c>
      <c r="K198" s="21"/>
      <c r="L198" s="21">
        <v>45565</v>
      </c>
      <c r="M198" s="17" t="s">
        <v>31</v>
      </c>
      <c r="N198" s="17"/>
      <c r="O198" s="22">
        <v>9156</v>
      </c>
      <c r="P198" s="22">
        <f t="shared" si="4"/>
        <v>109872</v>
      </c>
      <c r="Q198" s="23">
        <v>47360.7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34</v>
      </c>
      <c r="B199" s="18" t="s">
        <v>342</v>
      </c>
      <c r="C199" s="19"/>
      <c r="D199" s="18"/>
      <c r="E199" s="17"/>
      <c r="F199" s="17" t="s">
        <v>343</v>
      </c>
      <c r="G199" s="17" t="s">
        <v>50</v>
      </c>
      <c r="H199" s="20" t="s">
        <v>51</v>
      </c>
      <c r="I199" s="17">
        <v>2024</v>
      </c>
      <c r="J199" s="21">
        <v>45433</v>
      </c>
      <c r="K199" s="21"/>
      <c r="L199" s="21">
        <v>45797</v>
      </c>
      <c r="M199" s="17"/>
      <c r="N199" s="17"/>
      <c r="O199" s="22">
        <v>1380</v>
      </c>
      <c r="P199" s="22">
        <f t="shared" si="4"/>
        <v>16560</v>
      </c>
      <c r="Q199" s="23">
        <v>1380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x14ac:dyDescent="0.3">
      <c r="A200" s="17">
        <v>35</v>
      </c>
      <c r="B200" s="18" t="s">
        <v>344</v>
      </c>
      <c r="C200" s="19"/>
      <c r="D200" s="18"/>
      <c r="E200" s="17"/>
      <c r="F200" s="17" t="s">
        <v>345</v>
      </c>
      <c r="G200" s="17" t="s">
        <v>27</v>
      </c>
      <c r="H200" s="20" t="s">
        <v>130</v>
      </c>
      <c r="I200" s="17">
        <v>2024</v>
      </c>
      <c r="J200" s="21">
        <v>45427</v>
      </c>
      <c r="K200" s="21"/>
      <c r="L200" s="21">
        <v>45791</v>
      </c>
      <c r="M200" s="17"/>
      <c r="N200" s="17"/>
      <c r="O200" s="22">
        <v>7500</v>
      </c>
      <c r="P200" s="22">
        <f t="shared" si="4"/>
        <v>90000</v>
      </c>
      <c r="Q200" s="23">
        <v>4655.58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x14ac:dyDescent="0.3">
      <c r="A201" s="17">
        <v>36</v>
      </c>
      <c r="B201" s="18" t="s">
        <v>346</v>
      </c>
      <c r="C201" s="19"/>
      <c r="D201" s="18"/>
      <c r="E201" s="17"/>
      <c r="F201" s="17" t="s">
        <v>348</v>
      </c>
      <c r="G201" s="17" t="s">
        <v>50</v>
      </c>
      <c r="H201" s="20" t="s">
        <v>215</v>
      </c>
      <c r="I201" s="17">
        <v>2024</v>
      </c>
      <c r="J201" s="21" t="s">
        <v>347</v>
      </c>
      <c r="K201" s="21"/>
      <c r="L201" s="21">
        <v>45804</v>
      </c>
      <c r="M201" s="17"/>
      <c r="N201" s="17"/>
      <c r="O201" s="22">
        <v>370</v>
      </c>
      <c r="P201" s="22">
        <f t="shared" si="4"/>
        <v>4440</v>
      </c>
      <c r="Q201" s="23">
        <v>366.3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x14ac:dyDescent="0.3">
      <c r="A202" s="41">
        <v>37</v>
      </c>
      <c r="B202" s="42" t="s">
        <v>355</v>
      </c>
      <c r="C202" s="43"/>
      <c r="D202" s="42"/>
      <c r="E202" s="41"/>
      <c r="F202" s="41" t="s">
        <v>356</v>
      </c>
      <c r="G202" s="17" t="s">
        <v>27</v>
      </c>
      <c r="H202" s="44" t="s">
        <v>357</v>
      </c>
      <c r="I202" s="41">
        <v>2024</v>
      </c>
      <c r="J202" s="45">
        <v>45446</v>
      </c>
      <c r="K202" s="45"/>
      <c r="L202" s="45">
        <v>45810</v>
      </c>
      <c r="M202" s="17"/>
      <c r="N202" s="17"/>
      <c r="O202" s="22">
        <f>+P202/12</f>
        <v>2915.7000000000003</v>
      </c>
      <c r="P202" s="22">
        <v>34988.400000000001</v>
      </c>
      <c r="Q202" s="23">
        <v>2915.7000000000003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ht="27.6" x14ac:dyDescent="0.3">
      <c r="A203" s="41">
        <v>38</v>
      </c>
      <c r="B203" s="42" t="s">
        <v>366</v>
      </c>
      <c r="C203" s="43"/>
      <c r="D203" s="42"/>
      <c r="E203" s="41"/>
      <c r="F203" s="41" t="s">
        <v>360</v>
      </c>
      <c r="G203" s="17" t="s">
        <v>27</v>
      </c>
      <c r="H203" s="44" t="s">
        <v>359</v>
      </c>
      <c r="I203" s="41">
        <v>2024</v>
      </c>
      <c r="J203" s="45">
        <v>45454</v>
      </c>
      <c r="K203" s="45"/>
      <c r="L203" s="45">
        <v>45818</v>
      </c>
      <c r="M203" s="17"/>
      <c r="N203" s="17"/>
      <c r="O203" s="22">
        <v>1000</v>
      </c>
      <c r="P203" s="22">
        <v>12000</v>
      </c>
      <c r="Q203" s="23">
        <v>111.91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ht="14.1" customHeight="1" x14ac:dyDescent="0.3">
      <c r="A204" s="55" t="s">
        <v>287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288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289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290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291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292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293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294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3" t="s">
        <v>295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3" t="s">
        <v>296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3" t="s">
        <v>297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3" t="s">
        <v>298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3" t="s">
        <v>299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3" t="s">
        <v>300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customHeight="1" x14ac:dyDescent="0.3">
      <c r="A218" s="53" t="s">
        <v>301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customHeight="1" x14ac:dyDescent="0.3">
      <c r="A219" s="53" t="s">
        <v>302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customHeight="1" x14ac:dyDescent="0.3">
      <c r="A220" s="53" t="s">
        <v>303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customHeight="1" x14ac:dyDescent="0.3">
      <c r="A221" s="53" t="s">
        <v>304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customHeight="1" x14ac:dyDescent="0.3">
      <c r="A222" s="53" t="s">
        <v>305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customHeight="1" x14ac:dyDescent="0.3">
      <c r="A223" s="53" t="s">
        <v>306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customHeight="1" x14ac:dyDescent="0.3">
      <c r="A224" s="54" t="s">
        <v>307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39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39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</sheetData>
  <mergeCells count="27">
    <mergeCell ref="A222:L222"/>
    <mergeCell ref="A223:L223"/>
    <mergeCell ref="A224:L224"/>
    <mergeCell ref="A216:L216"/>
    <mergeCell ref="A217:L217"/>
    <mergeCell ref="A218:L218"/>
    <mergeCell ref="A219:L219"/>
    <mergeCell ref="A220:L220"/>
    <mergeCell ref="A221:L221"/>
    <mergeCell ref="A215:L215"/>
    <mergeCell ref="A204:L204"/>
    <mergeCell ref="A205:L205"/>
    <mergeCell ref="A206:L206"/>
    <mergeCell ref="A207:L207"/>
    <mergeCell ref="A208:L208"/>
    <mergeCell ref="A209:L209"/>
    <mergeCell ref="A210:L210"/>
    <mergeCell ref="A211:L211"/>
    <mergeCell ref="A212:L212"/>
    <mergeCell ref="A213:L213"/>
    <mergeCell ref="A214:L214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203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4"/>
  <sheetViews>
    <sheetView zoomScale="90" zoomScaleNormal="90" workbookViewId="0">
      <pane ySplit="5" topLeftCell="A6" activePane="bottomLeft" state="frozen"/>
      <selection pane="bottomLeft"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354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24047.760000000002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f>+Q23</f>
        <v>434844.94999999995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f>+Q28</f>
        <v>434844.94999999995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3760.7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6950.67</v>
      </c>
      <c r="R125" s="17" t="s">
        <v>29</v>
      </c>
      <c r="S125" s="40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f>+Q125</f>
        <v>6950.67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11490.150000000001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127818.96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1102801.06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40428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36671.289999999994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f>+Q171</f>
        <v>36671.289999999994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f>+Q172</f>
        <v>36671.289999999994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36458.800000000003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1350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6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54127.62000000001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47360.7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1380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si="4"/>
        <v>90000</v>
      </c>
      <c r="Q195" s="23">
        <v>4655.58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4"/>
        <v>4440</v>
      </c>
      <c r="Q196" s="23">
        <v>366.3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x14ac:dyDescent="0.3">
      <c r="A197" s="41">
        <v>37</v>
      </c>
      <c r="B197" s="42" t="s">
        <v>355</v>
      </c>
      <c r="C197" s="43"/>
      <c r="D197" s="42"/>
      <c r="E197" s="41"/>
      <c r="F197" s="41" t="s">
        <v>356</v>
      </c>
      <c r="G197" s="17" t="s">
        <v>27</v>
      </c>
      <c r="H197" s="44" t="s">
        <v>357</v>
      </c>
      <c r="I197" s="41">
        <v>2024</v>
      </c>
      <c r="J197" s="45">
        <v>45446</v>
      </c>
      <c r="K197" s="45"/>
      <c r="L197" s="45">
        <v>45810</v>
      </c>
      <c r="M197" s="17"/>
      <c r="N197" s="17"/>
      <c r="O197" s="22">
        <f>+P197/12</f>
        <v>2915.7000000000003</v>
      </c>
      <c r="P197" s="22">
        <v>34988.400000000001</v>
      </c>
      <c r="Q197" s="23">
        <v>2915.7000000000003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x14ac:dyDescent="0.3">
      <c r="A198" s="41">
        <v>38</v>
      </c>
      <c r="B198" s="46" t="s">
        <v>358</v>
      </c>
      <c r="C198" s="43"/>
      <c r="D198" s="42"/>
      <c r="E198" s="41"/>
      <c r="F198" s="41" t="s">
        <v>360</v>
      </c>
      <c r="G198" s="17" t="s">
        <v>27</v>
      </c>
      <c r="H198" s="44" t="s">
        <v>359</v>
      </c>
      <c r="I198" s="41">
        <v>2024</v>
      </c>
      <c r="J198" s="45">
        <v>45454</v>
      </c>
      <c r="K198" s="45"/>
      <c r="L198" s="45">
        <v>45818</v>
      </c>
      <c r="M198" s="17"/>
      <c r="N198" s="17"/>
      <c r="O198" s="22">
        <v>1000</v>
      </c>
      <c r="P198" s="22">
        <v>12000</v>
      </c>
      <c r="Q198" s="23">
        <v>111.91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ht="14.1" customHeight="1" x14ac:dyDescent="0.3">
      <c r="A199" s="55" t="s">
        <v>287</v>
      </c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288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289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290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291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292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293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294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295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296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297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298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299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3" t="s">
        <v>300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3" t="s">
        <v>301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3" t="s">
        <v>302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3" t="s">
        <v>303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3" t="s">
        <v>304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3" t="s">
        <v>305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customHeight="1" x14ac:dyDescent="0.3">
      <c r="A218" s="53" t="s">
        <v>306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customHeight="1" x14ac:dyDescent="0.3">
      <c r="A219" s="54" t="s">
        <v>307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39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39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</sheetData>
  <mergeCells count="27">
    <mergeCell ref="A217:L217"/>
    <mergeCell ref="A218:L218"/>
    <mergeCell ref="A219:L219"/>
    <mergeCell ref="A211:L211"/>
    <mergeCell ref="A212:L212"/>
    <mergeCell ref="A213:L213"/>
    <mergeCell ref="A214:L214"/>
    <mergeCell ref="A215:L215"/>
    <mergeCell ref="A216:L216"/>
    <mergeCell ref="A210:L210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208:L208"/>
    <mergeCell ref="A209:L209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8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2"/>
  <sheetViews>
    <sheetView zoomScale="90" zoomScaleNormal="90" workbookViewId="0">
      <selection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20302.5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348242.39999999997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348242.39999999997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362370.8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362370.8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3161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5894.6900000000005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5894.6900000000005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9209.630000000001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106515.8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33690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30550.089999999997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v>30550.089999999997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v>30550.089999999997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30382.400000000001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1200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4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45106.350000000006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39467.25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ref="P195:P196" si="5">O195*12</f>
        <v>90000</v>
      </c>
      <c r="Q195" s="23">
        <v>1749.71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5"/>
        <v>4440</v>
      </c>
      <c r="Q196" s="23">
        <v>0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ht="14.1" customHeight="1" x14ac:dyDescent="0.3">
      <c r="A197" s="55" t="s">
        <v>287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3" t="s">
        <v>288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3" t="s">
        <v>289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290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291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292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293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294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295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296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297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298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299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300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301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3" t="s">
        <v>302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3" t="s">
        <v>303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3" t="s">
        <v>304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3" t="s">
        <v>305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3" t="s">
        <v>306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4" t="s">
        <v>307</v>
      </c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39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39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</sheetData>
  <mergeCells count="27">
    <mergeCell ref="A215:L215"/>
    <mergeCell ref="A216:L216"/>
    <mergeCell ref="A217:L217"/>
    <mergeCell ref="A209:L209"/>
    <mergeCell ref="A210:L210"/>
    <mergeCell ref="A211:L211"/>
    <mergeCell ref="A212:L212"/>
    <mergeCell ref="A213:L213"/>
    <mergeCell ref="A214:L214"/>
    <mergeCell ref="A208:L208"/>
    <mergeCell ref="A197:L197"/>
    <mergeCell ref="A198:L198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6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87"/>
  <sheetViews>
    <sheetView zoomScale="90" zoomScaleNormal="90" workbookViewId="0">
      <selection sqref="A1:A3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16239.25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278593.91999999998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278593.91999999998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278593.91999999998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278593.91999999998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10577.44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2559.52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16281.830000000002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7303.02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1079.1999999999998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85212.64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26952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23218.379999999997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24306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36085.08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31573.8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2" t="s">
        <v>287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3" t="s">
        <v>288</v>
      </c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3" t="s">
        <v>289</v>
      </c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3" t="s">
        <v>290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3" t="s">
        <v>291</v>
      </c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3" t="s">
        <v>292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3" t="s">
        <v>293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3" t="s">
        <v>294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295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296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297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298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299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300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301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302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303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304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305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306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4" t="s">
        <v>307</v>
      </c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2" orientation="landscape" horizontalDpi="300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11620.93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208945.44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208945.44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208945.44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208945.44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373.48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7933.08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1869.8400000000001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8352.2400000000016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6406.79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660.3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63909.479999999996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20214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17113.53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18229.599999999999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27063.809999999998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23680.35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2" t="s">
        <v>287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3" t="s">
        <v>288</v>
      </c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3" t="s">
        <v>289</v>
      </c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3" t="s">
        <v>290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3" t="s">
        <v>291</v>
      </c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3" t="s">
        <v>292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3" t="s">
        <v>293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3" t="s">
        <v>294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295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296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297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298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299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300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301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302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303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304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305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306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4" t="s">
        <v>307</v>
      </c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7493.42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139296.95999999999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139296.95999999999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139296.95999999999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139296.95999999999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5288.72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v>1266.3400000000001</v>
      </c>
      <c r="P117" s="22">
        <v>15512.4</v>
      </c>
      <c r="Q117" s="23">
        <v>1266.3400000000001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2258.12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2258.12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v>4220.1000000000004</v>
      </c>
      <c r="P131" s="22">
        <v>74301</v>
      </c>
      <c r="Q131" s="23">
        <v>4220.1000000000004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5407.29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514.75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42606.319999999992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13476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11409.02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45231</v>
      </c>
      <c r="K178" s="21" t="s">
        <v>31</v>
      </c>
      <c r="L178" s="21">
        <v>45596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45231</v>
      </c>
      <c r="K179" s="21"/>
      <c r="L179" s="21">
        <v>45596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11278.12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16773.96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15786.9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2" t="s">
        <v>287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3" t="s">
        <v>288</v>
      </c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3" t="s">
        <v>289</v>
      </c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3" t="s">
        <v>290</v>
      </c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3" t="s">
        <v>291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3" t="s">
        <v>292</v>
      </c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3" t="s">
        <v>293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3" t="s">
        <v>294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3" t="s">
        <v>295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296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297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298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299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300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301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302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303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304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305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306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4" t="s">
        <v>307</v>
      </c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4187.1499999999996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2">
        <v>69648.479999999996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2">
        <v>69648.479999999996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2">
        <v>69648.479999999996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2">
        <v>69648.479999999996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2644.36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330.14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1117.56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1117.56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2227.12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359.8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315.95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21284.28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6738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5704.51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44866</v>
      </c>
      <c r="K178" s="21" t="s">
        <v>31</v>
      </c>
      <c r="L178" s="21">
        <v>45230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5639.06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8386.98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7893.45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2" t="s">
        <v>287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3" t="s">
        <v>288</v>
      </c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3" t="s">
        <v>289</v>
      </c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3" t="s">
        <v>290</v>
      </c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3" t="s">
        <v>291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3" t="s">
        <v>292</v>
      </c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3" t="s">
        <v>293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3" t="s">
        <v>294</v>
      </c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3" t="s">
        <v>295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3" t="s">
        <v>296</v>
      </c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3" t="s">
        <v>297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3" t="s">
        <v>298</v>
      </c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3" t="s">
        <v>299</v>
      </c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3" t="s">
        <v>300</v>
      </c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3" t="s">
        <v>301</v>
      </c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3" t="s">
        <v>302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3" t="s">
        <v>303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3" t="s">
        <v>304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3" t="s">
        <v>305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3" t="s">
        <v>306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4" t="s">
        <v>307</v>
      </c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318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f>835781.76+9384.38</f>
        <v>845166.14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f>835781.76+9384.38</f>
        <v>845166.14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75733.33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17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31587.960000000003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11070.150000000001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14498.51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21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14498.51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37055.1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27.6" x14ac:dyDescent="0.3">
      <c r="A120" s="17">
        <v>17</v>
      </c>
      <c r="B120" s="18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27.6" x14ac:dyDescent="0.3">
      <c r="A121" s="17">
        <v>17</v>
      </c>
      <c r="B121" s="18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12282.59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21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1670.7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19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19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19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19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21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247784.47999999998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19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18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18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45262</v>
      </c>
      <c r="K143" s="21"/>
      <c r="L143" s="21">
        <f>+J143+120</f>
        <v>45382</v>
      </c>
      <c r="M143" s="17"/>
      <c r="N143" s="17"/>
      <c r="O143" s="22">
        <v>0</v>
      </c>
      <c r="P143" s="22">
        <v>6616806.4400000004</v>
      </c>
      <c r="Q143" s="23">
        <v>3308403.18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18" t="s">
        <v>249</v>
      </c>
      <c r="C144" s="19">
        <v>530052000170</v>
      </c>
      <c r="D144" s="18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24</v>
      </c>
      <c r="B145" s="18" t="s">
        <v>249</v>
      </c>
      <c r="C145" s="19">
        <v>530052000170</v>
      </c>
      <c r="D145" s="18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79003.05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25</v>
      </c>
      <c r="B146" s="18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25</v>
      </c>
      <c r="B147" s="18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25</v>
      </c>
      <c r="B148" s="18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68454.12000000001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25</v>
      </c>
      <c r="B149" s="18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26</v>
      </c>
      <c r="B150" s="18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26</v>
      </c>
      <c r="B151" s="18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27</v>
      </c>
      <c r="B152" s="18" t="s">
        <v>267</v>
      </c>
      <c r="C152" s="19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27</v>
      </c>
      <c r="B153" s="18" t="s">
        <v>267</v>
      </c>
      <c r="C153" s="19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28</v>
      </c>
      <c r="B154" s="18" t="s">
        <v>223</v>
      </c>
      <c r="C154" s="19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28</v>
      </c>
      <c r="B155" s="18" t="s">
        <v>223</v>
      </c>
      <c r="C155" s="19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67777.419999999984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29</v>
      </c>
      <c r="B156" s="18" t="s">
        <v>278</v>
      </c>
      <c r="C156" s="19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30</v>
      </c>
      <c r="B157" s="18" t="s">
        <v>283</v>
      </c>
      <c r="C157" s="19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31</v>
      </c>
      <c r="B158" s="18" t="s">
        <v>267</v>
      </c>
      <c r="C158" s="19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675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34386.6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27.6" x14ac:dyDescent="0.3">
      <c r="A160" s="17">
        <v>32</v>
      </c>
      <c r="B160" s="18" t="s">
        <v>311</v>
      </c>
      <c r="C160" s="19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34386.6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8" s="25" customFormat="1" ht="27.6" x14ac:dyDescent="0.3">
      <c r="A161" s="17">
        <v>33</v>
      </c>
      <c r="B161" s="18" t="s">
        <v>314</v>
      </c>
      <c r="C161" s="19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20594.55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8" ht="14.1" customHeight="1" x14ac:dyDescent="0.3">
      <c r="A162" s="52" t="s">
        <v>287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5"/>
      <c r="N162" s="25"/>
      <c r="O162" s="25"/>
      <c r="P162" s="25"/>
      <c r="Q162" s="37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</row>
    <row r="163" spans="1:38" ht="14.1" customHeight="1" x14ac:dyDescent="0.3">
      <c r="A163" s="53" t="s">
        <v>288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5"/>
      <c r="N163" s="25"/>
      <c r="O163" s="25"/>
      <c r="P163" s="25"/>
      <c r="Q163" s="37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</row>
    <row r="164" spans="1:38" ht="14.1" customHeight="1" x14ac:dyDescent="0.3">
      <c r="A164" s="53" t="s">
        <v>289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5"/>
      <c r="N164" s="25"/>
      <c r="O164" s="25"/>
      <c r="P164" s="25"/>
      <c r="Q164" s="37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</row>
    <row r="165" spans="1:38" ht="14.1" customHeight="1" x14ac:dyDescent="0.3">
      <c r="A165" s="53" t="s">
        <v>290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5"/>
      <c r="N165" s="25"/>
      <c r="O165" s="25"/>
      <c r="P165" s="25"/>
      <c r="Q165" s="37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</row>
    <row r="166" spans="1:38" ht="14.1" customHeight="1" x14ac:dyDescent="0.3">
      <c r="A166" s="53" t="s">
        <v>291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5"/>
      <c r="N166" s="25"/>
      <c r="O166" s="25"/>
      <c r="P166" s="25"/>
      <c r="Q166" s="37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</row>
    <row r="167" spans="1:38" ht="14.1" customHeight="1" x14ac:dyDescent="0.3">
      <c r="A167" s="53" t="s">
        <v>292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5"/>
      <c r="N167" s="25"/>
      <c r="O167" s="25"/>
      <c r="P167" s="25"/>
      <c r="Q167" s="37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</row>
    <row r="168" spans="1:38" ht="14.1" customHeight="1" x14ac:dyDescent="0.3">
      <c r="A168" s="53" t="s">
        <v>293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5"/>
      <c r="N168" s="25"/>
      <c r="O168" s="25"/>
      <c r="P168" s="25"/>
      <c r="Q168" s="37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</row>
    <row r="169" spans="1:38" ht="14.1" customHeight="1" x14ac:dyDescent="0.3">
      <c r="A169" s="53" t="s">
        <v>294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5"/>
      <c r="N169" s="25"/>
      <c r="O169" s="25"/>
      <c r="P169" s="25"/>
      <c r="Q169" s="37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</row>
    <row r="170" spans="1:38" ht="14.1" customHeight="1" x14ac:dyDescent="0.3">
      <c r="A170" s="53" t="s">
        <v>295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5"/>
      <c r="N170" s="25"/>
      <c r="O170" s="25"/>
      <c r="P170" s="25"/>
      <c r="Q170" s="37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</row>
    <row r="171" spans="1:38" ht="14.1" customHeight="1" x14ac:dyDescent="0.3">
      <c r="A171" s="53" t="s">
        <v>296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5"/>
      <c r="N171" s="25"/>
      <c r="O171" s="25"/>
      <c r="P171" s="25"/>
      <c r="Q171" s="37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</row>
    <row r="172" spans="1:38" ht="14.1" customHeight="1" x14ac:dyDescent="0.3">
      <c r="A172" s="53" t="s">
        <v>297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5"/>
      <c r="N172" s="25"/>
      <c r="O172" s="25"/>
      <c r="P172" s="25"/>
      <c r="Q172" s="37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</row>
    <row r="173" spans="1:38" ht="14.1" customHeight="1" x14ac:dyDescent="0.3">
      <c r="A173" s="53" t="s">
        <v>298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5"/>
      <c r="N173" s="25"/>
      <c r="O173" s="25"/>
      <c r="P173" s="25"/>
      <c r="Q173" s="37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38" ht="14.1" customHeight="1" x14ac:dyDescent="0.3">
      <c r="A174" s="53" t="s">
        <v>299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5"/>
      <c r="N174" s="25"/>
      <c r="O174" s="25"/>
      <c r="P174" s="25"/>
      <c r="Q174" s="37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</row>
    <row r="175" spans="1:38" ht="14.1" customHeight="1" x14ac:dyDescent="0.3">
      <c r="A175" s="53" t="s">
        <v>300</v>
      </c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25"/>
      <c r="N175" s="25"/>
      <c r="O175" s="25"/>
      <c r="P175" s="25"/>
      <c r="Q175" s="37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</row>
    <row r="176" spans="1:38" ht="14.1" customHeight="1" x14ac:dyDescent="0.3">
      <c r="A176" s="53" t="s">
        <v>301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25"/>
      <c r="N176" s="25"/>
      <c r="O176" s="25"/>
      <c r="P176" s="25"/>
      <c r="Q176" s="37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38" ht="14.1" customHeight="1" x14ac:dyDescent="0.3">
      <c r="A177" s="53" t="s">
        <v>302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25"/>
      <c r="N177" s="25"/>
      <c r="O177" s="25"/>
      <c r="P177" s="25"/>
      <c r="Q177" s="37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</row>
    <row r="178" spans="1:38" ht="14.1" customHeight="1" x14ac:dyDescent="0.3">
      <c r="A178" s="53" t="s">
        <v>303</v>
      </c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25"/>
      <c r="N178" s="25"/>
      <c r="O178" s="25"/>
      <c r="P178" s="25"/>
      <c r="Q178" s="37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38" ht="14.1" customHeight="1" x14ac:dyDescent="0.3">
      <c r="A179" s="53" t="s">
        <v>304</v>
      </c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25"/>
      <c r="N179" s="25"/>
      <c r="O179" s="25"/>
      <c r="P179" s="25"/>
      <c r="Q179" s="37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38" ht="14.1" customHeight="1" x14ac:dyDescent="0.3">
      <c r="A180" s="53" t="s">
        <v>305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25"/>
      <c r="N180" s="25"/>
      <c r="O180" s="25"/>
      <c r="P180" s="25"/>
      <c r="Q180" s="37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</row>
    <row r="181" spans="1:38" ht="14.1" customHeight="1" x14ac:dyDescent="0.3">
      <c r="A181" s="53" t="s">
        <v>306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25"/>
      <c r="N181" s="25"/>
      <c r="O181" s="25"/>
      <c r="P181" s="25"/>
      <c r="Q181" s="37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38" ht="14.1" customHeight="1" x14ac:dyDescent="0.3">
      <c r="A182" s="54" t="s">
        <v>307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25"/>
      <c r="N182" s="25"/>
      <c r="O182" s="25"/>
      <c r="P182" s="25"/>
      <c r="Q182" s="37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</row>
    <row r="183" spans="1:38" x14ac:dyDescent="0.3">
      <c r="A183" s="25"/>
      <c r="B183" s="25"/>
      <c r="C183" s="38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37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</row>
    <row r="184" spans="1:38" x14ac:dyDescent="0.3">
      <c r="A184" s="25"/>
      <c r="B184" s="25"/>
      <c r="C184" s="38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37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</row>
    <row r="185" spans="1:38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37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</row>
    <row r="186" spans="1:38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37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</row>
    <row r="187" spans="1:38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37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38" x14ac:dyDescent="0.3">
      <c r="A188" s="25"/>
      <c r="B188" s="25"/>
      <c r="C188" s="38"/>
      <c r="D188" s="25"/>
      <c r="E188" s="39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37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</row>
    <row r="189" spans="1:38" x14ac:dyDescent="0.3">
      <c r="A189" s="25"/>
      <c r="B189" s="25"/>
      <c r="C189" s="38"/>
      <c r="D189" s="25"/>
      <c r="E189" s="39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37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</row>
    <row r="190" spans="1:38" x14ac:dyDescent="0.3">
      <c r="A190" s="25"/>
      <c r="B190" s="25"/>
      <c r="C190" s="38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37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</row>
    <row r="191" spans="1:38" x14ac:dyDescent="0.3">
      <c r="A191" s="25"/>
      <c r="B191" s="25"/>
      <c r="C191" s="38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x14ac:dyDescent="0.3">
      <c r="A192" s="25"/>
      <c r="B192" s="25"/>
      <c r="C192" s="38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x14ac:dyDescent="0.3">
      <c r="A193" s="25"/>
      <c r="B193" s="25"/>
      <c r="C193" s="38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x14ac:dyDescent="0.3">
      <c r="A194" s="25"/>
      <c r="B194" s="25"/>
      <c r="C194" s="38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x14ac:dyDescent="0.3">
      <c r="A195" s="25"/>
      <c r="B195" s="25"/>
      <c r="C195" s="38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x14ac:dyDescent="0.3">
      <c r="A196" s="25"/>
      <c r="B196" s="25"/>
      <c r="C196" s="38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x14ac:dyDescent="0.3">
      <c r="A197" s="25"/>
      <c r="B197" s="25"/>
      <c r="C197" s="38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x14ac:dyDescent="0.3">
      <c r="A198" s="25"/>
      <c r="B198" s="25"/>
      <c r="C198" s="38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x14ac:dyDescent="0.3">
      <c r="A199" s="25"/>
      <c r="B199" s="25"/>
      <c r="C199" s="38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x14ac:dyDescent="0.3">
      <c r="A200" s="25"/>
      <c r="B200" s="25"/>
      <c r="C200" s="38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x14ac:dyDescent="0.3">
      <c r="A201" s="25"/>
      <c r="B201" s="25"/>
      <c r="C201" s="38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x14ac:dyDescent="0.3">
      <c r="A202" s="25"/>
      <c r="B202" s="25"/>
      <c r="C202" s="38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x14ac:dyDescent="0.3">
      <c r="A203" s="25"/>
      <c r="B203" s="25"/>
      <c r="C203" s="38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x14ac:dyDescent="0.3">
      <c r="A204" s="25"/>
      <c r="B204" s="25"/>
      <c r="C204" s="38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x14ac:dyDescent="0.3">
      <c r="A205" s="25"/>
      <c r="B205" s="25"/>
      <c r="C205" s="38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x14ac:dyDescent="0.3">
      <c r="A206" s="25"/>
      <c r="B206" s="25"/>
      <c r="C206" s="3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x14ac:dyDescent="0.3">
      <c r="A207" s="25"/>
      <c r="B207" s="25"/>
      <c r="C207" s="3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x14ac:dyDescent="0.3">
      <c r="A208" s="25"/>
      <c r="B208" s="25"/>
      <c r="C208" s="38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x14ac:dyDescent="0.3">
      <c r="A209" s="25"/>
      <c r="B209" s="25"/>
      <c r="C209" s="38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x14ac:dyDescent="0.3">
      <c r="A210" s="25"/>
      <c r="B210" s="25"/>
      <c r="C210" s="38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x14ac:dyDescent="0.3">
      <c r="A211" s="25"/>
      <c r="B211" s="25"/>
      <c r="C211" s="38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38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38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</sheetData>
  <mergeCells count="27">
    <mergeCell ref="A180:L180"/>
    <mergeCell ref="A181:L181"/>
    <mergeCell ref="A182:L182"/>
    <mergeCell ref="A174:L174"/>
    <mergeCell ref="A175:L175"/>
    <mergeCell ref="A176:L176"/>
    <mergeCell ref="A177:L177"/>
    <mergeCell ref="A178:L178"/>
    <mergeCell ref="A179:L179"/>
    <mergeCell ref="A173:L173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3"/>
  <sheetViews>
    <sheetView zoomScale="90" zoomScaleNormal="90" workbookViewId="0">
      <pane xSplit="2" ySplit="5" topLeftCell="C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13.55468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27.45" customHeight="1" x14ac:dyDescent="0.3">
      <c r="A4" s="50" t="s">
        <v>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30237.75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557187.83999999997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557187.83999999997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27123.279999999999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51200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68091.490000000005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21010.52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7431.84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308</v>
      </c>
      <c r="G103" s="17" t="s">
        <v>27</v>
      </c>
      <c r="H103" s="20" t="s">
        <v>135</v>
      </c>
      <c r="I103" s="17">
        <v>2020</v>
      </c>
      <c r="J103" s="21">
        <v>44053</v>
      </c>
      <c r="K103" s="21" t="s">
        <v>31</v>
      </c>
      <c r="L103" s="21">
        <v>45513</v>
      </c>
      <c r="M103" s="17"/>
      <c r="N103" s="17" t="s">
        <v>31</v>
      </c>
      <c r="O103" s="22">
        <f>P103/12</f>
        <v>1292.7</v>
      </c>
      <c r="P103" s="22">
        <v>15512.4</v>
      </c>
      <c r="Q103" s="23">
        <v>0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177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44442</v>
      </c>
      <c r="M104" s="17"/>
      <c r="N104" s="17"/>
      <c r="O104" s="22">
        <v>1636</v>
      </c>
      <c r="P104" s="22">
        <v>19632</v>
      </c>
      <c r="Q104" s="23">
        <v>2651.12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178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44807</v>
      </c>
      <c r="M105" s="17" t="s">
        <v>31</v>
      </c>
      <c r="N105" s="17"/>
      <c r="O105" s="22">
        <v>1636</v>
      </c>
      <c r="P105" s="22">
        <v>19632</v>
      </c>
      <c r="Q105" s="23">
        <v>5419.92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179</v>
      </c>
      <c r="G106" s="17" t="s">
        <v>27</v>
      </c>
      <c r="H106" s="20" t="s">
        <v>130</v>
      </c>
      <c r="I106" s="17">
        <v>2020</v>
      </c>
      <c r="J106" s="21">
        <v>44078</v>
      </c>
      <c r="K106" s="21" t="s">
        <v>31</v>
      </c>
      <c r="L106" s="21">
        <v>44807</v>
      </c>
      <c r="M106" s="17"/>
      <c r="N106" s="17"/>
      <c r="O106" s="22">
        <v>1636</v>
      </c>
      <c r="P106" s="22">
        <v>19632</v>
      </c>
      <c r="Q106" s="23">
        <v>7049.99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180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33</v>
      </c>
      <c r="N107" s="17"/>
      <c r="O107" s="22">
        <v>1636</v>
      </c>
      <c r="P107" s="22">
        <v>19632</v>
      </c>
      <c r="Q107" s="23">
        <v>10713.54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181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33</v>
      </c>
      <c r="L108" s="21">
        <v>45172</v>
      </c>
      <c r="M108" s="17"/>
      <c r="N108" s="17"/>
      <c r="O108" s="22">
        <v>1962.7</v>
      </c>
      <c r="P108" s="22">
        <v>23552.43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182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45172</v>
      </c>
      <c r="M109" s="17" t="s">
        <v>37</v>
      </c>
      <c r="N109" s="17"/>
      <c r="O109" s="22">
        <v>1962.7</v>
      </c>
      <c r="P109" s="22">
        <v>23552.43</v>
      </c>
      <c r="Q109" s="23">
        <v>9950.27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186</v>
      </c>
      <c r="G110" s="17" t="s">
        <v>27</v>
      </c>
      <c r="H110" s="20" t="s">
        <v>187</v>
      </c>
      <c r="I110" s="17">
        <v>2022</v>
      </c>
      <c r="J110" s="21">
        <v>44682</v>
      </c>
      <c r="K110" s="21"/>
      <c r="L110" s="21">
        <v>45046</v>
      </c>
      <c r="M110" s="17"/>
      <c r="N110" s="17"/>
      <c r="O110" s="22"/>
      <c r="P110" s="22">
        <v>71400</v>
      </c>
      <c r="Q110" s="23">
        <v>66136.89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183</v>
      </c>
      <c r="C111" s="19">
        <v>9480880000115</v>
      </c>
      <c r="D111" s="18" t="s">
        <v>184</v>
      </c>
      <c r="E111" s="17" t="s">
        <v>185</v>
      </c>
      <c r="F111" s="17" t="s">
        <v>188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/>
      <c r="N111" s="17" t="s">
        <v>31</v>
      </c>
      <c r="O111" s="22"/>
      <c r="P111" s="22">
        <f>17850+P110</f>
        <v>89250</v>
      </c>
      <c r="Q111" s="23"/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189</v>
      </c>
      <c r="C112" s="19">
        <v>9480880000115</v>
      </c>
      <c r="D112" s="18" t="s">
        <v>184</v>
      </c>
      <c r="E112" s="17" t="s">
        <v>185</v>
      </c>
      <c r="F112" s="17" t="s">
        <v>190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 t="s">
        <v>31</v>
      </c>
      <c r="N112" s="17"/>
      <c r="O112" s="22"/>
      <c r="P112" s="22">
        <f>P111</f>
        <v>89250</v>
      </c>
      <c r="Q112" s="23">
        <v>12400.28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15</v>
      </c>
      <c r="B113" s="18" t="s">
        <v>189</v>
      </c>
      <c r="C113" s="19">
        <v>9480880000115</v>
      </c>
      <c r="D113" s="18" t="s">
        <v>191</v>
      </c>
      <c r="E113" s="17" t="s">
        <v>192</v>
      </c>
      <c r="F113" s="17" t="s">
        <v>193</v>
      </c>
      <c r="G113" s="17" t="s">
        <v>27</v>
      </c>
      <c r="H113" s="20" t="s">
        <v>194</v>
      </c>
      <c r="I113" s="17">
        <v>2023</v>
      </c>
      <c r="J113" s="21">
        <v>45061</v>
      </c>
      <c r="K113" s="21"/>
      <c r="L113" s="21">
        <v>45426</v>
      </c>
      <c r="M113" s="17"/>
      <c r="N113" s="17"/>
      <c r="O113" s="22">
        <f>P113/12</f>
        <v>6191.75</v>
      </c>
      <c r="P113" s="22">
        <v>74301</v>
      </c>
      <c r="Q113" s="23">
        <v>0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198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14270.44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199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/>
      <c r="N115" s="17"/>
      <c r="O115" s="22">
        <v>4690</v>
      </c>
      <c r="P115" s="22">
        <v>56280</v>
      </c>
      <c r="Q115" s="23">
        <v>23321.63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200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 t="s">
        <v>33</v>
      </c>
      <c r="N116" s="17"/>
      <c r="O116" s="22">
        <v>2737.02</v>
      </c>
      <c r="P116" s="22">
        <f>O116*12</f>
        <v>32844.239999999998</v>
      </c>
      <c r="Q116" s="23">
        <v>7663.66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204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>
        <v>7084.56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17</v>
      </c>
      <c r="B118" s="27" t="s">
        <v>201</v>
      </c>
      <c r="C118" s="19">
        <v>10921252000107</v>
      </c>
      <c r="D118" s="18" t="s">
        <v>202</v>
      </c>
      <c r="E118" s="17" t="s">
        <v>203</v>
      </c>
      <c r="F118" s="17" t="s">
        <v>206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 t="s">
        <v>34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ht="27.6" x14ac:dyDescent="0.3">
      <c r="A119" s="17">
        <v>17</v>
      </c>
      <c r="B119" s="18" t="s">
        <v>201</v>
      </c>
      <c r="C119" s="19">
        <v>10921252000107</v>
      </c>
      <c r="D119" s="18" t="s">
        <v>207</v>
      </c>
      <c r="E119" s="17" t="s">
        <v>203</v>
      </c>
      <c r="F119" s="17" t="s">
        <v>208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6984.87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5"/>
      <c r="AH119" s="25"/>
      <c r="AI119" s="25"/>
      <c r="AJ119" s="25"/>
      <c r="AK119" s="25"/>
      <c r="AL119" s="25"/>
    </row>
    <row r="120" spans="1:38" s="25" customFormat="1" ht="27.6" x14ac:dyDescent="0.3">
      <c r="A120" s="17">
        <v>18</v>
      </c>
      <c r="B120" s="18" t="s">
        <v>201</v>
      </c>
      <c r="C120" s="19">
        <v>10921252000107</v>
      </c>
      <c r="D120" s="18" t="s">
        <v>207</v>
      </c>
      <c r="E120" s="17" t="s">
        <v>209</v>
      </c>
      <c r="F120" s="17" t="s">
        <v>210</v>
      </c>
      <c r="G120" s="17" t="s">
        <v>63</v>
      </c>
      <c r="H120" s="20" t="s">
        <v>72</v>
      </c>
      <c r="I120" s="17">
        <v>2023</v>
      </c>
      <c r="J120" s="21">
        <v>45085</v>
      </c>
      <c r="K120" s="21"/>
      <c r="L120" s="21">
        <v>45450</v>
      </c>
      <c r="M120" s="17"/>
      <c r="N120" s="17"/>
      <c r="O120" s="22">
        <f>P120/12</f>
        <v>2500</v>
      </c>
      <c r="P120" s="22">
        <v>30000</v>
      </c>
      <c r="Q120" s="23">
        <v>4639.88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214</v>
      </c>
      <c r="G121" s="17" t="s">
        <v>63</v>
      </c>
      <c r="H121" s="20" t="s">
        <v>215</v>
      </c>
      <c r="I121" s="17">
        <v>2021</v>
      </c>
      <c r="J121" s="21">
        <v>44552</v>
      </c>
      <c r="K121" s="21"/>
      <c r="L121" s="21">
        <v>44916</v>
      </c>
      <c r="M121" s="17"/>
      <c r="N121" s="17"/>
      <c r="O121" s="22"/>
      <c r="P121" s="22">
        <v>750</v>
      </c>
      <c r="Q121" s="23">
        <v>750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41.4" x14ac:dyDescent="0.3">
      <c r="A122" s="17">
        <v>19</v>
      </c>
      <c r="B122" s="18" t="s">
        <v>211</v>
      </c>
      <c r="C122" s="19">
        <v>10798130000175</v>
      </c>
      <c r="D122" s="18" t="s">
        <v>212</v>
      </c>
      <c r="E122" s="17" t="s">
        <v>213</v>
      </c>
      <c r="F122" s="17" t="s">
        <v>216</v>
      </c>
      <c r="G122" s="17" t="s">
        <v>63</v>
      </c>
      <c r="H122" s="20" t="s">
        <v>215</v>
      </c>
      <c r="I122" s="17">
        <v>2021</v>
      </c>
      <c r="J122" s="21">
        <v>44552</v>
      </c>
      <c r="K122" s="17" t="s">
        <v>31</v>
      </c>
      <c r="L122" s="21">
        <v>45037</v>
      </c>
      <c r="M122" s="17"/>
      <c r="N122" s="17"/>
      <c r="O122" s="22"/>
      <c r="P122" s="22">
        <v>0</v>
      </c>
      <c r="Q122" s="23">
        <v>0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220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/>
      <c r="N123" s="17"/>
      <c r="O123" s="22">
        <v>284</v>
      </c>
      <c r="P123" s="22">
        <v>3408</v>
      </c>
      <c r="Q123" s="23">
        <v>706.45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20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221</v>
      </c>
      <c r="G124" s="17" t="s">
        <v>50</v>
      </c>
      <c r="H124" s="20" t="s">
        <v>194</v>
      </c>
      <c r="I124" s="17">
        <v>2022</v>
      </c>
      <c r="J124" s="21">
        <v>44657</v>
      </c>
      <c r="K124" s="21"/>
      <c r="L124" s="21">
        <v>45021</v>
      </c>
      <c r="M124" s="17" t="s">
        <v>31</v>
      </c>
      <c r="N124" s="17"/>
      <c r="O124" s="22">
        <v>284</v>
      </c>
      <c r="P124" s="22">
        <v>3408</v>
      </c>
      <c r="Q124" s="23">
        <v>578.65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21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222</v>
      </c>
      <c r="G125" s="17" t="s">
        <v>50</v>
      </c>
      <c r="H125" s="20" t="s">
        <v>28</v>
      </c>
      <c r="I125" s="17">
        <v>2023</v>
      </c>
      <c r="J125" s="21">
        <v>45064</v>
      </c>
      <c r="K125" s="21"/>
      <c r="L125" s="21">
        <v>45429</v>
      </c>
      <c r="M125" s="17"/>
      <c r="N125" s="17"/>
      <c r="O125" s="22">
        <f>P125/12</f>
        <v>304</v>
      </c>
      <c r="P125" s="22">
        <v>3648</v>
      </c>
      <c r="Q125" s="23">
        <v>776.1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227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/>
      <c r="N126" s="17"/>
      <c r="O126" s="22">
        <v>28089.96</v>
      </c>
      <c r="P126" s="22">
        <v>337079.52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31</v>
      </c>
      <c r="N127" s="17"/>
      <c r="O127" s="22">
        <f>4514.12*6</f>
        <v>27084.720000000001</v>
      </c>
      <c r="P127" s="22">
        <f>O127*12</f>
        <v>325016.64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229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 t="s">
        <v>33</v>
      </c>
      <c r="N128" s="17"/>
      <c r="O128" s="22">
        <f>5008.66*6</f>
        <v>30051.96</v>
      </c>
      <c r="P128" s="22">
        <f>O128*12</f>
        <v>360623.52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230</v>
      </c>
      <c r="G129" s="17" t="s">
        <v>27</v>
      </c>
      <c r="H129" s="20" t="s">
        <v>228</v>
      </c>
      <c r="I129" s="17">
        <v>2022</v>
      </c>
      <c r="J129" s="21">
        <v>44631</v>
      </c>
      <c r="K129" s="17" t="s">
        <v>31</v>
      </c>
      <c r="L129" s="21">
        <v>45361</v>
      </c>
      <c r="M129" s="17" t="s">
        <v>37</v>
      </c>
      <c r="N129" s="17"/>
      <c r="O129" s="22">
        <f>5008.66*6</f>
        <v>30051.96</v>
      </c>
      <c r="P129" s="22">
        <f>O129*12</f>
        <v>360623.52</v>
      </c>
      <c r="Q129" s="23">
        <v>162647.35999999999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231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45361</v>
      </c>
      <c r="M130" s="17" t="s">
        <v>41</v>
      </c>
      <c r="N130" s="17"/>
      <c r="O130" s="22">
        <f>31926.42</f>
        <v>31926.42</v>
      </c>
      <c r="P130" s="22">
        <f>O130*12</f>
        <v>383117.04</v>
      </c>
      <c r="Q130" s="23">
        <v>0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234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/>
      <c r="O131" s="22">
        <v>453602</v>
      </c>
      <c r="P131" s="22">
        <v>3175214.02</v>
      </c>
      <c r="Q131" s="23">
        <v>1418148.28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236</v>
      </c>
      <c r="G132" s="17" t="s">
        <v>235</v>
      </c>
      <c r="H132" s="20" t="s">
        <v>228</v>
      </c>
      <c r="I132" s="17">
        <v>2017</v>
      </c>
      <c r="J132" s="21">
        <v>42871</v>
      </c>
      <c r="K132" s="21"/>
      <c r="L132" s="21">
        <v>43465</v>
      </c>
      <c r="M132" s="17"/>
      <c r="N132" s="17" t="s">
        <v>31</v>
      </c>
      <c r="O132" s="22">
        <v>453602</v>
      </c>
      <c r="P132" s="22">
        <v>3175214.02</v>
      </c>
      <c r="Q132" s="23" t="s">
        <v>34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237</v>
      </c>
      <c r="G133" s="17" t="s">
        <v>235</v>
      </c>
      <c r="H133" s="20" t="s">
        <v>228</v>
      </c>
      <c r="I133" s="17">
        <v>2017</v>
      </c>
      <c r="J133" s="21">
        <v>43466</v>
      </c>
      <c r="K133" s="21" t="s">
        <v>33</v>
      </c>
      <c r="L133" s="21">
        <v>43555</v>
      </c>
      <c r="M133" s="17"/>
      <c r="N133" s="17" t="s">
        <v>33</v>
      </c>
      <c r="O133" s="22">
        <v>949801.28</v>
      </c>
      <c r="P133" s="22">
        <v>2849403.84</v>
      </c>
      <c r="Q133" s="23">
        <v>991755.56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238</v>
      </c>
      <c r="G134" s="17" t="s">
        <v>235</v>
      </c>
      <c r="H134" s="20" t="s">
        <v>228</v>
      </c>
      <c r="I134" s="17">
        <v>2017</v>
      </c>
      <c r="J134" s="21">
        <v>43556</v>
      </c>
      <c r="K134" s="21" t="s">
        <v>37</v>
      </c>
      <c r="L134" s="21" t="s">
        <v>239</v>
      </c>
      <c r="M134" s="17"/>
      <c r="N134" s="17" t="s">
        <v>37</v>
      </c>
      <c r="O134" s="22">
        <v>643416.06000000006</v>
      </c>
      <c r="P134" s="22">
        <v>3217080.33</v>
      </c>
      <c r="Q134" s="23">
        <v>367676.51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240</v>
      </c>
      <c r="G135" s="17" t="s">
        <v>235</v>
      </c>
      <c r="H135" s="20" t="s">
        <v>228</v>
      </c>
      <c r="I135" s="17">
        <v>2017</v>
      </c>
      <c r="J135" s="21">
        <v>43739</v>
      </c>
      <c r="K135" s="21" t="s">
        <v>41</v>
      </c>
      <c r="L135" s="21">
        <v>43830</v>
      </c>
      <c r="M135" s="17"/>
      <c r="N135" s="17" t="s">
        <v>41</v>
      </c>
      <c r="O135" s="22">
        <v>2344089.06</v>
      </c>
      <c r="P135" s="22">
        <v>4708178.13</v>
      </c>
      <c r="Q135" s="23">
        <v>540000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241</v>
      </c>
      <c r="G136" s="17" t="s">
        <v>235</v>
      </c>
      <c r="H136" s="20" t="s">
        <v>228</v>
      </c>
      <c r="I136" s="17">
        <v>2017</v>
      </c>
      <c r="J136" s="21">
        <v>43831</v>
      </c>
      <c r="K136" s="21" t="s">
        <v>43</v>
      </c>
      <c r="L136" s="21">
        <v>44377</v>
      </c>
      <c r="M136" s="17"/>
      <c r="N136" s="17" t="s">
        <v>43</v>
      </c>
      <c r="O136" s="22">
        <v>924539</v>
      </c>
      <c r="P136" s="22">
        <v>5547234</v>
      </c>
      <c r="Q136" s="23">
        <v>839055.87</v>
      </c>
      <c r="R136" s="17" t="s">
        <v>73</v>
      </c>
      <c r="S136" s="24"/>
      <c r="T136" s="24"/>
      <c r="U136" s="28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242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 t="s">
        <v>114</v>
      </c>
      <c r="O137" s="22">
        <v>994771.94</v>
      </c>
      <c r="P137" s="22">
        <v>9947719.4399999995</v>
      </c>
      <c r="Q137" s="23">
        <v>2700000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243</v>
      </c>
      <c r="G138" s="17" t="s">
        <v>235</v>
      </c>
      <c r="H138" s="20" t="s">
        <v>228</v>
      </c>
      <c r="I138" s="17">
        <v>2017</v>
      </c>
      <c r="J138" s="21">
        <v>44743</v>
      </c>
      <c r="K138" s="21" t="s">
        <v>114</v>
      </c>
      <c r="L138" s="21">
        <v>44696</v>
      </c>
      <c r="M138" s="17"/>
      <c r="N138" s="17"/>
      <c r="O138" s="22">
        <v>850242.72</v>
      </c>
      <c r="P138" s="22">
        <v>1700485.44</v>
      </c>
      <c r="Q138" s="23">
        <v>556659.43999999994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247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3308403.21</v>
      </c>
      <c r="R139" s="17" t="s">
        <v>29</v>
      </c>
      <c r="S139" s="30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29" t="s">
        <v>244</v>
      </c>
      <c r="C140" s="19">
        <v>26749087000198</v>
      </c>
      <c r="D140" s="18" t="s">
        <v>245</v>
      </c>
      <c r="E140" s="17" t="s">
        <v>246</v>
      </c>
      <c r="F140" s="17" t="s">
        <v>248</v>
      </c>
      <c r="G140" s="17" t="s">
        <v>50</v>
      </c>
      <c r="H140" s="20" t="s">
        <v>215</v>
      </c>
      <c r="I140" s="17">
        <v>2022</v>
      </c>
      <c r="J140" s="21">
        <v>44714</v>
      </c>
      <c r="K140" s="21"/>
      <c r="L140" s="21">
        <v>45261</v>
      </c>
      <c r="M140" s="17"/>
      <c r="N140" s="17"/>
      <c r="O140" s="22"/>
      <c r="P140" s="22">
        <v>6616806.4400000004</v>
      </c>
      <c r="Q140" s="23">
        <v>1102801.06</v>
      </c>
      <c r="R140" s="17" t="s">
        <v>29</v>
      </c>
      <c r="S140" s="3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252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/>
      <c r="N141" s="17"/>
      <c r="O141" s="22">
        <v>6738</v>
      </c>
      <c r="P141" s="22">
        <v>202140</v>
      </c>
      <c r="Q141" s="23">
        <v>15160.5</v>
      </c>
      <c r="R141" s="17" t="s">
        <v>29</v>
      </c>
      <c r="S141" s="3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24</v>
      </c>
      <c r="B142" s="32" t="s">
        <v>249</v>
      </c>
      <c r="C142" s="33">
        <v>530052000170</v>
      </c>
      <c r="D142" s="27" t="s">
        <v>250</v>
      </c>
      <c r="E142" s="17" t="s">
        <v>251</v>
      </c>
      <c r="F142" s="17" t="s">
        <v>253</v>
      </c>
      <c r="G142" s="17" t="s">
        <v>27</v>
      </c>
      <c r="H142" s="20" t="s">
        <v>130</v>
      </c>
      <c r="I142" s="17">
        <v>2022</v>
      </c>
      <c r="J142" s="21">
        <v>44697</v>
      </c>
      <c r="K142" s="21"/>
      <c r="L142" s="21">
        <v>45611</v>
      </c>
      <c r="M142" s="17" t="s">
        <v>31</v>
      </c>
      <c r="N142" s="17"/>
      <c r="O142" s="22">
        <v>6738</v>
      </c>
      <c r="P142" s="22">
        <v>202140</v>
      </c>
      <c r="Q142" s="23">
        <v>58789.05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257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/>
      <c r="N143" s="17"/>
      <c r="O143" s="22">
        <v>4887.45</v>
      </c>
      <c r="P143" s="22">
        <v>58649.47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258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31</v>
      </c>
      <c r="N144" s="17"/>
      <c r="O144" s="22">
        <v>5322.07</v>
      </c>
      <c r="P144" s="22">
        <f>O144*12</f>
        <v>63864.84</v>
      </c>
      <c r="Q144" s="23">
        <v>26610.35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259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 t="s">
        <v>33</v>
      </c>
      <c r="N145" s="17"/>
      <c r="O145" s="22">
        <v>5322.07</v>
      </c>
      <c r="P145" s="22">
        <f>O145*12</f>
        <v>63864.84</v>
      </c>
      <c r="Q145" s="23">
        <v>45636.08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260</v>
      </c>
      <c r="G146" s="17" t="s">
        <v>27</v>
      </c>
      <c r="H146" s="20" t="s">
        <v>51</v>
      </c>
      <c r="I146" s="17">
        <v>2022</v>
      </c>
      <c r="J146" s="21">
        <v>44713</v>
      </c>
      <c r="K146" s="21" t="s">
        <v>31</v>
      </c>
      <c r="L146" s="21">
        <v>45443</v>
      </c>
      <c r="M146" s="17"/>
      <c r="N146" s="17" t="s">
        <v>31</v>
      </c>
      <c r="O146" s="22">
        <v>5704.51</v>
      </c>
      <c r="P146" s="22">
        <f>O146*12</f>
        <v>68454.12</v>
      </c>
      <c r="Q146" s="23">
        <v>0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264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 t="s">
        <v>34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26</v>
      </c>
      <c r="B148" s="27" t="s">
        <v>261</v>
      </c>
      <c r="C148" s="19">
        <v>109461647000195</v>
      </c>
      <c r="D148" s="18" t="s">
        <v>262</v>
      </c>
      <c r="E148" s="17" t="s">
        <v>263</v>
      </c>
      <c r="F148" s="17" t="s">
        <v>266</v>
      </c>
      <c r="G148" s="17" t="s">
        <v>27</v>
      </c>
      <c r="H148" s="20" t="s">
        <v>265</v>
      </c>
      <c r="I148" s="17">
        <v>2022</v>
      </c>
      <c r="J148" s="21">
        <v>44743</v>
      </c>
      <c r="K148" s="21"/>
      <c r="L148" s="21">
        <v>45107</v>
      </c>
      <c r="M148" s="17"/>
      <c r="N148" s="17"/>
      <c r="O148" s="22"/>
      <c r="P148" s="22">
        <v>627.32000000000005</v>
      </c>
      <c r="Q148" s="23">
        <v>112.92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270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600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27</v>
      </c>
      <c r="B150" s="35" t="s">
        <v>267</v>
      </c>
      <c r="C150" s="36">
        <v>7730838000180</v>
      </c>
      <c r="D150" s="18" t="s">
        <v>268</v>
      </c>
      <c r="E150" s="17" t="s">
        <v>269</v>
      </c>
      <c r="F150" s="17" t="s">
        <v>272</v>
      </c>
      <c r="G150" s="17" t="s">
        <v>50</v>
      </c>
      <c r="H150" s="20" t="s">
        <v>271</v>
      </c>
      <c r="I150" s="17">
        <v>2022</v>
      </c>
      <c r="J150" s="21">
        <v>44783</v>
      </c>
      <c r="K150" s="21"/>
      <c r="L150" s="21">
        <v>45147</v>
      </c>
      <c r="M150" s="17"/>
      <c r="N150" s="17"/>
      <c r="O150" s="22"/>
      <c r="P150" s="22">
        <v>2400</v>
      </c>
      <c r="Q150" s="23">
        <v>1200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275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/>
      <c r="N151" s="17"/>
      <c r="O151" s="22"/>
      <c r="P151" s="22">
        <v>7887.03</v>
      </c>
      <c r="Q151" s="23" t="s">
        <v>34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28</v>
      </c>
      <c r="B152" s="35" t="s">
        <v>223</v>
      </c>
      <c r="C152" s="36">
        <v>5465222000101</v>
      </c>
      <c r="D152" s="18" t="s">
        <v>273</v>
      </c>
      <c r="E152" s="17" t="s">
        <v>274</v>
      </c>
      <c r="F152" s="17" t="s">
        <v>277</v>
      </c>
      <c r="G152" s="17" t="s">
        <v>27</v>
      </c>
      <c r="H152" s="20" t="s">
        <v>276</v>
      </c>
      <c r="I152" s="17">
        <v>2022</v>
      </c>
      <c r="J152" s="21">
        <v>44866</v>
      </c>
      <c r="K152" s="21"/>
      <c r="L152" s="21">
        <v>45230</v>
      </c>
      <c r="M152" s="17" t="s">
        <v>33</v>
      </c>
      <c r="N152" s="17"/>
      <c r="O152" s="22">
        <v>8453.49</v>
      </c>
      <c r="P152" s="22">
        <f>O152*12</f>
        <v>101441.88</v>
      </c>
      <c r="Q152" s="23">
        <v>45085.279999999999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ht="27.6" x14ac:dyDescent="0.3">
      <c r="A153" s="17">
        <v>29</v>
      </c>
      <c r="B153" s="35" t="s">
        <v>278</v>
      </c>
      <c r="C153" s="36">
        <v>40495477000100</v>
      </c>
      <c r="D153" s="18" t="s">
        <v>279</v>
      </c>
      <c r="E153" s="17" t="s">
        <v>280</v>
      </c>
      <c r="F153" s="17" t="s">
        <v>281</v>
      </c>
      <c r="G153" s="17" t="s">
        <v>63</v>
      </c>
      <c r="H153" s="20" t="s">
        <v>282</v>
      </c>
      <c r="I153" s="17">
        <v>2022</v>
      </c>
      <c r="J153" s="21">
        <v>44911</v>
      </c>
      <c r="K153" s="21"/>
      <c r="L153" s="21">
        <v>45275</v>
      </c>
      <c r="M153" s="17"/>
      <c r="N153" s="17"/>
      <c r="O153" s="22"/>
      <c r="P153" s="22">
        <v>599</v>
      </c>
      <c r="Q153" s="23"/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27.6" x14ac:dyDescent="0.3">
      <c r="A154" s="17">
        <v>30</v>
      </c>
      <c r="B154" s="35" t="s">
        <v>283</v>
      </c>
      <c r="C154" s="36">
        <v>18993876000141</v>
      </c>
      <c r="D154" s="18" t="s">
        <v>284</v>
      </c>
      <c r="E154" s="17" t="s">
        <v>285</v>
      </c>
      <c r="F154" s="17" t="s">
        <v>286</v>
      </c>
      <c r="G154" s="17" t="s">
        <v>63</v>
      </c>
      <c r="H154" s="20">
        <v>17</v>
      </c>
      <c r="I154" s="17">
        <v>2022</v>
      </c>
      <c r="J154" s="21">
        <v>44768</v>
      </c>
      <c r="K154" s="21"/>
      <c r="L154" s="21">
        <v>45132</v>
      </c>
      <c r="M154" s="17"/>
      <c r="N154" s="17"/>
      <c r="O154" s="22"/>
      <c r="P154" s="22">
        <v>631.52</v>
      </c>
      <c r="Q154" s="23"/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31</v>
      </c>
      <c r="B155" s="35" t="s">
        <v>267</v>
      </c>
      <c r="C155" s="36">
        <v>7730838000180</v>
      </c>
      <c r="D155" s="18" t="s">
        <v>268</v>
      </c>
      <c r="E155" s="17" t="s">
        <v>309</v>
      </c>
      <c r="F155" s="17" t="s">
        <v>310</v>
      </c>
      <c r="G155" s="17" t="s">
        <v>50</v>
      </c>
      <c r="H155" s="20" t="s">
        <v>205</v>
      </c>
      <c r="I155" s="17">
        <v>2023</v>
      </c>
      <c r="J155" s="21">
        <v>45200</v>
      </c>
      <c r="K155" s="21"/>
      <c r="L155" s="21">
        <v>45565</v>
      </c>
      <c r="M155" s="17"/>
      <c r="N155" s="17"/>
      <c r="O155" s="22">
        <f>P155/4</f>
        <v>675</v>
      </c>
      <c r="P155" s="22">
        <v>2700</v>
      </c>
      <c r="Q155" s="23">
        <v>0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32</v>
      </c>
      <c r="B156" s="18" t="s">
        <v>311</v>
      </c>
      <c r="C156" s="19">
        <v>10624354000160</v>
      </c>
      <c r="D156" s="18" t="s">
        <v>132</v>
      </c>
      <c r="E156" s="17" t="s">
        <v>312</v>
      </c>
      <c r="F156" s="17" t="s">
        <v>313</v>
      </c>
      <c r="G156" s="17" t="s">
        <v>27</v>
      </c>
      <c r="H156" s="20" t="s">
        <v>51</v>
      </c>
      <c r="I156" s="17">
        <v>2023</v>
      </c>
      <c r="J156" s="21">
        <v>45167</v>
      </c>
      <c r="K156" s="21"/>
      <c r="L156" s="21">
        <v>45532</v>
      </c>
      <c r="M156" s="17"/>
      <c r="N156" s="17"/>
      <c r="O156" s="22">
        <v>7845.66</v>
      </c>
      <c r="P156" s="22">
        <f>O156*12</f>
        <v>94147.92</v>
      </c>
      <c r="Q156" s="23">
        <v>784.57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32</v>
      </c>
      <c r="B157" s="35" t="s">
        <v>311</v>
      </c>
      <c r="C157" s="36">
        <v>10624354000160</v>
      </c>
      <c r="D157" s="18" t="s">
        <v>132</v>
      </c>
      <c r="E157" s="17" t="s">
        <v>312</v>
      </c>
      <c r="F157" s="17" t="s">
        <v>313</v>
      </c>
      <c r="G157" s="17" t="s">
        <v>27</v>
      </c>
      <c r="H157" s="20" t="s">
        <v>51</v>
      </c>
      <c r="I157" s="17">
        <v>2023</v>
      </c>
      <c r="J157" s="21">
        <v>45167</v>
      </c>
      <c r="K157" s="21"/>
      <c r="L157" s="21">
        <v>45532</v>
      </c>
      <c r="M157" s="17" t="s">
        <v>31</v>
      </c>
      <c r="N157" s="17"/>
      <c r="O157" s="22">
        <v>8386.98</v>
      </c>
      <c r="P157" s="22">
        <f>O157*12</f>
        <v>100643.76</v>
      </c>
      <c r="Q157" s="23">
        <v>784.57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14.1" customHeight="1" x14ac:dyDescent="0.3">
      <c r="A158" s="52" t="s">
        <v>287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3" t="s">
        <v>288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3" t="s">
        <v>289</v>
      </c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3" t="s">
        <v>290</v>
      </c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3" t="s">
        <v>291</v>
      </c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3" t="s">
        <v>292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3" t="s">
        <v>293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3" t="s">
        <v>294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3" t="s">
        <v>295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3" t="s">
        <v>296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3" t="s">
        <v>297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3" t="s">
        <v>298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3" t="s">
        <v>299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3" t="s">
        <v>300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3" t="s">
        <v>301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3" t="s">
        <v>302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3" t="s">
        <v>303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3" t="s">
        <v>304</v>
      </c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3" t="s">
        <v>305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3" t="s">
        <v>306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4" t="s">
        <v>307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38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39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39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</sheetData>
  <mergeCells count="27">
    <mergeCell ref="A178:L178"/>
    <mergeCell ref="A173:L173"/>
    <mergeCell ref="A174:L174"/>
    <mergeCell ref="A175:L175"/>
    <mergeCell ref="A176:L176"/>
    <mergeCell ref="A177:L177"/>
    <mergeCell ref="A168:L168"/>
    <mergeCell ref="A169:L169"/>
    <mergeCell ref="A170:L170"/>
    <mergeCell ref="A171:L171"/>
    <mergeCell ref="A172:L172"/>
    <mergeCell ref="A163:L163"/>
    <mergeCell ref="A164:L164"/>
    <mergeCell ref="A165:L165"/>
    <mergeCell ref="A166:L166"/>
    <mergeCell ref="A167:L167"/>
    <mergeCell ref="A158:L158"/>
    <mergeCell ref="A159:L159"/>
    <mergeCell ref="A160:L160"/>
    <mergeCell ref="A161:L161"/>
    <mergeCell ref="A162:L16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7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5"/>
  <sheetViews>
    <sheetView zoomScale="90" zoomScaleNormal="90" workbookViewId="0">
      <pane xSplit="2" ySplit="5" topLeftCell="J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255.664062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50" t="s">
        <v>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34045.449999999997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34045.449999999997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626836.31999999995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626836.31999999995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57600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23654.880000000001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27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27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27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27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8452.61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27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27.6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27.6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27.6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27.6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9950.27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9950.27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0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6137.77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942.95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183931.64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1102801.06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65527.05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51340.59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50724.34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8630.23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8630.23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14.1" customHeight="1" x14ac:dyDescent="0.3">
      <c r="A160" s="52" t="s">
        <v>287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3" t="s">
        <v>288</v>
      </c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3" t="s">
        <v>289</v>
      </c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3" t="s">
        <v>290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3" t="s">
        <v>291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3" t="s">
        <v>292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3" t="s">
        <v>293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3" t="s">
        <v>294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3" t="s">
        <v>295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3" t="s">
        <v>296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3" t="s">
        <v>297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3" t="s">
        <v>298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3" t="s">
        <v>299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3" t="s">
        <v>300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3" t="s">
        <v>301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3" t="s">
        <v>302</v>
      </c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3" t="s">
        <v>303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3" t="s">
        <v>304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3" t="s">
        <v>305</v>
      </c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3" t="s">
        <v>306</v>
      </c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4" t="s">
        <v>307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3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</sheetData>
  <mergeCells count="27">
    <mergeCell ref="A180:L180"/>
    <mergeCell ref="A175:L175"/>
    <mergeCell ref="A176:L176"/>
    <mergeCell ref="A177:L177"/>
    <mergeCell ref="A178:L178"/>
    <mergeCell ref="A179:L179"/>
    <mergeCell ref="A170:L170"/>
    <mergeCell ref="A171:L171"/>
    <mergeCell ref="A172:L172"/>
    <mergeCell ref="A173:L173"/>
    <mergeCell ref="A174:L174"/>
    <mergeCell ref="A165:L165"/>
    <mergeCell ref="A166:L166"/>
    <mergeCell ref="A167:L167"/>
    <mergeCell ref="A168:L168"/>
    <mergeCell ref="A169:L169"/>
    <mergeCell ref="A160:L160"/>
    <mergeCell ref="A161:L161"/>
    <mergeCell ref="A162:L162"/>
    <mergeCell ref="A163:L163"/>
    <mergeCell ref="A164:L164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9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6"/>
  <sheetViews>
    <sheetView zoomScale="90" zoomScaleNormal="90" workbookViewId="0">
      <pane xSplit="2" ySplit="5" topLeftCell="G148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78.66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50" t="s">
        <v>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37631.230000000003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37631.230000000003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696484.8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696484.8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64000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26299.24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8662.5499999999993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12306.65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12306.65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8184.42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ht="27.6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8766.14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41.4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1177.25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205215.92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1654201.59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72265.05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57045.1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56363.4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600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16475.89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16475.89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33</v>
      </c>
      <c r="B160" s="35" t="s">
        <v>314</v>
      </c>
      <c r="C160" s="36">
        <v>7432517000107</v>
      </c>
      <c r="D160" s="18" t="s">
        <v>315</v>
      </c>
      <c r="E160" s="17" t="s">
        <v>316</v>
      </c>
      <c r="F160" s="17" t="s">
        <v>317</v>
      </c>
      <c r="G160" s="17" t="s">
        <v>27</v>
      </c>
      <c r="H160" s="20" t="s">
        <v>265</v>
      </c>
      <c r="I160" s="17">
        <v>2023</v>
      </c>
      <c r="J160" s="21">
        <v>45200</v>
      </c>
      <c r="K160" s="21"/>
      <c r="L160" s="21">
        <v>45565</v>
      </c>
      <c r="M160" s="17"/>
      <c r="N160" s="17"/>
      <c r="O160" s="22">
        <v>9156</v>
      </c>
      <c r="P160" s="22">
        <f>O160*12</f>
        <v>109872</v>
      </c>
      <c r="Q160" s="23">
        <v>6350.55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14.1" customHeight="1" x14ac:dyDescent="0.3">
      <c r="A161" s="52" t="s">
        <v>287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3" t="s">
        <v>288</v>
      </c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3" t="s">
        <v>289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3" t="s">
        <v>290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3" t="s">
        <v>291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3" t="s">
        <v>292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3" t="s">
        <v>293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3" t="s">
        <v>294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3" t="s">
        <v>295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3" t="s">
        <v>296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3" t="s">
        <v>297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3" t="s">
        <v>298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3" t="s">
        <v>299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3" t="s">
        <v>300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3" t="s">
        <v>301</v>
      </c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3" t="s">
        <v>302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3" t="s">
        <v>303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3" t="s">
        <v>304</v>
      </c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3" t="s">
        <v>305</v>
      </c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3" t="s">
        <v>306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4" t="s">
        <v>307</v>
      </c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</sheetData>
  <mergeCells count="27">
    <mergeCell ref="A181:L181"/>
    <mergeCell ref="A176:L176"/>
    <mergeCell ref="A177:L177"/>
    <mergeCell ref="A178:L178"/>
    <mergeCell ref="A179:L179"/>
    <mergeCell ref="A180:L180"/>
    <mergeCell ref="A171:L171"/>
    <mergeCell ref="A172:L172"/>
    <mergeCell ref="A173:L173"/>
    <mergeCell ref="A174:L174"/>
    <mergeCell ref="A175:L175"/>
    <mergeCell ref="A166:L166"/>
    <mergeCell ref="A167:L167"/>
    <mergeCell ref="A168:L168"/>
    <mergeCell ref="A169:L169"/>
    <mergeCell ref="A170:L170"/>
    <mergeCell ref="A161:L161"/>
    <mergeCell ref="A162:L162"/>
    <mergeCell ref="A163:L163"/>
    <mergeCell ref="A164:L164"/>
    <mergeCell ref="A165:L165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pane xSplit="2" ySplit="5" topLeftCell="K6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50" t="s">
        <v>3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40830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40830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766133.28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766133.28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29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26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28943.599999999999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13390.98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17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13390.98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13621.78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27.6" x14ac:dyDescent="0.3">
      <c r="A121" s="17">
        <v>17</v>
      </c>
      <c r="B121" s="27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5"/>
      <c r="AH122" s="25"/>
      <c r="AI122" s="25"/>
      <c r="AJ122" s="25"/>
      <c r="AK122" s="25"/>
      <c r="AL122" s="25"/>
    </row>
    <row r="123" spans="1:38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9930.32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17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1436.4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17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226500.2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20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8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30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29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44714</v>
      </c>
      <c r="K143" s="21"/>
      <c r="L143" s="21">
        <v>45261</v>
      </c>
      <c r="M143" s="17"/>
      <c r="N143" s="17"/>
      <c r="O143" s="22"/>
      <c r="P143" s="22">
        <v>6616806.4400000004</v>
      </c>
      <c r="Q143" s="23">
        <v>2205602.12</v>
      </c>
      <c r="R143" s="17" t="s">
        <v>29</v>
      </c>
      <c r="S143" s="3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3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24</v>
      </c>
      <c r="B145" s="32" t="s">
        <v>249</v>
      </c>
      <c r="C145" s="33">
        <v>530052000170</v>
      </c>
      <c r="D145" s="27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72265.05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62749.61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25</v>
      </c>
      <c r="B149" s="32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26</v>
      </c>
      <c r="B151" s="27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27</v>
      </c>
      <c r="B153" s="35" t="s">
        <v>267</v>
      </c>
      <c r="C153" s="36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28</v>
      </c>
      <c r="B155" s="35" t="s">
        <v>223</v>
      </c>
      <c r="C155" s="36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62002.46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29</v>
      </c>
      <c r="B156" s="35" t="s">
        <v>278</v>
      </c>
      <c r="C156" s="36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30</v>
      </c>
      <c r="B157" s="35" t="s">
        <v>283</v>
      </c>
      <c r="C157" s="36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31</v>
      </c>
      <c r="B158" s="35" t="s">
        <v>267</v>
      </c>
      <c r="C158" s="36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600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25999.64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32</v>
      </c>
      <c r="B160" s="35" t="s">
        <v>311</v>
      </c>
      <c r="C160" s="36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25999.64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27.6" x14ac:dyDescent="0.3">
      <c r="A161" s="17">
        <v>33</v>
      </c>
      <c r="B161" s="35" t="s">
        <v>314</v>
      </c>
      <c r="C161" s="36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6350.55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5"/>
      <c r="AH161" s="25"/>
      <c r="AI161" s="25"/>
      <c r="AJ161" s="25"/>
      <c r="AK161" s="25"/>
      <c r="AL161" s="25"/>
    </row>
    <row r="162" spans="1:38" ht="14.1" customHeight="1" x14ac:dyDescent="0.3">
      <c r="A162" s="52" t="s">
        <v>287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3" t="s">
        <v>288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3" t="s">
        <v>289</v>
      </c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3" t="s">
        <v>290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3" t="s">
        <v>291</v>
      </c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3" t="s">
        <v>292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3" t="s">
        <v>293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3" t="s">
        <v>294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3" t="s">
        <v>295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3" t="s">
        <v>296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3" t="s">
        <v>297</v>
      </c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3" t="s">
        <v>298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3" t="s">
        <v>299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3" t="s">
        <v>300</v>
      </c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3" t="s">
        <v>301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3" t="s">
        <v>302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3" t="s">
        <v>303</v>
      </c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3" t="s">
        <v>304</v>
      </c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3" t="s">
        <v>305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3" t="s">
        <v>306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ht="14.1" customHeight="1" x14ac:dyDescent="0.3">
      <c r="A182" s="54" t="s">
        <v>307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39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37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x14ac:dyDescent="0.3">
      <c r="A957" s="2"/>
      <c r="B957" s="2"/>
      <c r="C957" s="38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</sheetData>
  <mergeCells count="27">
    <mergeCell ref="A182:L182"/>
    <mergeCell ref="A177:L177"/>
    <mergeCell ref="A178:L178"/>
    <mergeCell ref="A179:L179"/>
    <mergeCell ref="A180:L180"/>
    <mergeCell ref="A181:L181"/>
    <mergeCell ref="A172:L172"/>
    <mergeCell ref="A173:L173"/>
    <mergeCell ref="A174:L174"/>
    <mergeCell ref="A175:L175"/>
    <mergeCell ref="A176:L176"/>
    <mergeCell ref="A167:L167"/>
    <mergeCell ref="A168:L168"/>
    <mergeCell ref="A169:L169"/>
    <mergeCell ref="A170:L170"/>
    <mergeCell ref="A171:L171"/>
    <mergeCell ref="A162:L162"/>
    <mergeCell ref="A163:L163"/>
    <mergeCell ref="A164:L164"/>
    <mergeCell ref="A165:L165"/>
    <mergeCell ref="A166:L166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7"/>
  <sheetViews>
    <sheetView tabSelected="1" zoomScale="85" zoomScaleNormal="85" workbookViewId="0">
      <pane xSplit="2" ySplit="17" topLeftCell="M197" activePane="bottomRight" state="frozen"/>
      <selection pane="topRight" activeCell="C1" sqref="C1"/>
      <selection pane="bottomLeft" activeCell="A18" sqref="A18"/>
      <selection pane="bottomRight"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customWidth="1"/>
    <col min="4" max="4" width="49" customWidth="1"/>
    <col min="5" max="5" width="29.77734375" customWidth="1"/>
    <col min="6" max="6" width="21.33203125" customWidth="1"/>
    <col min="7" max="7" width="26" customWidth="1"/>
    <col min="8" max="8" width="14.44140625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389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46633.37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551833.90999999992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551833.90999999992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>
        <v>0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879276.16000000015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879276.16000000015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>
        <v>0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>
        <v>222215.62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96.6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110.4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110.4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110.4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110.4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10.4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10.4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10.4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7240.34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10.4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45582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10008.299999999999</v>
      </c>
      <c r="R129" s="17" t="s">
        <v>73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10008.299999999999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45538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20338.890000000003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263953.03000000003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v>3859803.71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75953.209999999992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73398.489999999976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73398.489999999976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73398.489999999976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74118.080000000016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2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2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2025</v>
      </c>
      <c r="R194" s="17" t="s">
        <v>73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2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2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2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108255.24000000003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2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2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si="4"/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2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2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86827.949999999983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2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9660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2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81429.280000000013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2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2097.9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2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20409.900000000001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2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1873.71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2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6354.44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2" s="25" customFormat="1" x14ac:dyDescent="0.3">
      <c r="A208" s="41">
        <v>40</v>
      </c>
      <c r="B208" s="42" t="s">
        <v>377</v>
      </c>
      <c r="C208" s="43"/>
      <c r="D208" s="42"/>
      <c r="E208" s="41"/>
      <c r="F208" s="41" t="s">
        <v>382</v>
      </c>
      <c r="G208" s="41" t="s">
        <v>27</v>
      </c>
      <c r="H208" s="44" t="s">
        <v>103</v>
      </c>
      <c r="I208" s="41">
        <v>2024</v>
      </c>
      <c r="J208" s="45">
        <v>45554</v>
      </c>
      <c r="K208" s="45"/>
      <c r="L208" s="45">
        <v>45918</v>
      </c>
      <c r="M208" s="17"/>
      <c r="N208" s="17"/>
      <c r="O208" s="22">
        <f>(31870+9600)/12</f>
        <v>3455.8333333333335</v>
      </c>
      <c r="P208" s="22">
        <f>O208*12</f>
        <v>41470</v>
      </c>
      <c r="Q208" s="23">
        <v>0</v>
      </c>
      <c r="R208" s="17" t="s">
        <v>29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</row>
    <row r="209" spans="1:38" s="25" customFormat="1" x14ac:dyDescent="0.3">
      <c r="A209" s="41">
        <v>41</v>
      </c>
      <c r="B209" s="42" t="s">
        <v>378</v>
      </c>
      <c r="C209" s="43"/>
      <c r="D209" s="42"/>
      <c r="E209" s="41"/>
      <c r="F209" s="41" t="s">
        <v>383</v>
      </c>
      <c r="G209" s="41" t="s">
        <v>27</v>
      </c>
      <c r="H209" s="44" t="s">
        <v>380</v>
      </c>
      <c r="I209" s="41">
        <v>2024</v>
      </c>
      <c r="J209" s="45">
        <v>45572</v>
      </c>
      <c r="K209" s="45"/>
      <c r="L209" s="45">
        <v>45936</v>
      </c>
      <c r="M209" s="17"/>
      <c r="N209" s="17"/>
      <c r="O209" s="22">
        <f>598.25/12</f>
        <v>49.854166666666664</v>
      </c>
      <c r="P209" s="22">
        <f>O209*12</f>
        <v>598.25</v>
      </c>
      <c r="Q209" s="23">
        <v>0</v>
      </c>
      <c r="R209" s="17" t="s">
        <v>29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</row>
    <row r="210" spans="1:38" s="25" customFormat="1" x14ac:dyDescent="0.3">
      <c r="A210" s="41">
        <v>42</v>
      </c>
      <c r="B210" s="42" t="s">
        <v>379</v>
      </c>
      <c r="C210" s="43"/>
      <c r="D210" s="42"/>
      <c r="E210" s="41"/>
      <c r="F210" s="41" t="s">
        <v>384</v>
      </c>
      <c r="G210" s="17" t="s">
        <v>50</v>
      </c>
      <c r="H210" s="44" t="s">
        <v>381</v>
      </c>
      <c r="I210" s="41">
        <v>2024</v>
      </c>
      <c r="J210" s="45">
        <v>45582</v>
      </c>
      <c r="K210" s="45"/>
      <c r="L210" s="45">
        <v>45946</v>
      </c>
      <c r="M210" s="17"/>
      <c r="N210" s="17"/>
      <c r="O210" s="22">
        <f>2880/12</f>
        <v>240</v>
      </c>
      <c r="P210" s="22">
        <f>O210*12</f>
        <v>2880</v>
      </c>
      <c r="Q210" s="23">
        <v>2410.8000000000002</v>
      </c>
      <c r="R210" s="17" t="s">
        <v>29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</row>
    <row r="211" spans="1:38" s="25" customFormat="1" ht="69" x14ac:dyDescent="0.3">
      <c r="A211" s="41">
        <v>43</v>
      </c>
      <c r="B211" s="18" t="s">
        <v>314</v>
      </c>
      <c r="C211" s="19">
        <v>7432517000107</v>
      </c>
      <c r="D211" s="42" t="s">
        <v>388</v>
      </c>
      <c r="E211" s="41" t="s">
        <v>387</v>
      </c>
      <c r="F211" s="41" t="s">
        <v>386</v>
      </c>
      <c r="G211" s="17" t="s">
        <v>27</v>
      </c>
      <c r="H211" s="44" t="s">
        <v>205</v>
      </c>
      <c r="I211" s="41">
        <v>2024</v>
      </c>
      <c r="J211" s="45">
        <v>45478</v>
      </c>
      <c r="K211" s="45"/>
      <c r="L211" s="45">
        <v>46572</v>
      </c>
      <c r="M211" s="17"/>
      <c r="N211" s="17"/>
      <c r="O211" s="22">
        <f>51736.28/36</f>
        <v>1437.1188888888889</v>
      </c>
      <c r="P211" s="22">
        <f>O211*12</f>
        <v>17245.426666666666</v>
      </c>
      <c r="Q211" s="23">
        <v>1846.6999999999998</v>
      </c>
      <c r="R211" s="17" t="s">
        <v>29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</row>
    <row r="212" spans="1:38" hidden="1" x14ac:dyDescent="0.3">
      <c r="A212" s="55" t="s">
        <v>287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idden="1" x14ac:dyDescent="0.3">
      <c r="A213" s="53" t="s">
        <v>288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idden="1" x14ac:dyDescent="0.3">
      <c r="A214" s="53" t="s">
        <v>289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idden="1" x14ac:dyDescent="0.3">
      <c r="A215" s="53" t="s">
        <v>290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idden="1" x14ac:dyDescent="0.3">
      <c r="A216" s="53" t="s">
        <v>291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idden="1" x14ac:dyDescent="0.3">
      <c r="A217" s="53" t="s">
        <v>292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idden="1" x14ac:dyDescent="0.3">
      <c r="A218" s="53" t="s">
        <v>293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idden="1" x14ac:dyDescent="0.3">
      <c r="A219" s="53" t="s">
        <v>294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idden="1" x14ac:dyDescent="0.3">
      <c r="A220" s="53" t="s">
        <v>295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idden="1" x14ac:dyDescent="0.3">
      <c r="A221" s="53" t="s">
        <v>296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idden="1" x14ac:dyDescent="0.3">
      <c r="A222" s="53" t="s">
        <v>297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idden="1" x14ac:dyDescent="0.3">
      <c r="A223" s="53" t="s">
        <v>298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idden="1" x14ac:dyDescent="0.3">
      <c r="A224" s="53" t="s">
        <v>299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idden="1" x14ac:dyDescent="0.3">
      <c r="A225" s="53" t="s">
        <v>300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idden="1" x14ac:dyDescent="0.3">
      <c r="A226" s="53" t="s">
        <v>301</v>
      </c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idden="1" x14ac:dyDescent="0.3">
      <c r="A227" s="53" t="s">
        <v>302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idden="1" x14ac:dyDescent="0.3">
      <c r="A228" s="53" t="s">
        <v>303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hidden="1" x14ac:dyDescent="0.3">
      <c r="A229" s="53" t="s">
        <v>304</v>
      </c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hidden="1" x14ac:dyDescent="0.3">
      <c r="A230" s="53" t="s">
        <v>305</v>
      </c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hidden="1" x14ac:dyDescent="0.3">
      <c r="A231" s="53" t="s">
        <v>306</v>
      </c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hidden="1" x14ac:dyDescent="0.3">
      <c r="A232" s="54" t="s">
        <v>307</v>
      </c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25"/>
      <c r="D235" s="47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39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39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37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37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37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37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  <row r="1004" spans="1:38" x14ac:dyDescent="0.3">
      <c r="A1004" s="25"/>
      <c r="B1004" s="25"/>
      <c r="C1004" s="3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</row>
    <row r="1005" spans="1:38" x14ac:dyDescent="0.3">
      <c r="A1005" s="25"/>
      <c r="B1005" s="25"/>
      <c r="C1005" s="38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</row>
    <row r="1006" spans="1:38" x14ac:dyDescent="0.3">
      <c r="A1006" s="25"/>
      <c r="B1006" s="25"/>
      <c r="C1006" s="3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</row>
    <row r="1007" spans="1:38" x14ac:dyDescent="0.3">
      <c r="A1007" s="25"/>
      <c r="B1007" s="25"/>
      <c r="C1007" s="38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</row>
  </sheetData>
  <autoFilter ref="A5:AL232">
    <filterColumn colId="5">
      <customFilters>
        <customFilter val="2024*"/>
      </customFilters>
    </filterColumn>
  </autoFilter>
  <mergeCells count="27">
    <mergeCell ref="A1:A3"/>
    <mergeCell ref="B1:R1"/>
    <mergeCell ref="B2:R2"/>
    <mergeCell ref="B3:R3"/>
    <mergeCell ref="A4:B4"/>
    <mergeCell ref="C4:R4"/>
    <mergeCell ref="A223:L223"/>
    <mergeCell ref="A212:L212"/>
    <mergeCell ref="A213:L213"/>
    <mergeCell ref="A214:L214"/>
    <mergeCell ref="A215:L215"/>
    <mergeCell ref="A216:L216"/>
    <mergeCell ref="A217:L217"/>
    <mergeCell ref="A218:L218"/>
    <mergeCell ref="A219:L219"/>
    <mergeCell ref="A220:L220"/>
    <mergeCell ref="A221:L221"/>
    <mergeCell ref="A222:L222"/>
    <mergeCell ref="A230:L230"/>
    <mergeCell ref="A231:L231"/>
    <mergeCell ref="A232:L232"/>
    <mergeCell ref="A224:L224"/>
    <mergeCell ref="A225:L225"/>
    <mergeCell ref="A226:L226"/>
    <mergeCell ref="A227:L227"/>
    <mergeCell ref="A228:L228"/>
    <mergeCell ref="A229:L229"/>
  </mergeCells>
  <dataValidations count="1">
    <dataValidation type="list" allowBlank="1" sqref="R6:R211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7"/>
  <sheetViews>
    <sheetView topLeftCell="H1" zoomScale="85" zoomScaleNormal="85" workbookViewId="0">
      <selection activeCell="Q5" sqref="Q1:Q1048576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customWidth="1"/>
    <col min="4" max="4" width="49" customWidth="1"/>
    <col min="5" max="5" width="29.77734375" customWidth="1"/>
    <col min="6" max="6" width="21.33203125" customWidth="1"/>
    <col min="7" max="7" width="26" customWidth="1"/>
    <col min="8" max="8" width="14.44140625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385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40295.56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543556.18999999994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543556.18999999994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>
        <v>0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728952.3600000001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728952.3600000001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>
        <v>0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>
        <v>147053.72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96.6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110.4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110.4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110.4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110.4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10.4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10.4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10.4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7240.34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10.4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45582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9073.52</v>
      </c>
      <c r="R129" s="17" t="s">
        <v>73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9073.52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45538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17605.080000000002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217965.59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v>3308403.18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66874.649999999994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61156.089999999982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61156.089999999982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61156.089999999982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61956.600000000006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2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2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2025</v>
      </c>
      <c r="R194" s="17" t="s">
        <v>73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2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2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2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90212.700000000026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2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2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si="4"/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2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2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78934.499999999985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2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6900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2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60275.100000000013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2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1602.1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2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14578.5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2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930.26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2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6354.44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2" s="25" customFormat="1" x14ac:dyDescent="0.3">
      <c r="A208" s="41">
        <v>40</v>
      </c>
      <c r="B208" s="42" t="s">
        <v>377</v>
      </c>
      <c r="C208" s="43"/>
      <c r="D208" s="42"/>
      <c r="E208" s="41"/>
      <c r="F208" s="41" t="s">
        <v>382</v>
      </c>
      <c r="G208" s="41" t="s">
        <v>27</v>
      </c>
      <c r="H208" s="44" t="s">
        <v>103</v>
      </c>
      <c r="I208" s="41">
        <v>2024</v>
      </c>
      <c r="J208" s="45">
        <v>45554</v>
      </c>
      <c r="K208" s="45"/>
      <c r="L208" s="45">
        <v>45918</v>
      </c>
      <c r="M208" s="17"/>
      <c r="N208" s="17"/>
      <c r="O208" s="22">
        <f>(31870+9600)/12</f>
        <v>3455.8333333333335</v>
      </c>
      <c r="P208" s="22">
        <f>O208*12</f>
        <v>41470</v>
      </c>
      <c r="Q208" s="23">
        <v>0</v>
      </c>
      <c r="R208" s="17" t="s">
        <v>29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</row>
    <row r="209" spans="1:38" s="25" customFormat="1" x14ac:dyDescent="0.3">
      <c r="A209" s="41">
        <v>41</v>
      </c>
      <c r="B209" s="42" t="s">
        <v>378</v>
      </c>
      <c r="C209" s="43"/>
      <c r="D209" s="42"/>
      <c r="E209" s="41"/>
      <c r="F209" s="41" t="s">
        <v>383</v>
      </c>
      <c r="G209" s="41" t="s">
        <v>27</v>
      </c>
      <c r="H209" s="44" t="s">
        <v>380</v>
      </c>
      <c r="I209" s="41">
        <v>2024</v>
      </c>
      <c r="J209" s="45">
        <v>45572</v>
      </c>
      <c r="K209" s="45"/>
      <c r="L209" s="45">
        <v>45936</v>
      </c>
      <c r="M209" s="17"/>
      <c r="N209" s="17"/>
      <c r="O209" s="22">
        <f>598.25/12</f>
        <v>49.854166666666664</v>
      </c>
      <c r="P209" s="22">
        <f>O209*12</f>
        <v>598.25</v>
      </c>
      <c r="Q209" s="23">
        <v>0</v>
      </c>
      <c r="R209" s="17" t="s">
        <v>29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</row>
    <row r="210" spans="1:38" s="25" customFormat="1" x14ac:dyDescent="0.3">
      <c r="A210" s="41">
        <v>42</v>
      </c>
      <c r="B210" s="42" t="s">
        <v>379</v>
      </c>
      <c r="C210" s="43"/>
      <c r="D210" s="42"/>
      <c r="E210" s="41"/>
      <c r="F210" s="41" t="s">
        <v>384</v>
      </c>
      <c r="G210" s="17" t="s">
        <v>50</v>
      </c>
      <c r="H210" s="44" t="s">
        <v>381</v>
      </c>
      <c r="I210" s="41">
        <v>2024</v>
      </c>
      <c r="J210" s="45">
        <v>45582</v>
      </c>
      <c r="K210" s="45"/>
      <c r="L210" s="45">
        <v>45946</v>
      </c>
      <c r="M210" s="17"/>
      <c r="N210" s="17"/>
      <c r="O210" s="22">
        <f>2880/12</f>
        <v>240</v>
      </c>
      <c r="P210" s="22">
        <f>O210*12</f>
        <v>2880</v>
      </c>
      <c r="Q210" s="23">
        <v>0</v>
      </c>
      <c r="R210" s="17" t="s">
        <v>29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</row>
    <row r="211" spans="1:38" s="25" customFormat="1" ht="69" x14ac:dyDescent="0.3">
      <c r="A211" s="41">
        <v>43</v>
      </c>
      <c r="B211" s="18" t="s">
        <v>314</v>
      </c>
      <c r="C211" s="19">
        <v>7432517000107</v>
      </c>
      <c r="D211" s="42" t="s">
        <v>388</v>
      </c>
      <c r="E211" s="41" t="s">
        <v>387</v>
      </c>
      <c r="F211" s="41" t="s">
        <v>386</v>
      </c>
      <c r="G211" s="17" t="s">
        <v>27</v>
      </c>
      <c r="H211" s="44" t="s">
        <v>205</v>
      </c>
      <c r="I211" s="41">
        <v>2024</v>
      </c>
      <c r="J211" s="45">
        <v>45478</v>
      </c>
      <c r="K211" s="45"/>
      <c r="L211" s="45">
        <v>46572</v>
      </c>
      <c r="M211" s="17"/>
      <c r="N211" s="17"/>
      <c r="O211" s="22">
        <f>51736.28/36</f>
        <v>1437.1188888888889</v>
      </c>
      <c r="P211" s="22">
        <f>O211*12</f>
        <v>17245.426666666666</v>
      </c>
      <c r="Q211" s="23">
        <v>661.11</v>
      </c>
      <c r="R211" s="17" t="s">
        <v>29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</row>
    <row r="212" spans="1:38" hidden="1" x14ac:dyDescent="0.3">
      <c r="A212" s="55" t="s">
        <v>287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idden="1" x14ac:dyDescent="0.3">
      <c r="A213" s="53" t="s">
        <v>288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idden="1" x14ac:dyDescent="0.3">
      <c r="A214" s="53" t="s">
        <v>289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idden="1" x14ac:dyDescent="0.3">
      <c r="A215" s="53" t="s">
        <v>290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idden="1" x14ac:dyDescent="0.3">
      <c r="A216" s="53" t="s">
        <v>291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idden="1" x14ac:dyDescent="0.3">
      <c r="A217" s="53" t="s">
        <v>292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idden="1" x14ac:dyDescent="0.3">
      <c r="A218" s="53" t="s">
        <v>293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idden="1" x14ac:dyDescent="0.3">
      <c r="A219" s="53" t="s">
        <v>294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idden="1" x14ac:dyDescent="0.3">
      <c r="A220" s="53" t="s">
        <v>295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idden="1" x14ac:dyDescent="0.3">
      <c r="A221" s="53" t="s">
        <v>296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idden="1" x14ac:dyDescent="0.3">
      <c r="A222" s="53" t="s">
        <v>297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idden="1" x14ac:dyDescent="0.3">
      <c r="A223" s="53" t="s">
        <v>298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idden="1" x14ac:dyDescent="0.3">
      <c r="A224" s="53" t="s">
        <v>299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idden="1" x14ac:dyDescent="0.3">
      <c r="A225" s="53" t="s">
        <v>300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idden="1" x14ac:dyDescent="0.3">
      <c r="A226" s="53" t="s">
        <v>301</v>
      </c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idden="1" x14ac:dyDescent="0.3">
      <c r="A227" s="53" t="s">
        <v>302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idden="1" x14ac:dyDescent="0.3">
      <c r="A228" s="53" t="s">
        <v>303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hidden="1" x14ac:dyDescent="0.3">
      <c r="A229" s="53" t="s">
        <v>304</v>
      </c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hidden="1" x14ac:dyDescent="0.3">
      <c r="A230" s="53" t="s">
        <v>305</v>
      </c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hidden="1" x14ac:dyDescent="0.3">
      <c r="A231" s="53" t="s">
        <v>306</v>
      </c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hidden="1" x14ac:dyDescent="0.3">
      <c r="A232" s="54" t="s">
        <v>307</v>
      </c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25"/>
      <c r="D235" s="47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39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39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37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37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37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37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  <row r="1004" spans="1:38" x14ac:dyDescent="0.3">
      <c r="A1004" s="25"/>
      <c r="B1004" s="25"/>
      <c r="C1004" s="3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</row>
    <row r="1005" spans="1:38" x14ac:dyDescent="0.3">
      <c r="A1005" s="25"/>
      <c r="B1005" s="25"/>
      <c r="C1005" s="38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</row>
    <row r="1006" spans="1:38" x14ac:dyDescent="0.3">
      <c r="A1006" s="25"/>
      <c r="B1006" s="25"/>
      <c r="C1006" s="3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</row>
    <row r="1007" spans="1:38" x14ac:dyDescent="0.3">
      <c r="A1007" s="25"/>
      <c r="B1007" s="25"/>
      <c r="C1007" s="38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</row>
  </sheetData>
  <autoFilter ref="A5:AL232">
    <filterColumn colId="5">
      <customFilters>
        <customFilter val="2024*"/>
      </customFilters>
    </filterColumn>
  </autoFilter>
  <mergeCells count="27">
    <mergeCell ref="A1:A3"/>
    <mergeCell ref="B1:R1"/>
    <mergeCell ref="B2:R2"/>
    <mergeCell ref="B3:R3"/>
    <mergeCell ref="A4:B4"/>
    <mergeCell ref="C4:R4"/>
    <mergeCell ref="A223:L223"/>
    <mergeCell ref="A212:L212"/>
    <mergeCell ref="A213:L213"/>
    <mergeCell ref="A214:L214"/>
    <mergeCell ref="A215:L215"/>
    <mergeCell ref="A216:L216"/>
    <mergeCell ref="A217:L217"/>
    <mergeCell ref="A218:L218"/>
    <mergeCell ref="A219:L219"/>
    <mergeCell ref="A220:L220"/>
    <mergeCell ref="A221:L221"/>
    <mergeCell ref="A222:L222"/>
    <mergeCell ref="A230:L230"/>
    <mergeCell ref="A231:L231"/>
    <mergeCell ref="A232:L232"/>
    <mergeCell ref="A224:L224"/>
    <mergeCell ref="A225:L225"/>
    <mergeCell ref="A226:L226"/>
    <mergeCell ref="A227:L227"/>
    <mergeCell ref="A228:L228"/>
    <mergeCell ref="A229:L229"/>
  </mergeCells>
  <dataValidations count="1">
    <dataValidation type="list" allowBlank="1" sqref="R6:R211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6"/>
  <sheetViews>
    <sheetView zoomScale="85" zoomScaleNormal="85" workbookViewId="0">
      <selection sqref="A1:A3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376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36208.68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543556.18999999994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543556.18999999994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>
        <v>0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652267.42999999993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652267.42999999993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>
        <v>0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>
        <v>108711.24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hidden="1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hidden="1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6833.9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96.6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45582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hidden="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9073.52</v>
      </c>
      <c r="R129" s="17" t="s">
        <v>73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hidden="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9073.52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hidden="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45538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hidden="1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16357.19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hidden="1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198490.68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f>551400.53*4</f>
        <v>2205602.12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60136.65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55034.89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55034.89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55034.89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54688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2" s="25" customFormat="1" ht="27.6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2" s="25" customFormat="1" ht="27.6" hidden="1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2025</v>
      </c>
      <c r="R194" s="17" t="s">
        <v>73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2" s="25" customFormat="1" ht="27.6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2" s="25" customFormat="1" ht="27.6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2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81191.429999999993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2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2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si="4"/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2" s="25" customFormat="1" ht="27.6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2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71041.049999999988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2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5520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2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42280.98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2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1302.4000000000001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2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11662.8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2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518.63000000000011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2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0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2" s="25" customFormat="1" x14ac:dyDescent="0.3">
      <c r="A208" s="41">
        <v>40</v>
      </c>
      <c r="B208" s="42" t="s">
        <v>377</v>
      </c>
      <c r="C208" s="43"/>
      <c r="D208" s="42"/>
      <c r="E208" s="41"/>
      <c r="F208" s="41" t="s">
        <v>382</v>
      </c>
      <c r="G208" s="41" t="s">
        <v>27</v>
      </c>
      <c r="H208" s="44" t="s">
        <v>103</v>
      </c>
      <c r="I208" s="41">
        <v>2024</v>
      </c>
      <c r="J208" s="45">
        <v>45554</v>
      </c>
      <c r="K208" s="45"/>
      <c r="L208" s="45">
        <v>45918</v>
      </c>
      <c r="M208" s="17"/>
      <c r="N208" s="17"/>
      <c r="O208" s="22">
        <f>(31870+9600)/12</f>
        <v>3455.8333333333335</v>
      </c>
      <c r="P208" s="22">
        <f>O208*12</f>
        <v>41470</v>
      </c>
      <c r="Q208" s="23">
        <v>0</v>
      </c>
      <c r="R208" s="17" t="s">
        <v>29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</row>
    <row r="209" spans="1:38" s="25" customFormat="1" x14ac:dyDescent="0.3">
      <c r="A209" s="41">
        <v>41</v>
      </c>
      <c r="B209" s="42" t="s">
        <v>378</v>
      </c>
      <c r="C209" s="43"/>
      <c r="D209" s="42"/>
      <c r="E209" s="41"/>
      <c r="F209" s="41" t="s">
        <v>383</v>
      </c>
      <c r="G209" s="41" t="s">
        <v>27</v>
      </c>
      <c r="H209" s="44" t="s">
        <v>380</v>
      </c>
      <c r="I209" s="41">
        <v>2024</v>
      </c>
      <c r="J209" s="45">
        <v>45572</v>
      </c>
      <c r="K209" s="45"/>
      <c r="L209" s="45">
        <v>45936</v>
      </c>
      <c r="M209" s="17"/>
      <c r="N209" s="17"/>
      <c r="O209" s="22">
        <f>598.25/12</f>
        <v>49.854166666666664</v>
      </c>
      <c r="P209" s="22">
        <f>O209*12</f>
        <v>598.25</v>
      </c>
      <c r="Q209" s="23">
        <v>0</v>
      </c>
      <c r="R209" s="17" t="s">
        <v>29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</row>
    <row r="210" spans="1:38" s="25" customFormat="1" x14ac:dyDescent="0.3">
      <c r="A210" s="41">
        <v>42</v>
      </c>
      <c r="B210" s="42" t="s">
        <v>379</v>
      </c>
      <c r="C210" s="43"/>
      <c r="D210" s="42"/>
      <c r="E210" s="41"/>
      <c r="F210" s="41" t="s">
        <v>384</v>
      </c>
      <c r="G210" s="17" t="s">
        <v>50</v>
      </c>
      <c r="H210" s="44" t="s">
        <v>381</v>
      </c>
      <c r="I210" s="41">
        <v>2024</v>
      </c>
      <c r="J210" s="45">
        <v>45582</v>
      </c>
      <c r="K210" s="45"/>
      <c r="L210" s="45">
        <v>45946</v>
      </c>
      <c r="M210" s="17"/>
      <c r="N210" s="17"/>
      <c r="O210" s="22">
        <f>2880/12</f>
        <v>240</v>
      </c>
      <c r="P210" s="22">
        <f>O210*12</f>
        <v>2880</v>
      </c>
      <c r="Q210" s="23">
        <v>0</v>
      </c>
      <c r="R210" s="17" t="s">
        <v>29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</row>
    <row r="211" spans="1:38" hidden="1" x14ac:dyDescent="0.3">
      <c r="A211" s="55" t="s">
        <v>287</v>
      </c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idden="1" x14ac:dyDescent="0.3">
      <c r="A212" s="53" t="s">
        <v>288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idden="1" x14ac:dyDescent="0.3">
      <c r="A213" s="53" t="s">
        <v>289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idden="1" x14ac:dyDescent="0.3">
      <c r="A214" s="53" t="s">
        <v>290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idden="1" x14ac:dyDescent="0.3">
      <c r="A215" s="53" t="s">
        <v>291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idden="1" x14ac:dyDescent="0.3">
      <c r="A216" s="53" t="s">
        <v>292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idden="1" x14ac:dyDescent="0.3">
      <c r="A217" s="53" t="s">
        <v>293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idden="1" x14ac:dyDescent="0.3">
      <c r="A218" s="53" t="s">
        <v>294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idden="1" x14ac:dyDescent="0.3">
      <c r="A219" s="53" t="s">
        <v>295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idden="1" x14ac:dyDescent="0.3">
      <c r="A220" s="53" t="s">
        <v>296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idden="1" x14ac:dyDescent="0.3">
      <c r="A221" s="53" t="s">
        <v>297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idden="1" x14ac:dyDescent="0.3">
      <c r="A222" s="53" t="s">
        <v>298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idden="1" x14ac:dyDescent="0.3">
      <c r="A223" s="53" t="s">
        <v>299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idden="1" x14ac:dyDescent="0.3">
      <c r="A224" s="53" t="s">
        <v>300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idden="1" x14ac:dyDescent="0.3">
      <c r="A225" s="53" t="s">
        <v>301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idden="1" x14ac:dyDescent="0.3">
      <c r="A226" s="53" t="s">
        <v>302</v>
      </c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idden="1" x14ac:dyDescent="0.3">
      <c r="A227" s="53" t="s">
        <v>303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idden="1" x14ac:dyDescent="0.3">
      <c r="A228" s="53" t="s">
        <v>304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hidden="1" x14ac:dyDescent="0.3">
      <c r="A229" s="53" t="s">
        <v>305</v>
      </c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hidden="1" x14ac:dyDescent="0.3">
      <c r="A230" s="53" t="s">
        <v>306</v>
      </c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hidden="1" x14ac:dyDescent="0.3">
      <c r="A231" s="54" t="s">
        <v>307</v>
      </c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39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39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37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37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37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  <row r="1004" spans="1:38" x14ac:dyDescent="0.3">
      <c r="A1004" s="25"/>
      <c r="B1004" s="25"/>
      <c r="C1004" s="3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</row>
    <row r="1005" spans="1:38" x14ac:dyDescent="0.3">
      <c r="A1005" s="25"/>
      <c r="B1005" s="25"/>
      <c r="C1005" s="38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</row>
    <row r="1006" spans="1:38" x14ac:dyDescent="0.3">
      <c r="A1006" s="25"/>
      <c r="B1006" s="25"/>
      <c r="C1006" s="3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</row>
  </sheetData>
  <autoFilter ref="A5:AL231">
    <filterColumn colId="17">
      <filters>
        <filter val="EM EXECUÇÃO"/>
      </filters>
    </filterColumn>
  </autoFilter>
  <mergeCells count="27">
    <mergeCell ref="A1:A3"/>
    <mergeCell ref="B1:R1"/>
    <mergeCell ref="B2:R2"/>
    <mergeCell ref="B3:R3"/>
    <mergeCell ref="A4:B4"/>
    <mergeCell ref="C4:R4"/>
    <mergeCell ref="A222:L222"/>
    <mergeCell ref="A211:L211"/>
    <mergeCell ref="A212:L212"/>
    <mergeCell ref="A213:L213"/>
    <mergeCell ref="A214:L214"/>
    <mergeCell ref="A215:L215"/>
    <mergeCell ref="A216:L216"/>
    <mergeCell ref="A217:L217"/>
    <mergeCell ref="A218:L218"/>
    <mergeCell ref="A219:L219"/>
    <mergeCell ref="A220:L220"/>
    <mergeCell ref="A221:L221"/>
    <mergeCell ref="A229:L229"/>
    <mergeCell ref="A230:L230"/>
    <mergeCell ref="A231:L231"/>
    <mergeCell ref="A223:L223"/>
    <mergeCell ref="A224:L224"/>
    <mergeCell ref="A225:L225"/>
    <mergeCell ref="A226:L226"/>
    <mergeCell ref="A227:L227"/>
    <mergeCell ref="A228:L228"/>
  </mergeCells>
  <dataValidations count="1">
    <dataValidation type="list" allowBlank="1" sqref="R6:R210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3"/>
  <sheetViews>
    <sheetView zoomScale="85" zoomScaleNormal="85" workbookViewId="0">
      <pane xSplit="6" ySplit="17" topLeftCell="L18" activePane="bottomRight" state="frozen"/>
      <selection pane="topRight" activeCell="G1" sqref="G1"/>
      <selection pane="bottomLeft" activeCell="A18" sqref="A18"/>
      <selection pane="bottomRight"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8"/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8"/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8"/>
      <c r="B3" s="49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50" t="s">
        <v>375</v>
      </c>
      <c r="B4" s="50"/>
      <c r="C4" s="51" t="s">
        <v>4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32027.88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507319.11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507319.11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579793.25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579793.25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>
        <v>72474.16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hidden="1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hidden="1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5789.7800000000007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96.6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45605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7939.59</v>
      </c>
      <c r="R129" s="17" t="s">
        <v>29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7939.59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45568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hidden="1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15289.210000000001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hidden="1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175496.95999999999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f>551400.53*4</f>
        <v>2205602.12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46997.55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48913.689999999988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48913.689999999988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48913.689999999988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48611.600000000006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1350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72170.160000000018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si="4"/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63147.599999999991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4140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12268.39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965.7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8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8747.1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8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438.70000000000005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8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0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8" ht="14.1" hidden="1" customHeight="1" x14ac:dyDescent="0.3">
      <c r="A208" s="55" t="s">
        <v>287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hidden="1" customHeight="1" x14ac:dyDescent="0.3">
      <c r="A209" s="53" t="s">
        <v>288</v>
      </c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hidden="1" customHeight="1" x14ac:dyDescent="0.3">
      <c r="A210" s="53" t="s">
        <v>289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hidden="1" customHeight="1" x14ac:dyDescent="0.3">
      <c r="A211" s="53" t="s">
        <v>290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hidden="1" customHeight="1" x14ac:dyDescent="0.3">
      <c r="A212" s="53" t="s">
        <v>291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hidden="1" customHeight="1" x14ac:dyDescent="0.3">
      <c r="A213" s="53" t="s">
        <v>292</v>
      </c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hidden="1" customHeight="1" x14ac:dyDescent="0.3">
      <c r="A214" s="53" t="s">
        <v>293</v>
      </c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hidden="1" customHeight="1" x14ac:dyDescent="0.3">
      <c r="A215" s="53" t="s">
        <v>294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hidden="1" customHeight="1" x14ac:dyDescent="0.3">
      <c r="A216" s="53" t="s">
        <v>295</v>
      </c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hidden="1" customHeight="1" x14ac:dyDescent="0.3">
      <c r="A217" s="53" t="s">
        <v>296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hidden="1" customHeight="1" x14ac:dyDescent="0.3">
      <c r="A218" s="53" t="s">
        <v>297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hidden="1" customHeight="1" x14ac:dyDescent="0.3">
      <c r="A219" s="53" t="s">
        <v>298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hidden="1" customHeight="1" x14ac:dyDescent="0.3">
      <c r="A220" s="53" t="s">
        <v>299</v>
      </c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hidden="1" customHeight="1" x14ac:dyDescent="0.3">
      <c r="A221" s="53" t="s">
        <v>300</v>
      </c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hidden="1" customHeight="1" x14ac:dyDescent="0.3">
      <c r="A222" s="53" t="s">
        <v>301</v>
      </c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hidden="1" customHeight="1" x14ac:dyDescent="0.3">
      <c r="A223" s="53" t="s">
        <v>302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hidden="1" customHeight="1" x14ac:dyDescent="0.3">
      <c r="A224" s="53" t="s">
        <v>303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t="14.1" hidden="1" customHeight="1" x14ac:dyDescent="0.3">
      <c r="A225" s="53" t="s">
        <v>304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t="14.1" hidden="1" customHeight="1" x14ac:dyDescent="0.3">
      <c r="A226" s="53" t="s">
        <v>305</v>
      </c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t="14.1" hidden="1" customHeight="1" x14ac:dyDescent="0.3">
      <c r="A227" s="53" t="s">
        <v>306</v>
      </c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t="14.1" hidden="1" customHeight="1" x14ac:dyDescent="0.3">
      <c r="A228" s="54" t="s">
        <v>307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3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3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</sheetData>
  <autoFilter ref="A5:AL228">
    <filterColumn colId="5">
      <customFilters>
        <customFilter val="2024*"/>
      </customFilters>
    </filterColumn>
    <filterColumn colId="17">
      <filters>
        <filter val="EM EXECUÇÃO"/>
      </filters>
    </filterColumn>
  </autoFilter>
  <mergeCells count="27">
    <mergeCell ref="A226:L226"/>
    <mergeCell ref="A227:L227"/>
    <mergeCell ref="A228:L228"/>
    <mergeCell ref="A220:L220"/>
    <mergeCell ref="A221:L221"/>
    <mergeCell ref="A222:L222"/>
    <mergeCell ref="A223:L223"/>
    <mergeCell ref="A224:L224"/>
    <mergeCell ref="A225:L225"/>
    <mergeCell ref="A219:L219"/>
    <mergeCell ref="A208:L208"/>
    <mergeCell ref="A209:L209"/>
    <mergeCell ref="A210:L210"/>
    <mergeCell ref="A211:L211"/>
    <mergeCell ref="A212:L212"/>
    <mergeCell ref="A213:L213"/>
    <mergeCell ref="A214:L214"/>
    <mergeCell ref="A215:L215"/>
    <mergeCell ref="A216:L216"/>
    <mergeCell ref="A217:L217"/>
    <mergeCell ref="A218:L218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207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Jan até Jul 2023</vt:lpstr>
      <vt:lpstr>Agosto 2023</vt:lpstr>
      <vt:lpstr>Setembro 2023</vt:lpstr>
      <vt:lpstr>Outubro 2023</vt:lpstr>
      <vt:lpstr>Novembro 2023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</vt:lpstr>
      <vt:lpstr>FEV24</vt:lpstr>
      <vt:lpstr>JAN24</vt:lpstr>
      <vt:lpstr>DEZ23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sandra.moraes</cp:lastModifiedBy>
  <cp:revision>1</cp:revision>
  <cp:lastPrinted>2024-07-03T12:48:51Z</cp:lastPrinted>
  <dcterms:modified xsi:type="dcterms:W3CDTF">2025-01-16T13:36:11Z</dcterms:modified>
  <dc:language>pt-BR</dc:language>
</cp:coreProperties>
</file>