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720" activeTab="1"/>
  </bookViews>
  <sheets>
    <sheet name="EXECUTADO SETEMBRO" sheetId="5" r:id="rId1"/>
    <sheet name="PLANEJADO OUTUBRO" sheetId="4" r:id="rId2"/>
  </sheets>
  <calcPr calcId="152511"/>
</workbook>
</file>

<file path=xl/calcChain.xml><?xml version="1.0" encoding="utf-8"?>
<calcChain xmlns="http://schemas.openxmlformats.org/spreadsheetml/2006/main">
  <c r="Q21" i="4" l="1"/>
  <c r="N21" i="4"/>
  <c r="Q15" i="4"/>
  <c r="N15" i="4"/>
  <c r="R15" i="4" s="1"/>
  <c r="R21" i="4" l="1"/>
  <c r="Q11" i="4" l="1"/>
  <c r="N11" i="4"/>
  <c r="K11" i="4"/>
  <c r="Q10" i="4"/>
  <c r="N10" i="4"/>
  <c r="K10" i="4"/>
  <c r="Q8" i="4"/>
  <c r="N8" i="4"/>
  <c r="K8" i="4"/>
  <c r="Q7" i="4"/>
  <c r="N7" i="4"/>
  <c r="K7" i="4"/>
  <c r="R11" i="4" l="1"/>
  <c r="R10" i="4"/>
  <c r="R7" i="4"/>
  <c r="R8" i="4"/>
  <c r="Q6" i="4"/>
  <c r="N6" i="4"/>
  <c r="K6" i="4"/>
  <c r="Q25" i="5"/>
  <c r="N25" i="5"/>
  <c r="R25" i="5" s="1"/>
  <c r="K25" i="5"/>
  <c r="Q26" i="5"/>
  <c r="N26" i="5"/>
  <c r="K26" i="5"/>
  <c r="K5" i="5"/>
  <c r="K6" i="5"/>
  <c r="K7" i="5"/>
  <c r="K8" i="5"/>
  <c r="K9" i="5"/>
  <c r="K10" i="5"/>
  <c r="K11" i="5"/>
  <c r="K23" i="5"/>
  <c r="K12" i="5"/>
  <c r="K13" i="5"/>
  <c r="K14" i="5"/>
  <c r="K15" i="5"/>
  <c r="K16" i="5"/>
  <c r="K19" i="5"/>
  <c r="K20" i="5"/>
  <c r="K21" i="5"/>
  <c r="K24" i="5"/>
  <c r="Q24" i="5"/>
  <c r="N24" i="5"/>
  <c r="Q23" i="5"/>
  <c r="N23" i="5"/>
  <c r="Q20" i="5"/>
  <c r="N20" i="5"/>
  <c r="N21" i="5"/>
  <c r="Q21" i="5"/>
  <c r="N19" i="5"/>
  <c r="Q19" i="5"/>
  <c r="Q17" i="5"/>
  <c r="N17" i="5"/>
  <c r="K17" i="5"/>
  <c r="Q16" i="5"/>
  <c r="N16" i="5"/>
  <c r="Q15" i="5"/>
  <c r="N15" i="5"/>
  <c r="Q14" i="5"/>
  <c r="N14" i="5"/>
  <c r="Q11" i="5"/>
  <c r="N11" i="5"/>
  <c r="K30" i="4"/>
  <c r="Q10" i="5"/>
  <c r="N10" i="5"/>
  <c r="R26" i="5" l="1"/>
  <c r="R6" i="4"/>
  <c r="K22" i="5"/>
  <c r="K27" i="5"/>
  <c r="R20" i="5"/>
  <c r="R24" i="5"/>
  <c r="R23" i="5"/>
  <c r="R27" i="5" s="1"/>
  <c r="R21" i="5"/>
  <c r="R14" i="5"/>
  <c r="R17" i="5"/>
  <c r="R15" i="5"/>
  <c r="R16" i="5"/>
  <c r="R19" i="5"/>
  <c r="R11" i="5"/>
  <c r="R10" i="5"/>
  <c r="R22" i="5" l="1"/>
  <c r="Q14" i="4"/>
  <c r="N14" i="4"/>
  <c r="Q9" i="4"/>
  <c r="N9" i="4"/>
  <c r="K32" i="4" l="1"/>
  <c r="R9" i="4"/>
  <c r="R14" i="4"/>
  <c r="R30" i="4"/>
  <c r="Q13" i="4"/>
  <c r="N13" i="4"/>
  <c r="Q12" i="4"/>
  <c r="N12" i="4"/>
  <c r="Q16" i="4"/>
  <c r="N16" i="4"/>
  <c r="Q18" i="4"/>
  <c r="N18" i="4"/>
  <c r="Q19" i="4"/>
  <c r="N19" i="4"/>
  <c r="Q17" i="4"/>
  <c r="N17" i="4"/>
  <c r="Q20" i="4"/>
  <c r="N20" i="4"/>
  <c r="Q23" i="4"/>
  <c r="N23" i="4"/>
  <c r="R22" i="4" l="1"/>
  <c r="R32" i="4" s="1"/>
  <c r="R12" i="4"/>
  <c r="R16" i="4"/>
  <c r="R17" i="4"/>
  <c r="R13" i="4"/>
  <c r="R19" i="4"/>
  <c r="R23" i="4"/>
  <c r="R24" i="4" s="1"/>
  <c r="R20" i="4"/>
  <c r="R18" i="4"/>
  <c r="K18" i="5" l="1"/>
  <c r="K28" i="5" s="1"/>
  <c r="Q6" i="5" l="1"/>
  <c r="N6" i="5"/>
  <c r="Q7" i="5"/>
  <c r="N7" i="5"/>
  <c r="Q8" i="5"/>
  <c r="N8" i="5"/>
  <c r="Q9" i="5"/>
  <c r="N9" i="5"/>
  <c r="Q5" i="5"/>
  <c r="N5" i="5"/>
  <c r="R8" i="5" l="1"/>
  <c r="R7" i="5"/>
  <c r="R5" i="5"/>
  <c r="R6" i="5"/>
  <c r="R9" i="5"/>
  <c r="Q13" i="5" l="1"/>
  <c r="N13" i="5"/>
  <c r="Q12" i="5"/>
  <c r="N12" i="5"/>
  <c r="R12" i="5" l="1"/>
  <c r="R13" i="5"/>
  <c r="R18" i="5" l="1"/>
  <c r="R28" i="5" s="1"/>
</calcChain>
</file>

<file path=xl/sharedStrings.xml><?xml version="1.0" encoding="utf-8"?>
<sst xmlns="http://schemas.openxmlformats.org/spreadsheetml/2006/main" count="322" uniqueCount="175">
  <si>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</si>
  <si>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</si>
  <si>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</si>
  <si>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</si>
  <si>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</si>
  <si>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</si>
  <si>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</si>
  <si>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</si>
  <si>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</si>
  <si>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</si>
  <si>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</si>
  <si>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</si>
  <si>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</si>
  <si>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</si>
  <si>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</si>
  <si>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003.022.283-49</t>
  </si>
  <si>
    <t>Chefe do Núcleo de Segurança de Obras</t>
  </si>
  <si>
    <t>007.478.774-83</t>
  </si>
  <si>
    <t>Gerente de Construção de Obras Hídricas</t>
  </si>
  <si>
    <t>907.589.358-20</t>
  </si>
  <si>
    <t>Chefe de Núcleo de Articulação Social</t>
  </si>
  <si>
    <t>DESTINO</t>
  </si>
  <si>
    <t>PERÍODO</t>
  </si>
  <si>
    <t>Palmares/PE, Barra de Guabiraba/PE, São Benedito do Sul/PE</t>
  </si>
  <si>
    <t>Representar a SERH junto aos CONSU's e COBH's</t>
  </si>
  <si>
    <t>REALIZAR VISITA TECNICA E ACOMPANHAMENTO AS OBRAS DAS BARRAGENS NA ZONA DA MATA SUL</t>
  </si>
  <si>
    <t>JUPUIRA AGUIAR G. DE SOUZA</t>
  </si>
  <si>
    <t>264.804.764-68</t>
  </si>
  <si>
    <t>Chefe do Núcleo de Desapropriação</t>
  </si>
  <si>
    <t>ARMANDO FRANCISCO DA SILVA FILHO</t>
  </si>
  <si>
    <t>JURACY PAIXAO DOS REIS</t>
  </si>
  <si>
    <t>830.740.234-49</t>
  </si>
  <si>
    <t>Gerente Geral de Acompanhamento de planos e programas</t>
  </si>
  <si>
    <t>834.648.404-68</t>
  </si>
  <si>
    <t>Gerente Geral de Infraestrutura Hídrica e Sanitária</t>
  </si>
  <si>
    <t>Visita técnica para fiscalizar as obras das Barragens de Serro Azul, Barra de Guabiraba e Igarapeba</t>
  </si>
  <si>
    <t>ANDRÉ LUIZ CATANHEDE</t>
  </si>
  <si>
    <t>FELIPE DA COSTA MACHADO RIOS</t>
  </si>
  <si>
    <t>080.136.674-72</t>
  </si>
  <si>
    <t>Gerente de Construção de Obras de Saneamento</t>
  </si>
  <si>
    <t>PEDRO WANDERLEI DE VASCONCELOS CAVALCANTI</t>
  </si>
  <si>
    <t>IRINA FERREIRA TEREZO</t>
  </si>
  <si>
    <t>029.351.174-84</t>
  </si>
  <si>
    <t>363.336-5</t>
  </si>
  <si>
    <t>GERENTE GERAL DE COMUNICAÇÃO</t>
  </si>
  <si>
    <t>ACOMPANHAR O SECRETÁRIO DA SDEC EM AGENDA ADMINISTRATIVA</t>
  </si>
  <si>
    <t>018.830.814-83</t>
  </si>
  <si>
    <t>368.002-9</t>
  </si>
  <si>
    <t>Secretário Executivo de Coordenação</t>
  </si>
  <si>
    <t>JOSÉ ALMIR CIRILO</t>
  </si>
  <si>
    <t>126.199.654-20</t>
  </si>
  <si>
    <t>Secretário Executivo de Recursos Hídricos</t>
  </si>
  <si>
    <t>SEVERINO RAMOS DE OLIVEIRA TRAVASSOS</t>
  </si>
  <si>
    <t>261509-6</t>
  </si>
  <si>
    <t>Supervisor Técnico</t>
  </si>
  <si>
    <t>Viagem para acompanhamento dos serviços de desapropriação referente à Ferrovia Transnordestina.</t>
  </si>
  <si>
    <t>JOSÉ DE ASSIS FERREIRA</t>
  </si>
  <si>
    <t>179.721.164-15</t>
  </si>
  <si>
    <t>Gerente de Sistemas</t>
  </si>
  <si>
    <t>08/08 A 09/08/2016</t>
  </si>
  <si>
    <t>SÃO PAULO - SP</t>
  </si>
  <si>
    <t>SONIA CLARA LIMA DA COSTA</t>
  </si>
  <si>
    <t>Gerente Geral de Programas</t>
  </si>
  <si>
    <t>GARANHUNS E CARUARU-PE</t>
  </si>
  <si>
    <t>25/08 A 26/08/2016</t>
  </si>
  <si>
    <t>PARTICIPARÁ DA CARAVANA DA INOVAÇÃO</t>
  </si>
  <si>
    <t>457.990.164-91</t>
  </si>
  <si>
    <t>122.845.644-53</t>
  </si>
  <si>
    <t>BRUNO DE MELO E SILVA</t>
  </si>
  <si>
    <t>NUCLEO DE ANALISE DE PROJETOS</t>
  </si>
  <si>
    <t>TUPARETAMA, CARNAIBA E SÃO JOSÉ</t>
  </si>
  <si>
    <t>De 05/09/2016 a 30/09/2016</t>
  </si>
  <si>
    <r>
      <rPr>
        <sz val="10"/>
        <color rgb="FF000000"/>
        <rFont val="Arial"/>
        <family val="2"/>
      </rPr>
      <t>Petrolina, Parnamirim,Ouricuri, Bodocó, Salgueiro, Terra Nova e Trindade.</t>
    </r>
  </si>
  <si>
    <t>01 A 02, 05 a 06, 08 A 09, 13 A 16, 20 a 23, 27 a 30.09.2016</t>
  </si>
  <si>
    <t>02, 09, 14, 16, 21, 23, 28 E 30/09/2016</t>
  </si>
  <si>
    <t>01 E 02, 05, 08 E 09, 12, 14 A 16, 19, 21 A 23, 26, 28 A 30/09/2016</t>
  </si>
  <si>
    <t>06, 14, 21, 28/09/2016</t>
  </si>
  <si>
    <t>01, 06, 08, 13,15, 20, 22, 27 E 29/09/2016</t>
  </si>
  <si>
    <t>05, 09, 12, 15,19, 22, 26 E 29/09/2016</t>
  </si>
  <si>
    <t>Engenheiro Mecânico</t>
  </si>
  <si>
    <t>258.351-8</t>
  </si>
  <si>
    <t>368.391-5</t>
  </si>
  <si>
    <t>348.911-6</t>
  </si>
  <si>
    <t>363.018-8</t>
  </si>
  <si>
    <t>259.096-4</t>
  </si>
  <si>
    <t>352.160-5</t>
  </si>
  <si>
    <t>261.950-4</t>
  </si>
  <si>
    <t>261.509-6</t>
  </si>
  <si>
    <t>368.392-3</t>
  </si>
  <si>
    <t>N/A</t>
  </si>
  <si>
    <t>364.047-7</t>
  </si>
  <si>
    <t>368.337-0</t>
  </si>
  <si>
    <t>364.046-9</t>
  </si>
  <si>
    <t>084.290.074-82</t>
  </si>
  <si>
    <t>MARCELO HENRIQUE AMYNTHAS DA C. BARROS</t>
  </si>
  <si>
    <t>JAIME TAVARES ALHEIROS NETO</t>
  </si>
  <si>
    <t>MARCO POLO CAVALCANTI PURISOL</t>
  </si>
  <si>
    <t>Belo Horizonte – Minas Gerais</t>
  </si>
  <si>
    <t>Recife – Belo Horizonte</t>
  </si>
  <si>
    <t>FISCALIZAR AS OBRAS DE MANUTENÇÃO DAS BARRAGENS BOM SUCESSO E SÃO JOSÉ II</t>
  </si>
  <si>
    <t>14 A 16/09/16</t>
  </si>
  <si>
    <t>PARTICIPAR DA XXX REUNIÃO PLENÁRIA ORDINÁRIA E DA XIX REUNIÃO PLENÁRIA EXTRAORDINÁRIA</t>
  </si>
  <si>
    <t>SERRA TALHADA</t>
  </si>
  <si>
    <t>28 A 30/09/16</t>
  </si>
  <si>
    <t>PARTICIPAR DA COMISSÃO ELEITORAL E POSSE DOS MEMBROS DO COBH/PAJEÚ</t>
  </si>
  <si>
    <t>ANTONIO FERREIRA DE OLIVEIRA NETO</t>
  </si>
  <si>
    <t>224.474.074-91</t>
  </si>
  <si>
    <t>364042-6</t>
  </si>
  <si>
    <t>Chefe de Núcleo de Dessalinização</t>
  </si>
  <si>
    <t>BUÍQUE, VENTUROSA E SANHARÓ</t>
  </si>
  <si>
    <t>13/09 A 16/09/2016</t>
  </si>
  <si>
    <t>MONITORAR OS SISTEMAS DE DESSALINIZAÇÃO</t>
  </si>
  <si>
    <t>POÇO DA CRUZ</t>
  </si>
  <si>
    <t>14/09 A 16/09/2016</t>
  </si>
  <si>
    <t>PARTICIPAR DA 1ª ASSEMBLEIA GERAL ORDINARIA ATENDENDO A CONVOCAÇÃO DO COORDENADOR DO CONSU/POÇO DA CRUZ</t>
  </si>
  <si>
    <t>JACILENE SOARES CEZAR</t>
  </si>
  <si>
    <t>870.022.724-20</t>
  </si>
  <si>
    <t>364.040-0</t>
  </si>
  <si>
    <t>Gestor do Núcleo de Capacitação</t>
  </si>
  <si>
    <t>PARTICIPAR DA 2ª REUNIÃO DO COBH UNA</t>
  </si>
  <si>
    <t xml:space="preserve">PALMARES/PE </t>
  </si>
  <si>
    <t>BRASILIA/DF</t>
  </si>
  <si>
    <t>TRATAR INTERESSES DA SDEC/SUAPE CONVÊNIOS</t>
  </si>
  <si>
    <t>TOTAL UG 240101 SRHE</t>
  </si>
  <si>
    <t>TOTAL UG 260101 SDEC</t>
  </si>
  <si>
    <t>23 E 24/08/2016</t>
  </si>
  <si>
    <t>PARTICIPAR DE REUNIÃO NA ANA E NO MINISTÉRIO DA INTEGRAÇÃO NACIONAL</t>
  </si>
  <si>
    <t>REC/BSB/REC</t>
  </si>
  <si>
    <t>REC/CGH/REC</t>
  </si>
  <si>
    <t>TOTAL UG 260101 FERH</t>
  </si>
  <si>
    <t>05 A 07, 19 A 21, 26 A 28/10/2016</t>
  </si>
  <si>
    <t>FISCALIZAR AS OBRAS DE MANUTENÇÃO DAS BARRAGENS BOM SUCESSO, CHINELO E SÃO JOSÉ II</t>
  </si>
  <si>
    <t>03.10.2016 a 04.11.2016</t>
  </si>
  <si>
    <t>Recife/Interior do Estado</t>
  </si>
  <si>
    <t>03 A 07, 10 a 11, 13 A 14, 18 A 21, 24 a 28.10.2016</t>
  </si>
  <si>
    <t>SETEMBRO</t>
  </si>
  <si>
    <t>364.041-8</t>
  </si>
  <si>
    <t>ADRIANA PAULA FERREIRA ELOY DA HORA</t>
  </si>
  <si>
    <t>Chefe do Núcleo de Fiscalização de Obras Hídricas</t>
  </si>
  <si>
    <t>17 A 21.10.2016</t>
  </si>
  <si>
    <t>Acompanhamento dos sistemas de dessalinização</t>
  </si>
  <si>
    <t>Acompanhamento dos sistemas de dessalinização e obras do FEM</t>
  </si>
  <si>
    <t>24 A 28.10.2016</t>
  </si>
  <si>
    <t>WANIA SANTIAGO FARIAS DE SOUZA</t>
  </si>
  <si>
    <t>Gerente de Projetos de Saneamento</t>
  </si>
  <si>
    <t>306892-7</t>
  </si>
  <si>
    <t>Fiscalização de convênio de Repasse de Recursos da obra de abastecimento</t>
  </si>
  <si>
    <t>JORGE ESTANDISLAU RODRIGUES SILVA</t>
  </si>
  <si>
    <t>03, 06, 10, 13, 17, 20, 24, 27 e 31.10.2016</t>
  </si>
  <si>
    <t>05, 10, 14, 19, 25, 28, 31.10.2016</t>
  </si>
  <si>
    <t>03, 17, 19, 28, 31, 05 e 07, 10 e 11, 13 e 14, 20 e 21, 24 e 26.10.2016</t>
  </si>
  <si>
    <t>05, 07, 19, 21.08.2016</t>
  </si>
  <si>
    <t>05 a 07, 19 a 21, 13 a 14, 27 a 28.10.2016</t>
  </si>
  <si>
    <t>RAIMUNDO PATRIOTA DE ALMEIDA FILHO</t>
  </si>
  <si>
    <t>032.154.084-06</t>
  </si>
  <si>
    <t>352.161-3</t>
  </si>
  <si>
    <t>Gerente de Supervisão de Obras Hídricas</t>
  </si>
  <si>
    <t>13 E 14, 18 A 20, 26 A 28.10.2016</t>
  </si>
  <si>
    <t>SÃO BENTO DO UNA/PE</t>
  </si>
  <si>
    <t>INSPEÇÃO/SUPERVISÃO DAS OBRAS DA BARRAGEM DE SÃO BENTO DO UNA</t>
  </si>
  <si>
    <t>TOTAL UG 240101 SERH</t>
  </si>
  <si>
    <t>PALMARES E SÃO BENEDITO DOSUL/PE</t>
  </si>
  <si>
    <t xml:space="preserve">SÃO BENEDITO DO SUL/PE </t>
  </si>
  <si>
    <t>SERTÂNIA, SERRA TALHADA, CARNAUBEIRA DA PENHA E FLORESTA/PE</t>
  </si>
  <si>
    <t>PEDRA/PE</t>
  </si>
  <si>
    <t>IBIMIRIM, SALGUEIRO E AFOGADOS DA INGAZEIRA/PE</t>
  </si>
  <si>
    <t>IATI, BELO JARDIM, TUPARETAMA E IBIMIRIM/PE</t>
  </si>
  <si>
    <t>SANHARÓ, GRAVATÁ, SANTA CRUZ DO CAPIBARIBE E RIACHO DAS ALMAS/PE</t>
  </si>
  <si>
    <t>BUÍQUE, ARCOVERDE, PESQUEIRA, PEDRA E VENTUROSA/PE</t>
  </si>
  <si>
    <t>TUPARETAMA, CARNAIBA E SÃO JOSÉ DO EGITO/PE</t>
  </si>
  <si>
    <t>PETROLINA, PARNAMIRIM,OURICURI, BODOCÓ, SALGUEIRO, TERRA NOVA E TRINDADE/PE</t>
  </si>
  <si>
    <t>356.723.664-49</t>
  </si>
  <si>
    <t>128.321.704-04</t>
  </si>
  <si>
    <t>770.430.224-87</t>
  </si>
  <si>
    <t xml:space="preserve">Auxiliar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</si>
</sst>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#"/>
    <numFmt numFmtId="165" formatCode="_(* #,##0.00_);_(* \(#,##0.00\);_(* \-??_);_(@_)"/>
    <numFmt numFmtId="166" formatCode="#,##0.00_);\(#,##0.00\)"/>
    <numFmt numFmtId="167" formatCode="_-* #,##0.00_-;\-* #,##0.00_-;_-* \-??_-;_-@_-"/>
    <numFmt numFmtId="168" formatCode="_-* #,##0_-;\-* #,##0_-;_-* &quot;-&quot;??_-;_-@_-"/>
  </numFmts>
  <fonts count="9" x14ac:knownFonts="1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B9CDE5"/>
      </patternFill>
    </fill>
    <fill>
      <patternFill patternType="solid">
        <fgColor rgb="FFF2F2F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B9CDE5"/>
      </patternFill>
    </fill>
    <fill>
      <patternFill patternType="solid">
        <fgColor theme="0" tint="-0.249977111117893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6" fontId="5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43" fontId="5" fillId="5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165" fontId="5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wrapText="1"/>
    </xf>
    <xf numFmtId="164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7" fontId="5" fillId="4" borderId="1" xfId="1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7" fontId="6" fillId="4" borderId="1" xfId="1" applyNumberFormat="1" applyFont="1" applyFill="1" applyBorder="1" applyAlignment="1" applyProtection="1">
      <alignment vertical="center"/>
    </xf>
    <xf numFmtId="4" fontId="1" fillId="0" borderId="0" xfId="0" applyNumberFormat="1" applyFont="1"/>
    <xf numFmtId="43" fontId="1" fillId="0" borderId="0" xfId="0" applyNumberFormat="1" applyFont="1"/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/>
    <xf numFmtId="0" fontId="0" fillId="0" borderId="1" xfId="0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3" fontId="5" fillId="3" borderId="1" xfId="1" applyFont="1" applyFill="1" applyBorder="1" applyAlignment="1">
      <alignment vertical="center"/>
    </xf>
    <xf numFmtId="43" fontId="5" fillId="3" borderId="1" xfId="1" applyFont="1" applyFill="1" applyBorder="1" applyAlignment="1">
      <alignment horizontal="justify" vertical="center"/>
    </xf>
    <xf numFmtId="43" fontId="0" fillId="0" borderId="1" xfId="1" applyFont="1" applyBorder="1" applyAlignment="1">
      <alignment vertical="center"/>
    </xf>
    <xf numFmtId="43" fontId="5" fillId="3" borderId="1" xfId="1" applyFont="1" applyFill="1" applyBorder="1" applyAlignment="1"/>
    <xf numFmtId="43" fontId="0" fillId="0" borderId="1" xfId="1" applyFont="1" applyBorder="1" applyAlignment="1">
      <alignment vertical="center" wrapText="1"/>
    </xf>
    <xf numFmtId="168" fontId="0" fillId="0" borderId="1" xfId="1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vertical="center"/>
    </xf>
    <xf numFmtId="43" fontId="5" fillId="4" borderId="1" xfId="1" applyFont="1" applyFill="1" applyBorder="1" applyAlignment="1" applyProtection="1">
      <alignment vertical="center"/>
    </xf>
    <xf numFmtId="43" fontId="5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center"/>
    </xf>
    <xf numFmtId="43" fontId="5" fillId="4" borderId="1" xfId="1" applyFont="1" applyFill="1" applyBorder="1" applyAlignment="1">
      <alignment vertical="center"/>
    </xf>
    <xf numFmtId="43" fontId="6" fillId="4" borderId="1" xfId="1" applyFont="1" applyFill="1" applyBorder="1" applyAlignment="1" applyProtection="1">
      <alignment vertical="center"/>
    </xf>
    <xf numFmtId="43" fontId="6" fillId="5" borderId="7" xfId="1" applyFont="1" applyFill="1" applyBorder="1" applyAlignment="1">
      <alignment horizontal="right" vertical="center"/>
    </xf>
    <xf numFmtId="43" fontId="6" fillId="5" borderId="7" xfId="1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1" fillId="0" borderId="0" xfId="1" applyFont="1"/>
    <xf numFmtId="1" fontId="5" fillId="4" borderId="1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/>
    </xf>
    <xf numFmtId="0" fontId="0" fillId="7" borderId="0" xfId="0" applyFont="1" applyFill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0" fillId="0" borderId="1" xfId="0" applyNumberFormat="1" applyBorder="1" applyAlignment="1"/>
    <xf numFmtId="14" fontId="0" fillId="0" borderId="1" xfId="0" applyNumberFormat="1" applyFill="1" applyBorder="1" applyAlignment="1">
      <alignment wrapText="1"/>
    </xf>
    <xf numFmtId="1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0" fillId="8" borderId="0" xfId="0" applyFont="1" applyFill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/>
    </xf>
    <xf numFmtId="43" fontId="8" fillId="10" borderId="1" xfId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43" fontId="6" fillId="5" borderId="1" xfId="1" applyFont="1" applyFill="1" applyBorder="1" applyAlignment="1">
      <alignment horizontal="right" vertical="center"/>
    </xf>
    <xf numFmtId="43" fontId="6" fillId="5" borderId="1" xfId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5" fillId="11" borderId="1" xfId="1" applyNumberFormat="1" applyFont="1" applyFill="1" applyBorder="1" applyAlignment="1">
      <alignment horizontal="center" vertical="center"/>
    </xf>
    <xf numFmtId="43" fontId="6" fillId="12" borderId="1" xfId="1" applyFont="1" applyFill="1" applyBorder="1" applyAlignment="1">
      <alignment horizontal="right" vertical="center"/>
    </xf>
    <xf numFmtId="43" fontId="6" fillId="12" borderId="1" xfId="1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9" borderId="1" xfId="1" applyFont="1" applyFill="1" applyBorder="1" applyAlignment="1">
      <alignment vertical="center" wrapText="1"/>
    </xf>
    <xf numFmtId="0" fontId="5" fillId="11" borderId="1" xfId="0" applyFont="1" applyFill="1" applyBorder="1" applyAlignment="1">
      <alignment wrapText="1"/>
    </xf>
    <xf numFmtId="1" fontId="5" fillId="11" borderId="1" xfId="1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14" fontId="0" fillId="8" borderId="1" xfId="0" applyNumberFormat="1" applyFill="1" applyBorder="1" applyAlignment="1"/>
    <xf numFmtId="1" fontId="0" fillId="8" borderId="1" xfId="1" applyNumberFormat="1" applyFont="1" applyFill="1" applyBorder="1" applyAlignment="1">
      <alignment horizontal="center" vertical="center" wrapText="1"/>
    </xf>
    <xf numFmtId="43" fontId="0" fillId="8" borderId="1" xfId="1" applyFont="1" applyFill="1" applyBorder="1" applyAlignment="1">
      <alignment vertical="center" wrapText="1"/>
    </xf>
    <xf numFmtId="14" fontId="0" fillId="0" borderId="1" xfId="0" applyNumberFormat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164" fontId="5" fillId="11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164" fontId="5" fillId="13" borderId="1" xfId="0" applyNumberFormat="1" applyFont="1" applyFill="1" applyBorder="1" applyAlignment="1">
      <alignment horizontal="center" vertical="center"/>
    </xf>
    <xf numFmtId="4" fontId="5" fillId="13" borderId="1" xfId="0" applyNumberFormat="1" applyFont="1" applyFill="1" applyBorder="1" applyAlignment="1">
      <alignment vertical="center"/>
    </xf>
    <xf numFmtId="165" fontId="5" fillId="1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justify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"/>
  <sheetViews>
    <sheetView showGridLines="0" zoomScale="90" zoomScaleNormal="90" workbookViewId="0">
      <pane xSplit="1" ySplit="4" topLeftCell="H14" activePane="bottomRight" state="frozen"/>
      <selection pane="topRight" activeCell="B1" sqref="B1"/>
      <selection pane="bottomLeft" activeCell="A5" sqref="A5"/>
      <selection pane="bottomRight" activeCell="M32" sqref="M32"/>
    </sheetView>
  </sheetViews>
  <sheetFormatPr defaultRowHeight="15" x14ac:dyDescent="0.2"/>
  <cols>
    <col min="1" max="1" width="45.28515625" style="1" customWidth="1"/>
    <col min="2" max="2" width="17.5703125" style="4" bestFit="1" customWidth="1"/>
    <col min="3" max="3" width="15" style="4" bestFit="1" customWidth="1"/>
    <col min="4" max="4" width="50.85546875" style="4" bestFit="1" customWidth="1"/>
    <col min="5" max="6" width="50.85546875" style="4" customWidth="1"/>
    <col min="7" max="7" width="61.42578125" style="67" bestFit="1" customWidth="1"/>
    <col min="8" max="8" width="18.7109375" style="1" customWidth="1"/>
    <col min="9" max="9" width="9.28515625" style="1" bestFit="1" customWidth="1"/>
    <col min="10" max="10" width="10" style="1" bestFit="1" customWidth="1"/>
    <col min="11" max="11" width="11.7109375" style="1" customWidth="1"/>
    <col min="12" max="12" width="10.42578125" style="1" customWidth="1"/>
    <col min="13" max="13" width="9.7109375" style="1" customWidth="1"/>
    <col min="14" max="14" width="11.7109375" style="1" customWidth="1"/>
    <col min="15" max="15" width="10.28515625" style="1" customWidth="1"/>
    <col min="16" max="16" width="9.5703125" style="1" customWidth="1"/>
    <col min="17" max="17" width="9.140625" style="1"/>
    <col min="18" max="18" width="14.5703125" style="1" bestFit="1" customWidth="1"/>
    <col min="19" max="19" width="10.140625" style="1" bestFit="1" customWidth="1"/>
    <col min="20" max="20" width="9.7109375" style="1" bestFit="1" customWidth="1"/>
    <col min="21" max="1026" width="9.140625" style="1"/>
  </cols>
  <sheetData>
    <row r="1" spans="1:1026" ht="18" customHeight="1" x14ac:dyDescent="0.2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8"/>
      <c r="P1" s="161" t="s">
        <v>1</v>
      </c>
      <c r="Q1" s="161"/>
      <c r="R1" s="5" t="s">
        <v>135</v>
      </c>
      <c r="S1" s="2"/>
      <c r="T1" s="2"/>
      <c r="U1" s="2"/>
      <c r="V1" s="2"/>
      <c r="W1" s="2"/>
      <c r="X1" s="2"/>
      <c r="Y1" s="2"/>
      <c r="Z1" s="2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21" customHeight="1" x14ac:dyDescent="0.2">
      <c r="A2" s="161" t="s">
        <v>2</v>
      </c>
      <c r="B2" s="162" t="s">
        <v>3</v>
      </c>
      <c r="C2" s="162" t="s">
        <v>4</v>
      </c>
      <c r="D2" s="161" t="s">
        <v>5</v>
      </c>
      <c r="E2" s="161" t="s">
        <v>21</v>
      </c>
      <c r="F2" s="161" t="s">
        <v>22</v>
      </c>
      <c r="G2" s="163" t="s">
        <v>6</v>
      </c>
      <c r="H2" s="159" t="s">
        <v>7</v>
      </c>
      <c r="I2" s="159"/>
      <c r="J2" s="159"/>
      <c r="K2" s="159"/>
      <c r="L2" s="157" t="s">
        <v>8</v>
      </c>
      <c r="M2" s="157"/>
      <c r="N2" s="157"/>
      <c r="O2" s="157" t="s">
        <v>9</v>
      </c>
      <c r="P2" s="157"/>
      <c r="Q2" s="157"/>
      <c r="R2" s="55" t="s">
        <v>10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15" customHeight="1" x14ac:dyDescent="0.2">
      <c r="A3" s="161"/>
      <c r="B3" s="161"/>
      <c r="C3" s="161"/>
      <c r="D3" s="161"/>
      <c r="E3" s="161"/>
      <c r="F3" s="161"/>
      <c r="G3" s="164"/>
      <c r="H3" s="61" t="s">
        <v>11</v>
      </c>
      <c r="I3" s="158" t="s">
        <v>12</v>
      </c>
      <c r="J3" s="159" t="s">
        <v>13</v>
      </c>
      <c r="K3" s="159" t="s">
        <v>10</v>
      </c>
      <c r="L3" s="160" t="s">
        <v>14</v>
      </c>
      <c r="M3" s="157" t="s">
        <v>13</v>
      </c>
      <c r="N3" s="157" t="s">
        <v>10</v>
      </c>
      <c r="O3" s="160" t="s">
        <v>14</v>
      </c>
      <c r="P3" s="157" t="s">
        <v>13</v>
      </c>
      <c r="Q3" s="157" t="s">
        <v>10</v>
      </c>
      <c r="R3" s="157" t="s">
        <v>13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161"/>
      <c r="B4" s="161"/>
      <c r="C4" s="161"/>
      <c r="D4" s="161"/>
      <c r="E4" s="161"/>
      <c r="F4" s="161"/>
      <c r="G4" s="165"/>
      <c r="H4" s="61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s="112" customFormat="1" ht="25.5" x14ac:dyDescent="0.2">
      <c r="A5" s="108" t="s">
        <v>94</v>
      </c>
      <c r="B5" s="133" t="s">
        <v>33</v>
      </c>
      <c r="C5" s="134" t="s">
        <v>88</v>
      </c>
      <c r="D5" s="135" t="s">
        <v>34</v>
      </c>
      <c r="E5" s="135" t="s">
        <v>23</v>
      </c>
      <c r="F5" s="136" t="s">
        <v>78</v>
      </c>
      <c r="G5" s="135" t="s">
        <v>35</v>
      </c>
      <c r="H5" s="135"/>
      <c r="I5" s="137"/>
      <c r="J5" s="138"/>
      <c r="K5" s="72">
        <f t="shared" ref="K5:K16" si="0">I5*J5</f>
        <v>0</v>
      </c>
      <c r="L5" s="96">
        <v>0</v>
      </c>
      <c r="M5" s="81">
        <v>54.01</v>
      </c>
      <c r="N5" s="81">
        <f>L5*M5</f>
        <v>0</v>
      </c>
      <c r="O5" s="96">
        <v>8</v>
      </c>
      <c r="P5" s="81">
        <v>17.52</v>
      </c>
      <c r="Q5" s="81">
        <f>O5*P5</f>
        <v>140.16</v>
      </c>
      <c r="R5" s="81">
        <f>N5+Q5</f>
        <v>140.16</v>
      </c>
    </row>
    <row r="6" spans="1:1026" s="35" customFormat="1" ht="25.5" x14ac:dyDescent="0.2">
      <c r="A6" s="56" t="s">
        <v>37</v>
      </c>
      <c r="B6" s="31" t="s">
        <v>17</v>
      </c>
      <c r="C6" s="8" t="s">
        <v>85</v>
      </c>
      <c r="D6" s="6" t="s">
        <v>18</v>
      </c>
      <c r="E6" s="6" t="s">
        <v>23</v>
      </c>
      <c r="F6" s="104" t="s">
        <v>74</v>
      </c>
      <c r="G6" s="6" t="s">
        <v>35</v>
      </c>
      <c r="H6" s="46"/>
      <c r="I6" s="99"/>
      <c r="J6" s="74"/>
      <c r="K6" s="72">
        <f t="shared" si="0"/>
        <v>0</v>
      </c>
      <c r="L6" s="96">
        <v>0</v>
      </c>
      <c r="M6" s="82">
        <v>54.01</v>
      </c>
      <c r="N6" s="26">
        <f>L6*M6</f>
        <v>0</v>
      </c>
      <c r="O6" s="97">
        <v>8</v>
      </c>
      <c r="P6" s="26">
        <v>17.52</v>
      </c>
      <c r="Q6" s="26">
        <f>O6*P6</f>
        <v>140.16</v>
      </c>
      <c r="R6" s="80">
        <f>N6+Q6</f>
        <v>140.16</v>
      </c>
    </row>
    <row r="7" spans="1:1026" s="29" customFormat="1" ht="25.5" x14ac:dyDescent="0.2">
      <c r="A7" s="58" t="s">
        <v>30</v>
      </c>
      <c r="B7" s="25" t="s">
        <v>15</v>
      </c>
      <c r="C7" s="8" t="s">
        <v>84</v>
      </c>
      <c r="D7" s="3" t="s">
        <v>16</v>
      </c>
      <c r="E7" s="6" t="s">
        <v>23</v>
      </c>
      <c r="F7" s="104" t="s">
        <v>76</v>
      </c>
      <c r="G7" s="6" t="s">
        <v>35</v>
      </c>
      <c r="H7" s="27"/>
      <c r="I7" s="100"/>
      <c r="J7" s="75"/>
      <c r="K7" s="72">
        <f t="shared" si="0"/>
        <v>0</v>
      </c>
      <c r="L7" s="96">
        <v>0</v>
      </c>
      <c r="M7" s="82">
        <v>54.01</v>
      </c>
      <c r="N7" s="26">
        <f t="shared" ref="N7" si="1">L7*M7</f>
        <v>0</v>
      </c>
      <c r="O7" s="97">
        <v>4</v>
      </c>
      <c r="P7" s="26">
        <v>17.52</v>
      </c>
      <c r="Q7" s="26">
        <f t="shared" ref="Q7" si="2">O7*P7</f>
        <v>70.08</v>
      </c>
      <c r="R7" s="80">
        <f t="shared" ref="R7" si="3">N7+Q7</f>
        <v>70.08</v>
      </c>
    </row>
    <row r="8" spans="1:1026" s="29" customFormat="1" ht="25.5" x14ac:dyDescent="0.2">
      <c r="A8" s="58" t="s">
        <v>29</v>
      </c>
      <c r="B8" s="25" t="s">
        <v>38</v>
      </c>
      <c r="C8" s="21" t="s">
        <v>89</v>
      </c>
      <c r="D8" s="87" t="s">
        <v>79</v>
      </c>
      <c r="E8" s="6" t="s">
        <v>23</v>
      </c>
      <c r="F8" s="104" t="s">
        <v>77</v>
      </c>
      <c r="G8" s="3" t="s">
        <v>25</v>
      </c>
      <c r="H8" s="27"/>
      <c r="I8" s="100"/>
      <c r="J8" s="75"/>
      <c r="K8" s="72">
        <f t="shared" si="0"/>
        <v>0</v>
      </c>
      <c r="L8" s="96">
        <v>0</v>
      </c>
      <c r="M8" s="82">
        <v>54.01</v>
      </c>
      <c r="N8" s="26">
        <f>L8*M8</f>
        <v>0</v>
      </c>
      <c r="O8" s="97">
        <v>9</v>
      </c>
      <c r="P8" s="26">
        <v>17.52</v>
      </c>
      <c r="Q8" s="26">
        <f>O8*P8</f>
        <v>157.68</v>
      </c>
      <c r="R8" s="80">
        <f>N8+Q8</f>
        <v>157.68</v>
      </c>
    </row>
    <row r="9" spans="1:1026" s="35" customFormat="1" ht="25.5" x14ac:dyDescent="0.2">
      <c r="A9" s="109" t="s">
        <v>96</v>
      </c>
      <c r="B9" s="31" t="s">
        <v>17</v>
      </c>
      <c r="C9" s="8" t="s">
        <v>88</v>
      </c>
      <c r="D9" s="6" t="s">
        <v>39</v>
      </c>
      <c r="E9" s="6" t="s">
        <v>23</v>
      </c>
      <c r="F9" s="104" t="s">
        <v>75</v>
      </c>
      <c r="G9" s="6" t="s">
        <v>35</v>
      </c>
      <c r="H9" s="46"/>
      <c r="I9" s="99"/>
      <c r="J9" s="74"/>
      <c r="K9" s="72">
        <f t="shared" si="0"/>
        <v>0</v>
      </c>
      <c r="L9" s="96">
        <v>8</v>
      </c>
      <c r="M9" s="82">
        <v>54.01</v>
      </c>
      <c r="N9" s="26">
        <f>L9*M9</f>
        <v>432.08</v>
      </c>
      <c r="O9" s="97">
        <v>9</v>
      </c>
      <c r="P9" s="26">
        <v>17.52</v>
      </c>
      <c r="Q9" s="26">
        <f>O9*P9</f>
        <v>157.68</v>
      </c>
      <c r="R9" s="80">
        <f>N9+Q9</f>
        <v>589.76</v>
      </c>
    </row>
    <row r="10" spans="1:1026" s="15" customFormat="1" ht="25.5" x14ac:dyDescent="0.2">
      <c r="A10" s="57" t="s">
        <v>68</v>
      </c>
      <c r="B10" s="8" t="s">
        <v>93</v>
      </c>
      <c r="C10" s="8" t="s">
        <v>90</v>
      </c>
      <c r="D10" s="66" t="s">
        <v>69</v>
      </c>
      <c r="E10" s="66" t="s">
        <v>70</v>
      </c>
      <c r="F10" s="139" t="s">
        <v>100</v>
      </c>
      <c r="G10" s="87" t="s">
        <v>99</v>
      </c>
      <c r="H10" s="16"/>
      <c r="I10" s="98"/>
      <c r="J10" s="72"/>
      <c r="K10" s="72">
        <f t="shared" si="0"/>
        <v>0</v>
      </c>
      <c r="L10" s="96">
        <v>2</v>
      </c>
      <c r="M10" s="79">
        <v>54.01</v>
      </c>
      <c r="N10" s="79">
        <f>L10*M10</f>
        <v>108.02</v>
      </c>
      <c r="O10" s="96">
        <v>1</v>
      </c>
      <c r="P10" s="79">
        <v>17.52</v>
      </c>
      <c r="Q10" s="79">
        <f>O10*P10</f>
        <v>17.52</v>
      </c>
      <c r="R10" s="79">
        <f>N10+Q10</f>
        <v>125.53999999999999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1026" s="35" customFormat="1" ht="25.5" x14ac:dyDescent="0.2">
      <c r="A11" s="46" t="s">
        <v>49</v>
      </c>
      <c r="B11" s="93" t="s">
        <v>50</v>
      </c>
      <c r="C11" s="89" t="s">
        <v>80</v>
      </c>
      <c r="D11" s="46" t="s">
        <v>51</v>
      </c>
      <c r="E11" s="20" t="s">
        <v>97</v>
      </c>
      <c r="F11" s="139" t="s">
        <v>100</v>
      </c>
      <c r="G11" s="87" t="s">
        <v>101</v>
      </c>
      <c r="H11" s="46"/>
      <c r="I11" s="77"/>
      <c r="J11" s="74"/>
      <c r="K11" s="72">
        <f t="shared" si="0"/>
        <v>0</v>
      </c>
      <c r="L11" s="17">
        <v>2</v>
      </c>
      <c r="M11" s="118">
        <v>224.84</v>
      </c>
      <c r="N11" s="26">
        <f t="shared" ref="N11" si="4">L11*M11</f>
        <v>449.68</v>
      </c>
      <c r="O11" s="18">
        <v>1</v>
      </c>
      <c r="P11" s="118">
        <v>67.45</v>
      </c>
      <c r="Q11" s="26">
        <f t="shared" ref="Q11" si="5">O11*P11</f>
        <v>67.45</v>
      </c>
      <c r="R11" s="42">
        <f t="shared" ref="R11" si="6">N11+Q11</f>
        <v>517.13</v>
      </c>
    </row>
    <row r="12" spans="1:1026" s="35" customFormat="1" ht="25.5" x14ac:dyDescent="0.2">
      <c r="A12" s="20" t="s">
        <v>40</v>
      </c>
      <c r="B12" s="31" t="s">
        <v>31</v>
      </c>
      <c r="C12" s="8" t="s">
        <v>91</v>
      </c>
      <c r="D12" s="6" t="s">
        <v>32</v>
      </c>
      <c r="E12" s="6" t="s">
        <v>23</v>
      </c>
      <c r="F12" s="104" t="s">
        <v>73</v>
      </c>
      <c r="G12" s="6" t="s">
        <v>25</v>
      </c>
      <c r="H12" s="49"/>
      <c r="I12" s="98"/>
      <c r="J12" s="73"/>
      <c r="K12" s="72">
        <f t="shared" si="0"/>
        <v>0</v>
      </c>
      <c r="L12" s="96">
        <v>12</v>
      </c>
      <c r="M12" s="82">
        <v>54.01</v>
      </c>
      <c r="N12" s="26">
        <f>L12*M12</f>
        <v>648.12</v>
      </c>
      <c r="O12" s="97">
        <v>6</v>
      </c>
      <c r="P12" s="26">
        <v>17.52</v>
      </c>
      <c r="Q12" s="26">
        <f>O12*P12</f>
        <v>105.12</v>
      </c>
      <c r="R12" s="80">
        <f>N12+Q12</f>
        <v>753.24</v>
      </c>
    </row>
    <row r="13" spans="1:1026" s="35" customFormat="1" ht="25.5" x14ac:dyDescent="0.2">
      <c r="A13" s="6" t="s">
        <v>26</v>
      </c>
      <c r="B13" s="31" t="s">
        <v>27</v>
      </c>
      <c r="C13" s="8" t="s">
        <v>92</v>
      </c>
      <c r="D13" s="6" t="s">
        <v>28</v>
      </c>
      <c r="E13" s="6" t="s">
        <v>23</v>
      </c>
      <c r="F13" s="104" t="s">
        <v>73</v>
      </c>
      <c r="G13" s="6" t="s">
        <v>25</v>
      </c>
      <c r="H13" s="49"/>
      <c r="I13" s="98"/>
      <c r="J13" s="73"/>
      <c r="K13" s="72">
        <f t="shared" si="0"/>
        <v>0</v>
      </c>
      <c r="L13" s="96">
        <v>12</v>
      </c>
      <c r="M13" s="82">
        <v>54.01</v>
      </c>
      <c r="N13" s="26">
        <f t="shared" ref="N13:N14" si="7">L13*M13</f>
        <v>648.12</v>
      </c>
      <c r="O13" s="97">
        <v>6</v>
      </c>
      <c r="P13" s="26">
        <v>17.52</v>
      </c>
      <c r="Q13" s="26">
        <f t="shared" ref="Q13:Q14" si="8">O13*P13</f>
        <v>105.12</v>
      </c>
      <c r="R13" s="80">
        <f t="shared" ref="R13:R14" si="9">N13+Q13</f>
        <v>753.24</v>
      </c>
    </row>
    <row r="14" spans="1:1026" s="15" customFormat="1" ht="25.5" x14ac:dyDescent="0.2">
      <c r="A14" s="56" t="s">
        <v>36</v>
      </c>
      <c r="B14" s="92" t="s">
        <v>19</v>
      </c>
      <c r="C14" s="8" t="s">
        <v>86</v>
      </c>
      <c r="D14" s="6" t="s">
        <v>20</v>
      </c>
      <c r="E14" s="34" t="s">
        <v>102</v>
      </c>
      <c r="F14" s="139" t="s">
        <v>103</v>
      </c>
      <c r="G14" s="87" t="s">
        <v>104</v>
      </c>
      <c r="H14" s="16"/>
      <c r="I14" s="123"/>
      <c r="J14" s="10"/>
      <c r="K14" s="72">
        <f t="shared" si="0"/>
        <v>0</v>
      </c>
      <c r="L14" s="97">
        <v>2</v>
      </c>
      <c r="M14" s="79">
        <v>54.01</v>
      </c>
      <c r="N14" s="79">
        <f t="shared" si="7"/>
        <v>108.02</v>
      </c>
      <c r="O14" s="97">
        <v>1</v>
      </c>
      <c r="P14" s="79">
        <v>17.52</v>
      </c>
      <c r="Q14" s="79">
        <f t="shared" si="8"/>
        <v>17.52</v>
      </c>
      <c r="R14" s="80">
        <f t="shared" si="9"/>
        <v>125.53999999999999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1026" s="15" customFormat="1" ht="26.25" customHeight="1" x14ac:dyDescent="0.2">
      <c r="A15" s="57" t="s">
        <v>105</v>
      </c>
      <c r="B15" s="89" t="s">
        <v>106</v>
      </c>
      <c r="C15" s="8" t="s">
        <v>107</v>
      </c>
      <c r="D15" s="20" t="s">
        <v>108</v>
      </c>
      <c r="E15" s="88" t="s">
        <v>109</v>
      </c>
      <c r="F15" s="34" t="s">
        <v>110</v>
      </c>
      <c r="G15" s="34" t="s">
        <v>111</v>
      </c>
      <c r="H15" s="16"/>
      <c r="I15" s="98"/>
      <c r="J15" s="72"/>
      <c r="K15" s="72">
        <f t="shared" si="0"/>
        <v>0</v>
      </c>
      <c r="L15" s="96">
        <v>3</v>
      </c>
      <c r="M15" s="79">
        <v>54.01</v>
      </c>
      <c r="N15" s="79">
        <f>L15*M15</f>
        <v>162.03</v>
      </c>
      <c r="O15" s="96">
        <v>1</v>
      </c>
      <c r="P15" s="79">
        <v>17.52</v>
      </c>
      <c r="Q15" s="79">
        <f>O15*P15</f>
        <v>17.52</v>
      </c>
      <c r="R15" s="79">
        <f>N15+Q15</f>
        <v>179.55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1026" s="15" customFormat="1" ht="25.5" x14ac:dyDescent="0.2">
      <c r="A16" s="56" t="s">
        <v>36</v>
      </c>
      <c r="B16" s="92" t="s">
        <v>19</v>
      </c>
      <c r="C16" s="8" t="s">
        <v>86</v>
      </c>
      <c r="D16" s="6" t="s">
        <v>20</v>
      </c>
      <c r="E16" s="34" t="s">
        <v>112</v>
      </c>
      <c r="F16" s="34" t="s">
        <v>113</v>
      </c>
      <c r="G16" s="87" t="s">
        <v>114</v>
      </c>
      <c r="H16" s="16"/>
      <c r="I16" s="123"/>
      <c r="J16" s="10"/>
      <c r="K16" s="72">
        <f t="shared" si="0"/>
        <v>0</v>
      </c>
      <c r="L16" s="97">
        <v>2</v>
      </c>
      <c r="M16" s="79">
        <v>54.01</v>
      </c>
      <c r="N16" s="79">
        <f t="shared" ref="N16" si="10">L16*M16</f>
        <v>108.02</v>
      </c>
      <c r="O16" s="97">
        <v>1</v>
      </c>
      <c r="P16" s="79">
        <v>17.52</v>
      </c>
      <c r="Q16" s="79">
        <f t="shared" ref="Q16" si="11">O16*P16</f>
        <v>17.52</v>
      </c>
      <c r="R16" s="80">
        <f t="shared" ref="R16" si="12">N16+Q16</f>
        <v>125.53999999999999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1026" s="15" customFormat="1" ht="26.25" customHeight="1" x14ac:dyDescent="0.2">
      <c r="A17" s="88" t="s">
        <v>115</v>
      </c>
      <c r="B17" s="89" t="s">
        <v>116</v>
      </c>
      <c r="C17" s="8" t="s">
        <v>117</v>
      </c>
      <c r="D17" s="66" t="s">
        <v>118</v>
      </c>
      <c r="E17" s="66" t="s">
        <v>120</v>
      </c>
      <c r="F17" s="119">
        <v>42635</v>
      </c>
      <c r="G17" s="34" t="s">
        <v>119</v>
      </c>
      <c r="H17" s="16"/>
      <c r="I17" s="98"/>
      <c r="J17" s="72"/>
      <c r="K17" s="72">
        <f t="shared" ref="K17" si="13">I17*J17</f>
        <v>0</v>
      </c>
      <c r="L17" s="96">
        <v>0</v>
      </c>
      <c r="M17" s="79">
        <v>54.01</v>
      </c>
      <c r="N17" s="79">
        <f>L17*M17</f>
        <v>0</v>
      </c>
      <c r="O17" s="96">
        <v>1</v>
      </c>
      <c r="P17" s="79">
        <v>17.52</v>
      </c>
      <c r="Q17" s="79">
        <f>O17*P17</f>
        <v>17.52</v>
      </c>
      <c r="R17" s="79">
        <f>N17+Q17</f>
        <v>17.52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1026" s="15" customFormat="1" ht="12.75" x14ac:dyDescent="0.2">
      <c r="A18" s="88"/>
      <c r="B18" s="89"/>
      <c r="C18" s="8"/>
      <c r="D18" s="66"/>
      <c r="E18" s="66"/>
      <c r="F18" s="119"/>
      <c r="G18" s="34"/>
      <c r="H18" s="140"/>
      <c r="I18" s="125"/>
      <c r="J18" s="121" t="s">
        <v>123</v>
      </c>
      <c r="K18" s="122">
        <f>SUM(K5:K17)</f>
        <v>0</v>
      </c>
      <c r="L18" s="96"/>
      <c r="M18" s="79"/>
      <c r="N18" s="79"/>
      <c r="O18" s="96"/>
      <c r="P18" s="79"/>
      <c r="Q18" s="121" t="s">
        <v>123</v>
      </c>
      <c r="R18" s="122">
        <f>SUM(R5:R17)</f>
        <v>3695.14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1026" s="101" customFormat="1" ht="26.25" customHeight="1" x14ac:dyDescent="0.2">
      <c r="A19" s="88" t="s">
        <v>95</v>
      </c>
      <c r="B19" s="113" t="s">
        <v>46</v>
      </c>
      <c r="C19" s="113" t="s">
        <v>47</v>
      </c>
      <c r="D19" s="114" t="s">
        <v>48</v>
      </c>
      <c r="E19" s="115" t="s">
        <v>121</v>
      </c>
      <c r="F19" s="120">
        <v>42633</v>
      </c>
      <c r="G19" s="34" t="s">
        <v>122</v>
      </c>
      <c r="H19" s="116"/>
      <c r="I19" s="124"/>
      <c r="J19" s="128"/>
      <c r="K19" s="72">
        <f t="shared" ref="K19:K21" si="14">I19*J19</f>
        <v>0</v>
      </c>
      <c r="L19" s="117">
        <v>1</v>
      </c>
      <c r="M19" s="118">
        <v>71.27</v>
      </c>
      <c r="N19" s="26">
        <f>L19*M19</f>
        <v>71.27</v>
      </c>
      <c r="O19" s="117">
        <v>0</v>
      </c>
      <c r="P19" s="118">
        <v>0</v>
      </c>
      <c r="Q19" s="26">
        <f>O19*P19</f>
        <v>0</v>
      </c>
      <c r="R19" s="80">
        <f>N19+Q19</f>
        <v>71.27</v>
      </c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1026" s="15" customFormat="1" ht="26.25" customHeight="1" x14ac:dyDescent="0.2">
      <c r="A20" s="88" t="s">
        <v>61</v>
      </c>
      <c r="B20" s="94" t="s">
        <v>66</v>
      </c>
      <c r="C20" s="8" t="s">
        <v>82</v>
      </c>
      <c r="D20" s="20" t="s">
        <v>62</v>
      </c>
      <c r="E20" s="88" t="s">
        <v>63</v>
      </c>
      <c r="F20" s="88" t="s">
        <v>64</v>
      </c>
      <c r="G20" s="20" t="s">
        <v>65</v>
      </c>
      <c r="H20" s="49"/>
      <c r="I20" s="123"/>
      <c r="J20" s="10"/>
      <c r="K20" s="72">
        <f t="shared" si="14"/>
        <v>0</v>
      </c>
      <c r="L20" s="97">
        <v>1</v>
      </c>
      <c r="M20" s="79">
        <v>54.01</v>
      </c>
      <c r="N20" s="79">
        <f t="shared" ref="N20" si="15">L20*M20</f>
        <v>54.01</v>
      </c>
      <c r="O20" s="97">
        <v>1</v>
      </c>
      <c r="P20" s="79">
        <v>17.52</v>
      </c>
      <c r="Q20" s="79">
        <f t="shared" ref="Q20" si="16">O20*P20</f>
        <v>17.52</v>
      </c>
      <c r="R20" s="80">
        <f t="shared" ref="R20" si="17">N20+Q20</f>
        <v>71.53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1026" s="15" customFormat="1" ht="25.5" x14ac:dyDescent="0.2">
      <c r="A21" s="7" t="s">
        <v>52</v>
      </c>
      <c r="B21" s="32" t="s">
        <v>67</v>
      </c>
      <c r="C21" s="8" t="s">
        <v>53</v>
      </c>
      <c r="D21" s="20" t="s">
        <v>54</v>
      </c>
      <c r="E21" s="103" t="s">
        <v>72</v>
      </c>
      <c r="F21" s="106" t="s">
        <v>71</v>
      </c>
      <c r="G21" s="66" t="s">
        <v>55</v>
      </c>
      <c r="H21" s="33"/>
      <c r="I21" s="98"/>
      <c r="J21" s="72"/>
      <c r="K21" s="72">
        <f t="shared" si="14"/>
        <v>0</v>
      </c>
      <c r="L21" s="96">
        <v>16</v>
      </c>
      <c r="M21" s="79">
        <v>54.01</v>
      </c>
      <c r="N21" s="79">
        <f>L21*M21</f>
        <v>864.16</v>
      </c>
      <c r="O21" s="96">
        <v>4</v>
      </c>
      <c r="P21" s="79">
        <v>17.52</v>
      </c>
      <c r="Q21" s="79">
        <f>O21*P21</f>
        <v>70.08</v>
      </c>
      <c r="R21" s="80">
        <f>N21+Q21</f>
        <v>934.24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1026" s="15" customFormat="1" ht="12.75" x14ac:dyDescent="0.2">
      <c r="A22" s="57"/>
      <c r="B22" s="8"/>
      <c r="C22" s="8"/>
      <c r="D22" s="66"/>
      <c r="E22" s="66"/>
      <c r="F22" s="104"/>
      <c r="G22" s="66"/>
      <c r="H22" s="140"/>
      <c r="I22" s="125"/>
      <c r="J22" s="126" t="s">
        <v>124</v>
      </c>
      <c r="K22" s="127">
        <f>SUM(K19:K21)</f>
        <v>0</v>
      </c>
      <c r="L22" s="96"/>
      <c r="M22" s="79"/>
      <c r="N22" s="79"/>
      <c r="O22" s="96"/>
      <c r="P22" s="79"/>
      <c r="Q22" s="121" t="s">
        <v>124</v>
      </c>
      <c r="R22" s="122">
        <f>SUM(R19:R21)</f>
        <v>1077.04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1026" s="35" customFormat="1" ht="25.5" x14ac:dyDescent="0.2">
      <c r="A23" s="46" t="s">
        <v>49</v>
      </c>
      <c r="B23" s="93" t="s">
        <v>50</v>
      </c>
      <c r="C23" s="89" t="s">
        <v>80</v>
      </c>
      <c r="D23" s="46" t="s">
        <v>51</v>
      </c>
      <c r="E23" s="20" t="s">
        <v>121</v>
      </c>
      <c r="F23" s="34" t="s">
        <v>125</v>
      </c>
      <c r="G23" s="87" t="s">
        <v>126</v>
      </c>
      <c r="H23" s="88" t="s">
        <v>127</v>
      </c>
      <c r="I23" s="99">
        <v>1</v>
      </c>
      <c r="J23" s="74">
        <v>1534.9</v>
      </c>
      <c r="K23" s="72">
        <f>I23*J23</f>
        <v>1534.9</v>
      </c>
      <c r="L23" s="17">
        <v>0</v>
      </c>
      <c r="M23" s="118">
        <v>0</v>
      </c>
      <c r="N23" s="26">
        <f t="shared" ref="N23" si="18">L23*M23</f>
        <v>0</v>
      </c>
      <c r="O23" s="18">
        <v>0</v>
      </c>
      <c r="P23" s="118">
        <v>0</v>
      </c>
      <c r="Q23" s="26">
        <f t="shared" ref="Q23" si="19">O23*P23</f>
        <v>0</v>
      </c>
      <c r="R23" s="42">
        <f t="shared" ref="R23" si="20">N23+Q23</f>
        <v>0</v>
      </c>
    </row>
    <row r="24" spans="1:1026" ht="25.5" x14ac:dyDescent="0.2">
      <c r="A24" s="88" t="s">
        <v>41</v>
      </c>
      <c r="B24" s="89" t="s">
        <v>42</v>
      </c>
      <c r="C24" s="89" t="s">
        <v>43</v>
      </c>
      <c r="D24" s="20" t="s">
        <v>44</v>
      </c>
      <c r="E24" s="90" t="s">
        <v>60</v>
      </c>
      <c r="F24" s="88" t="s">
        <v>59</v>
      </c>
      <c r="G24" s="20" t="s">
        <v>45</v>
      </c>
      <c r="H24" s="49" t="s">
        <v>128</v>
      </c>
      <c r="I24" s="98">
        <v>1</v>
      </c>
      <c r="J24" s="73">
        <v>2827.22</v>
      </c>
      <c r="K24" s="72">
        <f>I24*J24</f>
        <v>2827.22</v>
      </c>
      <c r="L24" s="17">
        <v>0</v>
      </c>
      <c r="M24" s="13">
        <v>0</v>
      </c>
      <c r="N24" s="12">
        <f t="shared" ref="N24" si="21">L24*M24</f>
        <v>0</v>
      </c>
      <c r="O24" s="18">
        <v>0</v>
      </c>
      <c r="P24" s="13">
        <v>0</v>
      </c>
      <c r="Q24" s="12">
        <f t="shared" ref="Q24" si="22">O24*P24</f>
        <v>0</v>
      </c>
      <c r="R24" s="13">
        <f t="shared" ref="R24" si="23">N24+Q24</f>
        <v>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s="101" customFormat="1" ht="25.5" x14ac:dyDescent="0.2">
      <c r="A25" s="88" t="s">
        <v>95</v>
      </c>
      <c r="B25" s="113" t="s">
        <v>46</v>
      </c>
      <c r="C25" s="113" t="s">
        <v>47</v>
      </c>
      <c r="D25" s="114" t="s">
        <v>48</v>
      </c>
      <c r="E25" s="129" t="s">
        <v>121</v>
      </c>
      <c r="F25" s="120">
        <v>42633</v>
      </c>
      <c r="G25" s="34" t="s">
        <v>122</v>
      </c>
      <c r="H25" s="116" t="s">
        <v>98</v>
      </c>
      <c r="I25" s="124">
        <v>1</v>
      </c>
      <c r="J25" s="130">
        <v>2658.57</v>
      </c>
      <c r="K25" s="72">
        <f t="shared" ref="K25" si="24">I25*J25</f>
        <v>2658.57</v>
      </c>
      <c r="L25" s="117">
        <v>0</v>
      </c>
      <c r="M25" s="118">
        <v>0</v>
      </c>
      <c r="N25" s="26">
        <f>L25*M25</f>
        <v>0</v>
      </c>
      <c r="O25" s="117">
        <v>0</v>
      </c>
      <c r="P25" s="118">
        <v>0</v>
      </c>
      <c r="Q25" s="26">
        <f>O25*P25</f>
        <v>0</v>
      </c>
      <c r="R25" s="80">
        <f>N25+Q25</f>
        <v>0</v>
      </c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1:1026" s="101" customFormat="1" ht="26.25" customHeight="1" x14ac:dyDescent="0.2">
      <c r="A26" s="88" t="s">
        <v>95</v>
      </c>
      <c r="B26" s="113" t="s">
        <v>46</v>
      </c>
      <c r="C26" s="113" t="s">
        <v>47</v>
      </c>
      <c r="D26" s="114" t="s">
        <v>48</v>
      </c>
      <c r="E26" s="129" t="s">
        <v>121</v>
      </c>
      <c r="F26" s="120">
        <v>42590</v>
      </c>
      <c r="G26" s="34" t="s">
        <v>122</v>
      </c>
      <c r="H26" s="88" t="s">
        <v>127</v>
      </c>
      <c r="I26" s="124">
        <v>1</v>
      </c>
      <c r="J26" s="130">
        <v>2858.8</v>
      </c>
      <c r="K26" s="72">
        <f t="shared" ref="K26" si="25">I26*J26</f>
        <v>2858.8</v>
      </c>
      <c r="L26" s="117">
        <v>0</v>
      </c>
      <c r="M26" s="118">
        <v>0</v>
      </c>
      <c r="N26" s="26">
        <f>L26*M26</f>
        <v>0</v>
      </c>
      <c r="O26" s="117">
        <v>0</v>
      </c>
      <c r="P26" s="118">
        <v>0</v>
      </c>
      <c r="Q26" s="26">
        <f>O26*P26</f>
        <v>0</v>
      </c>
      <c r="R26" s="80">
        <f>N26+Q26</f>
        <v>0</v>
      </c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1:1026" s="29" customFormat="1" ht="12.75" x14ac:dyDescent="0.2">
      <c r="A27" s="3"/>
      <c r="B27" s="25"/>
      <c r="C27" s="21"/>
      <c r="D27" s="3"/>
      <c r="E27" s="3"/>
      <c r="F27" s="105"/>
      <c r="G27" s="3"/>
      <c r="H27" s="131"/>
      <c r="I27" s="132"/>
      <c r="J27" s="126" t="s">
        <v>129</v>
      </c>
      <c r="K27" s="127">
        <f>SUM(K23:K26)</f>
        <v>9879.4900000000016</v>
      </c>
      <c r="L27" s="96"/>
      <c r="M27" s="82"/>
      <c r="N27" s="26"/>
      <c r="O27" s="97"/>
      <c r="P27" s="26"/>
      <c r="Q27" s="126" t="s">
        <v>129</v>
      </c>
      <c r="R27" s="127">
        <f>SUM(R23:R26)</f>
        <v>0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1026" x14ac:dyDescent="0.2">
      <c r="I28" s="95"/>
      <c r="J28" s="85" t="s">
        <v>10</v>
      </c>
      <c r="K28" s="86">
        <f>K27+K22+K18</f>
        <v>9879.4900000000016</v>
      </c>
      <c r="L28" s="95"/>
      <c r="M28" s="95"/>
      <c r="N28" s="95"/>
      <c r="O28" s="95"/>
      <c r="P28" s="95"/>
      <c r="Q28" s="85" t="s">
        <v>10</v>
      </c>
      <c r="R28" s="86">
        <f>R18+R22+R27</f>
        <v>4772.18</v>
      </c>
      <c r="S28" s="63"/>
      <c r="T28" s="64"/>
    </row>
    <row r="29" spans="1:1026" x14ac:dyDescent="0.2"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x14ac:dyDescent="0.2"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</sheetData>
  <mergeCells count="22">
    <mergeCell ref="P1:Q1"/>
    <mergeCell ref="A2:A4"/>
    <mergeCell ref="B2:B4"/>
    <mergeCell ref="C2:C4"/>
    <mergeCell ref="D2:D4"/>
    <mergeCell ref="E2:E4"/>
    <mergeCell ref="F2:F4"/>
    <mergeCell ref="G2:G4"/>
    <mergeCell ref="H2:K2"/>
    <mergeCell ref="L2:N2"/>
    <mergeCell ref="A1:O1"/>
    <mergeCell ref="R3:R4"/>
    <mergeCell ref="O2:Q2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L32"/>
  <sheetViews>
    <sheetView showGridLines="0" tabSelected="1" zoomScale="85" zoomScaleNormal="85" workbookViewId="0">
      <pane xSplit="1" ySplit="5" topLeftCell="H15" activePane="bottomRight" state="frozen"/>
      <selection pane="topRight" activeCell="B1" sqref="B1"/>
      <selection pane="bottomLeft" activeCell="A6" sqref="A6"/>
      <selection pane="bottomRight" activeCell="R2" sqref="R2"/>
    </sheetView>
  </sheetViews>
  <sheetFormatPr defaultRowHeight="15" x14ac:dyDescent="0.2"/>
  <cols>
    <col min="1" max="1" width="45.28515625" style="52" customWidth="1"/>
    <col min="2" max="2" width="17.5703125" style="52" bestFit="1" customWidth="1"/>
    <col min="3" max="3" width="15" style="45" bestFit="1" customWidth="1"/>
    <col min="4" max="4" width="50.85546875" style="45" bestFit="1" customWidth="1"/>
    <col min="5" max="5" width="50.85546875" style="70" customWidth="1"/>
    <col min="6" max="6" width="50.85546875" style="45" customWidth="1"/>
    <col min="7" max="7" width="61.42578125" style="70" bestFit="1" customWidth="1"/>
    <col min="8" max="8" width="20.42578125" style="52" bestFit="1" customWidth="1"/>
    <col min="9" max="9" width="9.140625" style="52"/>
    <col min="10" max="10" width="9.7109375" style="53" bestFit="1" customWidth="1"/>
    <col min="11" max="11" width="11.7109375" style="52" customWidth="1"/>
    <col min="12" max="12" width="10.42578125" style="52" customWidth="1"/>
    <col min="13" max="13" width="9.7109375" style="52" customWidth="1"/>
    <col min="14" max="14" width="11.7109375" style="52" customWidth="1"/>
    <col min="15" max="15" width="10.28515625" style="52" customWidth="1"/>
    <col min="16" max="16" width="9.5703125" style="52" customWidth="1"/>
    <col min="17" max="17" width="9.140625" style="52"/>
    <col min="18" max="18" width="14.5703125" style="52" bestFit="1" customWidth="1"/>
    <col min="19" max="1026" width="9.140625" style="1"/>
  </cols>
  <sheetData>
    <row r="2" spans="1:1026" ht="18" customHeight="1" x14ac:dyDescent="0.2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1" t="s">
        <v>1</v>
      </c>
      <c r="Q2" s="161"/>
      <c r="R2" s="5">
        <v>42614</v>
      </c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1" customHeight="1" x14ac:dyDescent="0.2">
      <c r="A3" s="161" t="s">
        <v>2</v>
      </c>
      <c r="B3" s="163" t="s">
        <v>3</v>
      </c>
      <c r="C3" s="162" t="s">
        <v>4</v>
      </c>
      <c r="D3" s="161" t="s">
        <v>5</v>
      </c>
      <c r="E3" s="161" t="s">
        <v>21</v>
      </c>
      <c r="F3" s="161" t="s">
        <v>22</v>
      </c>
      <c r="G3" s="170" t="s">
        <v>6</v>
      </c>
      <c r="H3" s="159" t="s">
        <v>7</v>
      </c>
      <c r="I3" s="159"/>
      <c r="J3" s="159"/>
      <c r="K3" s="159"/>
      <c r="L3" s="157" t="s">
        <v>8</v>
      </c>
      <c r="M3" s="157"/>
      <c r="N3" s="157"/>
      <c r="O3" s="157" t="s">
        <v>9</v>
      </c>
      <c r="P3" s="157"/>
      <c r="Q3" s="157"/>
      <c r="R3" s="78" t="s">
        <v>10</v>
      </c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5" customHeight="1" x14ac:dyDescent="0.2">
      <c r="A4" s="161"/>
      <c r="B4" s="164"/>
      <c r="C4" s="161"/>
      <c r="D4" s="161"/>
      <c r="E4" s="161"/>
      <c r="F4" s="161"/>
      <c r="G4" s="164"/>
      <c r="H4" s="171" t="s">
        <v>11</v>
      </c>
      <c r="I4" s="158" t="s">
        <v>12</v>
      </c>
      <c r="J4" s="173" t="s">
        <v>13</v>
      </c>
      <c r="K4" s="159" t="s">
        <v>10</v>
      </c>
      <c r="L4" s="160" t="s">
        <v>14</v>
      </c>
      <c r="M4" s="157" t="s">
        <v>13</v>
      </c>
      <c r="N4" s="157" t="s">
        <v>10</v>
      </c>
      <c r="O4" s="160" t="s">
        <v>14</v>
      </c>
      <c r="P4" s="157" t="s">
        <v>13</v>
      </c>
      <c r="Q4" s="157" t="s">
        <v>10</v>
      </c>
      <c r="R4" s="157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5" customHeight="1" x14ac:dyDescent="0.2">
      <c r="A5" s="161"/>
      <c r="B5" s="165"/>
      <c r="C5" s="161"/>
      <c r="D5" s="161"/>
      <c r="E5" s="161"/>
      <c r="F5" s="161"/>
      <c r="G5" s="165"/>
      <c r="H5" s="172"/>
      <c r="I5" s="158"/>
      <c r="J5" s="173"/>
      <c r="K5" s="159"/>
      <c r="L5" s="159"/>
      <c r="M5" s="159"/>
      <c r="N5" s="159"/>
      <c r="O5" s="159"/>
      <c r="P5" s="159"/>
      <c r="Q5" s="159"/>
      <c r="R5" s="159"/>
      <c r="S5" s="2"/>
      <c r="T5" s="2"/>
      <c r="U5" s="2"/>
      <c r="V5" s="2"/>
      <c r="W5" s="2"/>
      <c r="X5" s="2"/>
      <c r="Y5" s="2"/>
      <c r="Z5" s="2"/>
      <c r="AA5" s="2"/>
      <c r="AB5" s="2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s="15" customFormat="1" ht="25.5" x14ac:dyDescent="0.2">
      <c r="A6" s="57" t="s">
        <v>68</v>
      </c>
      <c r="B6" s="8" t="s">
        <v>93</v>
      </c>
      <c r="C6" s="8" t="s">
        <v>90</v>
      </c>
      <c r="D6" s="66" t="s">
        <v>69</v>
      </c>
      <c r="E6" s="34" t="s">
        <v>169</v>
      </c>
      <c r="F6" s="34" t="s">
        <v>130</v>
      </c>
      <c r="G6" s="87" t="s">
        <v>131</v>
      </c>
      <c r="H6" s="16"/>
      <c r="I6" s="98"/>
      <c r="J6" s="72"/>
      <c r="K6" s="72">
        <f t="shared" ref="K6:K8" si="0">I6*J6</f>
        <v>0</v>
      </c>
      <c r="L6" s="96">
        <v>6</v>
      </c>
      <c r="M6" s="79">
        <v>54.01</v>
      </c>
      <c r="N6" s="79">
        <f>L6*M6</f>
        <v>324.06</v>
      </c>
      <c r="O6" s="96">
        <v>3</v>
      </c>
      <c r="P6" s="79">
        <v>17.52</v>
      </c>
      <c r="Q6" s="79">
        <f>O6*P6</f>
        <v>52.56</v>
      </c>
      <c r="R6" s="79">
        <f>N6+Q6</f>
        <v>376.62</v>
      </c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1026" s="35" customFormat="1" ht="25.5" x14ac:dyDescent="0.2">
      <c r="A7" s="20" t="s">
        <v>40</v>
      </c>
      <c r="B7" s="31" t="s">
        <v>31</v>
      </c>
      <c r="C7" s="8" t="s">
        <v>91</v>
      </c>
      <c r="D7" s="6" t="s">
        <v>32</v>
      </c>
      <c r="E7" s="20" t="s">
        <v>120</v>
      </c>
      <c r="F7" s="104" t="s">
        <v>134</v>
      </c>
      <c r="G7" s="6" t="s">
        <v>25</v>
      </c>
      <c r="H7" s="49"/>
      <c r="I7" s="98"/>
      <c r="J7" s="73"/>
      <c r="K7" s="72">
        <f t="shared" si="0"/>
        <v>0</v>
      </c>
      <c r="L7" s="96">
        <v>12</v>
      </c>
      <c r="M7" s="82">
        <v>54.01</v>
      </c>
      <c r="N7" s="26">
        <f>L7*M7</f>
        <v>648.12</v>
      </c>
      <c r="O7" s="97">
        <v>6</v>
      </c>
      <c r="P7" s="26">
        <v>17.52</v>
      </c>
      <c r="Q7" s="26">
        <f>O7*P7</f>
        <v>105.12</v>
      </c>
      <c r="R7" s="80">
        <f>N7+Q7</f>
        <v>753.24</v>
      </c>
    </row>
    <row r="8" spans="1:1026" s="35" customFormat="1" ht="25.5" x14ac:dyDescent="0.2">
      <c r="A8" s="6" t="s">
        <v>26</v>
      </c>
      <c r="B8" s="31" t="s">
        <v>27</v>
      </c>
      <c r="C8" s="8" t="s">
        <v>92</v>
      </c>
      <c r="D8" s="6" t="s">
        <v>28</v>
      </c>
      <c r="E8" s="20" t="s">
        <v>120</v>
      </c>
      <c r="F8" s="104" t="s">
        <v>134</v>
      </c>
      <c r="G8" s="6" t="s">
        <v>25</v>
      </c>
      <c r="H8" s="49"/>
      <c r="I8" s="98"/>
      <c r="J8" s="73"/>
      <c r="K8" s="72">
        <f t="shared" si="0"/>
        <v>0</v>
      </c>
      <c r="L8" s="96">
        <v>12</v>
      </c>
      <c r="M8" s="82">
        <v>54.01</v>
      </c>
      <c r="N8" s="26">
        <f t="shared" ref="N8" si="1">L8*M8</f>
        <v>648.12</v>
      </c>
      <c r="O8" s="97">
        <v>6</v>
      </c>
      <c r="P8" s="26">
        <v>17.52</v>
      </c>
      <c r="Q8" s="26">
        <f t="shared" ref="Q8" si="2">O8*P8</f>
        <v>105.12</v>
      </c>
      <c r="R8" s="80">
        <f t="shared" ref="R8" si="3">N8+Q8</f>
        <v>753.24</v>
      </c>
    </row>
    <row r="9" spans="1:1026" s="15" customFormat="1" ht="25.5" x14ac:dyDescent="0.2">
      <c r="A9" s="88" t="s">
        <v>137</v>
      </c>
      <c r="B9" s="94" t="s">
        <v>173</v>
      </c>
      <c r="C9" s="8" t="s">
        <v>136</v>
      </c>
      <c r="D9" s="20" t="s">
        <v>138</v>
      </c>
      <c r="E9" s="20" t="s">
        <v>167</v>
      </c>
      <c r="F9" s="88" t="s">
        <v>139</v>
      </c>
      <c r="G9" s="20" t="s">
        <v>140</v>
      </c>
      <c r="H9" s="49"/>
      <c r="I9" s="9"/>
      <c r="J9" s="10"/>
      <c r="K9" s="11"/>
      <c r="L9" s="97">
        <v>4</v>
      </c>
      <c r="M9" s="79">
        <v>54.01</v>
      </c>
      <c r="N9" s="79">
        <f t="shared" ref="N9:N15" si="4">L9*M9</f>
        <v>216.04</v>
      </c>
      <c r="O9" s="97">
        <v>1</v>
      </c>
      <c r="P9" s="79">
        <v>17.52</v>
      </c>
      <c r="Q9" s="79">
        <f t="shared" ref="Q9:Q15" si="5">O9*P9</f>
        <v>17.52</v>
      </c>
      <c r="R9" s="80">
        <f t="shared" ref="R9:R15" si="6">N9+Q9</f>
        <v>233.56</v>
      </c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1026" s="15" customFormat="1" ht="25.5" x14ac:dyDescent="0.2">
      <c r="A10" s="57" t="s">
        <v>105</v>
      </c>
      <c r="B10" s="89" t="s">
        <v>106</v>
      </c>
      <c r="C10" s="8" t="s">
        <v>107</v>
      </c>
      <c r="D10" s="20" t="s">
        <v>108</v>
      </c>
      <c r="E10" s="20" t="s">
        <v>168</v>
      </c>
      <c r="F10" s="34" t="s">
        <v>139</v>
      </c>
      <c r="G10" s="20" t="s">
        <v>141</v>
      </c>
      <c r="H10" s="16"/>
      <c r="I10" s="98"/>
      <c r="J10" s="72"/>
      <c r="K10" s="72">
        <f t="shared" ref="K10:K11" si="7">I10*J10</f>
        <v>0</v>
      </c>
      <c r="L10" s="96">
        <v>4</v>
      </c>
      <c r="M10" s="79">
        <v>54.01</v>
      </c>
      <c r="N10" s="79">
        <f>L10*M10</f>
        <v>216.04</v>
      </c>
      <c r="O10" s="96">
        <v>1</v>
      </c>
      <c r="P10" s="79">
        <v>17.52</v>
      </c>
      <c r="Q10" s="79">
        <f>O10*P10</f>
        <v>17.52</v>
      </c>
      <c r="R10" s="79">
        <f>N10+Q10</f>
        <v>233.56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1026" s="15" customFormat="1" ht="25.5" x14ac:dyDescent="0.2">
      <c r="A11" s="88" t="s">
        <v>115</v>
      </c>
      <c r="B11" s="89" t="s">
        <v>116</v>
      </c>
      <c r="C11" s="8" t="s">
        <v>117</v>
      </c>
      <c r="D11" s="66" t="s">
        <v>118</v>
      </c>
      <c r="E11" s="20" t="s">
        <v>167</v>
      </c>
      <c r="F11" s="34" t="s">
        <v>139</v>
      </c>
      <c r="G11" s="20" t="s">
        <v>140</v>
      </c>
      <c r="H11" s="16"/>
      <c r="I11" s="98"/>
      <c r="J11" s="72"/>
      <c r="K11" s="72">
        <f t="shared" si="7"/>
        <v>0</v>
      </c>
      <c r="L11" s="96">
        <v>4</v>
      </c>
      <c r="M11" s="79">
        <v>54.01</v>
      </c>
      <c r="N11" s="79">
        <f>L11*M11</f>
        <v>216.04</v>
      </c>
      <c r="O11" s="96">
        <v>1</v>
      </c>
      <c r="P11" s="79">
        <v>17.52</v>
      </c>
      <c r="Q11" s="79">
        <f>O11*P11</f>
        <v>17.52</v>
      </c>
      <c r="R11" s="79">
        <f>N11+Q11</f>
        <v>233.56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1026" s="15" customFormat="1" ht="26.25" customHeight="1" x14ac:dyDescent="0.2">
      <c r="A12" s="7" t="s">
        <v>56</v>
      </c>
      <c r="B12" s="92" t="s">
        <v>57</v>
      </c>
      <c r="C12" s="8" t="s">
        <v>83</v>
      </c>
      <c r="D12" s="6" t="s">
        <v>58</v>
      </c>
      <c r="E12" s="20" t="s">
        <v>166</v>
      </c>
      <c r="F12" s="34" t="s">
        <v>142</v>
      </c>
      <c r="G12" s="20" t="s">
        <v>140</v>
      </c>
      <c r="H12" s="49"/>
      <c r="I12" s="9"/>
      <c r="J12" s="10"/>
      <c r="K12" s="11"/>
      <c r="L12" s="97">
        <v>4</v>
      </c>
      <c r="M12" s="79">
        <v>54.01</v>
      </c>
      <c r="N12" s="79">
        <f>L12*M12</f>
        <v>216.04</v>
      </c>
      <c r="O12" s="97">
        <v>1</v>
      </c>
      <c r="P12" s="79">
        <v>17.52</v>
      </c>
      <c r="Q12" s="79">
        <f>O12*P12</f>
        <v>17.52</v>
      </c>
      <c r="R12" s="80">
        <f>N12+Q12</f>
        <v>233.56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1026" s="15" customFormat="1" ht="26.25" customHeight="1" x14ac:dyDescent="0.2">
      <c r="A13" s="56" t="s">
        <v>36</v>
      </c>
      <c r="B13" s="92" t="s">
        <v>19</v>
      </c>
      <c r="C13" s="8" t="s">
        <v>86</v>
      </c>
      <c r="D13" s="6" t="s">
        <v>20</v>
      </c>
      <c r="E13" s="88" t="s">
        <v>165</v>
      </c>
      <c r="F13" s="34" t="s">
        <v>139</v>
      </c>
      <c r="G13" s="66" t="s">
        <v>24</v>
      </c>
      <c r="H13" s="16"/>
      <c r="I13" s="9"/>
      <c r="J13" s="10"/>
      <c r="K13" s="11"/>
      <c r="L13" s="97">
        <v>4</v>
      </c>
      <c r="M13" s="79">
        <v>54.01</v>
      </c>
      <c r="N13" s="79">
        <f>L13*M13</f>
        <v>216.04</v>
      </c>
      <c r="O13" s="97">
        <v>1</v>
      </c>
      <c r="P13" s="79">
        <v>17.52</v>
      </c>
      <c r="Q13" s="79">
        <f>O13*P13</f>
        <v>17.52</v>
      </c>
      <c r="R13" s="80">
        <f>N13+Q13</f>
        <v>233.56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1026" s="35" customFormat="1" ht="25.5" x14ac:dyDescent="0.2">
      <c r="A14" s="88" t="s">
        <v>143</v>
      </c>
      <c r="B14" s="156" t="s">
        <v>171</v>
      </c>
      <c r="C14" s="89" t="s">
        <v>145</v>
      </c>
      <c r="D14" s="88" t="s">
        <v>144</v>
      </c>
      <c r="E14" s="88" t="s">
        <v>164</v>
      </c>
      <c r="F14" s="119">
        <v>42657</v>
      </c>
      <c r="G14" s="20" t="s">
        <v>146</v>
      </c>
      <c r="H14" s="46"/>
      <c r="I14" s="77"/>
      <c r="J14" s="74"/>
      <c r="K14" s="72"/>
      <c r="L14" s="97">
        <v>0</v>
      </c>
      <c r="M14" s="79">
        <v>54.01</v>
      </c>
      <c r="N14" s="79">
        <f t="shared" si="4"/>
        <v>0</v>
      </c>
      <c r="O14" s="97">
        <v>1</v>
      </c>
      <c r="P14" s="79">
        <v>17.52</v>
      </c>
      <c r="Q14" s="79">
        <f t="shared" si="5"/>
        <v>17.52</v>
      </c>
      <c r="R14" s="80">
        <f t="shared" si="6"/>
        <v>17.52</v>
      </c>
    </row>
    <row r="15" spans="1:1026" s="35" customFormat="1" ht="25.5" x14ac:dyDescent="0.2">
      <c r="A15" s="148" t="s">
        <v>147</v>
      </c>
      <c r="B15" s="89" t="s">
        <v>172</v>
      </c>
      <c r="C15" s="89" t="s">
        <v>80</v>
      </c>
      <c r="D15" s="88" t="s">
        <v>174</v>
      </c>
      <c r="E15" s="20" t="s">
        <v>163</v>
      </c>
      <c r="F15" s="88" t="s">
        <v>142</v>
      </c>
      <c r="G15" s="20" t="s">
        <v>140</v>
      </c>
      <c r="H15" s="149"/>
      <c r="I15" s="150"/>
      <c r="J15" s="151"/>
      <c r="K15" s="151"/>
      <c r="L15" s="97">
        <v>4</v>
      </c>
      <c r="M15" s="13">
        <v>54.01</v>
      </c>
      <c r="N15" s="12">
        <f t="shared" si="4"/>
        <v>216.04</v>
      </c>
      <c r="O15" s="154">
        <v>1</v>
      </c>
      <c r="P15" s="13">
        <v>17.52</v>
      </c>
      <c r="Q15" s="12">
        <f t="shared" si="5"/>
        <v>17.52</v>
      </c>
      <c r="R15" s="42">
        <f t="shared" si="6"/>
        <v>233.56</v>
      </c>
    </row>
    <row r="16" spans="1:1026" s="36" customFormat="1" ht="25.5" x14ac:dyDescent="0.2">
      <c r="A16" s="108" t="s">
        <v>94</v>
      </c>
      <c r="B16" s="92" t="s">
        <v>33</v>
      </c>
      <c r="C16" s="102" t="s">
        <v>81</v>
      </c>
      <c r="D16" s="6" t="s">
        <v>34</v>
      </c>
      <c r="E16" s="20" t="s">
        <v>161</v>
      </c>
      <c r="F16" s="88" t="s">
        <v>149</v>
      </c>
      <c r="G16" s="6" t="s">
        <v>35</v>
      </c>
      <c r="H16" s="6"/>
      <c r="I16" s="31"/>
      <c r="J16" s="50"/>
      <c r="K16" s="6"/>
      <c r="L16" s="96">
        <v>0</v>
      </c>
      <c r="M16" s="82">
        <v>54.01</v>
      </c>
      <c r="N16" s="26">
        <f t="shared" ref="N16:N18" si="8">L16*M16</f>
        <v>0</v>
      </c>
      <c r="O16" s="97">
        <v>7</v>
      </c>
      <c r="P16" s="26">
        <v>17.52</v>
      </c>
      <c r="Q16" s="26">
        <f t="shared" ref="Q16:Q18" si="9">O16*P16</f>
        <v>122.64</v>
      </c>
      <c r="R16" s="80">
        <f t="shared" ref="R16:R18" si="10">N16+Q16</f>
        <v>122.64</v>
      </c>
    </row>
    <row r="17" spans="1:28" s="35" customFormat="1" ht="25.5" x14ac:dyDescent="0.2">
      <c r="A17" s="109" t="s">
        <v>96</v>
      </c>
      <c r="B17" s="92" t="s">
        <v>17</v>
      </c>
      <c r="C17" s="8" t="s">
        <v>88</v>
      </c>
      <c r="D17" s="6" t="s">
        <v>39</v>
      </c>
      <c r="E17" s="20" t="s">
        <v>162</v>
      </c>
      <c r="F17" s="20" t="s">
        <v>150</v>
      </c>
      <c r="G17" s="6" t="s">
        <v>35</v>
      </c>
      <c r="H17" s="46"/>
      <c r="I17" s="44"/>
      <c r="J17" s="47"/>
      <c r="K17" s="46"/>
      <c r="L17" s="96">
        <v>7</v>
      </c>
      <c r="M17" s="82">
        <v>54.01</v>
      </c>
      <c r="N17" s="26">
        <f t="shared" si="8"/>
        <v>378.07</v>
      </c>
      <c r="O17" s="97">
        <v>10</v>
      </c>
      <c r="P17" s="26">
        <v>17.52</v>
      </c>
      <c r="Q17" s="26">
        <f t="shared" si="9"/>
        <v>175.2</v>
      </c>
      <c r="R17" s="80">
        <f t="shared" si="10"/>
        <v>553.27</v>
      </c>
    </row>
    <row r="18" spans="1:28" s="29" customFormat="1" ht="25.5" x14ac:dyDescent="0.2">
      <c r="A18" s="59" t="s">
        <v>29</v>
      </c>
      <c r="B18" s="92" t="s">
        <v>38</v>
      </c>
      <c r="C18" s="8" t="s">
        <v>89</v>
      </c>
      <c r="D18" s="20" t="s">
        <v>79</v>
      </c>
      <c r="E18" s="20" t="s">
        <v>161</v>
      </c>
      <c r="F18" s="20" t="s">
        <v>148</v>
      </c>
      <c r="G18" s="6" t="s">
        <v>25</v>
      </c>
      <c r="H18" s="49"/>
      <c r="I18" s="9"/>
      <c r="J18" s="10"/>
      <c r="K18" s="11"/>
      <c r="L18" s="96">
        <v>0</v>
      </c>
      <c r="M18" s="82">
        <v>54.01</v>
      </c>
      <c r="N18" s="26">
        <f t="shared" si="8"/>
        <v>0</v>
      </c>
      <c r="O18" s="97">
        <v>9</v>
      </c>
      <c r="P18" s="26">
        <v>17.52</v>
      </c>
      <c r="Q18" s="26">
        <f t="shared" si="9"/>
        <v>157.68</v>
      </c>
      <c r="R18" s="80">
        <f t="shared" si="10"/>
        <v>157.68</v>
      </c>
    </row>
    <row r="19" spans="1:28" s="29" customFormat="1" ht="25.5" x14ac:dyDescent="0.2">
      <c r="A19" s="59" t="s">
        <v>30</v>
      </c>
      <c r="B19" s="92" t="s">
        <v>15</v>
      </c>
      <c r="C19" s="8" t="s">
        <v>84</v>
      </c>
      <c r="D19" s="6" t="s">
        <v>16</v>
      </c>
      <c r="E19" s="20" t="s">
        <v>161</v>
      </c>
      <c r="F19" s="88" t="s">
        <v>151</v>
      </c>
      <c r="G19" s="6" t="s">
        <v>35</v>
      </c>
      <c r="H19" s="49"/>
      <c r="I19" s="9"/>
      <c r="J19" s="10"/>
      <c r="K19" s="11"/>
      <c r="L19" s="96"/>
      <c r="M19" s="82">
        <v>54.01</v>
      </c>
      <c r="N19" s="26">
        <f t="shared" ref="N19" si="11">L19*M19</f>
        <v>0</v>
      </c>
      <c r="O19" s="97">
        <v>4</v>
      </c>
      <c r="P19" s="26">
        <v>17.52</v>
      </c>
      <c r="Q19" s="26">
        <f t="shared" ref="Q19" si="12">O19*P19</f>
        <v>70.08</v>
      </c>
      <c r="R19" s="80">
        <f t="shared" ref="R19" si="13">N19+Q19</f>
        <v>70.08</v>
      </c>
    </row>
    <row r="20" spans="1:28" s="35" customFormat="1" ht="25.5" x14ac:dyDescent="0.2">
      <c r="A20" s="56" t="s">
        <v>37</v>
      </c>
      <c r="B20" s="92" t="s">
        <v>17</v>
      </c>
      <c r="C20" s="8" t="s">
        <v>85</v>
      </c>
      <c r="D20" s="6" t="s">
        <v>18</v>
      </c>
      <c r="E20" s="20" t="s">
        <v>120</v>
      </c>
      <c r="F20" s="91" t="s">
        <v>152</v>
      </c>
      <c r="G20" s="6" t="s">
        <v>35</v>
      </c>
      <c r="H20" s="46"/>
      <c r="I20" s="44"/>
      <c r="J20" s="47"/>
      <c r="K20" s="46"/>
      <c r="L20" s="96">
        <v>2</v>
      </c>
      <c r="M20" s="82">
        <v>54.01</v>
      </c>
      <c r="N20" s="26">
        <f t="shared" ref="N20:N21" si="14">L20*M20</f>
        <v>108.02</v>
      </c>
      <c r="O20" s="97">
        <v>6</v>
      </c>
      <c r="P20" s="26">
        <v>17.52</v>
      </c>
      <c r="Q20" s="26">
        <f t="shared" ref="Q20:Q21" si="15">O20*P20</f>
        <v>105.12</v>
      </c>
      <c r="R20" s="80">
        <f t="shared" ref="R20:R21" si="16">N20+Q20</f>
        <v>213.14</v>
      </c>
    </row>
    <row r="21" spans="1:28" s="29" customFormat="1" ht="25.5" x14ac:dyDescent="0.2">
      <c r="A21" s="19" t="s">
        <v>153</v>
      </c>
      <c r="B21" s="31" t="s">
        <v>154</v>
      </c>
      <c r="C21" s="89" t="s">
        <v>155</v>
      </c>
      <c r="D21" s="6" t="s">
        <v>156</v>
      </c>
      <c r="E21" s="20" t="s">
        <v>158</v>
      </c>
      <c r="F21" s="152" t="s">
        <v>157</v>
      </c>
      <c r="G21" s="20" t="s">
        <v>159</v>
      </c>
      <c r="H21" s="27"/>
      <c r="I21" s="22"/>
      <c r="J21" s="153"/>
      <c r="K21" s="23"/>
      <c r="L21" s="154">
        <v>5</v>
      </c>
      <c r="M21" s="30">
        <v>54.01</v>
      </c>
      <c r="N21" s="26">
        <f t="shared" si="14"/>
        <v>270.05</v>
      </c>
      <c r="O21" s="97">
        <v>3</v>
      </c>
      <c r="P21" s="26">
        <v>17.52</v>
      </c>
      <c r="Q21" s="26">
        <f t="shared" si="15"/>
        <v>52.56</v>
      </c>
      <c r="R21" s="26">
        <f t="shared" si="16"/>
        <v>322.61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s="35" customFormat="1" ht="12.75" x14ac:dyDescent="0.2">
      <c r="A22" s="20"/>
      <c r="B22" s="31"/>
      <c r="C22" s="8"/>
      <c r="D22" s="6"/>
      <c r="E22" s="6"/>
      <c r="F22" s="65"/>
      <c r="G22" s="6"/>
      <c r="H22" s="141"/>
      <c r="I22" s="142"/>
      <c r="J22" s="121"/>
      <c r="K22" s="122"/>
      <c r="L22" s="96"/>
      <c r="M22" s="82"/>
      <c r="N22" s="26"/>
      <c r="O22" s="97"/>
      <c r="P22" s="26"/>
      <c r="Q22" s="121" t="s">
        <v>160</v>
      </c>
      <c r="R22" s="122">
        <f>SUM(R6:R21)</f>
        <v>4741.3999999999996</v>
      </c>
    </row>
    <row r="23" spans="1:28" s="15" customFormat="1" ht="25.5" x14ac:dyDescent="0.2">
      <c r="A23" s="7" t="s">
        <v>52</v>
      </c>
      <c r="B23" s="32" t="s">
        <v>67</v>
      </c>
      <c r="C23" s="8" t="s">
        <v>87</v>
      </c>
      <c r="D23" s="20" t="s">
        <v>54</v>
      </c>
      <c r="E23" s="68" t="s">
        <v>170</v>
      </c>
      <c r="F23" s="91" t="s">
        <v>132</v>
      </c>
      <c r="G23" s="43" t="s">
        <v>55</v>
      </c>
      <c r="H23" s="49" t="s">
        <v>133</v>
      </c>
      <c r="I23" s="9">
        <v>2</v>
      </c>
      <c r="J23" s="10"/>
      <c r="K23" s="11"/>
      <c r="L23" s="97">
        <v>20</v>
      </c>
      <c r="M23" s="79">
        <v>54.01</v>
      </c>
      <c r="N23" s="79">
        <f>L23*M23</f>
        <v>1080.2</v>
      </c>
      <c r="O23" s="97">
        <v>5</v>
      </c>
      <c r="P23" s="79">
        <v>17.52</v>
      </c>
      <c r="Q23" s="79">
        <f>O23*P23</f>
        <v>87.6</v>
      </c>
      <c r="R23" s="80">
        <f>N23+Q23</f>
        <v>1167.8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5" customFormat="1" ht="12.75" x14ac:dyDescent="0.2">
      <c r="A24" s="88"/>
      <c r="B24" s="89"/>
      <c r="C24" s="8"/>
      <c r="D24" s="20"/>
      <c r="E24" s="88"/>
      <c r="F24" s="88"/>
      <c r="G24" s="20"/>
      <c r="H24" s="49"/>
      <c r="I24" s="9"/>
      <c r="J24" s="10"/>
      <c r="K24" s="11"/>
      <c r="L24" s="97"/>
      <c r="M24" s="79"/>
      <c r="N24" s="79"/>
      <c r="O24" s="97"/>
      <c r="P24" s="79"/>
      <c r="Q24" s="121" t="s">
        <v>124</v>
      </c>
      <c r="R24" s="84">
        <f>SUM(R23)</f>
        <v>1167.8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36" customFormat="1" ht="12.75" x14ac:dyDescent="0.2">
      <c r="A25" s="107"/>
      <c r="B25" s="92"/>
      <c r="C25" s="31"/>
      <c r="D25" s="6"/>
      <c r="E25" s="20"/>
      <c r="F25" s="110"/>
      <c r="G25" s="68"/>
      <c r="H25" s="6"/>
      <c r="I25" s="6"/>
      <c r="J25" s="76"/>
      <c r="K25" s="72"/>
      <c r="L25" s="96"/>
      <c r="M25" s="82"/>
      <c r="N25" s="79"/>
      <c r="O25" s="97"/>
      <c r="P25" s="26"/>
      <c r="Q25" s="83"/>
      <c r="R25" s="80"/>
    </row>
    <row r="26" spans="1:28" s="35" customFormat="1" ht="12.75" x14ac:dyDescent="0.2">
      <c r="A26" s="34"/>
      <c r="B26" s="31"/>
      <c r="C26" s="8"/>
      <c r="D26" s="6"/>
      <c r="E26" s="20"/>
      <c r="F26" s="60"/>
      <c r="G26" s="68"/>
      <c r="H26" s="46"/>
      <c r="I26" s="46"/>
      <c r="J26" s="47"/>
      <c r="K26" s="46"/>
      <c r="L26" s="96"/>
      <c r="M26" s="82"/>
      <c r="N26" s="79"/>
      <c r="O26" s="97"/>
      <c r="P26" s="26"/>
      <c r="Q26" s="83"/>
      <c r="R26" s="80"/>
    </row>
    <row r="27" spans="1:28" s="35" customFormat="1" ht="12.75" x14ac:dyDescent="0.2">
      <c r="A27" s="6"/>
      <c r="B27" s="6"/>
      <c r="C27" s="8"/>
      <c r="D27" s="20"/>
      <c r="E27" s="20"/>
      <c r="F27" s="54"/>
      <c r="G27" s="68"/>
      <c r="H27" s="46"/>
      <c r="I27" s="46"/>
      <c r="J27" s="47"/>
      <c r="K27" s="46"/>
      <c r="L27" s="154"/>
      <c r="M27" s="30"/>
      <c r="N27" s="26"/>
      <c r="O27" s="97"/>
      <c r="P27" s="26"/>
      <c r="Q27" s="26"/>
      <c r="R27" s="26"/>
    </row>
    <row r="28" spans="1:28" s="29" customFormat="1" ht="15" customHeight="1" x14ac:dyDescent="0.2">
      <c r="A28" s="3"/>
      <c r="B28" s="3"/>
      <c r="C28" s="8"/>
      <c r="D28" s="3"/>
      <c r="E28" s="6"/>
      <c r="F28" s="48"/>
      <c r="G28" s="68"/>
      <c r="H28" s="27"/>
      <c r="I28" s="22"/>
      <c r="J28" s="23"/>
      <c r="K28" s="24"/>
      <c r="L28" s="154"/>
      <c r="M28" s="30"/>
      <c r="N28" s="26"/>
      <c r="O28" s="97"/>
      <c r="P28" s="26"/>
      <c r="Q28" s="26"/>
      <c r="R28" s="26"/>
    </row>
    <row r="29" spans="1:28" x14ac:dyDescent="0.2">
      <c r="A29" s="7"/>
      <c r="B29" s="6"/>
      <c r="C29" s="8"/>
      <c r="D29" s="6"/>
      <c r="E29" s="6"/>
      <c r="F29" s="32"/>
      <c r="G29" s="19"/>
      <c r="H29" s="43"/>
      <c r="I29" s="37"/>
      <c r="J29" s="38"/>
      <c r="K29" s="39"/>
      <c r="L29" s="155"/>
      <c r="M29" s="40"/>
      <c r="N29" s="41"/>
      <c r="O29" s="154"/>
      <c r="P29" s="40"/>
      <c r="Q29" s="41"/>
      <c r="R29" s="42"/>
    </row>
    <row r="30" spans="1:28" x14ac:dyDescent="0.2">
      <c r="A30" s="51"/>
      <c r="B30" s="46"/>
      <c r="C30" s="44"/>
      <c r="D30" s="46"/>
      <c r="E30" s="46"/>
      <c r="F30" s="31"/>
      <c r="G30" s="69"/>
      <c r="H30" s="143"/>
      <c r="I30" s="143"/>
      <c r="J30" s="126" t="s">
        <v>129</v>
      </c>
      <c r="K30" s="127">
        <f>SUM(K25:K29)</f>
        <v>0</v>
      </c>
      <c r="L30" s="155"/>
      <c r="M30" s="40"/>
      <c r="N30" s="41"/>
      <c r="O30" s="154"/>
      <c r="P30" s="40"/>
      <c r="Q30" s="126" t="s">
        <v>129</v>
      </c>
      <c r="R30" s="127">
        <f>SUM(R25:R29)</f>
        <v>0</v>
      </c>
    </row>
    <row r="31" spans="1:28" x14ac:dyDescent="0.2">
      <c r="A31" s="46"/>
      <c r="B31" s="46"/>
      <c r="C31" s="44"/>
      <c r="D31" s="6"/>
      <c r="E31" s="71"/>
      <c r="F31" s="31"/>
      <c r="G31" s="69"/>
      <c r="H31" s="144"/>
      <c r="I31" s="145"/>
      <c r="J31" s="146"/>
      <c r="K31" s="147"/>
      <c r="L31" s="155"/>
      <c r="M31" s="40"/>
      <c r="N31" s="41"/>
      <c r="O31" s="154"/>
      <c r="P31" s="40"/>
      <c r="Q31" s="41"/>
      <c r="R31" s="42"/>
    </row>
    <row r="32" spans="1:28" x14ac:dyDescent="0.2">
      <c r="J32" s="62" t="s">
        <v>10</v>
      </c>
      <c r="K32" s="84">
        <f>SUM(K9:K31)</f>
        <v>0</v>
      </c>
      <c r="Q32" s="62" t="s">
        <v>10</v>
      </c>
      <c r="R32" s="84">
        <f>R30+R24+R22</f>
        <v>5909.2</v>
      </c>
    </row>
  </sheetData>
  <mergeCells count="23">
    <mergeCell ref="R4:R5"/>
    <mergeCell ref="E3:E5"/>
    <mergeCell ref="F3:F5"/>
    <mergeCell ref="I4:I5"/>
    <mergeCell ref="J4:J5"/>
    <mergeCell ref="K4:K5"/>
    <mergeCell ref="L4:L5"/>
    <mergeCell ref="L3:N3"/>
    <mergeCell ref="O3:Q3"/>
    <mergeCell ref="M4:M5"/>
    <mergeCell ref="N4:N5"/>
    <mergeCell ref="A2:O2"/>
    <mergeCell ref="P2:Q2"/>
    <mergeCell ref="A3:A5"/>
    <mergeCell ref="B3:B5"/>
    <mergeCell ref="C3:C5"/>
    <mergeCell ref="D3:D5"/>
    <mergeCell ref="G3:G5"/>
    <mergeCell ref="H3:K3"/>
    <mergeCell ref="O4:O5"/>
    <mergeCell ref="P4:P5"/>
    <mergeCell ref="Q4:Q5"/>
    <mergeCell ref="H4:H5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SETEMBRO</vt:lpstr>
      <vt:lpstr>PLANEJADO OUTUBRO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roberto.cavalcanti</dc:creator>
  <cp:lastModifiedBy>manoel.souto</cp:lastModifiedBy>
  <cp:revision>1</cp:revision>
  <cp:lastPrinted>2016-02-22T17:44:45Z</cp:lastPrinted>
  <dcterms:created xsi:type="dcterms:W3CDTF">2016-02-18T13:05:41Z</dcterms:created>
  <dcterms:modified xsi:type="dcterms:W3CDTF">2016-11-18T14:37:22Z</dcterms:modified>
  <dc:language>pt-BR</dc:language>
</cp:coreProperties>
</file>